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Usuario UTP\Google Drive\SGSI\Activos de Informacion\2016\"/>
    </mc:Choice>
  </mc:AlternateContent>
  <workbookProtection workbookAlgorithmName="SHA-512" workbookHashValue="0OFKscu1Mp2OSdK/oVzZcLT0It8s7e4RiRwbSmBYUbAWR7hvYDxrDRr/WcOyJ0KcOiZwR12wBX2dDSFXoNsyNA==" workbookSaltValue="jonab3/jHM939T6hUzUf5Q==" workbookSpinCount="100000" lockStructure="1"/>
  <bookViews>
    <workbookView xWindow="-225" yWindow="120" windowWidth="12240" windowHeight="5250" tabRatio="916" activeTab="7"/>
  </bookViews>
  <sheets>
    <sheet name="01-Inventario de Activos" sheetId="8" r:id="rId1"/>
    <sheet name="02-Clasific. Activos Inform. " sheetId="1" r:id="rId2"/>
    <sheet name="03-Vulnerabilidad y Amenaza " sheetId="5" r:id="rId3"/>
    <sheet name="04-Mapa de riesgo" sheetId="7" r:id="rId4"/>
    <sheet name="05-Plan Contingencia" sheetId="12" r:id="rId5"/>
    <sheet name="06-Seguimiento" sheetId="11" r:id="rId6"/>
    <sheet name="Instructivo" sheetId="3" r:id="rId7"/>
    <sheet name="Esccala" sheetId="9" r:id="rId8"/>
  </sheets>
  <externalReferences>
    <externalReference r:id="rId9"/>
  </externalReferences>
  <definedNames>
    <definedName name="_xlnm._FilterDatabase" localSheetId="0" hidden="1">'01-Inventario de Activos'!$C$12:$C$24</definedName>
    <definedName name="_xlnm._FilterDatabase" localSheetId="1" hidden="1">'02-Clasific. Activos Inform. '!$B$1:$AA$1</definedName>
    <definedName name="_xlnm._FilterDatabase" localSheetId="3" hidden="1">'04-Mapa de riesgo'!$B$1:$X$28</definedName>
    <definedName name="_xlnm._FilterDatabase" localSheetId="6" hidden="1">Instructivo!$A$2:$L$136</definedName>
    <definedName name="ADQUISICIÓN_DESARROLLO_Y_MANTENIMIENTO_DE_SISTEMAS">'04-Mapa de riesgo'!$K$1048363:$K$1048365</definedName>
    <definedName name="Antes_de_asumir_el_contratación">'04-Mapa de riesgo'!$T$1048363:$T$1048364</definedName>
    <definedName name="Áreas_seguras">'04-Mapa de riesgo'!$Y$1048363:$Y$1048368</definedName>
    <definedName name="ASPECTOS_DE_SEGURIDAD_DE_LA_INFORMACIÓN_EN_LA_GESTIÓN_DE_CONTINUIDAD_DE_NEGOCIO">'04-Mapa de riesgo'!$O$1048363:$O$1048364</definedName>
    <definedName name="Clasificación_de_la_información">'04-Mapa de riesgo'!$U$1048368:$U$1048370</definedName>
    <definedName name="Compromiso_de_la_información">'03-Vulnerabilidad y Amenaza '!$M$1048442:$M$1048452</definedName>
    <definedName name="Compromiso_de_las_funciones">'03-Vulnerabilidad y Amenaza '!$M$1048461:$M$1048466</definedName>
    <definedName name="Consideraciones_sobre_auditorias_de_los_sistemas_de_información">'04-Mapa de riesgo'!$AA$1048382</definedName>
    <definedName name="Continuidad_de_seguridad_de_la_información">'04-Mapa de riesgo'!$AF$1048363:$AF$1048365</definedName>
    <definedName name="CONTROL_DE_ACCESO">'04-Mapa de riesgo'!$F$1048363:$F$1048366</definedName>
    <definedName name="Control_de_acceso_a_sistemas_y_aplicaciones">'04-Mapa de riesgo'!$V$1048375:$V$1048379</definedName>
    <definedName name="Control_de_software_operacional">'04-Mapa de riesgo'!$AA$1048377</definedName>
    <definedName name="Controles_Criptográficos">'04-Mapa de riesgo'!$X$1048363:$X$1048364</definedName>
    <definedName name="Copias_de_respaldo">'04-Mapa de riesgo'!$AA$1048370</definedName>
    <definedName name="CRIPTOGRAFIA">'04-Mapa de riesgo'!$G$1048363</definedName>
    <definedName name="CUMPLIMIENTO">'04-Mapa de riesgo'!$P$1048363:$P$1048364</definedName>
    <definedName name="Cumplimiento_de_requisitos_legales_y_contractuales">'04-Mapa de riesgo'!$AG$1048363:$AG$1048367</definedName>
    <definedName name="Daño_físico">'03-Vulnerabilidad y Amenaza '!$M$1048425:$M$1048430</definedName>
    <definedName name="Datos_de_prueba">'04-Mapa de riesgo'!$AC$1048377</definedName>
    <definedName name="Dispositivos_moviles_y_teletrabajo">'04-Mapa de riesgo'!$S$1048369:$S$1048370</definedName>
    <definedName name="DOMINIO">'04-Mapa de riesgo'!$A$1048363:$A$1048377</definedName>
    <definedName name="Durante_la_ejecución_del_empleo">'04-Mapa de riesgo'!$T$1048366:$T$1048368</definedName>
    <definedName name="Equipos">'04-Mapa de riesgo'!$Y$1048370:$Y$1048378</definedName>
    <definedName name="Eventos_naturales">'03-Vulnerabilidad y Amenaza '!$M$1048482:$M$1048487</definedName>
    <definedName name="Fallas_técnicas">'03-Vulnerabilidad y Amenaza '!$M$1048454:$M$1048459</definedName>
    <definedName name="Gestión_de_acceso_de_usuarios">'04-Mapa de riesgo'!$V$1048366:$V$1048371</definedName>
    <definedName name="GESTIÓN_DE_ACTIVOS">'04-Mapa de riesgo'!$E$1048363:$E$1048365</definedName>
    <definedName name="GESTIÓN_DE_INCIDENTES_DE_SEGURIDAD_DE_LA_INFORMACIÓN">'04-Mapa de riesgo'!$N$1048363</definedName>
    <definedName name="Gestión_de_la_prestación_de_servicio_de_proveedores">'04-Mapa de riesgo'!$AD$1048367:$AD$1048368</definedName>
    <definedName name="Gestión_de_la_seguridad_en_las_redes">'04-Mapa de riesgo'!$AB$1048363:$AB$1048365</definedName>
    <definedName name="Gestión_de_la_vulnerabilidad_técnica">'04-Mapa de riesgo'!$AA$1048379:$AA$1048380</definedName>
    <definedName name="Gestión_de_los_incidentes_y_mejoras_en_la_seguridad_de_la_información">'04-Mapa de riesgo'!$AE$1048363:$AE$1048369</definedName>
    <definedName name="GRAVE">'04-Mapa de riesgo'!$C$1048329:$C$1048332</definedName>
    <definedName name="Hardware">'03-Vulnerabilidad y Amenaza '!$D$1048378:$D$1048387</definedName>
    <definedName name="Hardware_">'03-Vulnerabilidad y Amenaza '!$M$1048376:$M$1048383</definedName>
    <definedName name="Intrusos_empleados_con_entrenamiento_deficiente_descontento_malintencionado_negligente_deshonesto_o_despedido">'03-Vulnerabilidad y Amenaza '!$M$1048489:$M$1048501</definedName>
    <definedName name="LEVE">'04-Mapa de riesgo'!$A$1048329</definedName>
    <definedName name="Lugar">'03-Vulnerabilidad y Amenaza '!$D$1048458:$D$1048462</definedName>
    <definedName name="Lugar_">'03-Vulnerabilidad y Amenaza '!$M$1048419:$M$1048423</definedName>
    <definedName name="Manejo_de_medios">'04-Mapa de riesgo'!$U$1048372:$U$1048374</definedName>
    <definedName name="MODERADO">'04-Mapa de riesgo'!$B$1048329:$B$1048331</definedName>
    <definedName name="nnnn">'[1]01-Mapa de riesgo'!#REF!</definedName>
    <definedName name="No_Aplica">'03-Vulnerabilidad y Amenaza '!$G$1048368</definedName>
    <definedName name="NO_DEFINIDO">'04-Mapa de riesgo'!$Q$1048363</definedName>
    <definedName name="Organización">'03-Vulnerabilidad y Amenaza '!$D$1048426:$D$1048456</definedName>
    <definedName name="Organización_">'03-Vulnerabilidad y Amenaza '!$M$1048405:$M$1048417</definedName>
    <definedName name="ORGANIZACIÓN_DE_LA_SEGURIDAD_DE_LA_INFORMACIÓN">'04-Mapa de riesgo'!$C$1048363:$C$1048364</definedName>
    <definedName name="Organización_interna">'04-Mapa de riesgo'!$S$1048363:$S$1048367</definedName>
    <definedName name="Orientación_de_la_dirección_para_la_gestión_de_la_seguridad_de_la_Información">'04-Mapa de riesgo'!$R$1048363:$R$1048364</definedName>
    <definedName name="Pérdida_de_los_servicios_esenciales">'03-Vulnerabilidad y Amenaza '!$M$1048432:$M$1048435</definedName>
    <definedName name="Personal">'03-Vulnerabilidad y Amenaza '!$D$1048368:$D$1048376</definedName>
    <definedName name="Personal_">'03-Vulnerabilidad y Amenaza '!$M$1048368:$M$1048374</definedName>
    <definedName name="Perturbación_debida_a_la_radiación">'03-Vulnerabilidad y Amenaza '!$M$1048437:$M$1048440</definedName>
    <definedName name="Pirata_informatico_intruso_ilegal">'03-Vulnerabilidad y Amenaza '!$M$1048468:$M$1048479</definedName>
    <definedName name="POLÍTICAS_DE_SEGURIDAD_DE_LA_INFORMACIÓN">'04-Mapa de riesgo'!$B$1048363</definedName>
    <definedName name="Procedimientos_operacionales_y_responsabilidades">'04-Mapa de riesgo'!$AA$1048363:$AA$1048366</definedName>
    <definedName name="Protección_contra_códigos_maliciosos">'04-Mapa de riesgo'!$AA$1048368</definedName>
    <definedName name="Red">'03-Vulnerabilidad y Amenaza '!$D$1048414:$D$1048424</definedName>
    <definedName name="Red_">'03-Vulnerabilidad y Amenaza '!$M$1048396:$M$1048403</definedName>
    <definedName name="Redundancias">'04-Mapa de riesgo'!$AF$1048367</definedName>
    <definedName name="Registro_y_seguimiento">'04-Mapa de riesgo'!$AA$1048372:$AA$1048375</definedName>
    <definedName name="RELACIONES_CON_LOS_PROVEEDORES">'04-Mapa de riesgo'!$L$1048363:$L$1048364</definedName>
    <definedName name="Requisito_de_negocio_para_control_de_acceso">'04-Mapa de riesgo'!$V$1048363:$V$1048364</definedName>
    <definedName name="Requisitos_de_seguridad_de_los_sistemas_de_información">'04-Mapa de riesgo'!$AC$1048363:$AC$1048365</definedName>
    <definedName name="Responsabilidad_por_los_activos">'04-Mapa de riesgo'!$U$1048363:$U$1048366</definedName>
    <definedName name="Responsabilidades_de_los_usuario">'04-Mapa de riesgo'!$V$1048373</definedName>
    <definedName name="Revisiones_de_seguridad_de_la_información">'04-Mapa de riesgo'!$AG$1048369:$AG$1048371</definedName>
    <definedName name="Seguridad_de_la_información_en_las_relaciones_con_los_proveedores">'04-Mapa de riesgo'!$AD$1048363:$AD$1048365</definedName>
    <definedName name="SEGURIDAD_DE_LAS_OPERACIONES">'04-Mapa de riesgo'!$I$1048363:$I$1048369</definedName>
    <definedName name="SEGURIDAD_DE_LAS_TELECOMUNICACIONES">'04-Mapa de riesgo'!$J$1048363:$J$1048364</definedName>
    <definedName name="SEGURIDAD_DE_LOS_RECURSOS_HUMANOS">'04-Mapa de riesgo'!$D$1048363:$D$1048365</definedName>
    <definedName name="Seguridad_en_los_procesos_de_desarrollo_y_de_soporte">'04-Mapa de riesgo'!$AC$1048367:$AC$1048375</definedName>
    <definedName name="SEGURIDAD_FÍSICA_Y_DEL_ENTORNO">'04-Mapa de riesgo'!$H$1048363:$H$1048364</definedName>
    <definedName name="Software">'03-Vulnerabilidad y Amenaza '!$D$1048389:$D$1048411</definedName>
    <definedName name="Software_">'03-Vulnerabilidad y Amenaza '!$M$1048385:$M$1048394</definedName>
    <definedName name="Terminación_y_cambio_de_empleo">'04-Mapa de riesgo'!$T$1048370</definedName>
    <definedName name="Terrorismo">'03-Vulnerabilidad y Amenaza '!$M$1048503:$M$1048508</definedName>
    <definedName name="TIPO_A">'03-Vulnerabilidad y Amenaza '!$K$1048368:$K$1048384</definedName>
    <definedName name="TIPO_V">'03-Vulnerabilidad y Amenaza '!$C$1048368:$C$1048374</definedName>
    <definedName name="_xlnm.Print_Titles" localSheetId="3">'04-Mapa de riesgo'!$8:$10</definedName>
    <definedName name="Transferencia_de_información">'04-Mapa de riesgo'!$AB$1048367:$AB$1048370</definedName>
  </definedNames>
  <calcPr calcId="152511"/>
</workbook>
</file>

<file path=xl/calcChain.xml><?xml version="1.0" encoding="utf-8"?>
<calcChain xmlns="http://schemas.openxmlformats.org/spreadsheetml/2006/main">
  <c r="B13" i="8" l="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I11" i="7" l="1"/>
  <c r="I104" i="7"/>
  <c r="I101" i="7"/>
  <c r="I98" i="7"/>
  <c r="I95" i="7"/>
  <c r="I92" i="7"/>
  <c r="I89" i="7"/>
  <c r="I86" i="7"/>
  <c r="I83" i="7"/>
  <c r="I80" i="7"/>
  <c r="I77" i="7"/>
  <c r="I74" i="7"/>
  <c r="I71" i="7"/>
  <c r="I68" i="7"/>
  <c r="I65" i="7"/>
  <c r="I62" i="7"/>
  <c r="I59" i="7"/>
  <c r="I56" i="7"/>
  <c r="I53" i="7"/>
  <c r="I50" i="7"/>
  <c r="I47" i="7"/>
  <c r="I44" i="7"/>
  <c r="I41" i="7"/>
  <c r="I38" i="7"/>
  <c r="I35" i="7"/>
  <c r="I32" i="7"/>
  <c r="I29" i="7"/>
  <c r="I26" i="7"/>
  <c r="I23" i="7"/>
  <c r="I20" i="7"/>
  <c r="I17" i="7"/>
  <c r="I14" i="7"/>
  <c r="B9" i="11" l="1"/>
  <c r="D18" i="12"/>
  <c r="M27" i="11"/>
  <c r="N27" i="11"/>
  <c r="O27" i="11"/>
  <c r="M28" i="11"/>
  <c r="N28" i="11"/>
  <c r="O28" i="11"/>
  <c r="M29" i="11"/>
  <c r="N29" i="11"/>
  <c r="O29" i="11"/>
  <c r="M30" i="11"/>
  <c r="N30" i="11"/>
  <c r="O30" i="11"/>
  <c r="M31" i="11"/>
  <c r="N31" i="11"/>
  <c r="O31" i="11"/>
  <c r="M32" i="11"/>
  <c r="N32" i="11"/>
  <c r="O32" i="11"/>
  <c r="M33" i="11"/>
  <c r="N33" i="11"/>
  <c r="O33" i="11"/>
  <c r="M34" i="11"/>
  <c r="N34" i="11"/>
  <c r="O34" i="11"/>
  <c r="M35" i="11"/>
  <c r="N35" i="11"/>
  <c r="O35" i="11"/>
  <c r="M36" i="11"/>
  <c r="N36" i="11"/>
  <c r="O36" i="11"/>
  <c r="M37" i="11"/>
  <c r="N37" i="11"/>
  <c r="O37" i="11"/>
  <c r="M38" i="11"/>
  <c r="N38" i="11"/>
  <c r="O38" i="11"/>
  <c r="M39" i="11"/>
  <c r="N39" i="11"/>
  <c r="O39" i="11"/>
  <c r="M40" i="11"/>
  <c r="N40" i="11"/>
  <c r="O40" i="11"/>
  <c r="M41" i="11"/>
  <c r="N41" i="11"/>
  <c r="O41" i="11"/>
  <c r="M42" i="11"/>
  <c r="N42" i="11"/>
  <c r="O42" i="11"/>
  <c r="M43" i="11"/>
  <c r="N43" i="11"/>
  <c r="O43" i="11"/>
  <c r="M44" i="11"/>
  <c r="N44" i="11"/>
  <c r="O44" i="11"/>
  <c r="M45" i="11"/>
  <c r="N45" i="11"/>
  <c r="O45" i="11"/>
  <c r="M46" i="11"/>
  <c r="N46" i="11"/>
  <c r="O46" i="11"/>
  <c r="M47" i="11"/>
  <c r="N47" i="11"/>
  <c r="O47" i="11"/>
  <c r="M48" i="11"/>
  <c r="N48" i="11"/>
  <c r="O48" i="11"/>
  <c r="M49" i="11"/>
  <c r="N49" i="11"/>
  <c r="O49" i="11"/>
  <c r="M50" i="11"/>
  <c r="N50" i="11"/>
  <c r="O50" i="11"/>
  <c r="M51" i="11"/>
  <c r="N51" i="11"/>
  <c r="O51" i="11"/>
  <c r="M52" i="11"/>
  <c r="N52" i="11"/>
  <c r="O52" i="11"/>
  <c r="M53" i="11"/>
  <c r="N53" i="11"/>
  <c r="O53" i="11"/>
  <c r="M54" i="11"/>
  <c r="N54" i="11"/>
  <c r="O54" i="11"/>
  <c r="M55" i="11"/>
  <c r="N55" i="11"/>
  <c r="O55" i="11"/>
  <c r="M56" i="11"/>
  <c r="N56" i="11"/>
  <c r="O56" i="11"/>
  <c r="M57" i="11"/>
  <c r="N57" i="11"/>
  <c r="O57" i="11"/>
  <c r="M58" i="11"/>
  <c r="N58" i="11"/>
  <c r="O58" i="11"/>
  <c r="M59" i="11"/>
  <c r="N59" i="11"/>
  <c r="O59" i="11"/>
  <c r="M60" i="11"/>
  <c r="N60" i="11"/>
  <c r="O60" i="11"/>
  <c r="M61" i="11"/>
  <c r="N61" i="11"/>
  <c r="O61" i="11"/>
  <c r="M62" i="11"/>
  <c r="N62" i="11"/>
  <c r="O62" i="11"/>
  <c r="M63" i="11"/>
  <c r="N63" i="11"/>
  <c r="O63" i="11"/>
  <c r="M64" i="11"/>
  <c r="N64" i="11"/>
  <c r="O64" i="11"/>
  <c r="M65" i="11"/>
  <c r="N65" i="11"/>
  <c r="O65" i="11"/>
  <c r="M66" i="11"/>
  <c r="N66" i="11"/>
  <c r="O66" i="11"/>
  <c r="M67" i="11"/>
  <c r="N67" i="11"/>
  <c r="O67" i="11"/>
  <c r="M68" i="11"/>
  <c r="N68" i="11"/>
  <c r="O68" i="11"/>
  <c r="M69" i="11"/>
  <c r="N69" i="11"/>
  <c r="O69" i="11"/>
  <c r="M70" i="11"/>
  <c r="N70" i="11"/>
  <c r="O70" i="11"/>
  <c r="M71" i="11"/>
  <c r="N71" i="11"/>
  <c r="O71" i="11"/>
  <c r="M72" i="11"/>
  <c r="N72" i="11"/>
  <c r="O72" i="11"/>
  <c r="M73" i="11"/>
  <c r="N73" i="11"/>
  <c r="O73" i="11"/>
  <c r="M74" i="11"/>
  <c r="N74" i="11"/>
  <c r="O74" i="11"/>
  <c r="M75" i="11"/>
  <c r="N75" i="11"/>
  <c r="O75" i="11"/>
  <c r="M76" i="11"/>
  <c r="N76" i="11"/>
  <c r="O76" i="11"/>
  <c r="M77" i="11"/>
  <c r="N77" i="11"/>
  <c r="O77" i="11"/>
  <c r="M78" i="11"/>
  <c r="N78" i="11"/>
  <c r="O78" i="11"/>
  <c r="M79" i="11"/>
  <c r="N79" i="11"/>
  <c r="O79" i="11"/>
  <c r="M80" i="11"/>
  <c r="N80" i="11"/>
  <c r="O80" i="11"/>
  <c r="M81" i="11"/>
  <c r="N81" i="11"/>
  <c r="O81" i="11"/>
  <c r="M82" i="11"/>
  <c r="N82" i="11"/>
  <c r="O82" i="11"/>
  <c r="M83" i="11"/>
  <c r="N83" i="11"/>
  <c r="O83" i="11"/>
  <c r="M84" i="11"/>
  <c r="N84" i="11"/>
  <c r="O84" i="11"/>
  <c r="M85" i="11"/>
  <c r="N85" i="11"/>
  <c r="O85" i="11"/>
  <c r="M86" i="11"/>
  <c r="N86" i="11"/>
  <c r="O86" i="11"/>
  <c r="M87" i="11"/>
  <c r="N87" i="11"/>
  <c r="O87" i="11"/>
  <c r="M88" i="11"/>
  <c r="N88" i="11"/>
  <c r="O88" i="11"/>
  <c r="M89" i="11"/>
  <c r="N89" i="11"/>
  <c r="O89" i="11"/>
  <c r="M90" i="11"/>
  <c r="N90" i="11"/>
  <c r="O90" i="11"/>
  <c r="M91" i="11"/>
  <c r="N91" i="11"/>
  <c r="O91" i="11"/>
  <c r="M92" i="11"/>
  <c r="N92" i="11"/>
  <c r="O92" i="11"/>
  <c r="M93" i="11"/>
  <c r="N93" i="11"/>
  <c r="O93" i="11"/>
  <c r="M94" i="11"/>
  <c r="N94" i="11"/>
  <c r="O94" i="11"/>
  <c r="M95" i="11"/>
  <c r="N95" i="11"/>
  <c r="O95" i="11"/>
  <c r="M96" i="11"/>
  <c r="N96" i="11"/>
  <c r="O96" i="11"/>
  <c r="M97" i="11"/>
  <c r="N97" i="11"/>
  <c r="O97" i="11"/>
  <c r="M98" i="11"/>
  <c r="N98" i="11"/>
  <c r="O98" i="11"/>
  <c r="M99" i="11"/>
  <c r="N99" i="11"/>
  <c r="O99" i="11"/>
  <c r="M100" i="11"/>
  <c r="N100" i="11"/>
  <c r="O100" i="11"/>
  <c r="M101" i="11"/>
  <c r="N101" i="11"/>
  <c r="O101" i="11"/>
  <c r="M102" i="11"/>
  <c r="N102" i="11"/>
  <c r="O102" i="11"/>
  <c r="M103" i="11"/>
  <c r="N103" i="11"/>
  <c r="O103" i="11"/>
  <c r="M104" i="11"/>
  <c r="N104" i="11"/>
  <c r="O104" i="11"/>
  <c r="M10" i="11"/>
  <c r="N10" i="11"/>
  <c r="O10" i="11"/>
  <c r="M11" i="11"/>
  <c r="N11" i="11"/>
  <c r="O11" i="11"/>
  <c r="M12" i="11"/>
  <c r="N12" i="11"/>
  <c r="O12" i="11"/>
  <c r="M13" i="11"/>
  <c r="N13" i="11"/>
  <c r="O13" i="11"/>
  <c r="M14" i="11"/>
  <c r="N14" i="11"/>
  <c r="O14" i="11"/>
  <c r="M15" i="11"/>
  <c r="N15" i="11"/>
  <c r="O15" i="11"/>
  <c r="M16" i="11"/>
  <c r="N16" i="11"/>
  <c r="O16" i="11"/>
  <c r="M17" i="11"/>
  <c r="N17" i="11"/>
  <c r="O17" i="11"/>
  <c r="M18" i="11"/>
  <c r="N18" i="11"/>
  <c r="O18" i="11"/>
  <c r="M19" i="11"/>
  <c r="N19" i="11"/>
  <c r="O19" i="11"/>
  <c r="M20" i="11"/>
  <c r="N20" i="11"/>
  <c r="O20" i="11"/>
  <c r="M21" i="11"/>
  <c r="N21" i="11"/>
  <c r="O21" i="11"/>
  <c r="M22" i="11"/>
  <c r="N22" i="11"/>
  <c r="O22" i="11"/>
  <c r="M23" i="11"/>
  <c r="N23" i="11"/>
  <c r="O23" i="11"/>
  <c r="M24" i="11"/>
  <c r="N24" i="11"/>
  <c r="O24" i="11"/>
  <c r="M25" i="11"/>
  <c r="N25" i="11"/>
  <c r="O25" i="11"/>
  <c r="M26" i="11"/>
  <c r="N26" i="11"/>
  <c r="O26" i="11"/>
  <c r="J30" i="11"/>
  <c r="J33" i="11"/>
  <c r="J36" i="11"/>
  <c r="J39" i="11"/>
  <c r="J42" i="11"/>
  <c r="J45" i="11"/>
  <c r="J48" i="11"/>
  <c r="J51" i="11"/>
  <c r="J54" i="11"/>
  <c r="J57" i="11"/>
  <c r="J60" i="11"/>
  <c r="J63" i="11"/>
  <c r="J66" i="11"/>
  <c r="J69" i="11"/>
  <c r="J72" i="11"/>
  <c r="J75" i="11"/>
  <c r="J78" i="11"/>
  <c r="J81" i="11"/>
  <c r="J84" i="11"/>
  <c r="J87" i="11"/>
  <c r="J90" i="11"/>
  <c r="J93" i="11"/>
  <c r="J96" i="11"/>
  <c r="J99" i="11"/>
  <c r="J102" i="11"/>
  <c r="J27" i="11"/>
  <c r="J12" i="11"/>
  <c r="J15" i="11"/>
  <c r="J18" i="11"/>
  <c r="J21" i="11"/>
  <c r="J24"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B48" i="11"/>
  <c r="C48" i="11"/>
  <c r="D48" i="11"/>
  <c r="E48" i="11"/>
  <c r="F48" i="11"/>
  <c r="B51" i="11"/>
  <c r="C51" i="11"/>
  <c r="D51" i="11"/>
  <c r="E51" i="11"/>
  <c r="F51" i="11"/>
  <c r="B54" i="11"/>
  <c r="C54" i="11"/>
  <c r="D54" i="11"/>
  <c r="E54" i="11"/>
  <c r="F54" i="11"/>
  <c r="B57" i="11"/>
  <c r="C57" i="11"/>
  <c r="D57" i="11"/>
  <c r="E57" i="11"/>
  <c r="F57" i="11"/>
  <c r="B60" i="11"/>
  <c r="C60" i="11"/>
  <c r="D60" i="11"/>
  <c r="E60" i="11"/>
  <c r="F60" i="11"/>
  <c r="B63" i="11"/>
  <c r="C63" i="11"/>
  <c r="D63" i="11"/>
  <c r="E63" i="11"/>
  <c r="F63" i="11"/>
  <c r="B66" i="11"/>
  <c r="C66" i="11"/>
  <c r="D66" i="11"/>
  <c r="E66" i="11"/>
  <c r="F66" i="11"/>
  <c r="B69" i="11"/>
  <c r="C69" i="11"/>
  <c r="D69" i="11"/>
  <c r="E69" i="11"/>
  <c r="F69" i="11"/>
  <c r="B72" i="11"/>
  <c r="C72" i="11"/>
  <c r="D72" i="11"/>
  <c r="E72" i="11"/>
  <c r="F72" i="11"/>
  <c r="B75" i="11"/>
  <c r="C75" i="11"/>
  <c r="D75" i="11"/>
  <c r="E75" i="11"/>
  <c r="F75" i="11"/>
  <c r="B78" i="11"/>
  <c r="C78" i="11"/>
  <c r="D78" i="11"/>
  <c r="E78" i="11"/>
  <c r="F78" i="11"/>
  <c r="B81" i="11"/>
  <c r="C81" i="11"/>
  <c r="D81" i="11"/>
  <c r="E81" i="11"/>
  <c r="F81" i="11"/>
  <c r="B84" i="11"/>
  <c r="C84" i="11"/>
  <c r="D84" i="11"/>
  <c r="E84" i="11"/>
  <c r="F84" i="11"/>
  <c r="B87" i="11"/>
  <c r="C87" i="11"/>
  <c r="D87" i="11"/>
  <c r="E87" i="11"/>
  <c r="F87" i="11"/>
  <c r="B90" i="11"/>
  <c r="C90" i="11"/>
  <c r="D90" i="11"/>
  <c r="E90" i="11"/>
  <c r="F90" i="11"/>
  <c r="B93" i="11"/>
  <c r="C93" i="11"/>
  <c r="D93" i="11"/>
  <c r="E93" i="11"/>
  <c r="F93" i="11"/>
  <c r="B96" i="11"/>
  <c r="C96" i="11"/>
  <c r="D96" i="11"/>
  <c r="E96" i="11"/>
  <c r="F96" i="11"/>
  <c r="B99" i="11"/>
  <c r="C99" i="11"/>
  <c r="D99" i="11"/>
  <c r="E99" i="11"/>
  <c r="F99" i="11"/>
  <c r="B102" i="11"/>
  <c r="C102" i="11"/>
  <c r="D102" i="11"/>
  <c r="E102" i="11"/>
  <c r="F102" i="11"/>
  <c r="B33" i="11"/>
  <c r="C33" i="11"/>
  <c r="D33" i="11"/>
  <c r="E33" i="11"/>
  <c r="F33" i="11"/>
  <c r="B36" i="11"/>
  <c r="C36" i="11"/>
  <c r="D36" i="11"/>
  <c r="E36" i="11"/>
  <c r="F36" i="11"/>
  <c r="B39" i="11"/>
  <c r="C39" i="11"/>
  <c r="D39" i="11"/>
  <c r="E39" i="11"/>
  <c r="F39" i="11"/>
  <c r="B42" i="11"/>
  <c r="C42" i="11"/>
  <c r="D42" i="11"/>
  <c r="E42" i="11"/>
  <c r="F42" i="11"/>
  <c r="B45" i="11"/>
  <c r="C45" i="11"/>
  <c r="D45" i="11"/>
  <c r="E45" i="11"/>
  <c r="F45" i="11"/>
  <c r="B27" i="11"/>
  <c r="C27" i="11"/>
  <c r="D27" i="11"/>
  <c r="E27" i="11"/>
  <c r="F27" i="11"/>
  <c r="B30" i="11"/>
  <c r="C30" i="11"/>
  <c r="D30" i="11"/>
  <c r="E30" i="11"/>
  <c r="F30" i="11"/>
  <c r="B24" i="11"/>
  <c r="C24" i="11"/>
  <c r="D24" i="11"/>
  <c r="E24" i="11"/>
  <c r="F24" i="11"/>
  <c r="B18" i="11"/>
  <c r="C18" i="11"/>
  <c r="D18" i="11"/>
  <c r="E18" i="11"/>
  <c r="F18" i="11"/>
  <c r="B21" i="11"/>
  <c r="C21" i="11"/>
  <c r="D21" i="11"/>
  <c r="E21" i="11"/>
  <c r="F21" i="11"/>
  <c r="B12" i="11"/>
  <c r="C12" i="11"/>
  <c r="D12" i="11"/>
  <c r="E12" i="11"/>
  <c r="F12" i="11"/>
  <c r="B15" i="11"/>
  <c r="C15" i="11"/>
  <c r="D15" i="11"/>
  <c r="E15" i="11"/>
  <c r="F15" i="11"/>
  <c r="J5" i="11"/>
  <c r="C5" i="11"/>
  <c r="O9" i="11"/>
  <c r="N9" i="11"/>
  <c r="M9" i="11"/>
  <c r="J9" i="11"/>
  <c r="H10" i="11"/>
  <c r="H11" i="11"/>
  <c r="H12" i="11"/>
  <c r="H13" i="11"/>
  <c r="H14" i="11"/>
  <c r="H15" i="11"/>
  <c r="H16" i="11"/>
  <c r="H17" i="11"/>
  <c r="H18" i="11"/>
  <c r="H19" i="11"/>
  <c r="H20" i="11"/>
  <c r="H21" i="11"/>
  <c r="H22" i="11"/>
  <c r="H23" i="11"/>
  <c r="H24" i="11"/>
  <c r="H25" i="11"/>
  <c r="H26" i="11"/>
  <c r="H9" i="11"/>
  <c r="C9" i="11"/>
  <c r="D9" i="11"/>
  <c r="E9" i="11"/>
  <c r="F9" i="11"/>
  <c r="J5" i="12"/>
  <c r="C5" i="12"/>
  <c r="F102" i="12"/>
  <c r="E102" i="12"/>
  <c r="D102" i="12"/>
  <c r="C102" i="12"/>
  <c r="B102" i="12"/>
  <c r="F99" i="12"/>
  <c r="E99" i="12"/>
  <c r="D99" i="12"/>
  <c r="C99" i="12"/>
  <c r="B99" i="12"/>
  <c r="F96" i="12"/>
  <c r="E96" i="12"/>
  <c r="D96" i="12"/>
  <c r="C96" i="12"/>
  <c r="B96" i="12"/>
  <c r="F93" i="12"/>
  <c r="E93" i="12"/>
  <c r="D93" i="12"/>
  <c r="C93" i="12"/>
  <c r="B93" i="12"/>
  <c r="F90" i="12"/>
  <c r="E90" i="12"/>
  <c r="D90" i="12"/>
  <c r="C90" i="12"/>
  <c r="B90" i="12"/>
  <c r="F87" i="12"/>
  <c r="E87" i="12"/>
  <c r="D87" i="12"/>
  <c r="C87" i="12"/>
  <c r="B87" i="12"/>
  <c r="F84" i="12"/>
  <c r="E84" i="12"/>
  <c r="D84" i="12"/>
  <c r="C84" i="12"/>
  <c r="B84" i="12"/>
  <c r="F81" i="12"/>
  <c r="E81" i="12"/>
  <c r="D81" i="12"/>
  <c r="C81" i="12"/>
  <c r="B81" i="12"/>
  <c r="F78" i="12"/>
  <c r="E78" i="12"/>
  <c r="D78" i="12"/>
  <c r="C78" i="12"/>
  <c r="B78" i="12"/>
  <c r="F75" i="12"/>
  <c r="E75" i="12"/>
  <c r="D75" i="12"/>
  <c r="C75" i="12"/>
  <c r="B75" i="12"/>
  <c r="F72" i="12"/>
  <c r="E72" i="12"/>
  <c r="D72" i="12"/>
  <c r="C72" i="12"/>
  <c r="B72" i="12"/>
  <c r="F69" i="12"/>
  <c r="E69" i="12"/>
  <c r="D69" i="12"/>
  <c r="C69" i="12"/>
  <c r="B69" i="12"/>
  <c r="F66" i="12"/>
  <c r="E66" i="12"/>
  <c r="D66" i="12"/>
  <c r="C66" i="12"/>
  <c r="B66" i="12"/>
  <c r="F63" i="12"/>
  <c r="E63" i="12"/>
  <c r="D63" i="12"/>
  <c r="C63" i="12"/>
  <c r="B63" i="12"/>
  <c r="F60" i="12"/>
  <c r="E60" i="12"/>
  <c r="D60" i="12"/>
  <c r="C60" i="12"/>
  <c r="B60" i="12"/>
  <c r="F57" i="12"/>
  <c r="E57" i="12"/>
  <c r="D57" i="12"/>
  <c r="C57" i="12"/>
  <c r="B57" i="12"/>
  <c r="F54" i="12"/>
  <c r="E54" i="12"/>
  <c r="D54" i="12"/>
  <c r="C54" i="12"/>
  <c r="B54" i="12"/>
  <c r="F51" i="12"/>
  <c r="E51" i="12"/>
  <c r="D51" i="12"/>
  <c r="C51" i="12"/>
  <c r="B51" i="12"/>
  <c r="F48" i="12"/>
  <c r="E48" i="12"/>
  <c r="D48" i="12"/>
  <c r="C48" i="12"/>
  <c r="B48" i="12"/>
  <c r="F45" i="12"/>
  <c r="E45" i="12"/>
  <c r="D45" i="12"/>
  <c r="C45" i="12"/>
  <c r="B45" i="12"/>
  <c r="F42" i="12"/>
  <c r="E42" i="12"/>
  <c r="D42" i="12"/>
  <c r="C42" i="12"/>
  <c r="B42" i="12"/>
  <c r="F39" i="12"/>
  <c r="E39" i="12"/>
  <c r="D39" i="12"/>
  <c r="C39" i="12"/>
  <c r="B39" i="12"/>
  <c r="F36" i="12"/>
  <c r="E36" i="12"/>
  <c r="D36" i="12"/>
  <c r="C36" i="12"/>
  <c r="B36" i="12"/>
  <c r="F33" i="12"/>
  <c r="E33" i="12"/>
  <c r="D33" i="12"/>
  <c r="C33" i="12"/>
  <c r="B33" i="12"/>
  <c r="F30" i="12"/>
  <c r="E30" i="12"/>
  <c r="D30" i="12"/>
  <c r="C30" i="12"/>
  <c r="B30" i="12"/>
  <c r="F27" i="12"/>
  <c r="E27" i="12"/>
  <c r="D27" i="12"/>
  <c r="C27" i="12"/>
  <c r="B27" i="12"/>
  <c r="F24" i="12"/>
  <c r="E24" i="12"/>
  <c r="D24" i="12"/>
  <c r="C24" i="12"/>
  <c r="B24" i="12"/>
  <c r="F21" i="12"/>
  <c r="E21" i="12"/>
  <c r="D21" i="12"/>
  <c r="C21" i="12"/>
  <c r="B21" i="12"/>
  <c r="F18" i="12"/>
  <c r="E18" i="12"/>
  <c r="C18" i="12"/>
  <c r="B18" i="12"/>
  <c r="F15" i="12"/>
  <c r="E15" i="12"/>
  <c r="D15" i="12"/>
  <c r="C15" i="12"/>
  <c r="B15" i="12"/>
  <c r="F12" i="12"/>
  <c r="E12" i="12"/>
  <c r="D12" i="12"/>
  <c r="C12" i="12"/>
  <c r="B12"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9" i="12"/>
  <c r="C9" i="12"/>
  <c r="D9" i="12"/>
  <c r="E9" i="12"/>
  <c r="F9" i="12"/>
  <c r="B9" i="12"/>
  <c r="K106" i="7" l="1"/>
  <c r="K105" i="7"/>
  <c r="K104" i="7"/>
  <c r="L104" i="7" s="1"/>
  <c r="K103" i="7"/>
  <c r="K102" i="7"/>
  <c r="K101" i="7"/>
  <c r="L101" i="7" s="1"/>
  <c r="K100" i="7"/>
  <c r="K99" i="7"/>
  <c r="K98" i="7"/>
  <c r="L98" i="7" s="1"/>
  <c r="K97" i="7"/>
  <c r="K96" i="7"/>
  <c r="K95" i="7"/>
  <c r="L95" i="7" s="1"/>
  <c r="K94" i="7"/>
  <c r="K93" i="7"/>
  <c r="K92" i="7"/>
  <c r="L92" i="7" s="1"/>
  <c r="K91" i="7"/>
  <c r="K90" i="7"/>
  <c r="K89" i="7"/>
  <c r="L89" i="7" s="1"/>
  <c r="K88" i="7"/>
  <c r="K87" i="7"/>
  <c r="K86" i="7"/>
  <c r="L86" i="7" s="1"/>
  <c r="K85" i="7"/>
  <c r="K84" i="7"/>
  <c r="K83" i="7"/>
  <c r="L83" i="7" s="1"/>
  <c r="K82" i="7"/>
  <c r="K81" i="7"/>
  <c r="K80" i="7"/>
  <c r="L80" i="7" s="1"/>
  <c r="K79" i="7"/>
  <c r="K78" i="7"/>
  <c r="K77" i="7"/>
  <c r="L77" i="7" s="1"/>
  <c r="K76" i="7"/>
  <c r="K75" i="7"/>
  <c r="K74" i="7"/>
  <c r="L74" i="7" s="1"/>
  <c r="K73" i="7"/>
  <c r="K72" i="7"/>
  <c r="K71" i="7"/>
  <c r="L71" i="7" s="1"/>
  <c r="K70" i="7"/>
  <c r="K69" i="7"/>
  <c r="K68" i="7"/>
  <c r="L68" i="7" s="1"/>
  <c r="K67" i="7"/>
  <c r="K66" i="7"/>
  <c r="K65" i="7"/>
  <c r="L65" i="7" s="1"/>
  <c r="K64" i="7"/>
  <c r="K63" i="7"/>
  <c r="K62" i="7"/>
  <c r="L62" i="7" s="1"/>
  <c r="K61" i="7"/>
  <c r="K60" i="7"/>
  <c r="K59" i="7"/>
  <c r="L59" i="7" s="1"/>
  <c r="K58" i="7"/>
  <c r="K57" i="7"/>
  <c r="K56" i="7"/>
  <c r="L56" i="7" s="1"/>
  <c r="K55" i="7"/>
  <c r="K54" i="7"/>
  <c r="K53" i="7"/>
  <c r="L53" i="7" s="1"/>
  <c r="K52" i="7"/>
  <c r="K51" i="7"/>
  <c r="K50" i="7"/>
  <c r="L50" i="7" s="1"/>
  <c r="K49" i="7"/>
  <c r="K48" i="7"/>
  <c r="K47" i="7"/>
  <c r="L47" i="7" s="1"/>
  <c r="K46" i="7"/>
  <c r="K45" i="7"/>
  <c r="K44" i="7"/>
  <c r="L44" i="7" s="1"/>
  <c r="K43" i="7"/>
  <c r="K42" i="7"/>
  <c r="K41" i="7"/>
  <c r="L41" i="7" s="1"/>
  <c r="K40" i="7"/>
  <c r="K39" i="7"/>
  <c r="K38" i="7"/>
  <c r="L38" i="7" s="1"/>
  <c r="K37" i="7"/>
  <c r="K36" i="7"/>
  <c r="K35" i="7"/>
  <c r="L35" i="7" s="1"/>
  <c r="K34" i="7"/>
  <c r="K33" i="7"/>
  <c r="K32" i="7"/>
  <c r="L32" i="7" s="1"/>
  <c r="K31" i="7"/>
  <c r="K30" i="7"/>
  <c r="K29" i="7"/>
  <c r="L29" i="7" s="1"/>
  <c r="K28" i="7"/>
  <c r="K27" i="7"/>
  <c r="K26" i="7"/>
  <c r="L26" i="7" s="1"/>
  <c r="K25" i="7"/>
  <c r="K24" i="7"/>
  <c r="K23" i="7"/>
  <c r="L23" i="7" s="1"/>
  <c r="K22" i="7"/>
  <c r="K21" i="7"/>
  <c r="K20" i="7"/>
  <c r="L20" i="7" s="1"/>
  <c r="K19" i="7"/>
  <c r="K18" i="7"/>
  <c r="K17" i="7"/>
  <c r="L17" i="7" s="1"/>
  <c r="K16" i="7"/>
  <c r="K15" i="7"/>
  <c r="K14" i="7"/>
  <c r="L14" i="7" s="1"/>
  <c r="K13" i="7"/>
  <c r="K12" i="7"/>
  <c r="K11" i="7"/>
  <c r="L11" i="7" l="1"/>
  <c r="U16" i="1"/>
  <c r="U17" i="1"/>
  <c r="U18" i="1"/>
  <c r="U19" i="1"/>
  <c r="U20" i="1"/>
  <c r="U21" i="1"/>
  <c r="U22" i="1"/>
  <c r="U23" i="1"/>
  <c r="U24"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2" i="8"/>
  <c r="O15" i="1"/>
  <c r="U15" i="1"/>
  <c r="X15" i="1"/>
  <c r="X16" i="1"/>
  <c r="X17" i="1"/>
  <c r="X18" i="1"/>
  <c r="Z18" i="1" s="1"/>
  <c r="AA18" i="1" s="1"/>
  <c r="X19" i="1"/>
  <c r="Z19" i="1"/>
  <c r="AA19" i="1" s="1"/>
  <c r="X20" i="1"/>
  <c r="Z20" i="1" s="1"/>
  <c r="AA20" i="1" s="1"/>
  <c r="X21" i="1"/>
  <c r="X22" i="1"/>
  <c r="O14" i="1"/>
  <c r="U14" i="1"/>
  <c r="X14" i="1"/>
  <c r="U13" i="1"/>
  <c r="Z16" i="1" l="1"/>
  <c r="AA16" i="1" s="1"/>
  <c r="Z22" i="1"/>
  <c r="AA22" i="1" s="1"/>
  <c r="Z15" i="1"/>
  <c r="AA15" i="1" s="1"/>
  <c r="Z21" i="1"/>
  <c r="AA21" i="1" s="1"/>
  <c r="Z17" i="1"/>
  <c r="AA17" i="1" s="1"/>
  <c r="Z14" i="1"/>
  <c r="AA14" i="1" s="1"/>
  <c r="H7" i="5" l="1"/>
  <c r="N6" i="7"/>
  <c r="C6" i="7"/>
  <c r="D7" i="1"/>
  <c r="A13" i="8"/>
  <c r="A24" i="8" l="1"/>
  <c r="A25" i="8"/>
  <c r="A26" i="8"/>
  <c r="A21" i="8"/>
  <c r="A22" i="8"/>
  <c r="A23"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14" i="8"/>
  <c r="A15" i="8"/>
  <c r="A16" i="8"/>
  <c r="A17" i="8"/>
  <c r="A18" i="8"/>
  <c r="A19" i="8"/>
  <c r="A20" i="8"/>
  <c r="K18" i="1" l="1"/>
  <c r="H56" i="1"/>
  <c r="H13" i="1"/>
  <c r="H21" i="1"/>
  <c r="H16" i="1"/>
  <c r="H36" i="1"/>
  <c r="H40" i="1"/>
  <c r="H20" i="1"/>
  <c r="H51" i="1"/>
  <c r="H35" i="1"/>
  <c r="H19" i="1"/>
  <c r="H44" i="1"/>
  <c r="H54" i="1"/>
  <c r="H38" i="1"/>
  <c r="H22" i="1"/>
  <c r="H57" i="1"/>
  <c r="H41" i="1"/>
  <c r="H25" i="1"/>
  <c r="H32" i="1"/>
  <c r="H47" i="1"/>
  <c r="H31" i="1"/>
  <c r="H15" i="1"/>
  <c r="H50" i="1"/>
  <c r="H34" i="1"/>
  <c r="H18" i="1"/>
  <c r="H53" i="1"/>
  <c r="H37" i="1"/>
  <c r="H28" i="1"/>
  <c r="H59" i="1"/>
  <c r="H43" i="1"/>
  <c r="H27" i="1"/>
  <c r="H60" i="1"/>
  <c r="H12" i="1"/>
  <c r="H46" i="1"/>
  <c r="H30" i="1"/>
  <c r="H14" i="1"/>
  <c r="H49" i="1"/>
  <c r="H33" i="1"/>
  <c r="H17" i="1"/>
  <c r="H48" i="1"/>
  <c r="H24" i="1"/>
  <c r="H55" i="1"/>
  <c r="H39" i="1"/>
  <c r="H23" i="1"/>
  <c r="H52" i="1"/>
  <c r="H58" i="1"/>
  <c r="H42" i="1"/>
  <c r="H26" i="1"/>
  <c r="H61" i="1"/>
  <c r="H45" i="1"/>
  <c r="H29" i="1"/>
  <c r="G24" i="1"/>
  <c r="G40" i="1"/>
  <c r="G56" i="1"/>
  <c r="G21" i="1"/>
  <c r="G37" i="1"/>
  <c r="G53" i="1"/>
  <c r="G38" i="1"/>
  <c r="G19" i="1"/>
  <c r="G35" i="1"/>
  <c r="G51" i="1"/>
  <c r="G42" i="1"/>
  <c r="G28" i="1"/>
  <c r="G44" i="1"/>
  <c r="G60" i="1"/>
  <c r="G25" i="1"/>
  <c r="G41" i="1"/>
  <c r="G57" i="1"/>
  <c r="G14" i="1"/>
  <c r="G46" i="1"/>
  <c r="G23" i="1"/>
  <c r="G39" i="1"/>
  <c r="G55" i="1"/>
  <c r="G18" i="1"/>
  <c r="G50" i="1"/>
  <c r="G16" i="1"/>
  <c r="G32" i="1"/>
  <c r="G48" i="1"/>
  <c r="G13" i="1"/>
  <c r="G29" i="1"/>
  <c r="G45" i="1"/>
  <c r="G61" i="1"/>
  <c r="G22" i="1"/>
  <c r="G54" i="1"/>
  <c r="G27" i="1"/>
  <c r="G43" i="1"/>
  <c r="G59" i="1"/>
  <c r="G26" i="1"/>
  <c r="G58" i="1"/>
  <c r="G20" i="1"/>
  <c r="G36" i="1"/>
  <c r="G52" i="1"/>
  <c r="G17" i="1"/>
  <c r="G33" i="1"/>
  <c r="G49" i="1"/>
  <c r="G30" i="1"/>
  <c r="G15" i="1"/>
  <c r="G31" i="1"/>
  <c r="G47" i="1"/>
  <c r="G34" i="1"/>
  <c r="G12" i="1"/>
  <c r="K12" i="1"/>
  <c r="D12" i="1"/>
  <c r="J12" i="1"/>
  <c r="C12" i="1"/>
  <c r="I12" i="1"/>
  <c r="B12" i="1"/>
  <c r="K13" i="1"/>
  <c r="K15"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J23" i="1"/>
  <c r="J25" i="1"/>
  <c r="J27" i="1"/>
  <c r="J29" i="1"/>
  <c r="J31" i="1"/>
  <c r="J33" i="1"/>
  <c r="J35" i="1"/>
  <c r="J37" i="1"/>
  <c r="J39" i="1"/>
  <c r="J41" i="1"/>
  <c r="J43" i="1"/>
  <c r="J45" i="1"/>
  <c r="J47" i="1"/>
  <c r="J49" i="1"/>
  <c r="J51" i="1"/>
  <c r="J53" i="1"/>
  <c r="J55" i="1"/>
  <c r="J57" i="1"/>
  <c r="J59" i="1"/>
  <c r="J61" i="1"/>
  <c r="I13" i="1"/>
  <c r="I15" i="1"/>
  <c r="I17" i="1"/>
  <c r="I19" i="1"/>
  <c r="I21" i="1"/>
  <c r="I23" i="1"/>
  <c r="I25" i="1"/>
  <c r="I27" i="1"/>
  <c r="I29" i="1"/>
  <c r="I31" i="1"/>
  <c r="I33" i="1"/>
  <c r="I35" i="1"/>
  <c r="I37" i="1"/>
  <c r="I39" i="1"/>
  <c r="I41" i="1"/>
  <c r="I43" i="1"/>
  <c r="I45" i="1"/>
  <c r="I47" i="1"/>
  <c r="I49" i="1"/>
  <c r="I51" i="1"/>
  <c r="I53" i="1"/>
  <c r="I55" i="1"/>
  <c r="I57" i="1"/>
  <c r="I59" i="1"/>
  <c r="I61" i="1"/>
  <c r="K16" i="1"/>
  <c r="K20" i="1"/>
  <c r="K24" i="1"/>
  <c r="K28" i="1"/>
  <c r="K32" i="1"/>
  <c r="K36" i="1"/>
  <c r="K40" i="1"/>
  <c r="K44" i="1"/>
  <c r="K48" i="1"/>
  <c r="K52" i="1"/>
  <c r="K56" i="1"/>
  <c r="K60" i="1"/>
  <c r="J14" i="1"/>
  <c r="J18" i="1"/>
  <c r="J22" i="1"/>
  <c r="J26" i="1"/>
  <c r="J30" i="1"/>
  <c r="J34" i="1"/>
  <c r="J38" i="1"/>
  <c r="J42" i="1"/>
  <c r="J46" i="1"/>
  <c r="J50" i="1"/>
  <c r="J54" i="1"/>
  <c r="J58" i="1"/>
  <c r="I16" i="1"/>
  <c r="I20" i="1"/>
  <c r="I24" i="1"/>
  <c r="I28" i="1"/>
  <c r="I32" i="1"/>
  <c r="I36" i="1"/>
  <c r="I40" i="1"/>
  <c r="I44" i="1"/>
  <c r="I48" i="1"/>
  <c r="I52" i="1"/>
  <c r="I56" i="1"/>
  <c r="I60" i="1"/>
  <c r="D13" i="1"/>
  <c r="D15" i="1"/>
  <c r="D17" i="1"/>
  <c r="D19" i="1"/>
  <c r="D21" i="1"/>
  <c r="D23" i="1"/>
  <c r="D25" i="1"/>
  <c r="D27" i="1"/>
  <c r="D29" i="1"/>
  <c r="D31" i="1"/>
  <c r="D33" i="1"/>
  <c r="D35" i="1"/>
  <c r="D37" i="1"/>
  <c r="D39" i="1"/>
  <c r="D41" i="1"/>
  <c r="D43" i="1"/>
  <c r="D45" i="1"/>
  <c r="D47" i="1"/>
  <c r="D49" i="1"/>
  <c r="D51" i="1"/>
  <c r="D53" i="1"/>
  <c r="D55" i="1"/>
  <c r="D57" i="1"/>
  <c r="K26" i="1"/>
  <c r="K34" i="1"/>
  <c r="K42" i="1"/>
  <c r="K50" i="1"/>
  <c r="K58" i="1"/>
  <c r="J16" i="1"/>
  <c r="J24" i="1"/>
  <c r="J32" i="1"/>
  <c r="J40" i="1"/>
  <c r="J48" i="1"/>
  <c r="J56" i="1"/>
  <c r="I18" i="1"/>
  <c r="I26" i="1"/>
  <c r="I34" i="1"/>
  <c r="I42" i="1"/>
  <c r="I50" i="1"/>
  <c r="I58" i="1"/>
  <c r="D16" i="1"/>
  <c r="D20" i="1"/>
  <c r="D24" i="1"/>
  <c r="D28" i="1"/>
  <c r="D32" i="1"/>
  <c r="D36" i="1"/>
  <c r="D40" i="1"/>
  <c r="D44" i="1"/>
  <c r="D48" i="1"/>
  <c r="D52" i="1"/>
  <c r="D56"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K14" i="1"/>
  <c r="K22" i="1"/>
  <c r="K30" i="1"/>
  <c r="K38" i="1"/>
  <c r="K46" i="1"/>
  <c r="K54" i="1"/>
  <c r="J20" i="1"/>
  <c r="J28" i="1"/>
  <c r="J36" i="1"/>
  <c r="J44" i="1"/>
  <c r="J52" i="1"/>
  <c r="J60" i="1"/>
  <c r="I14" i="1"/>
  <c r="I22" i="1"/>
  <c r="I30" i="1"/>
  <c r="I38" i="1"/>
  <c r="I46" i="1"/>
  <c r="I54" i="1"/>
  <c r="D14" i="1"/>
  <c r="D18" i="1"/>
  <c r="D22" i="1"/>
  <c r="D26" i="1"/>
  <c r="D30" i="1"/>
  <c r="D34" i="1"/>
  <c r="D38" i="1"/>
  <c r="D42" i="1"/>
  <c r="D46" i="1"/>
  <c r="D50" i="1"/>
  <c r="D54" i="1"/>
  <c r="D58" i="1"/>
  <c r="D60" i="1"/>
  <c r="C14" i="1"/>
  <c r="C16" i="1"/>
  <c r="C18" i="1"/>
  <c r="C20" i="1"/>
  <c r="C22" i="1"/>
  <c r="C24" i="1"/>
  <c r="C26" i="1"/>
  <c r="C28" i="1"/>
  <c r="C30" i="1"/>
  <c r="C32" i="1"/>
  <c r="C34" i="1"/>
  <c r="C36" i="1"/>
  <c r="C38" i="1"/>
  <c r="C40" i="1"/>
  <c r="C42" i="1"/>
  <c r="C44" i="1"/>
  <c r="C46" i="1"/>
  <c r="C48" i="1"/>
  <c r="C50" i="1"/>
  <c r="C52" i="1"/>
  <c r="C54" i="1"/>
  <c r="C56" i="1"/>
  <c r="C58" i="1"/>
  <c r="C60" i="1"/>
  <c r="B14" i="1"/>
  <c r="B16" i="1"/>
  <c r="B18" i="1"/>
  <c r="B20" i="1"/>
  <c r="B22" i="1"/>
  <c r="B24" i="1"/>
  <c r="B26" i="1"/>
  <c r="B28" i="1"/>
  <c r="B30" i="1"/>
  <c r="B34" i="1"/>
  <c r="B38" i="1"/>
  <c r="B42" i="1"/>
  <c r="B46" i="1"/>
  <c r="B50" i="1"/>
  <c r="B54" i="1"/>
  <c r="B58" i="1"/>
  <c r="B32" i="1"/>
  <c r="B36" i="1"/>
  <c r="B40" i="1"/>
  <c r="B44" i="1"/>
  <c r="B48" i="1"/>
  <c r="B52" i="1"/>
  <c r="B56" i="1"/>
  <c r="B60" i="1"/>
  <c r="A64" i="8"/>
  <c r="D7" i="5" l="1"/>
  <c r="N7" i="1"/>
  <c r="O146" i="5" l="1"/>
  <c r="O145" i="5"/>
  <c r="O144" i="5"/>
  <c r="P144" i="5" s="1"/>
  <c r="Q144" i="5" s="1"/>
  <c r="R144" i="5" s="1"/>
  <c r="O143" i="5"/>
  <c r="O142" i="5"/>
  <c r="O141" i="5"/>
  <c r="O140" i="5"/>
  <c r="P140" i="5" s="1"/>
  <c r="Q140" i="5" s="1"/>
  <c r="R140" i="5" s="1"/>
  <c r="O139" i="5"/>
  <c r="O138" i="5"/>
  <c r="O137" i="5"/>
  <c r="O136" i="5"/>
  <c r="P136" i="5" s="1"/>
  <c r="Q136" i="5" s="1"/>
  <c r="R136" i="5" s="1"/>
  <c r="O135" i="5"/>
  <c r="O134" i="5"/>
  <c r="O133" i="5"/>
  <c r="O132" i="5"/>
  <c r="P132" i="5" s="1"/>
  <c r="Q132" i="5" s="1"/>
  <c r="R132" i="5" s="1"/>
  <c r="O131" i="5"/>
  <c r="O130" i="5"/>
  <c r="O129" i="5"/>
  <c r="O128" i="5"/>
  <c r="P128" i="5" s="1"/>
  <c r="Q128" i="5" s="1"/>
  <c r="R128" i="5" s="1"/>
  <c r="O127" i="5"/>
  <c r="O126" i="5"/>
  <c r="O125" i="5"/>
  <c r="O124" i="5"/>
  <c r="P124" i="5" s="1"/>
  <c r="Q124" i="5" s="1"/>
  <c r="R124" i="5" s="1"/>
  <c r="O123" i="5"/>
  <c r="O122" i="5"/>
  <c r="O121" i="5"/>
  <c r="O120" i="5"/>
  <c r="P120" i="5" s="1"/>
  <c r="Q120" i="5" s="1"/>
  <c r="R120" i="5" s="1"/>
  <c r="O119" i="5"/>
  <c r="O118" i="5"/>
  <c r="O117" i="5"/>
  <c r="O116" i="5"/>
  <c r="P116" i="5" s="1"/>
  <c r="Q116" i="5" s="1"/>
  <c r="R116" i="5" s="1"/>
  <c r="O115" i="5"/>
  <c r="O114" i="5"/>
  <c r="O113" i="5"/>
  <c r="O112" i="5"/>
  <c r="O111" i="5"/>
  <c r="O110" i="5"/>
  <c r="O109" i="5"/>
  <c r="O108" i="5"/>
  <c r="O107" i="5"/>
  <c r="O106" i="5"/>
  <c r="O105" i="5"/>
  <c r="O104" i="5"/>
  <c r="O103" i="5"/>
  <c r="O102" i="5"/>
  <c r="O101" i="5"/>
  <c r="O100" i="5"/>
  <c r="O99" i="5"/>
  <c r="O98" i="5"/>
  <c r="O97" i="5"/>
  <c r="O96" i="5"/>
  <c r="P96" i="5" s="1"/>
  <c r="Q96" i="5" s="1"/>
  <c r="R96" i="5" s="1"/>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J146" i="5"/>
  <c r="J145" i="5"/>
  <c r="P145" i="5" s="1"/>
  <c r="Q145" i="5" s="1"/>
  <c r="R145" i="5" s="1"/>
  <c r="J144" i="5"/>
  <c r="J143" i="5"/>
  <c r="P143" i="5" s="1"/>
  <c r="Q143" i="5" s="1"/>
  <c r="R143" i="5" s="1"/>
  <c r="J142" i="5"/>
  <c r="J141" i="5"/>
  <c r="P141" i="5" s="1"/>
  <c r="Q141" i="5" s="1"/>
  <c r="R141" i="5" s="1"/>
  <c r="J140" i="5"/>
  <c r="J139" i="5"/>
  <c r="P139" i="5" s="1"/>
  <c r="Q139" i="5" s="1"/>
  <c r="R139" i="5" s="1"/>
  <c r="J138" i="5"/>
  <c r="J137" i="5"/>
  <c r="P137" i="5" s="1"/>
  <c r="Q137" i="5" s="1"/>
  <c r="R137" i="5" s="1"/>
  <c r="J136" i="5"/>
  <c r="J135" i="5"/>
  <c r="P135" i="5" s="1"/>
  <c r="Q135" i="5" s="1"/>
  <c r="R135" i="5" s="1"/>
  <c r="J134" i="5"/>
  <c r="J133" i="5"/>
  <c r="P133" i="5" s="1"/>
  <c r="Q133" i="5" s="1"/>
  <c r="R133" i="5" s="1"/>
  <c r="J132" i="5"/>
  <c r="J131" i="5"/>
  <c r="P131" i="5" s="1"/>
  <c r="Q131" i="5" s="1"/>
  <c r="R131" i="5" s="1"/>
  <c r="J130" i="5"/>
  <c r="J129" i="5"/>
  <c r="P129" i="5" s="1"/>
  <c r="Q129" i="5" s="1"/>
  <c r="R129" i="5" s="1"/>
  <c r="J128" i="5"/>
  <c r="J127" i="5"/>
  <c r="P127" i="5" s="1"/>
  <c r="Q127" i="5" s="1"/>
  <c r="R127" i="5" s="1"/>
  <c r="J126" i="5"/>
  <c r="J125" i="5"/>
  <c r="P125" i="5" s="1"/>
  <c r="Q125" i="5" s="1"/>
  <c r="R125" i="5" s="1"/>
  <c r="J124" i="5"/>
  <c r="J123" i="5"/>
  <c r="P123" i="5" s="1"/>
  <c r="Q123" i="5" s="1"/>
  <c r="R123" i="5" s="1"/>
  <c r="J122" i="5"/>
  <c r="J121" i="5"/>
  <c r="P121" i="5" s="1"/>
  <c r="Q121" i="5" s="1"/>
  <c r="R121" i="5" s="1"/>
  <c r="J120" i="5"/>
  <c r="J119" i="5"/>
  <c r="P119" i="5" s="1"/>
  <c r="Q119" i="5" s="1"/>
  <c r="R119" i="5" s="1"/>
  <c r="J118" i="5"/>
  <c r="J117" i="5"/>
  <c r="P117" i="5" s="1"/>
  <c r="Q117" i="5" s="1"/>
  <c r="R117" i="5" s="1"/>
  <c r="J116" i="5"/>
  <c r="J115" i="5"/>
  <c r="P115" i="5" s="1"/>
  <c r="Q115" i="5" s="1"/>
  <c r="R115" i="5" s="1"/>
  <c r="J114" i="5"/>
  <c r="J113" i="5"/>
  <c r="P113" i="5" s="1"/>
  <c r="Q113" i="5" s="1"/>
  <c r="R113" i="5" s="1"/>
  <c r="J112" i="5"/>
  <c r="J111" i="5"/>
  <c r="P111" i="5" s="1"/>
  <c r="Q111" i="5" s="1"/>
  <c r="R111" i="5" s="1"/>
  <c r="J110" i="5"/>
  <c r="J109" i="5"/>
  <c r="P109" i="5" s="1"/>
  <c r="Q109" i="5" s="1"/>
  <c r="R109" i="5" s="1"/>
  <c r="J108" i="5"/>
  <c r="J107" i="5"/>
  <c r="P107" i="5" s="1"/>
  <c r="Q107" i="5" s="1"/>
  <c r="R107" i="5" s="1"/>
  <c r="J106" i="5"/>
  <c r="J105" i="5"/>
  <c r="P105" i="5" s="1"/>
  <c r="Q105" i="5" s="1"/>
  <c r="R105" i="5" s="1"/>
  <c r="J104" i="5"/>
  <c r="J103" i="5"/>
  <c r="P103" i="5" s="1"/>
  <c r="Q103" i="5" s="1"/>
  <c r="R103" i="5" s="1"/>
  <c r="J102" i="5"/>
  <c r="J101" i="5"/>
  <c r="P101" i="5" s="1"/>
  <c r="Q101" i="5" s="1"/>
  <c r="R101" i="5" s="1"/>
  <c r="J100" i="5"/>
  <c r="J99" i="5"/>
  <c r="P99" i="5" s="1"/>
  <c r="Q99" i="5" s="1"/>
  <c r="R99" i="5" s="1"/>
  <c r="J98" i="5"/>
  <c r="J97" i="5"/>
  <c r="P97" i="5" s="1"/>
  <c r="Q97" i="5" s="1"/>
  <c r="R97" i="5" s="1"/>
  <c r="J96" i="5"/>
  <c r="J95" i="5"/>
  <c r="P95" i="5" s="1"/>
  <c r="Q95" i="5" s="1"/>
  <c r="R95" i="5" s="1"/>
  <c r="J94" i="5"/>
  <c r="J93" i="5"/>
  <c r="P93" i="5" s="1"/>
  <c r="Q93" i="5" s="1"/>
  <c r="R93" i="5" s="1"/>
  <c r="J92" i="5"/>
  <c r="J91" i="5"/>
  <c r="P91" i="5" s="1"/>
  <c r="Q91" i="5" s="1"/>
  <c r="R91" i="5" s="1"/>
  <c r="J90" i="5"/>
  <c r="J89" i="5"/>
  <c r="P89" i="5" s="1"/>
  <c r="Q89" i="5" s="1"/>
  <c r="R89" i="5" s="1"/>
  <c r="J88" i="5"/>
  <c r="J87" i="5"/>
  <c r="P87" i="5" s="1"/>
  <c r="Q87" i="5" s="1"/>
  <c r="R87" i="5" s="1"/>
  <c r="J86" i="5"/>
  <c r="J85" i="5"/>
  <c r="P85" i="5" s="1"/>
  <c r="Q85" i="5" s="1"/>
  <c r="R85" i="5" s="1"/>
  <c r="J84" i="5"/>
  <c r="J83" i="5"/>
  <c r="P83" i="5" s="1"/>
  <c r="Q83" i="5" s="1"/>
  <c r="R83" i="5" s="1"/>
  <c r="J82" i="5"/>
  <c r="J81" i="5"/>
  <c r="P81" i="5" s="1"/>
  <c r="Q81" i="5" s="1"/>
  <c r="R81" i="5" s="1"/>
  <c r="J80" i="5"/>
  <c r="J79" i="5"/>
  <c r="P79" i="5" s="1"/>
  <c r="Q79" i="5" s="1"/>
  <c r="R79" i="5" s="1"/>
  <c r="J78" i="5"/>
  <c r="J77" i="5"/>
  <c r="J76" i="5"/>
  <c r="J75" i="5"/>
  <c r="P75" i="5" s="1"/>
  <c r="Q75" i="5" s="1"/>
  <c r="R75" i="5" s="1"/>
  <c r="J74" i="5"/>
  <c r="J73" i="5"/>
  <c r="P73" i="5" s="1"/>
  <c r="Q73" i="5" s="1"/>
  <c r="R73" i="5" s="1"/>
  <c r="J72" i="5"/>
  <c r="J71" i="5"/>
  <c r="P71" i="5" s="1"/>
  <c r="Q71" i="5" s="1"/>
  <c r="R71" i="5" s="1"/>
  <c r="J70" i="5"/>
  <c r="J69" i="5"/>
  <c r="P69" i="5" s="1"/>
  <c r="Q69" i="5" s="1"/>
  <c r="R69" i="5" s="1"/>
  <c r="J68" i="5"/>
  <c r="J67" i="5"/>
  <c r="P67" i="5" s="1"/>
  <c r="Q67" i="5" s="1"/>
  <c r="R67" i="5" s="1"/>
  <c r="J66" i="5"/>
  <c r="J65" i="5"/>
  <c r="P65" i="5" s="1"/>
  <c r="Q65" i="5" s="1"/>
  <c r="R65" i="5" s="1"/>
  <c r="J64" i="5"/>
  <c r="J63" i="5"/>
  <c r="P63" i="5" s="1"/>
  <c r="Q63" i="5" s="1"/>
  <c r="R63" i="5" s="1"/>
  <c r="J62" i="5"/>
  <c r="J61" i="5"/>
  <c r="P61" i="5" s="1"/>
  <c r="Q61" i="5" s="1"/>
  <c r="R61" i="5" s="1"/>
  <c r="J60" i="5"/>
  <c r="J59" i="5"/>
  <c r="P59" i="5" s="1"/>
  <c r="Q59" i="5" s="1"/>
  <c r="R59" i="5" s="1"/>
  <c r="J58" i="5"/>
  <c r="J57" i="5"/>
  <c r="P57" i="5" s="1"/>
  <c r="Q57" i="5" s="1"/>
  <c r="R57" i="5" s="1"/>
  <c r="J56" i="5"/>
  <c r="J55" i="5"/>
  <c r="P55" i="5" s="1"/>
  <c r="Q55" i="5" s="1"/>
  <c r="R55" i="5" s="1"/>
  <c r="J54" i="5"/>
  <c r="J53" i="5"/>
  <c r="P53" i="5" s="1"/>
  <c r="Q53" i="5" s="1"/>
  <c r="R53" i="5" s="1"/>
  <c r="J52" i="5"/>
  <c r="J51" i="5"/>
  <c r="P51" i="5" s="1"/>
  <c r="Q51" i="5" s="1"/>
  <c r="R51" i="5" s="1"/>
  <c r="J50" i="5"/>
  <c r="J49" i="5"/>
  <c r="P49" i="5" s="1"/>
  <c r="Q49" i="5" s="1"/>
  <c r="R49" i="5" s="1"/>
  <c r="J48" i="5"/>
  <c r="J47" i="5"/>
  <c r="P47" i="5" s="1"/>
  <c r="Q47" i="5" s="1"/>
  <c r="R47" i="5" s="1"/>
  <c r="J46" i="5"/>
  <c r="J45" i="5"/>
  <c r="P45" i="5" s="1"/>
  <c r="Q45" i="5" s="1"/>
  <c r="R45" i="5" s="1"/>
  <c r="J44" i="5"/>
  <c r="J43" i="5"/>
  <c r="P43" i="5" s="1"/>
  <c r="Q43" i="5" s="1"/>
  <c r="R43" i="5" s="1"/>
  <c r="J42" i="5"/>
  <c r="J41" i="5"/>
  <c r="P41" i="5" s="1"/>
  <c r="Q41" i="5" s="1"/>
  <c r="R41" i="5" s="1"/>
  <c r="J40" i="5"/>
  <c r="J39" i="5"/>
  <c r="P39" i="5" s="1"/>
  <c r="Q39" i="5" s="1"/>
  <c r="R39" i="5" s="1"/>
  <c r="J38" i="5"/>
  <c r="J37" i="5"/>
  <c r="P37" i="5" s="1"/>
  <c r="Q37" i="5" s="1"/>
  <c r="R37" i="5" s="1"/>
  <c r="J36" i="5"/>
  <c r="J35" i="5"/>
  <c r="P35" i="5" s="1"/>
  <c r="Q35" i="5" s="1"/>
  <c r="R35" i="5" s="1"/>
  <c r="J34" i="5"/>
  <c r="J33" i="5"/>
  <c r="P33" i="5" s="1"/>
  <c r="Q33" i="5" s="1"/>
  <c r="R33" i="5" s="1"/>
  <c r="J32" i="5"/>
  <c r="J31" i="5"/>
  <c r="P31" i="5" s="1"/>
  <c r="Q31" i="5" s="1"/>
  <c r="R31" i="5" s="1"/>
  <c r="J30" i="5"/>
  <c r="J29" i="5"/>
  <c r="P29" i="5" s="1"/>
  <c r="Q29" i="5" s="1"/>
  <c r="R29" i="5" s="1"/>
  <c r="J28" i="5"/>
  <c r="J27" i="5"/>
  <c r="P27" i="5" s="1"/>
  <c r="Q27" i="5" s="1"/>
  <c r="R27" i="5" s="1"/>
  <c r="J26" i="5"/>
  <c r="P26" i="5" s="1"/>
  <c r="Q26" i="5" s="1"/>
  <c r="R26" i="5" s="1"/>
  <c r="J25" i="5"/>
  <c r="P25" i="5" s="1"/>
  <c r="Q25" i="5" s="1"/>
  <c r="R25" i="5" s="1"/>
  <c r="J24" i="5"/>
  <c r="J23" i="5"/>
  <c r="P23" i="5" s="1"/>
  <c r="Q23" i="5" s="1"/>
  <c r="R23" i="5" s="1"/>
  <c r="J22" i="5"/>
  <c r="J21" i="5"/>
  <c r="P21" i="5" s="1"/>
  <c r="Q21" i="5" s="1"/>
  <c r="R21" i="5" s="1"/>
  <c r="J20" i="5"/>
  <c r="J19" i="5"/>
  <c r="J18" i="5"/>
  <c r="P18" i="5" s="1"/>
  <c r="Q18" i="5" s="1"/>
  <c r="R18" i="5" s="1"/>
  <c r="J17" i="5"/>
  <c r="P17" i="5" s="1"/>
  <c r="Q17" i="5" s="1"/>
  <c r="R17" i="5" s="1"/>
  <c r="J16" i="5"/>
  <c r="J15" i="5"/>
  <c r="J14" i="5"/>
  <c r="J13" i="5"/>
  <c r="J12" i="5"/>
  <c r="X12" i="1"/>
  <c r="X13" i="1"/>
  <c r="X23" i="1"/>
  <c r="Z23" i="1" s="1"/>
  <c r="AA23" i="1" s="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U12" i="1"/>
  <c r="U25" i="1"/>
  <c r="Z25" i="1" s="1"/>
  <c r="AA25" i="1" s="1"/>
  <c r="U26" i="1"/>
  <c r="U27" i="1"/>
  <c r="Z27" i="1" s="1"/>
  <c r="AA27" i="1" s="1"/>
  <c r="U28" i="1"/>
  <c r="U29" i="1"/>
  <c r="Z29" i="1" s="1"/>
  <c r="AA29" i="1" s="1"/>
  <c r="U30" i="1"/>
  <c r="U31" i="1"/>
  <c r="Z31" i="1" s="1"/>
  <c r="AA31" i="1" s="1"/>
  <c r="U32" i="1"/>
  <c r="U33" i="1"/>
  <c r="Z33" i="1" s="1"/>
  <c r="AA33" i="1" s="1"/>
  <c r="U34" i="1"/>
  <c r="U35" i="1"/>
  <c r="Z35" i="1" s="1"/>
  <c r="AA35" i="1" s="1"/>
  <c r="U36" i="1"/>
  <c r="U37" i="1"/>
  <c r="U38" i="1"/>
  <c r="U39" i="1"/>
  <c r="Z39" i="1" s="1"/>
  <c r="AA39" i="1" s="1"/>
  <c r="U40" i="1"/>
  <c r="U41" i="1"/>
  <c r="Z41" i="1" s="1"/>
  <c r="AA41" i="1" s="1"/>
  <c r="U42" i="1"/>
  <c r="U43" i="1"/>
  <c r="Z43" i="1" s="1"/>
  <c r="AA43" i="1" s="1"/>
  <c r="U44" i="1"/>
  <c r="U45" i="1"/>
  <c r="Z45" i="1" s="1"/>
  <c r="AA45" i="1" s="1"/>
  <c r="U46" i="1"/>
  <c r="U47" i="1"/>
  <c r="Z47" i="1" s="1"/>
  <c r="AA47" i="1" s="1"/>
  <c r="U48" i="1"/>
  <c r="U49" i="1"/>
  <c r="Z49" i="1" s="1"/>
  <c r="AA49" i="1" s="1"/>
  <c r="U50" i="1"/>
  <c r="U51" i="1"/>
  <c r="Z51" i="1" s="1"/>
  <c r="AA51" i="1" s="1"/>
  <c r="U52" i="1"/>
  <c r="U53" i="1"/>
  <c r="U54" i="1"/>
  <c r="U55" i="1"/>
  <c r="Z55" i="1" s="1"/>
  <c r="AA55" i="1" s="1"/>
  <c r="O12" i="1"/>
  <c r="O13" i="1"/>
  <c r="Z37" i="1"/>
  <c r="AA37" i="1" s="1"/>
  <c r="Z53" i="1"/>
  <c r="AA53" i="1" s="1"/>
  <c r="U56" i="1"/>
  <c r="X56" i="1"/>
  <c r="Z44" i="1"/>
  <c r="AA44" i="1" s="1"/>
  <c r="Z30" i="1"/>
  <c r="AA30" i="1" s="1"/>
  <c r="Z26" i="1"/>
  <c r="AA26" i="1" s="1"/>
  <c r="P114" i="5"/>
  <c r="Q114" i="5" s="1"/>
  <c r="R114" i="5" s="1"/>
  <c r="P118" i="5"/>
  <c r="Q118" i="5" s="1"/>
  <c r="R118" i="5" s="1"/>
  <c r="P122" i="5"/>
  <c r="Q122" i="5" s="1"/>
  <c r="R122" i="5" s="1"/>
  <c r="P126" i="5"/>
  <c r="Q126" i="5" s="1"/>
  <c r="R126" i="5" s="1"/>
  <c r="P130" i="5"/>
  <c r="Q130" i="5" s="1"/>
  <c r="R130" i="5" s="1"/>
  <c r="P134" i="5"/>
  <c r="Q134" i="5" s="1"/>
  <c r="R134" i="5" s="1"/>
  <c r="P138" i="5"/>
  <c r="Q138" i="5" s="1"/>
  <c r="R138" i="5" s="1"/>
  <c r="P142" i="5"/>
  <c r="Q142" i="5" s="1"/>
  <c r="R142" i="5" s="1"/>
  <c r="P146" i="5"/>
  <c r="Q146" i="5" s="1"/>
  <c r="R146" i="5" s="1"/>
  <c r="P90" i="5"/>
  <c r="Q90" i="5" s="1"/>
  <c r="R90" i="5" s="1"/>
  <c r="P92" i="5"/>
  <c r="Q92" i="5" s="1"/>
  <c r="R92" i="5" s="1"/>
  <c r="P94" i="5"/>
  <c r="Q94" i="5" s="1"/>
  <c r="R94" i="5" s="1"/>
  <c r="P98" i="5"/>
  <c r="Q98" i="5" s="1"/>
  <c r="R98" i="5" s="1"/>
  <c r="P100" i="5"/>
  <c r="Q100" i="5" s="1"/>
  <c r="R100" i="5" s="1"/>
  <c r="P102" i="5"/>
  <c r="Q102" i="5" s="1"/>
  <c r="R102" i="5" s="1"/>
  <c r="P104" i="5"/>
  <c r="Q104" i="5" s="1"/>
  <c r="R104" i="5" s="1"/>
  <c r="P106" i="5"/>
  <c r="Q106" i="5" s="1"/>
  <c r="R106" i="5" s="1"/>
  <c r="P108" i="5"/>
  <c r="Q108" i="5" s="1"/>
  <c r="R108" i="5" s="1"/>
  <c r="P110" i="5"/>
  <c r="Q110" i="5" s="1"/>
  <c r="R110" i="5" s="1"/>
  <c r="P112" i="5"/>
  <c r="Q112" i="5" s="1"/>
  <c r="R112" i="5" s="1"/>
  <c r="G157" i="3"/>
  <c r="F157" i="3"/>
  <c r="E157" i="3"/>
  <c r="D157" i="3"/>
  <c r="C157" i="3"/>
  <c r="G156" i="3"/>
  <c r="F156" i="3"/>
  <c r="E156" i="3"/>
  <c r="D156" i="3"/>
  <c r="C156" i="3"/>
  <c r="G155" i="3"/>
  <c r="F155" i="3"/>
  <c r="E155" i="3"/>
  <c r="D155" i="3"/>
  <c r="C155" i="3"/>
  <c r="G154" i="3"/>
  <c r="F154" i="3"/>
  <c r="E154" i="3"/>
  <c r="D154" i="3"/>
  <c r="C154" i="3"/>
  <c r="G153" i="3"/>
  <c r="F153" i="3"/>
  <c r="E153" i="3"/>
  <c r="D153" i="3"/>
  <c r="C153" i="3"/>
  <c r="G152" i="3"/>
  <c r="F152" i="3"/>
  <c r="E152" i="3"/>
  <c r="D152" i="3"/>
  <c r="C152" i="3"/>
  <c r="I106" i="3"/>
  <c r="P77" i="5"/>
  <c r="Q77" i="5" s="1"/>
  <c r="R77" i="5" s="1"/>
  <c r="P86" i="5"/>
  <c r="Q86" i="5" s="1"/>
  <c r="R86" i="5" s="1"/>
  <c r="P82" i="5"/>
  <c r="Q82" i="5" s="1"/>
  <c r="R82" i="5" s="1"/>
  <c r="P78" i="5"/>
  <c r="Q78" i="5" s="1"/>
  <c r="R78" i="5" s="1"/>
  <c r="P74" i="5"/>
  <c r="Q74" i="5" s="1"/>
  <c r="R74" i="5" s="1"/>
  <c r="P70" i="5"/>
  <c r="Q70" i="5" s="1"/>
  <c r="R70" i="5" s="1"/>
  <c r="P66" i="5"/>
  <c r="Q66" i="5" s="1"/>
  <c r="R66" i="5" s="1"/>
  <c r="P62" i="5"/>
  <c r="Q62" i="5" s="1"/>
  <c r="R62" i="5" s="1"/>
  <c r="P58" i="5"/>
  <c r="Q58" i="5" s="1"/>
  <c r="R58" i="5" s="1"/>
  <c r="P54" i="5"/>
  <c r="Q54" i="5" s="1"/>
  <c r="R54" i="5" s="1"/>
  <c r="P50" i="5"/>
  <c r="Q50" i="5" s="1"/>
  <c r="R50" i="5" s="1"/>
  <c r="P46" i="5"/>
  <c r="Q46" i="5" s="1"/>
  <c r="R46" i="5" s="1"/>
  <c r="P42" i="5"/>
  <c r="Q42" i="5" s="1"/>
  <c r="R42" i="5" s="1"/>
  <c r="P38" i="5"/>
  <c r="Q38" i="5" s="1"/>
  <c r="R38" i="5" s="1"/>
  <c r="P34" i="5"/>
  <c r="Q34" i="5" s="1"/>
  <c r="R34" i="5" s="1"/>
  <c r="P30" i="5"/>
  <c r="Q30" i="5" s="1"/>
  <c r="R30" i="5" s="1"/>
  <c r="P22" i="5"/>
  <c r="Q22" i="5" s="1"/>
  <c r="R22" i="5" s="1"/>
  <c r="O59" i="1"/>
  <c r="O60" i="1"/>
  <c r="O61" i="1"/>
  <c r="I120" i="3"/>
  <c r="I118" i="3"/>
  <c r="I119" i="3"/>
  <c r="I121" i="3"/>
  <c r="I109" i="3"/>
  <c r="I110" i="3"/>
  <c r="I111" i="3"/>
  <c r="I108" i="3"/>
  <c r="I101" i="3"/>
  <c r="I107" i="3"/>
  <c r="X57" i="1"/>
  <c r="X58" i="1"/>
  <c r="X59" i="1"/>
  <c r="U57" i="1"/>
  <c r="U58" i="1"/>
  <c r="U59" i="1"/>
  <c r="U60" i="1"/>
  <c r="U61" i="1"/>
  <c r="X60" i="1"/>
  <c r="X61" i="1"/>
  <c r="I127" i="3"/>
  <c r="I126" i="3"/>
  <c r="I125" i="3"/>
  <c r="I124" i="3"/>
  <c r="I114" i="3"/>
  <c r="I102" i="3"/>
  <c r="I103" i="3"/>
  <c r="I104" i="3"/>
  <c r="I105" i="3"/>
  <c r="I112" i="3"/>
  <c r="I116" i="3"/>
  <c r="I122" i="3"/>
  <c r="I117" i="3"/>
  <c r="I123" i="3"/>
  <c r="I113" i="3"/>
  <c r="I115" i="3"/>
  <c r="P19" i="5" l="1"/>
  <c r="Q19" i="5" s="1"/>
  <c r="R19" i="5" s="1"/>
  <c r="P15" i="5"/>
  <c r="Q15" i="5" s="1"/>
  <c r="R15" i="5" s="1"/>
  <c r="P16" i="5"/>
  <c r="Q16" i="5" s="1"/>
  <c r="R16" i="5" s="1"/>
  <c r="P20" i="5"/>
  <c r="Q20" i="5" s="1"/>
  <c r="R20" i="5" s="1"/>
  <c r="P24" i="5"/>
  <c r="Q24" i="5" s="1"/>
  <c r="R24" i="5" s="1"/>
  <c r="P28" i="5"/>
  <c r="Q28" i="5" s="1"/>
  <c r="R28" i="5" s="1"/>
  <c r="P32" i="5"/>
  <c r="Q32" i="5" s="1"/>
  <c r="R32" i="5" s="1"/>
  <c r="P36" i="5"/>
  <c r="Q36" i="5" s="1"/>
  <c r="R36" i="5" s="1"/>
  <c r="P40" i="5"/>
  <c r="Q40" i="5" s="1"/>
  <c r="R40" i="5" s="1"/>
  <c r="P44" i="5"/>
  <c r="Q44" i="5" s="1"/>
  <c r="R44" i="5" s="1"/>
  <c r="P48" i="5"/>
  <c r="Q48" i="5" s="1"/>
  <c r="R48" i="5" s="1"/>
  <c r="P52" i="5"/>
  <c r="Q52" i="5" s="1"/>
  <c r="R52" i="5" s="1"/>
  <c r="P56" i="5"/>
  <c r="Q56" i="5" s="1"/>
  <c r="R56" i="5" s="1"/>
  <c r="P60" i="5"/>
  <c r="Q60" i="5" s="1"/>
  <c r="R60" i="5" s="1"/>
  <c r="P64" i="5"/>
  <c r="Q64" i="5" s="1"/>
  <c r="R64" i="5" s="1"/>
  <c r="P68" i="5"/>
  <c r="Q68" i="5" s="1"/>
  <c r="R68" i="5" s="1"/>
  <c r="P72" i="5"/>
  <c r="Q72" i="5" s="1"/>
  <c r="R72" i="5" s="1"/>
  <c r="P76" i="5"/>
  <c r="Q76" i="5" s="1"/>
  <c r="R76" i="5" s="1"/>
  <c r="P80" i="5"/>
  <c r="Q80" i="5" s="1"/>
  <c r="R80" i="5" s="1"/>
  <c r="P84" i="5"/>
  <c r="Q84" i="5" s="1"/>
  <c r="R84" i="5" s="1"/>
  <c r="P88" i="5"/>
  <c r="Q88" i="5" s="1"/>
  <c r="R88" i="5" s="1"/>
  <c r="P14" i="5"/>
  <c r="Q14" i="5" s="1"/>
  <c r="R14" i="5" s="1"/>
  <c r="Z56" i="1"/>
  <c r="AA56" i="1" s="1"/>
  <c r="P12" i="5"/>
  <c r="Q12" i="5" s="1"/>
  <c r="R12" i="5" s="1"/>
  <c r="P13" i="5"/>
  <c r="Q13" i="5" s="1"/>
  <c r="R13" i="5" s="1"/>
  <c r="Z42" i="1"/>
  <c r="AA42" i="1" s="1"/>
  <c r="Z32" i="1"/>
  <c r="AA32" i="1" s="1"/>
  <c r="Z28" i="1"/>
  <c r="AA28" i="1" s="1"/>
  <c r="Z24" i="1"/>
  <c r="AA24" i="1" s="1"/>
  <c r="Z54" i="1"/>
  <c r="AA54" i="1" s="1"/>
  <c r="Z52" i="1"/>
  <c r="AA52" i="1" s="1"/>
  <c r="Z50" i="1"/>
  <c r="AA50" i="1" s="1"/>
  <c r="Z48" i="1"/>
  <c r="AA48" i="1" s="1"/>
  <c r="Z46" i="1"/>
  <c r="AA46" i="1" s="1"/>
  <c r="Z40" i="1"/>
  <c r="AA40" i="1" s="1"/>
  <c r="Z38" i="1"/>
  <c r="AA38" i="1" s="1"/>
  <c r="Z36" i="1"/>
  <c r="AA36" i="1" s="1"/>
  <c r="Z34" i="1"/>
  <c r="AA34" i="1" s="1"/>
  <c r="Z12" i="1"/>
  <c r="AA12" i="1" s="1"/>
  <c r="Z13" i="1"/>
  <c r="AA13" i="1" s="1"/>
  <c r="Z59" i="1"/>
  <c r="AA59" i="1" s="1"/>
  <c r="Z57" i="1"/>
  <c r="AA57" i="1" s="1"/>
  <c r="Z60" i="1"/>
  <c r="AA60" i="1" s="1"/>
  <c r="Z61" i="1"/>
  <c r="AA61" i="1" s="1"/>
  <c r="Z58" i="1"/>
  <c r="AA58" i="1" s="1"/>
  <c r="A14" i="5" l="1"/>
  <c r="A13" i="5"/>
  <c r="A12" i="5"/>
  <c r="A16" i="5"/>
  <c r="A18" i="5"/>
  <c r="A20" i="5"/>
  <c r="A22" i="5"/>
  <c r="A24" i="5"/>
  <c r="A26" i="5"/>
  <c r="A28" i="5"/>
  <c r="A30" i="5"/>
  <c r="A32" i="5"/>
  <c r="A34" i="5"/>
  <c r="A36" i="5"/>
  <c r="A38" i="5"/>
  <c r="A40" i="5"/>
  <c r="A42" i="5"/>
  <c r="A44" i="5"/>
  <c r="A46" i="5"/>
  <c r="A48" i="5"/>
  <c r="A50" i="5"/>
  <c r="A52" i="5"/>
  <c r="A54" i="5"/>
  <c r="A56" i="5"/>
  <c r="A58" i="5"/>
  <c r="A60" i="5"/>
  <c r="A62" i="5"/>
  <c r="A64" i="5"/>
  <c r="A66" i="5"/>
  <c r="A68" i="5"/>
  <c r="A70" i="5"/>
  <c r="A72" i="5"/>
  <c r="A74" i="5"/>
  <c r="A76" i="5"/>
  <c r="A78" i="5"/>
  <c r="A80" i="5"/>
  <c r="A82" i="5"/>
  <c r="A84" i="5"/>
  <c r="A86" i="5"/>
  <c r="A88" i="5"/>
  <c r="A90" i="5"/>
  <c r="A92" i="5"/>
  <c r="A94" i="5"/>
  <c r="A96" i="5"/>
  <c r="A98" i="5"/>
  <c r="A100" i="5"/>
  <c r="A102" i="5"/>
  <c r="A104" i="5"/>
  <c r="A106" i="5"/>
  <c r="A108" i="5"/>
  <c r="A110" i="5"/>
  <c r="A112" i="5"/>
  <c r="A114" i="5"/>
  <c r="A116" i="5"/>
  <c r="A118" i="5"/>
  <c r="A120" i="5"/>
  <c r="A122" i="5"/>
  <c r="A124" i="5"/>
  <c r="A126" i="5"/>
  <c r="A128" i="5"/>
  <c r="A130" i="5"/>
  <c r="A132" i="5"/>
  <c r="A134" i="5"/>
  <c r="A136" i="5"/>
  <c r="A138" i="5"/>
  <c r="A140" i="5"/>
  <c r="A142" i="5"/>
  <c r="A144" i="5"/>
  <c r="A146" i="5"/>
  <c r="A15" i="5"/>
  <c r="A17" i="5"/>
  <c r="A19" i="5"/>
  <c r="A21" i="5"/>
  <c r="A23" i="5"/>
  <c r="A25" i="5"/>
  <c r="A27" i="5"/>
  <c r="A29" i="5"/>
  <c r="A31" i="5"/>
  <c r="A33" i="5"/>
  <c r="A35" i="5"/>
  <c r="A37" i="5"/>
  <c r="A39" i="5"/>
  <c r="A41" i="5"/>
  <c r="A43" i="5"/>
  <c r="A45" i="5"/>
  <c r="A47" i="5"/>
  <c r="A49" i="5"/>
  <c r="A51" i="5"/>
  <c r="A53" i="5"/>
  <c r="A55" i="5"/>
  <c r="A57" i="5"/>
  <c r="A59" i="5"/>
  <c r="A61" i="5"/>
  <c r="A63" i="5"/>
  <c r="A65" i="5"/>
  <c r="A67" i="5"/>
  <c r="A69" i="5"/>
  <c r="A71" i="5"/>
  <c r="A73" i="5"/>
  <c r="A75" i="5"/>
  <c r="A77" i="5"/>
  <c r="A79" i="5"/>
  <c r="A81" i="5"/>
  <c r="A83" i="5"/>
  <c r="A85" i="5"/>
  <c r="A87" i="5"/>
  <c r="A89" i="5"/>
  <c r="A91" i="5"/>
  <c r="A93" i="5"/>
  <c r="A95" i="5"/>
  <c r="A97" i="5"/>
  <c r="A99" i="5"/>
  <c r="A101" i="5"/>
  <c r="A103" i="5"/>
  <c r="A105" i="5"/>
  <c r="A107" i="5"/>
  <c r="A109" i="5"/>
  <c r="A111" i="5"/>
  <c r="A113" i="5"/>
  <c r="A115" i="5"/>
  <c r="A117" i="5"/>
  <c r="A119" i="5"/>
  <c r="A121" i="5"/>
  <c r="A123" i="5"/>
  <c r="A125" i="5"/>
  <c r="A127" i="5"/>
  <c r="A129" i="5"/>
  <c r="A131" i="5"/>
  <c r="A133" i="5"/>
  <c r="A135" i="5"/>
  <c r="A137" i="5"/>
  <c r="A139" i="5"/>
  <c r="A141" i="5"/>
  <c r="A143" i="5"/>
  <c r="A145" i="5"/>
  <c r="A35" i="1"/>
  <c r="A46" i="1"/>
  <c r="A22" i="1"/>
  <c r="A51" i="1"/>
  <c r="A19" i="1"/>
  <c r="A14" i="1"/>
  <c r="A43" i="1"/>
  <c r="A27" i="1"/>
  <c r="A54" i="1"/>
  <c r="A38" i="1"/>
  <c r="A55" i="1"/>
  <c r="A47" i="1"/>
  <c r="A39" i="1"/>
  <c r="A31" i="1"/>
  <c r="A23" i="1"/>
  <c r="A15" i="1"/>
  <c r="A50" i="1"/>
  <c r="A42" i="1"/>
  <c r="A30" i="1"/>
  <c r="A34" i="1"/>
  <c r="A26" i="1"/>
  <c r="A12" i="1"/>
  <c r="A60" i="1"/>
  <c r="A53" i="1"/>
  <c r="A49" i="1"/>
  <c r="A45" i="1"/>
  <c r="A41" i="1"/>
  <c r="A37" i="1"/>
  <c r="A33" i="1"/>
  <c r="A29" i="1"/>
  <c r="A25" i="1"/>
  <c r="A21" i="1"/>
  <c r="A17" i="1"/>
  <c r="A56" i="1"/>
  <c r="A52" i="1"/>
  <c r="A48" i="1"/>
  <c r="A44" i="1"/>
  <c r="A40" i="1"/>
  <c r="A36" i="1"/>
  <c r="A32" i="1"/>
  <c r="A28" i="1"/>
  <c r="A24" i="1"/>
  <c r="A18" i="1"/>
  <c r="A57" i="1"/>
  <c r="A61" i="1"/>
  <c r="A58" i="1"/>
  <c r="A59" i="1"/>
  <c r="A20" i="1"/>
  <c r="A16" i="1"/>
  <c r="A13" i="1"/>
  <c r="S17" i="7" l="1"/>
  <c r="E15" i="5"/>
  <c r="E12" i="5"/>
  <c r="E144" i="5"/>
  <c r="E138" i="5"/>
  <c r="E132" i="5"/>
  <c r="E126" i="5"/>
  <c r="E120" i="5"/>
  <c r="E114" i="5"/>
  <c r="E108" i="5"/>
  <c r="E102" i="5"/>
  <c r="E96" i="5"/>
  <c r="E90" i="5"/>
  <c r="E84" i="5"/>
  <c r="E78" i="5"/>
  <c r="E72" i="5"/>
  <c r="E66" i="5"/>
  <c r="E60" i="5"/>
  <c r="E54" i="5"/>
  <c r="E48" i="5"/>
  <c r="E42" i="5"/>
  <c r="E36" i="5"/>
  <c r="E30" i="5"/>
  <c r="E24" i="5"/>
  <c r="E18" i="5"/>
  <c r="E141" i="5"/>
  <c r="E135" i="5"/>
  <c r="E129" i="5"/>
  <c r="E123" i="5"/>
  <c r="E117" i="5"/>
  <c r="E111" i="5"/>
  <c r="E105" i="5"/>
  <c r="E99" i="5"/>
  <c r="E93" i="5"/>
  <c r="E87" i="5"/>
  <c r="E81" i="5"/>
  <c r="E75" i="5"/>
  <c r="E69" i="5"/>
  <c r="E63" i="5"/>
  <c r="E57" i="5"/>
  <c r="E51" i="5"/>
  <c r="E45" i="5"/>
  <c r="E39" i="5"/>
  <c r="E33" i="5"/>
  <c r="E27" i="5"/>
  <c r="E21" i="5"/>
  <c r="S14" i="7"/>
  <c r="T14" i="7" s="1"/>
  <c r="S26" i="7"/>
  <c r="T26" i="7" s="1"/>
  <c r="S11" i="7"/>
  <c r="T11" i="7" s="1"/>
  <c r="D12" i="5"/>
  <c r="S104" i="7"/>
  <c r="T104" i="7" s="1"/>
  <c r="S92" i="7"/>
  <c r="T92" i="7" s="1"/>
  <c r="S98" i="7"/>
  <c r="T98" i="7" s="1"/>
  <c r="S32" i="7"/>
  <c r="T32" i="7" s="1"/>
  <c r="S38" i="7"/>
  <c r="T38" i="7" s="1"/>
  <c r="S44" i="7"/>
  <c r="T44" i="7" s="1"/>
  <c r="S50" i="7"/>
  <c r="T50" i="7" s="1"/>
  <c r="S56" i="7"/>
  <c r="T56" i="7" s="1"/>
  <c r="S62" i="7"/>
  <c r="T62" i="7" s="1"/>
  <c r="S74" i="7"/>
  <c r="T74" i="7" s="1"/>
  <c r="S80" i="7"/>
  <c r="T80" i="7" s="1"/>
  <c r="S86" i="7"/>
  <c r="T86" i="7" s="1"/>
  <c r="S89" i="7"/>
  <c r="T89" i="7" s="1"/>
  <c r="S95" i="7"/>
  <c r="T95" i="7" s="1"/>
  <c r="S101" i="7"/>
  <c r="T101" i="7" s="1"/>
  <c r="S29" i="7"/>
  <c r="T29" i="7" s="1"/>
  <c r="S35" i="7"/>
  <c r="T35" i="7" s="1"/>
  <c r="S41" i="7"/>
  <c r="T41" i="7" s="1"/>
  <c r="S47" i="7"/>
  <c r="T47" i="7" s="1"/>
  <c r="S59" i="7"/>
  <c r="T59" i="7" s="1"/>
  <c r="S65" i="7"/>
  <c r="T65" i="7" s="1"/>
  <c r="S71" i="7"/>
  <c r="T71" i="7" s="1"/>
  <c r="S77" i="7"/>
  <c r="T77" i="7" s="1"/>
  <c r="S83" i="7"/>
  <c r="T83" i="7" s="1"/>
  <c r="S23" i="7"/>
  <c r="T23" i="7" s="1"/>
  <c r="S20" i="7"/>
  <c r="T20" i="7" s="1"/>
  <c r="S68" i="7"/>
  <c r="T68" i="7" s="1"/>
  <c r="S53" i="7"/>
  <c r="T53" i="7" s="1"/>
  <c r="C18" i="5"/>
  <c r="B15" i="5"/>
  <c r="C12" i="5"/>
  <c r="B12" i="5"/>
  <c r="C15" i="5"/>
  <c r="D15" i="5"/>
  <c r="B18" i="5"/>
  <c r="D18" i="5"/>
  <c r="C21" i="5"/>
  <c r="C24" i="5"/>
  <c r="C27" i="5"/>
  <c r="C30" i="5"/>
  <c r="C33" i="5"/>
  <c r="C36" i="5"/>
  <c r="C39" i="5"/>
  <c r="C42" i="5"/>
  <c r="C45" i="5"/>
  <c r="C48" i="5"/>
  <c r="C51" i="5"/>
  <c r="C54" i="5"/>
  <c r="C57" i="5"/>
  <c r="C60" i="5"/>
  <c r="C63" i="5"/>
  <c r="C66" i="5"/>
  <c r="C69" i="5"/>
  <c r="C72" i="5"/>
  <c r="C75" i="5"/>
  <c r="C78" i="5"/>
  <c r="C81" i="5"/>
  <c r="C84" i="5"/>
  <c r="C87" i="5"/>
  <c r="C90" i="5"/>
  <c r="C93" i="5"/>
  <c r="C96" i="5"/>
  <c r="C99" i="5"/>
  <c r="C102" i="5"/>
  <c r="C105" i="5"/>
  <c r="C108" i="5"/>
  <c r="C111" i="5"/>
  <c r="C114" i="5"/>
  <c r="C117" i="5"/>
  <c r="C120" i="5"/>
  <c r="C123" i="5"/>
  <c r="C126" i="5"/>
  <c r="C129" i="5"/>
  <c r="C132" i="5"/>
  <c r="C135" i="5"/>
  <c r="C138" i="5"/>
  <c r="C141" i="5"/>
  <c r="C144" i="5"/>
  <c r="D21" i="5"/>
  <c r="D24" i="5"/>
  <c r="D27" i="5"/>
  <c r="D30" i="5"/>
  <c r="D33" i="5"/>
  <c r="D36" i="5"/>
  <c r="D39" i="5"/>
  <c r="D42" i="5"/>
  <c r="D45" i="5"/>
  <c r="D48" i="5"/>
  <c r="D51" i="5"/>
  <c r="D54" i="5"/>
  <c r="D57" i="5"/>
  <c r="D60" i="5"/>
  <c r="D63" i="5"/>
  <c r="D66" i="5"/>
  <c r="D69" i="5"/>
  <c r="D72" i="5"/>
  <c r="D75" i="5"/>
  <c r="D78" i="5"/>
  <c r="D81" i="5"/>
  <c r="D84" i="5"/>
  <c r="D87" i="5"/>
  <c r="D90" i="5"/>
  <c r="D93" i="5"/>
  <c r="D96" i="5"/>
  <c r="D99" i="5"/>
  <c r="D102" i="5"/>
  <c r="D105" i="5"/>
  <c r="D108" i="5"/>
  <c r="D111" i="5"/>
  <c r="D114" i="5"/>
  <c r="D117" i="5"/>
  <c r="D120" i="5"/>
  <c r="D123" i="5"/>
  <c r="D126" i="5"/>
  <c r="D129" i="5"/>
  <c r="D132" i="5"/>
  <c r="D135" i="5"/>
  <c r="D138" i="5"/>
  <c r="D141" i="5"/>
  <c r="D144" i="5"/>
  <c r="B24" i="5"/>
  <c r="B21" i="5"/>
  <c r="B30" i="5"/>
  <c r="B36" i="5"/>
  <c r="B42" i="5"/>
  <c r="B48" i="5"/>
  <c r="B54" i="5"/>
  <c r="B60" i="5"/>
  <c r="B66" i="5"/>
  <c r="B72" i="5"/>
  <c r="B78" i="5"/>
  <c r="B84" i="5"/>
  <c r="B90" i="5"/>
  <c r="B96" i="5"/>
  <c r="B102" i="5"/>
  <c r="B108" i="5"/>
  <c r="B114" i="5"/>
  <c r="B120" i="5"/>
  <c r="B126" i="5"/>
  <c r="B132" i="5"/>
  <c r="B138" i="5"/>
  <c r="B144" i="5"/>
  <c r="B27" i="5"/>
  <c r="B33" i="5"/>
  <c r="B39" i="5"/>
  <c r="B45" i="5"/>
  <c r="B51" i="5"/>
  <c r="B57" i="5"/>
  <c r="B63" i="5"/>
  <c r="B69" i="5"/>
  <c r="B75" i="5"/>
  <c r="B81" i="5"/>
  <c r="B87" i="5"/>
  <c r="B93" i="5"/>
  <c r="B99" i="5"/>
  <c r="B105" i="5"/>
  <c r="B111" i="5"/>
  <c r="B117" i="5"/>
  <c r="B123" i="5"/>
  <c r="B129" i="5"/>
  <c r="B135" i="5"/>
  <c r="B141" i="5"/>
  <c r="A64" i="1"/>
  <c r="G51" i="12" l="1"/>
  <c r="I51" i="12" s="1"/>
  <c r="G51" i="11"/>
  <c r="G18" i="12"/>
  <c r="I18" i="12" s="1"/>
  <c r="G18" i="11"/>
  <c r="G81" i="12"/>
  <c r="I81" i="12" s="1"/>
  <c r="G81" i="11"/>
  <c r="G69" i="12"/>
  <c r="I69" i="12" s="1"/>
  <c r="G69" i="11"/>
  <c r="G57" i="12"/>
  <c r="I57" i="12" s="1"/>
  <c r="G57" i="11"/>
  <c r="G39" i="12"/>
  <c r="I39" i="12" s="1"/>
  <c r="G39" i="11"/>
  <c r="G27" i="12"/>
  <c r="I27" i="12" s="1"/>
  <c r="G27" i="11"/>
  <c r="G93" i="12"/>
  <c r="I93" i="12" s="1"/>
  <c r="G93" i="11"/>
  <c r="G84" i="12"/>
  <c r="I84" i="12" s="1"/>
  <c r="G84" i="11"/>
  <c r="G72" i="12"/>
  <c r="I72" i="12" s="1"/>
  <c r="G72" i="11"/>
  <c r="G54" i="12"/>
  <c r="I54" i="12" s="1"/>
  <c r="G54" i="11"/>
  <c r="G42" i="12"/>
  <c r="I42" i="12" s="1"/>
  <c r="G42" i="11"/>
  <c r="G30" i="12"/>
  <c r="I30" i="12" s="1"/>
  <c r="G30" i="11"/>
  <c r="G90" i="12"/>
  <c r="I90" i="12" s="1"/>
  <c r="G90" i="11"/>
  <c r="G24" i="12"/>
  <c r="I24" i="12" s="1"/>
  <c r="G24" i="11"/>
  <c r="G66" i="12"/>
  <c r="I66" i="12" s="1"/>
  <c r="G66" i="11"/>
  <c r="G21" i="12"/>
  <c r="I21" i="12" s="1"/>
  <c r="G21" i="11"/>
  <c r="G75" i="12"/>
  <c r="I75" i="12" s="1"/>
  <c r="G75" i="11"/>
  <c r="G63" i="12"/>
  <c r="I63" i="12" s="1"/>
  <c r="G63" i="11"/>
  <c r="G45" i="12"/>
  <c r="I45" i="12" s="1"/>
  <c r="G45" i="11"/>
  <c r="G33" i="12"/>
  <c r="I33" i="12" s="1"/>
  <c r="G33" i="11"/>
  <c r="G99" i="12"/>
  <c r="I99" i="12" s="1"/>
  <c r="G99" i="11"/>
  <c r="G87" i="12"/>
  <c r="I87" i="12" s="1"/>
  <c r="G87" i="11"/>
  <c r="G78" i="12"/>
  <c r="I78" i="12" s="1"/>
  <c r="G78" i="11"/>
  <c r="G60" i="12"/>
  <c r="I60" i="12" s="1"/>
  <c r="G60" i="11"/>
  <c r="G48" i="12"/>
  <c r="I48" i="12" s="1"/>
  <c r="G48" i="11"/>
  <c r="G36" i="12"/>
  <c r="I36" i="12" s="1"/>
  <c r="G36" i="11"/>
  <c r="G96" i="12"/>
  <c r="I96" i="12" s="1"/>
  <c r="G96" i="11"/>
  <c r="G102" i="12"/>
  <c r="I102" i="12" s="1"/>
  <c r="G102" i="11"/>
  <c r="G12" i="12"/>
  <c r="I12" i="12" s="1"/>
  <c r="G12" i="11"/>
  <c r="G9" i="12"/>
  <c r="I9" i="12" s="1"/>
  <c r="G9" i="11"/>
  <c r="T17" i="7"/>
  <c r="G15" i="12" l="1"/>
  <c r="I15" i="12" s="1"/>
  <c r="G15" i="11"/>
</calcChain>
</file>

<file path=xl/comments1.xml><?xml version="1.0" encoding="utf-8"?>
<comments xmlns="http://schemas.openxmlformats.org/spreadsheetml/2006/main">
  <authors>
    <author>Usuario UTP</author>
  </authors>
  <commentList>
    <comment ref="AD1048374" authorId="0" shapeId="0">
      <text>
        <r>
          <rPr>
            <b/>
            <sz val="9"/>
            <color indexed="81"/>
            <rFont val="Tahoma"/>
            <family val="2"/>
          </rPr>
          <t>Usuario UTP:</t>
        </r>
        <r>
          <rPr>
            <sz val="9"/>
            <color indexed="81"/>
            <rFont val="Tahoma"/>
            <family val="2"/>
          </rPr>
          <t xml:space="preserve">
Nota: Las amenazas supuestas a través del control inadecuado de reclutamiento son extensas. Las amenazas listadas son sólo ejemplos específicos.</t>
        </r>
      </text>
    </comment>
    <comment ref="AV1048380" authorId="0" shapeId="0">
      <text>
        <r>
          <rPr>
            <b/>
            <sz val="9"/>
            <color indexed="81"/>
            <rFont val="Tahoma"/>
            <family val="2"/>
          </rPr>
          <t>Usuario UTP:</t>
        </r>
        <r>
          <rPr>
            <sz val="9"/>
            <color indexed="81"/>
            <rFont val="Tahoma"/>
            <family val="2"/>
          </rPr>
          <t xml:space="preserve">
Control of removal of property </t>
        </r>
      </text>
    </comment>
    <comment ref="AV1048385" authorId="0" shapeId="0">
      <text>
        <r>
          <rPr>
            <b/>
            <sz val="9"/>
            <color indexed="81"/>
            <rFont val="Tahoma"/>
            <family val="2"/>
          </rPr>
          <t>Usuario UTP:</t>
        </r>
        <r>
          <rPr>
            <sz val="9"/>
            <color indexed="81"/>
            <rFont val="Tahoma"/>
            <family val="2"/>
          </rPr>
          <t xml:space="preserve">
Data Protección Act </t>
        </r>
      </text>
    </comment>
    <comment ref="AD1048484" authorId="0" shapeId="0">
      <text>
        <r>
          <rPr>
            <b/>
            <sz val="9"/>
            <color indexed="81"/>
            <rFont val="Tahoma"/>
            <family val="2"/>
          </rPr>
          <t>Usuario UTP:</t>
        </r>
        <r>
          <rPr>
            <sz val="9"/>
            <color indexed="81"/>
            <rFont val="Tahoma"/>
            <family val="2"/>
          </rPr>
          <t xml:space="preserve">
Nota: Las amenazas supuestas a través del control inadecuado de reclutamiento son extensas. Las amenazas listadas son sólo ejemplos específicos.</t>
        </r>
      </text>
    </comment>
    <comment ref="AV1048490" authorId="0" shapeId="0">
      <text>
        <r>
          <rPr>
            <b/>
            <sz val="9"/>
            <color indexed="81"/>
            <rFont val="Tahoma"/>
            <family val="2"/>
          </rPr>
          <t>Usuario UTP:</t>
        </r>
        <r>
          <rPr>
            <sz val="9"/>
            <color indexed="81"/>
            <rFont val="Tahoma"/>
            <family val="2"/>
          </rPr>
          <t xml:space="preserve">
Control of removal of property </t>
        </r>
      </text>
    </comment>
    <comment ref="AV1048495" authorId="0" shapeId="0">
      <text>
        <r>
          <rPr>
            <b/>
            <sz val="9"/>
            <color indexed="81"/>
            <rFont val="Tahoma"/>
            <family val="2"/>
          </rPr>
          <t>Usuario UTP:</t>
        </r>
        <r>
          <rPr>
            <sz val="9"/>
            <color indexed="81"/>
            <rFont val="Tahoma"/>
            <family val="2"/>
          </rPr>
          <t xml:space="preserve">
Data Protección Act </t>
        </r>
      </text>
    </comment>
  </commentList>
</comments>
</file>

<file path=xl/comments2.xml><?xml version="1.0" encoding="utf-8"?>
<comments xmlns="http://schemas.openxmlformats.org/spreadsheetml/2006/main">
  <authors>
    <author>UNIVERSIDAD TECNOLOGICA DE PEREIRA</author>
  </authors>
  <commentList>
    <comment ref="G7" authorId="0" shapeId="0">
      <text>
        <r>
          <rPr>
            <b/>
            <sz val="8"/>
            <color indexed="81"/>
            <rFont val="Tahoma"/>
            <family val="2"/>
          </rPr>
          <t xml:space="preserve">NIVEL 1: </t>
        </r>
        <r>
          <rPr>
            <sz val="8"/>
            <color indexed="81"/>
            <rFont val="Tahoma"/>
            <family val="2"/>
          </rPr>
          <t xml:space="preserve">Riesgos con priorización alta (A) y media (B) </t>
        </r>
        <r>
          <rPr>
            <sz val="8"/>
            <color indexed="81"/>
            <rFont val="Calibri"/>
            <family val="2"/>
            <scheme val="minor"/>
          </rPr>
          <t xml:space="preserve">sin controles, requieren acciones de preventivas  inmediatas.
</t>
        </r>
        <r>
          <rPr>
            <b/>
            <sz val="8"/>
            <color indexed="81"/>
            <rFont val="Calibri"/>
            <family val="2"/>
            <scheme val="minor"/>
          </rPr>
          <t xml:space="preserve">NIVEL 2: </t>
        </r>
        <r>
          <rPr>
            <sz val="8"/>
            <color indexed="81"/>
            <rFont val="Calibri"/>
            <family val="2"/>
            <scheme val="minor"/>
          </rPr>
          <t xml:space="preserve">Riesgos con priorización alta (A) y media (B) con controles no efectivos, requieren acciones de preventivas. 
</t>
        </r>
        <r>
          <rPr>
            <b/>
            <sz val="8"/>
            <color indexed="81"/>
            <rFont val="Calibri"/>
            <family val="2"/>
            <scheme val="minor"/>
          </rPr>
          <t xml:space="preserve">NIVEL 3: </t>
        </r>
        <r>
          <rPr>
            <sz val="8"/>
            <color indexed="81"/>
            <rFont val="Calibri"/>
            <family val="2"/>
            <scheme val="minor"/>
          </rPr>
          <t xml:space="preserve">Riesgos con priorización alta (A) y media (B)  con controles no documentados, requieren acciones de preventivas.
</t>
        </r>
        <r>
          <rPr>
            <b/>
            <sz val="8"/>
            <color indexed="81"/>
            <rFont val="Calibri"/>
            <family val="2"/>
            <scheme val="minor"/>
          </rPr>
          <t xml:space="preserve">NIVEL 4: </t>
        </r>
        <r>
          <rPr>
            <sz val="8"/>
            <color indexed="81"/>
            <rFont val="Calibri"/>
            <family val="2"/>
            <scheme val="minor"/>
          </rPr>
          <t>Riesgos con priorización baja (C) o priorización alta (A) y media (B) que tienen controles efectivos y documentados, requieren seguimiento.</t>
        </r>
      </text>
    </comment>
    <comment ref="H7" authorId="0" shapeId="0">
      <text>
        <r>
          <rPr>
            <sz val="8"/>
            <color indexed="81"/>
            <rFont val="Tahoma"/>
            <family val="2"/>
          </rPr>
          <t>1. Evitar el riesgo, tomar acciones preventivas 
2. Reducir el riesgo, tomar medidas encaminadas a disminuir la probabilidad y el impacto
3. Compartir o transferir el riesgo 
4. Asumir el riesgo</t>
        </r>
      </text>
    </comment>
    <comment ref="R7" authorId="0" shapeId="0">
      <text>
        <r>
          <rPr>
            <b/>
            <sz val="8"/>
            <color indexed="81"/>
            <rFont val="Tahoma"/>
            <family val="2"/>
          </rPr>
          <t xml:space="preserve">Establezca la situación:
</t>
        </r>
        <r>
          <rPr>
            <b/>
            <sz val="8"/>
            <color indexed="81"/>
            <rFont val="Tahoma"/>
            <family val="2"/>
          </rPr>
          <t xml:space="preserve">1. Riesgo controlado: </t>
        </r>
        <r>
          <rPr>
            <sz val="8"/>
            <color indexed="81"/>
            <rFont val="Tahoma"/>
            <family val="2"/>
          </rPr>
          <t xml:space="preserve"> el riesgo ha sido controlado con la acción implementada. Puede ser suprimido del plan de manejo de riesgos.
</t>
        </r>
        <r>
          <rPr>
            <b/>
            <sz val="8"/>
            <color indexed="81"/>
            <rFont val="Tahoma"/>
            <family val="2"/>
          </rPr>
          <t xml:space="preserve">2. Cambio el riesgo: </t>
        </r>
        <r>
          <rPr>
            <sz val="8"/>
            <color indexed="81"/>
            <rFont val="Tahoma"/>
            <family val="2"/>
          </rPr>
          <t xml:space="preserve">dado  la acción implementada el riesgo requiere ser modificado en su descripción o en su probabilidad o en el impacto.
</t>
        </r>
        <r>
          <rPr>
            <b/>
            <sz val="8"/>
            <color indexed="81"/>
            <rFont val="Tahoma"/>
            <family val="2"/>
          </rPr>
          <t xml:space="preserve">3. Nueva Acción:  </t>
        </r>
        <r>
          <rPr>
            <sz val="8"/>
            <color indexed="81"/>
            <rFont val="Tahoma"/>
            <family val="2"/>
          </rPr>
          <t xml:space="preserve">se debe implementar una nueva acción preventiva, la actual no es suficiente. (evalue el riesgo en  las fases 2. Análisis y 3. Valoración de riesgo)
</t>
        </r>
        <r>
          <rPr>
            <b/>
            <sz val="8"/>
            <color indexed="81"/>
            <rFont val="Tahoma"/>
            <family val="2"/>
          </rPr>
          <t xml:space="preserve">4. Continua la acción anterior: </t>
        </r>
        <r>
          <rPr>
            <sz val="8"/>
            <color indexed="81"/>
            <rFont val="Tahoma"/>
            <family val="2"/>
          </rPr>
          <t xml:space="preserve"> no se ha finalizado la acción o se requiere ampliar el plazo de la acción.
</t>
        </r>
      </text>
    </comment>
    <comment ref="P8" authorId="0" shapeId="0">
      <text>
        <r>
          <rPr>
            <sz val="8"/>
            <color indexed="81"/>
            <rFont val="Tahoma"/>
            <family val="2"/>
          </rPr>
          <t xml:space="preserve">Relacione las principales dificultades en la aplicación del control.
</t>
        </r>
      </text>
    </comment>
  </commentList>
</comments>
</file>

<file path=xl/sharedStrings.xml><?xml version="1.0" encoding="utf-8"?>
<sst xmlns="http://schemas.openxmlformats.org/spreadsheetml/2006/main" count="1471" uniqueCount="870">
  <si>
    <t>Información</t>
  </si>
  <si>
    <t>Hardware</t>
  </si>
  <si>
    <t>Software</t>
  </si>
  <si>
    <t>CONFIDENCIALIDAD</t>
  </si>
  <si>
    <t>INTEGRIDAD</t>
  </si>
  <si>
    <t>DISPONIBILIDAD</t>
  </si>
  <si>
    <t>ALTA</t>
  </si>
  <si>
    <t>BAJA</t>
  </si>
  <si>
    <t>PÚBLICA</t>
  </si>
  <si>
    <t>Servicio</t>
  </si>
  <si>
    <t>Otros</t>
  </si>
  <si>
    <t>SISTEMA DE GESTIÓN DE SEGURIDAD DE LA INFORMACIÓN</t>
  </si>
  <si>
    <t>PROCESO:</t>
  </si>
  <si>
    <t>PROPIEDADES DE SEGURIDAD DEL ACTIVO DE INFORMACIÓN</t>
  </si>
  <si>
    <t>DESCRIPCIÓN</t>
  </si>
  <si>
    <t>NIVEL</t>
  </si>
  <si>
    <t>CRITICIDAD DEL ACTIVO</t>
  </si>
  <si>
    <t>UBICACIÓN DEL ACTIVO DE INFORMACIÓN</t>
  </si>
  <si>
    <t>JEFE DEL PROCESO</t>
  </si>
  <si>
    <t>ID</t>
  </si>
  <si>
    <t>SUBPROCESO</t>
  </si>
  <si>
    <t>NOMBRE</t>
  </si>
  <si>
    <t>PROPIETARIO</t>
  </si>
  <si>
    <t>GENERALIDADES DEL ACTIVO DE INFORMACIÓN</t>
  </si>
  <si>
    <t>Física</t>
  </si>
  <si>
    <t>Digital</t>
  </si>
  <si>
    <t>Conocimiento</t>
  </si>
  <si>
    <t>Nivel</t>
  </si>
  <si>
    <t>Proceso</t>
  </si>
  <si>
    <t>CAMPO</t>
  </si>
  <si>
    <t>DEFINICIÓN</t>
  </si>
  <si>
    <t>Subproceso</t>
  </si>
  <si>
    <t>Nombre del proceso al que pertenece el activo de información (Se entiende como cualquiera de los 21 procesos administrativos)</t>
  </si>
  <si>
    <t>Área o dependencia del proceso principal, en el cual se identifico el activo de información.</t>
  </si>
  <si>
    <t>Descripción</t>
  </si>
  <si>
    <t>Detalla información sobre el activo de información, de manera que sea claramente identificable por todos los integrantes del proceso. Puede incluir observaciones adicionales que sean requeridos para dar mayor claridad sobre el mismo.</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</si>
  <si>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</si>
  <si>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 de aplicación, interfases, software del sistema, herramientas de desarrollo y otras utilidades relacionadas.</t>
  </si>
  <si>
    <t xml:space="preserve">Servicios de computación y comunicaciones, tales como Internet, correo electrónico, páginas de consulta, directorios compartidos e Intranet, entre otros. </t>
  </si>
  <si>
    <t xml:space="preserve">Son activos físicos como por ejemplo: equipos de cómputo y de comunicaciones, medios removibles, entre otros que por su criticidad son considerados activos de información, no sólo activos fijos. </t>
  </si>
  <si>
    <t>Activos de información que no corresponden a ninguno de los tipos descritos anteriormente.</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</si>
  <si>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</si>
  <si>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</si>
  <si>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Hace referencia a la manera en que está representada o se almacena la información. Los valores posibles son: Física, digital, Conocimiento.</t>
  </si>
  <si>
    <t>PROPIEDADES DEL ACTIVO DE INFORMACIÓN</t>
  </si>
  <si>
    <t>Confidencialidad</t>
  </si>
  <si>
    <t>Integridad</t>
  </si>
  <si>
    <t>Disponibilidad</t>
  </si>
  <si>
    <t>Determina que la información no esté disponible ni sea revelada a individuos o procesos no autorizados.</t>
  </si>
  <si>
    <t>Propiedad de salvaguardar la exactitud y estado completo de los activos de información.</t>
  </si>
  <si>
    <t>Explica las razones del nivel de integridad</t>
  </si>
  <si>
    <t>Propiedad de que la información sea accesible y utilizable por solicitud de una entidad autorizado.</t>
  </si>
  <si>
    <t>Explica las razones del nivel de disponibilidad</t>
  </si>
  <si>
    <t>Jefe de Proceso</t>
  </si>
  <si>
    <t>Nombre del Jefe de Proceso</t>
  </si>
  <si>
    <t>Fecha en la cual se diligencio el formato</t>
  </si>
  <si>
    <t>FECHA ULTIMA ACTUALIZACIÓN</t>
  </si>
  <si>
    <t>Datos generales del activo, comprende: nombre, descripción, tipo y subproceso.</t>
  </si>
  <si>
    <t>Contempla las propiedades de los activos de información: Confidencialidad, Integridad y disponibilidad.</t>
  </si>
  <si>
    <t>MEDIA</t>
  </si>
  <si>
    <t>CONFIDENCIAL</t>
  </si>
  <si>
    <t>Valor</t>
  </si>
  <si>
    <t>VALOR</t>
  </si>
  <si>
    <t xml:space="preserve">Valor </t>
  </si>
  <si>
    <t>VULNERABILIDAD</t>
  </si>
  <si>
    <t>Personal</t>
  </si>
  <si>
    <t>AMENAZA</t>
  </si>
  <si>
    <t>PROBABILIDAD</t>
  </si>
  <si>
    <t>CALIFICACIÓN DE LA VULNERABILIDAD Y AMENAZA</t>
  </si>
  <si>
    <t>CALIFICACIÓN</t>
  </si>
  <si>
    <t>VULNERABILIDAD x AMENAZA</t>
  </si>
  <si>
    <t>Para obtener la criticidad del activo, se evalúa de acuerdo a la combinación de los resultados de la evaluación de las propiedades de los activos de información (Ver: Matriz criticidad de los activos de información)</t>
  </si>
  <si>
    <t>MATRIZ: CRITICIDAD DE LOS ACTIVOS DE INFORMACIÓN</t>
  </si>
  <si>
    <t>MATRIZ: VULNERABILIDAD  x AMENAZA</t>
  </si>
  <si>
    <t>Organización</t>
  </si>
  <si>
    <t>Inundación</t>
  </si>
  <si>
    <t xml:space="preserve">Divulgación </t>
  </si>
  <si>
    <t>Piratería</t>
  </si>
  <si>
    <t>RESERVADA</t>
  </si>
  <si>
    <t>CLASIFICADA</t>
  </si>
  <si>
    <t>Información que puede ser entregada o publicada por personas autorizadas sin restricciones.</t>
  </si>
  <si>
    <t>Fecha última actualización</t>
  </si>
  <si>
    <t>CRITICIDAD</t>
  </si>
  <si>
    <t>Se determina el nivel de confidencialidad: Reservada, Clasificada, Pública (Ver tabla Propiedades de los Activos de Información)</t>
  </si>
  <si>
    <t>Probabilidad</t>
  </si>
  <si>
    <t>La debilidad de un activo o grupo de activos que puede ser explotada por una o más amenazas.</t>
  </si>
  <si>
    <t xml:space="preserve">Una causa potencial de un incidente no-deseado, el cual puede resultar en daño a un sistema u organización </t>
  </si>
  <si>
    <t>Amenaza</t>
  </si>
  <si>
    <t>Vulnerabilidad x Amenaza</t>
  </si>
  <si>
    <t>Se determina el nivel de confidencialidad: Alta, Media, Baja (Ver tabla Propiedades de los Activos de Información)</t>
  </si>
  <si>
    <t>Se determina el nivel de disponibilidad: Alta, Media, Baja (Ver tabla Propiedades de los Activos de Información)</t>
  </si>
  <si>
    <t xml:space="preserve">MEDIA </t>
  </si>
  <si>
    <t>Información disponible sólo para personas autorizadas y cuyo acceso podrá ser rechazado o denegado.</t>
  </si>
  <si>
    <t>Afecta el funcionamiento y/o la prestación de los servicios en la Universidad.</t>
  </si>
  <si>
    <t>Afecta el funcionamiento y/o la prestación de los servicios en el proceso.</t>
  </si>
  <si>
    <t>Afecta el buen funcionamiento y/o prestación de los servicios en la Universidad en cuanto a lo económico, legal, operativo, y/o buen nombre y  honra  de las personas.</t>
  </si>
  <si>
    <t>No genera afectación al funcionamiento  y/o la prestación de los servicios  de la universidad o a los procesos.</t>
  </si>
  <si>
    <t>No genera afectación al funcionamiento  y/o la prestación de los servicios de la universidad o a los procesos.</t>
  </si>
  <si>
    <t>Vulnerabilidad</t>
  </si>
  <si>
    <t xml:space="preserve">Identifica las posibles Vulnerabilidades que están asociadas al factor seleccionado. </t>
  </si>
  <si>
    <t xml:space="preserve">Identifica las posibles Amenazas que están asociadas al factor seleccionado. </t>
  </si>
  <si>
    <t>Frecuencia que podría ocurrir la amenaza</t>
  </si>
  <si>
    <t>Información disponible sólo para personas autorizadas y el acceso a ella esta prohibido por una política institucional, norma legal o constitucional.</t>
  </si>
  <si>
    <t>Red</t>
  </si>
  <si>
    <t>Factor que conlleva a existir una vulnerabilidad o amenaza.</t>
  </si>
  <si>
    <t>Lugar</t>
  </si>
  <si>
    <t xml:space="preserve">Fuego </t>
  </si>
  <si>
    <t xml:space="preserve">Contaminación </t>
  </si>
  <si>
    <t xml:space="preserve">Inundación </t>
  </si>
  <si>
    <t>Terrorismo</t>
  </si>
  <si>
    <t>Chantaje</t>
  </si>
  <si>
    <t>Interceptación</t>
  </si>
  <si>
    <t xml:space="preserve"> </t>
  </si>
  <si>
    <t>Intrusión</t>
  </si>
  <si>
    <t>Personal_</t>
  </si>
  <si>
    <t>Hardware_</t>
  </si>
  <si>
    <t>Red_</t>
  </si>
  <si>
    <t>Organización_</t>
  </si>
  <si>
    <t>Lugar_</t>
  </si>
  <si>
    <t>Daño_físico</t>
  </si>
  <si>
    <t>Pérdida_de_los_servicios_esenciales</t>
  </si>
  <si>
    <t>Perturbación_debida_a_la_radiación</t>
  </si>
  <si>
    <t>Fallas_técnicas</t>
  </si>
  <si>
    <t>Compromiso_de_las_funciones</t>
  </si>
  <si>
    <t>Intrusos_empleados_con_entrenamiento_deficiente_descontento_malintencionado_negligente_deshonesto_o_despedido</t>
  </si>
  <si>
    <t>Procedimientos inadecuados de contratación</t>
  </si>
  <si>
    <t>Entrenamiento insuficiente en seguridad</t>
  </si>
  <si>
    <t>Uso incorrecto de software y hardware</t>
  </si>
  <si>
    <t>Falta de conciencia acerca de la seguridad</t>
  </si>
  <si>
    <t>Falta de mecanismos de monitoreo</t>
  </si>
  <si>
    <t>Trabajo no supervisado del personal externo o de limpieza</t>
  </si>
  <si>
    <t>Falta de políticas para el uso correcto de los medios de telecomunicaciones y mensajería</t>
  </si>
  <si>
    <t>Mantenimiento insuficiente instalación fallida de los medios de almacenamiento</t>
  </si>
  <si>
    <t>Falta o insuficiencia de la prueba del software</t>
  </si>
  <si>
    <t>TIPO V</t>
  </si>
  <si>
    <t>TIPO A</t>
  </si>
  <si>
    <t>Ausencia del Personal</t>
  </si>
  <si>
    <t>Falta de prueba del envío o la recepción de mensajes</t>
  </si>
  <si>
    <t>Falta de procedimiento formal para el registro y retiro del registro de usuario</t>
  </si>
  <si>
    <t>Uso inadecuado o descuidado del control de acceso físico a las edificaciones y los recintos</t>
  </si>
  <si>
    <t>Falta de esquemas de reemplazo periódico</t>
  </si>
  <si>
    <t>Defectos bien conocidos en el software</t>
  </si>
  <si>
    <t>Líneas de comunicación sin protección</t>
  </si>
  <si>
    <t>Falta de proceso formal para la revisión (supervisión) de los derechos de acceso</t>
  </si>
  <si>
    <t>Ubicación en un área susceptible de inundación</t>
  </si>
  <si>
    <t>Sensibilidad a la radiación electromagnética</t>
  </si>
  <si>
    <t>Falta de terminación de la sesión cuando se abandona la estación de trabajo</t>
  </si>
  <si>
    <t>Tráfico sensible sin protección</t>
  </si>
  <si>
    <t>Falta o insuficiencia de disposiciones (con respecto a la seguridad) en los contratos con los clientes y/o terceras</t>
  </si>
  <si>
    <t>Red energética inestable</t>
  </si>
  <si>
    <t>Disposición o reutilización de los medios de almacenamiento sin borrado adecuado</t>
  </si>
  <si>
    <t>Conexión deficiente de los cables</t>
  </si>
  <si>
    <t>Falta de procedimiento de monitoreo de los recursos de procesamiento información</t>
  </si>
  <si>
    <t>Falta de protección física de las puertas y ventanas de la edificación</t>
  </si>
  <si>
    <t>Susceptibilidad a las variaciones de tensión</t>
  </si>
  <si>
    <t>Falta de pruebas de auditoría</t>
  </si>
  <si>
    <t>Punto único de falla</t>
  </si>
  <si>
    <t xml:space="preserve">Falta de auditorías (supervisiones) regulares </t>
  </si>
  <si>
    <t>Susceptibilidad a las variaciones de temperatura</t>
  </si>
  <si>
    <t>Distribución errada de los derechos de acceso</t>
  </si>
  <si>
    <t>Falta de identificación y autenticación de emisor y receptor</t>
  </si>
  <si>
    <t>Falta de procedimientos de identificación y evaluación de riesgos</t>
  </si>
  <si>
    <t>Almacenamiento sin protección</t>
  </si>
  <si>
    <t>Software de distribución amplia</t>
  </si>
  <si>
    <t>Arquitectura insegura de la red</t>
  </si>
  <si>
    <t>Falta de reportes sobre fallas incluidos en los registros de administradores y operador</t>
  </si>
  <si>
    <t>Falta de cuidado en la disposición final</t>
  </si>
  <si>
    <t>Utilización de los programas de aplicación a los datos errados en términos de tiempo</t>
  </si>
  <si>
    <t>Transferencia de contraseñas autorizadas</t>
  </si>
  <si>
    <t>Respuesta inadecuada de mantenimiento del servicio</t>
  </si>
  <si>
    <t>Copia no controlada</t>
  </si>
  <si>
    <t>Interfase de usuario complicada</t>
  </si>
  <si>
    <t>Gestión inadecuada de la red (capacidad de recuperación del enrutamiento)</t>
  </si>
  <si>
    <t>Falta o insuficiencia en el acuerdo a nivel de servicio</t>
  </si>
  <si>
    <t>Falta de documentación</t>
  </si>
  <si>
    <t>Conexiones de red pública sin protección</t>
  </si>
  <si>
    <t xml:space="preserve">Falta de procedimiento de control de cambios </t>
  </si>
  <si>
    <t>Configuración incorrecta de parámetros</t>
  </si>
  <si>
    <t>Falta de procedimiento formal para el control de la documentación del SGSI</t>
  </si>
  <si>
    <t>Fechas incorrectas</t>
  </si>
  <si>
    <t>Falta de procedimiento formal para la supervisión del registro del SGSI</t>
  </si>
  <si>
    <t>Falta de mecanismos de identificación y autentificación como la autentificación de usuario</t>
  </si>
  <si>
    <t>Falta de procedimiento formal para la autorización de la información disponible al público</t>
  </si>
  <si>
    <t>Tablas de contraseñas sin protección</t>
  </si>
  <si>
    <t>Falta de asignación adecuada de responsabilidades en la seguridad de la Información</t>
  </si>
  <si>
    <t>Gestión deficiente de las contraseñas</t>
  </si>
  <si>
    <t xml:space="preserve">Falta de planes de continuidad </t>
  </si>
  <si>
    <t>Habilitación de servicios innecesarios</t>
  </si>
  <si>
    <t>Falta de políticas sobre el uso del correo electrónico</t>
  </si>
  <si>
    <t>Software nuevo o inmaduro Mal funcionamiento del software</t>
  </si>
  <si>
    <t>Falta de procedimientos para la introducción del software en los sistemas operativos</t>
  </si>
  <si>
    <t>Especificaciones incompletas o no claras para los desarrolladores</t>
  </si>
  <si>
    <t>Falta de registros en las bitácoras*(logs) de administrador y operario.</t>
  </si>
  <si>
    <t>Falta  de  control  eficaz del  cambio</t>
  </si>
  <si>
    <t>Falta de procedimientos para el manejo de información clasificada</t>
  </si>
  <si>
    <t>Descarga y uso no controlados de software</t>
  </si>
  <si>
    <t>Falta de responsabilidades en la seguridad de la información en la descripción de los cargos</t>
  </si>
  <si>
    <t>Falta de copias de respaldo</t>
  </si>
  <si>
    <t>Falta o insuficiencia en las disposiciones (con respecto a la seguridad de la información) en los contratos con los empleados</t>
  </si>
  <si>
    <t>Falta de procesos disciplinarios definidos en el caso de incidentes de seguridad de la información</t>
  </si>
  <si>
    <t>Hurto de medios o documentos</t>
  </si>
  <si>
    <t>Falta de política formal sobre la utilización de computadores portátiles</t>
  </si>
  <si>
    <t>Falta de control de los activos que se encuentran fuera de las instalaciones</t>
  </si>
  <si>
    <t>Falta o insuficiencia de política sobre limpieza de escritorio y de pantalla</t>
  </si>
  <si>
    <t>Falta de autorización de los recursos de procesamiento de la información</t>
  </si>
  <si>
    <t>Falta de mecanismos de monitoreo establecidos para las brechas en la seguridad</t>
  </si>
  <si>
    <t>Falta de revisiones regulares por parte de la gerencia</t>
  </si>
  <si>
    <t>Falta de procedimientos para la presentación de informes sobre las debilidades en la seguridad</t>
  </si>
  <si>
    <t>Falta de procedimientos del cumplimiento de las disposiciones con los derechos intelectuales</t>
  </si>
  <si>
    <t>Incumplimiento en la disponibilidad del personal</t>
  </si>
  <si>
    <t>Destrucción del equipo o los medios.</t>
  </si>
  <si>
    <t>Abuso de los derechos</t>
  </si>
  <si>
    <t>Negación de acciones</t>
  </si>
  <si>
    <t>Destrucción de equipo o medios</t>
  </si>
  <si>
    <t>Destrucción de equipos o medios</t>
  </si>
  <si>
    <t>Polvo corrosión congelamiento</t>
  </si>
  <si>
    <t>Corrupción de datos</t>
  </si>
  <si>
    <t>Escucha subrepticia</t>
  </si>
  <si>
    <t>Incumplimiento en el mantenimiento del sistema de información</t>
  </si>
  <si>
    <t>Error en el uso</t>
  </si>
  <si>
    <t>Radiación electromagnética</t>
  </si>
  <si>
    <t>Falla del equipo de telecomunicaciones</t>
  </si>
  <si>
    <t>Pérdida del suministro de energía</t>
  </si>
  <si>
    <t>Procesamiento ilegal de los datos</t>
  </si>
  <si>
    <t>Falsificación de derechos</t>
  </si>
  <si>
    <t>Datos provenientes de fuentes no confiables</t>
  </si>
  <si>
    <t>Hurto de equipo.</t>
  </si>
  <si>
    <t>Procesamiento ilegal de datos</t>
  </si>
  <si>
    <t>Espionaje remoto</t>
  </si>
  <si>
    <t>Uso no autorizado del equipo</t>
  </si>
  <si>
    <t>Fenómenos meteorológicos</t>
  </si>
  <si>
    <t>Mal funcionamiento del software</t>
  </si>
  <si>
    <t>Falla del equipo</t>
  </si>
  <si>
    <t>Manipulación con software</t>
  </si>
  <si>
    <t>Saturación del sistema de información</t>
  </si>
  <si>
    <t>Hurto de equipo</t>
  </si>
  <si>
    <t xml:space="preserve">Fenómenos climáticos </t>
  </si>
  <si>
    <t xml:space="preserve">Falla en el sistema de suministro de agua o de aire acondicionado </t>
  </si>
  <si>
    <t xml:space="preserve">Radiación electromagnética </t>
  </si>
  <si>
    <t>Uso de software falso o copiado</t>
  </si>
  <si>
    <t xml:space="preserve">Daño por agua </t>
  </si>
  <si>
    <t xml:space="preserve">Fenómenos sísmicos </t>
  </si>
  <si>
    <t xml:space="preserve">Pérdida de suministro de energía </t>
  </si>
  <si>
    <t xml:space="preserve">Radiación térmica </t>
  </si>
  <si>
    <t xml:space="preserve">Fenómenos volcánicos </t>
  </si>
  <si>
    <t xml:space="preserve">Falla en el equipo de telecomunicaciones </t>
  </si>
  <si>
    <t xml:space="preserve">Impulsos electromagnéticos </t>
  </si>
  <si>
    <t xml:space="preserve">Accidente importante </t>
  </si>
  <si>
    <t xml:space="preserve">Fenómenos meteorológicos </t>
  </si>
  <si>
    <t xml:space="preserve">Destrucción del equipo o los medios </t>
  </si>
  <si>
    <t xml:space="preserve">Interceptación de  señales  de  interferencia comprometedoras </t>
  </si>
  <si>
    <t xml:space="preserve">Falla del equipo </t>
  </si>
  <si>
    <t xml:space="preserve">Error en el uso </t>
  </si>
  <si>
    <t xml:space="preserve">Espionaje remoto </t>
  </si>
  <si>
    <t xml:space="preserve">Mal funcionamiento del equipo </t>
  </si>
  <si>
    <t xml:space="preserve">Abuso de derechos </t>
  </si>
  <si>
    <t>Ingeniería social</t>
  </si>
  <si>
    <t>Guerra (warfare) de información</t>
  </si>
  <si>
    <t xml:space="preserve">Escucha subrepticia </t>
  </si>
  <si>
    <t xml:space="preserve">Saturación del sistema de información </t>
  </si>
  <si>
    <t xml:space="preserve">Falsificación de derechos </t>
  </si>
  <si>
    <t>Ataques contra el sistema (por ejemplo, negación distribuida del servicio)</t>
  </si>
  <si>
    <t xml:space="preserve">Hurto de medios o documentos </t>
  </si>
  <si>
    <t xml:space="preserve">Mal funcionamiento del software </t>
  </si>
  <si>
    <t xml:space="preserve">Negación de acciones </t>
  </si>
  <si>
    <t>Acceso no autorizado al sistema</t>
  </si>
  <si>
    <t>Penetración en el sistema</t>
  </si>
  <si>
    <t xml:space="preserve">Hurto de equipo </t>
  </si>
  <si>
    <t xml:space="preserve">Incumplimiento en el mantenimiento del sistema de información </t>
  </si>
  <si>
    <t xml:space="preserve">Incumplimiento en la disponibilidad del personal </t>
  </si>
  <si>
    <t>Crimen por computador (por ejemplo, espionaje cibernético)</t>
  </si>
  <si>
    <t>Manipulación del sistema</t>
  </si>
  <si>
    <t xml:space="preserve">Recuperación de medios reciclados o desechados </t>
  </si>
  <si>
    <t>Acto fraudulento (por ejemplo, repetición, personificación, interceptación)</t>
  </si>
  <si>
    <t>Soborno de la información</t>
  </si>
  <si>
    <t xml:space="preserve">Datos provenientes de fuentes no confiables </t>
  </si>
  <si>
    <t>Suplantación de identidad</t>
  </si>
  <si>
    <t xml:space="preserve">Manipulación con hardware </t>
  </si>
  <si>
    <t>Explotación económica</t>
  </si>
  <si>
    <t xml:space="preserve">Detección de la posición </t>
  </si>
  <si>
    <t>Hurto de información</t>
  </si>
  <si>
    <t>Acceso no autorizado al sistema (acceso a información clasificada, de propiedad  /o relacionada con la tecnología)</t>
  </si>
  <si>
    <t>Asalto a un empleado</t>
  </si>
  <si>
    <t>Observar información de propietario</t>
  </si>
  <si>
    <t>Abuso del computador</t>
  </si>
  <si>
    <t>Soborno de información</t>
  </si>
  <si>
    <t>Ingreso de datos falsos o corruptos</t>
  </si>
  <si>
    <t>Código malintencionado (por ejemplo, virus, bomba lógica, caballo troyano)</t>
  </si>
  <si>
    <t>Venta de información personal</t>
  </si>
  <si>
    <t>Errores * (bugs) en el sistema</t>
  </si>
  <si>
    <t>Sabotaje del sistema</t>
  </si>
  <si>
    <t>Compromiso_de_la_información</t>
  </si>
  <si>
    <t>Bomba / terrorismo</t>
  </si>
  <si>
    <t xml:space="preserve">Software_ </t>
  </si>
  <si>
    <t>Eventos_naturales</t>
  </si>
  <si>
    <t>VULNERABILIDADES ANEXO D 
ISO 27005</t>
  </si>
  <si>
    <t>AMENAZAS ANEXO C Y ANEXO D 
ISO 27005</t>
  </si>
  <si>
    <t>RIESGOS</t>
  </si>
  <si>
    <t>MAPA DE RIESGOS</t>
  </si>
  <si>
    <t>No</t>
  </si>
  <si>
    <t>IDENTIFICACIÓN</t>
  </si>
  <si>
    <t>ANÁLISIS</t>
  </si>
  <si>
    <t>VALORACIÓN</t>
  </si>
  <si>
    <t>NIVEL DE EXPOSICIÓN AL RIESGO</t>
  </si>
  <si>
    <t>MANEJO</t>
  </si>
  <si>
    <t>RIESGO</t>
  </si>
  <si>
    <t xml:space="preserve">CAUSA </t>
  </si>
  <si>
    <t>CONSECUENCIA</t>
  </si>
  <si>
    <t xml:space="preserve">PROBABILIDAD </t>
  </si>
  <si>
    <t xml:space="preserve">IMPACTO </t>
  </si>
  <si>
    <t xml:space="preserve">PRIORIDAD
INICIAL </t>
  </si>
  <si>
    <t>DOMINIO</t>
  </si>
  <si>
    <t>OBJETIVO DE CONTROL</t>
  </si>
  <si>
    <t>Periodicidad del control</t>
  </si>
  <si>
    <t>Tipo de control</t>
  </si>
  <si>
    <t>INDICADOR DE RIESGO</t>
  </si>
  <si>
    <t>NO DEFINIDO</t>
  </si>
  <si>
    <t>No Aplica</t>
  </si>
  <si>
    <t xml:space="preserve">Otro </t>
  </si>
  <si>
    <t>OTRO</t>
  </si>
  <si>
    <t>CONTROLES</t>
  </si>
  <si>
    <t>GESTIÓN_DE_ACTIVOS</t>
  </si>
  <si>
    <t>CUMPLIMIENTO</t>
  </si>
  <si>
    <t>Organización_interna</t>
  </si>
  <si>
    <t>Áreas_seguras</t>
  </si>
  <si>
    <t>Gestión_de_la_seguridad_en_las_redes</t>
  </si>
  <si>
    <t>Requisitos_de_seguridad_de_los_sistemas_de_información</t>
  </si>
  <si>
    <t>Inventario de activos.</t>
  </si>
  <si>
    <t>Política de control de acceso.</t>
  </si>
  <si>
    <t>Controles de redes.</t>
  </si>
  <si>
    <t>Responsabilidades y procedimientos.</t>
  </si>
  <si>
    <t>Planificación de la continuidad de la seguridad de la información.</t>
  </si>
  <si>
    <t>Clasificación_de_la_información</t>
  </si>
  <si>
    <t>Redundancias</t>
  </si>
  <si>
    <t>Propiedad de los activos.</t>
  </si>
  <si>
    <t>Gestión de cambios.</t>
  </si>
  <si>
    <t>Implantación de la continuidad de la seguridad de la información.</t>
  </si>
  <si>
    <t>Datos_de_prueba</t>
  </si>
  <si>
    <t>Contacto con las autoridades.</t>
  </si>
  <si>
    <t xml:space="preserve">Uso aceptable de los activos. </t>
  </si>
  <si>
    <t>Verificación, revisión y evaluación de la continuidad de la seguridad de la información.</t>
  </si>
  <si>
    <t>Contacto con grupos de interés especial.</t>
  </si>
  <si>
    <t>Devolución de activos.</t>
  </si>
  <si>
    <t>Gestión_de_la_vulnerabilidad_técnica</t>
  </si>
  <si>
    <t>Proceso disciplinario.</t>
  </si>
  <si>
    <t>Gestión de cambios en los servicios prestados por terceros.</t>
  </si>
  <si>
    <t>Teletrabajo</t>
  </si>
  <si>
    <t>Restricciones en los cambios a los paquetes de software.</t>
  </si>
  <si>
    <t>Sincronización de relojes.</t>
  </si>
  <si>
    <t>NO_DEFINIDO</t>
  </si>
  <si>
    <t>LEVE</t>
  </si>
  <si>
    <t>ASUMIR</t>
  </si>
  <si>
    <t>MODERADO</t>
  </si>
  <si>
    <t>REDUCIR</t>
  </si>
  <si>
    <t>COMPARTIR</t>
  </si>
  <si>
    <t>TRANSFERIR</t>
  </si>
  <si>
    <t>EVITAR</t>
  </si>
  <si>
    <t>GRAVE</t>
  </si>
  <si>
    <t>No_Aplica</t>
  </si>
  <si>
    <t>RESERVADA
(5)</t>
  </si>
  <si>
    <t>CLASIFICADA
(3)</t>
  </si>
  <si>
    <t>PÚBLICA
(1)</t>
  </si>
  <si>
    <t>INTEGRIDAD ALTA
(3)</t>
  </si>
  <si>
    <t>INTEGRIDAD MEDIA
(2)</t>
  </si>
  <si>
    <t xml:space="preserve">INTEGRIDAD BAJA
(1) </t>
  </si>
  <si>
    <t>DISPONIBILIDAD ALTA
(3)</t>
  </si>
  <si>
    <t>DISPONIBILIDAD MEDIA
(2)</t>
  </si>
  <si>
    <t>DISPONIBILIDAD BAJA
(1)</t>
  </si>
  <si>
    <t>PROPIEDADES DE LOS ACTIVOS DE INFORMACIÓN</t>
  </si>
  <si>
    <t>INSTRUCTIVO</t>
  </si>
  <si>
    <t>ANÁLISIS DE LA VULNERABILIDAD Y AMENAZA</t>
  </si>
  <si>
    <t>POLÍTICAS_DE_SEGURIDAD_DE_LA_INFORMACIÓN</t>
  </si>
  <si>
    <t>ORGANIZATIVOS_DE_LA_SEGURIDAD_DE_LA_INFORMACIÓN</t>
  </si>
  <si>
    <t>SEGURIDAD_DE_LOS_RECURSOS_HUMANOS</t>
  </si>
  <si>
    <t>CONTROL_DE_ACCESO</t>
  </si>
  <si>
    <t>SEGURIDAD_FÍSICA_Y_DEL_ENTORNO</t>
  </si>
  <si>
    <t>Orientación_de_la_dirección_para_la_gestión_de_la_seguridad_de_la_Información</t>
  </si>
  <si>
    <t>ADQUISICIÓN_DESARROLLO_Y_MANTENIMIENTO_DE_SISTEMAS</t>
  </si>
  <si>
    <t>RELACIONES_CON_LOS_PROVEEDORES</t>
  </si>
  <si>
    <t>GESTIÓN_DE_INCIDENTES_DE_SEGURIDAD_DE_LA_INFORMACIÓN</t>
  </si>
  <si>
    <t>ASPECTOS_DE_SEGURIDAD_DE_LA_INFORMACIÓN_EN_LA_GESTIÓN_DE_CONTINUIDAD_DE_NEGOCIO</t>
  </si>
  <si>
    <t>Antes_de_asumir_el_contratación</t>
  </si>
  <si>
    <t>Responsabilidad_por_los_activos</t>
  </si>
  <si>
    <t>Requisito_de_negocio_para_control_de_acceso</t>
  </si>
  <si>
    <t>Controles_Criptográficos</t>
  </si>
  <si>
    <t>Procedimientos_operacionales_y_responsabilidades</t>
  </si>
  <si>
    <t>Seguridad_de_la_información_en_las_relaciones_con_los_proveedores</t>
  </si>
  <si>
    <t>Continuidad_de_seguridad_de_la_información</t>
  </si>
  <si>
    <t>Cumplimiento_de_requisitos_legales_y_contractuales</t>
  </si>
  <si>
    <t>Durante_la_ejecución_del_empleo</t>
  </si>
  <si>
    <t>Gestión_de_acceso_de_usuarios</t>
  </si>
  <si>
    <t>Equipos</t>
  </si>
  <si>
    <t>Protección_contra_códigos_maliciosos</t>
  </si>
  <si>
    <t>Transferencia_de_información</t>
  </si>
  <si>
    <t>Seguridad_en_los_procesos_de_desarrollo_y_de_soporte</t>
  </si>
  <si>
    <t>Gestión_de_la_prestación_de_servicio_de_proveedores</t>
  </si>
  <si>
    <t>Revisiones_de_seguridad_de_la_información</t>
  </si>
  <si>
    <t>Terminación_y_cambio_de_empleo</t>
  </si>
  <si>
    <t>Responsabilidades_de_los_usuario</t>
  </si>
  <si>
    <t>Copias_de_respaldo</t>
  </si>
  <si>
    <t>Control_de_acceso_a_sistemas_y_aplicaciones</t>
  </si>
  <si>
    <t>Registro_y_seguimiento</t>
  </si>
  <si>
    <t>Control_de_software_operacional</t>
  </si>
  <si>
    <t>Consideraciones_sobre_auditorias_de_los_sistemas_de_información</t>
  </si>
  <si>
    <t>Gestión_de_los_incidentes_y_mejoras_en_la_seguridad_de_la_información</t>
  </si>
  <si>
    <t>Políticas para la seguridad de la información.</t>
  </si>
  <si>
    <t>Roles y responsabilidades para la seguridad de la información.</t>
  </si>
  <si>
    <t>Selección</t>
  </si>
  <si>
    <t>Procedimientos de operación documentados.</t>
  </si>
  <si>
    <t>Análisis y especificación de requisitos de seguridad de la información.</t>
  </si>
  <si>
    <t>Política de seguridad de la información para las relaciones con proveedores.</t>
  </si>
  <si>
    <t>Identificación de la legislación aplicable y de los requisitos contractuales.</t>
  </si>
  <si>
    <t>Revisión de las políticas para la seguridad de la información.</t>
  </si>
  <si>
    <t>Separación de deberes</t>
  </si>
  <si>
    <t>Términos y condiciones del empleo.</t>
  </si>
  <si>
    <t>Acceso a redes y a servicios en red.</t>
  </si>
  <si>
    <t>Seguridad de los servicios de red.</t>
  </si>
  <si>
    <t>Seguridad de los servicios de las aplicaciones en redes públicas.</t>
  </si>
  <si>
    <t>Tratamiento de la seguridad dentro de los acuerdos con proveedores.</t>
  </si>
  <si>
    <t>Derechos de propiedad intelectual.</t>
  </si>
  <si>
    <t>Gestión de capacidad.</t>
  </si>
  <si>
    <t>Separación en las redes.</t>
  </si>
  <si>
    <t>Cadena de suministro de tecnología de información y comunicación.</t>
  </si>
  <si>
    <t>Protección de registros.</t>
  </si>
  <si>
    <t>Responsabilidades de la dirección.</t>
  </si>
  <si>
    <t xml:space="preserve">Registro y cancelación del registro de usuarios. </t>
  </si>
  <si>
    <t>Separación de los ambientes de desarrollo, pruebas y operación.</t>
  </si>
  <si>
    <t>Privacidad y Protección de la información de datos personales.</t>
  </si>
  <si>
    <t>Toma de conciencia, educación y formación en seguridad de la información.</t>
  </si>
  <si>
    <t xml:space="preserve">Suministro de acceso asignados a usuarios. </t>
  </si>
  <si>
    <t>Política de desarrollo seguro.</t>
  </si>
  <si>
    <t>Seguimiento y revisión de los servicios de los proveedores.</t>
  </si>
  <si>
    <t>Respuesta a incidentes de seguridad de la información.</t>
  </si>
  <si>
    <t>Disponibilidad de instalaciones de procesamiento de información.</t>
  </si>
  <si>
    <t>Reglamentación de controles criptográficos.</t>
  </si>
  <si>
    <t>Clasificación de la información.</t>
  </si>
  <si>
    <t>Gestión de los derechos de acceso privilegiado.</t>
  </si>
  <si>
    <t>Controles contra códigos maliciosos.</t>
  </si>
  <si>
    <t>acuerdos sobre transferencia de información.</t>
  </si>
  <si>
    <t>Procedimientos de control de cambios en sistemas.</t>
  </si>
  <si>
    <t>Aprendizaje obtenido de los incidentes de seguridad de la información.</t>
  </si>
  <si>
    <t>Etiquetado de la información.</t>
  </si>
  <si>
    <t>Gestión de información de autenticación secreta de usuarios.</t>
  </si>
  <si>
    <t>Recopilación de evidencia.</t>
  </si>
  <si>
    <t>Terminación o cambio de responsabilidades de empleo.</t>
  </si>
  <si>
    <t>Manejo de activos.</t>
  </si>
  <si>
    <t>Revisión de los derechos de acceso de usuarios.</t>
  </si>
  <si>
    <t>Respaldo de la información.</t>
  </si>
  <si>
    <t>Cumplimiento con las políticas y normas de seguridad.</t>
  </si>
  <si>
    <t>Principios de construcción de los sistemas seguros.</t>
  </si>
  <si>
    <t>Gestión de medios removibles</t>
  </si>
  <si>
    <t>Registro de eventos</t>
  </si>
  <si>
    <t>Disposición de los medio.</t>
  </si>
  <si>
    <t>Uso de información de autenticación secreta.</t>
  </si>
  <si>
    <t>Protección de la información de registros.</t>
  </si>
  <si>
    <t>Desarrollo de contratado externamente.</t>
  </si>
  <si>
    <t>Registros de administrados y del operador.</t>
  </si>
  <si>
    <t>Pruebas de Seguridad de sistemas</t>
  </si>
  <si>
    <t>Restricción de acceso a la información.</t>
  </si>
  <si>
    <t>Pruebas de aceptación de sistemas.</t>
  </si>
  <si>
    <t>Procedimiento de ingreso seguro.</t>
  </si>
  <si>
    <t>Sistemas de gestión de contraseñas</t>
  </si>
  <si>
    <t>Instalación de software en sistemas operativos</t>
  </si>
  <si>
    <t>Protección de datos de prueba.</t>
  </si>
  <si>
    <t>Uso de programas utilitarios privilegiados</t>
  </si>
  <si>
    <t>Control de acceso a códigos fuente de programas</t>
  </si>
  <si>
    <t>Gestión_de_las_vulnerabilidades_técnicas</t>
  </si>
  <si>
    <t>Controles de auditorias de sistemas de información.</t>
  </si>
  <si>
    <t>ORGANIZACIÓN_DE_LA_SEGURIDAD_DE_LA_INFORMACIÓN</t>
  </si>
  <si>
    <t>Manejo_de_medios</t>
  </si>
  <si>
    <t>SEGURIDAD_DE_LAS_OPERACIONES</t>
  </si>
  <si>
    <t>SEGURIDAD_DE_LAS_TELECOMUNICACIONES</t>
  </si>
  <si>
    <t>Ambiente de desarrollo seguro.</t>
  </si>
  <si>
    <t>Reporte de eventos de seguridad de la información</t>
  </si>
  <si>
    <t>Protección de transacciones de los servicios de las aplicaciones.</t>
  </si>
  <si>
    <t>Reporte de debilidades de seguridad de la información</t>
  </si>
  <si>
    <t>Evaluación de eventos de seguridad de la información y decisiones sobre ellos</t>
  </si>
  <si>
    <t>Seguridad de la información en la gestión de proyectos.</t>
  </si>
  <si>
    <t>Políticas y procedimientos de transferencia de información.</t>
  </si>
  <si>
    <t>Consideraciones_sobre_auditorías_de_los_sistemas_de_información</t>
  </si>
  <si>
    <t>Políticas para dispositivos móviles</t>
  </si>
  <si>
    <t>Mensajería electrónica.</t>
  </si>
  <si>
    <t>Revisión técnica de las aplicaciones después de cambios en la plataforma de operación.</t>
  </si>
  <si>
    <t>Revisión independiente de la seguridad de la información.</t>
  </si>
  <si>
    <t>Acuerdos de confidencialidad o de no divulgación.</t>
  </si>
  <si>
    <t>Retiro o ajuste de los derechos de acceso.</t>
  </si>
  <si>
    <t>Revisión del cumplimiento técnico.</t>
  </si>
  <si>
    <t>Transferencia de medios físicos</t>
  </si>
  <si>
    <t>Restricciones sobre la instalación de software</t>
  </si>
  <si>
    <t>DESCRIPCIÓN CONTROL EXISTENTE
(Máximo 3 controles)</t>
  </si>
  <si>
    <t>Falta de control de cambio con configuración eficiente</t>
  </si>
  <si>
    <t>PERSONAL AUTORIZADO</t>
  </si>
  <si>
    <t xml:space="preserve"> CUSTODIO</t>
  </si>
  <si>
    <t>RESPONSABILIDAD FRENTE AL ACTIVO DE INFORMACIÓN</t>
  </si>
  <si>
    <t>CONTROL 
(Nuevo o Mejorado)</t>
  </si>
  <si>
    <t>Custodio</t>
  </si>
  <si>
    <t>Personal Autorizado</t>
  </si>
  <si>
    <t>IDENTIFICACIÓN DEL RIESGO</t>
  </si>
  <si>
    <t>Riesgo</t>
  </si>
  <si>
    <t xml:space="preserve"> 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</si>
  <si>
    <t>Consecuencias</t>
  </si>
  <si>
    <t>ANÁLISIS DEL RIESGO</t>
  </si>
  <si>
    <t>Se refiere a las características generales o las formas en que se observa o manifiesta el riesgo identificado.</t>
  </si>
  <si>
    <t>Corresponde a los efectos ocasionados por el riesgo.</t>
  </si>
  <si>
    <t>IMPACTO</t>
  </si>
  <si>
    <t>Causas</t>
  </si>
  <si>
    <t>Impacto</t>
  </si>
  <si>
    <t>Prioridad inicial</t>
  </si>
  <si>
    <t>Caracterización del riesgo en los activos de información con criticidad alta</t>
  </si>
  <si>
    <t>VALORACIÓN DEL RIESGO</t>
  </si>
  <si>
    <t>Dominio</t>
  </si>
  <si>
    <t>Objetivo de Control</t>
  </si>
  <si>
    <t>Descripción del control existente
(Máximo 3 controles)</t>
  </si>
  <si>
    <t>Elección del Objeto de Control a implementar de acuerdo al Dominio seleccionado</t>
  </si>
  <si>
    <t>Determina los Dominios de controles existente en el Anexo A de la Norma NTC/ISO/IEC 27001.</t>
  </si>
  <si>
    <t>Determina los controles a implementar de acuerdo al objeto de control seleccionado</t>
  </si>
  <si>
    <t>Identifica si existen controles asociados, si son aplicados, están documentados y son efectivos, con el fin de determinar la posición del riesgo en la matriz de vulnerabilidad.</t>
  </si>
  <si>
    <t>Determina los intervalos de tiempo en que se aplican los controles.</t>
  </si>
  <si>
    <t>PRIORIZACIÓN INICIAL</t>
  </si>
  <si>
    <t>Documentados, Aplicados y Efectivos</t>
  </si>
  <si>
    <t>Aplicados, Efectivos y No documentados</t>
  </si>
  <si>
    <t>Aplicados, No efectivos</t>
  </si>
  <si>
    <t>No aplicados</t>
  </si>
  <si>
    <t>No existen</t>
  </si>
  <si>
    <t>VALORACIÓN DEL CONTROL</t>
  </si>
  <si>
    <t>MATRIZ DE PRIORIZACIÓN INICIAL</t>
  </si>
  <si>
    <t>MATRIZ NIVEL DE EXPOSICIÓN DEL RIESGO</t>
  </si>
  <si>
    <t>Determina las vulnerabilidades y amenazas a las que están expuestos los activos de información</t>
  </si>
  <si>
    <t>Medición del impacto y la probabilidad en los activos de información</t>
  </si>
  <si>
    <t>MANEJO DEL RIESGO</t>
  </si>
  <si>
    <t>Control (nuevo o mejorado)</t>
  </si>
  <si>
    <t>Indicador del Riesgo</t>
  </si>
  <si>
    <t>Estado del control</t>
  </si>
  <si>
    <t>Detalla información sobre el control, de manera que sea claramente identificable para dar mayor claridad sobre el mismo.</t>
  </si>
  <si>
    <t>NIVEL
EXPOSICIÓN 
RIESGO</t>
  </si>
  <si>
    <t>OPCIÓN DE TRATAMIENTO</t>
  </si>
  <si>
    <t>ACCIONES A TOMAR</t>
  </si>
  <si>
    <t>GRAVE
Riesgos con calificación superior o igual a 10</t>
  </si>
  <si>
    <t>Evitar
Reducir
Transferir
Compartir</t>
  </si>
  <si>
    <t>MODERADO
Riesgos con calificación entre 4 y 9</t>
  </si>
  <si>
    <t>Reducir
Transferir
Compartir</t>
  </si>
  <si>
    <t>LEVE
Riesgos con calificación inferior o igual a 3</t>
  </si>
  <si>
    <t>Asumir</t>
  </si>
  <si>
    <t>Se debe realizar seguimiento a los riesgos con el fin de verificar su impacto, probabilidad y la valoración de los controles.</t>
  </si>
  <si>
    <t>MATRIZ DE MANEJO DEL RIESGO</t>
  </si>
  <si>
    <t>Corresponde al cargo o cargos que puede acceder al activo de información</t>
  </si>
  <si>
    <t>Frecuencia que podría presentarse la vulnerabilidad</t>
  </si>
  <si>
    <t>Control</t>
  </si>
  <si>
    <t>Acción que tiende a prevenir o mitigar los riesgos. Los tipos de control pueden ser: Dirección, Detectivo, Preventivo y Correctivo</t>
  </si>
  <si>
    <t xml:space="preserve"> Mide el nivel de exposición del riesgo en Leve, Moderado o Grave a partir de la matriz de priorización inicial y estado del control (Ver Matriz de exposición del riesgo)</t>
  </si>
  <si>
    <t>Es la forma en la que se va a tratar el riesgo.</t>
  </si>
  <si>
    <t>Hace referencia a los controles que se deben implementar ya sea nuevo o mejorado.</t>
  </si>
  <si>
    <t>Pirata_informatico_intruso_ilegal</t>
  </si>
  <si>
    <t>ACTIVO</t>
  </si>
  <si>
    <t>Activo</t>
  </si>
  <si>
    <t>Posibilidad de que ocurra un acontecimiento que impacte a los activos de información</t>
  </si>
  <si>
    <t>Mide el riesgo después de analizar el control.</t>
  </si>
  <si>
    <t>Es el indicador que permitirá monitorear el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</si>
  <si>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contingencia frente a  estos riesgos.</t>
  </si>
  <si>
    <t>Se deberá implementar 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</si>
  <si>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 xml:space="preserve">Se evalúa el Impacto mediante la combinación de la Vulnerabilidad y la Amenaza a las que están expuestos los activos de información. (Ver: Matriz vulnerabilidad x amenaza)
</t>
  </si>
  <si>
    <t>Nombre del activo critico al que pertenece los riesgo identificados en la matriz de vulnerabilidades y amenazas.</t>
  </si>
  <si>
    <t>Dispositivos_moviles_y_teletrabajo</t>
  </si>
  <si>
    <t>CRIPTOGRAFIA</t>
  </si>
  <si>
    <t>Alta:</t>
  </si>
  <si>
    <t>Media:</t>
  </si>
  <si>
    <t>Baja:</t>
  </si>
  <si>
    <t>Es inevitable que la vulnerabilidad se presente</t>
  </si>
  <si>
    <t>Es factible que la vulnerabilidad se presente</t>
  </si>
  <si>
    <t>Es inevitable que la amenaza se presente</t>
  </si>
  <si>
    <t>Es factible que la amenaza se presente</t>
  </si>
  <si>
    <t>Es muy poco factible que la amenaza se presente</t>
  </si>
  <si>
    <t>Es muy poco factible que la vulnerabilidad se presente</t>
  </si>
  <si>
    <t>CLASE</t>
  </si>
  <si>
    <t>Es el tipo de tratamiento que se le da al riesgo mediante las acciones preventivas de Evitar, Reducir, Transferir, Compartir y Asumir de acuerdo al nivel de exposición al riesgo (Ver. Matriz de Manejo del Riesgo)</t>
  </si>
  <si>
    <t>Clase</t>
  </si>
  <si>
    <t>Anexo A ISO 27001:2013</t>
  </si>
  <si>
    <t>Son los numerales del control del Anexo A de la ISO 27001:2013 que se asocian con el control nuevo o mejorado para su implementación.</t>
  </si>
  <si>
    <t>Define el tipo al cual pertenece el activo. Para este campo se utilizan la siguiente clasificación: Información, Software, Conocimiento, Servicio, Hardware, Otros.</t>
  </si>
  <si>
    <t>CRIPTOGRAFÍA</t>
  </si>
  <si>
    <t>Política sobre el uso de los controles criptográficos.</t>
  </si>
  <si>
    <t xml:space="preserve">Perímetro de seguridad física. </t>
  </si>
  <si>
    <t>Gestión de llaves.</t>
  </si>
  <si>
    <t>Controles de acceso Físicos.</t>
  </si>
  <si>
    <t>Seguridad de oficinas, recintos e instalaciones.</t>
  </si>
  <si>
    <t>Protección contra las amenazas externas y ambientales.</t>
  </si>
  <si>
    <t xml:space="preserve">Trabajo en áreas seguras. </t>
  </si>
  <si>
    <t>Áreas de despacho y carga</t>
  </si>
  <si>
    <t>Ubicación y protección de los equipos.</t>
  </si>
  <si>
    <t>Servicio de suministro.</t>
  </si>
  <si>
    <t xml:space="preserve">Seguridad del cableado. </t>
  </si>
  <si>
    <t>Mantenimiento de equipos.</t>
  </si>
  <si>
    <t>Retiro de activos</t>
  </si>
  <si>
    <t>Seguridad de equipos y activos fuera de las instalaciones.</t>
  </si>
  <si>
    <t>Disposición segura o reutilización de equipos.</t>
  </si>
  <si>
    <t>Equipo de usuario desatendido.</t>
  </si>
  <si>
    <t>Política de escritorio limpio y pantalla limpia</t>
  </si>
  <si>
    <t>Determine qué clase de riesgo es el identificado, de acuerdo a la siguiente clasificación: Estratégico, Imagen, Operacional, Financiero, Contable, Presupuestal, Cumplimiento, Tecnología, Información, Transparencia, Laborales, Ambiental.</t>
  </si>
  <si>
    <t xml:space="preserve">Personal del proceso que por su conocimiento, habilidades,  experiencia y criticidad para el proceso, son consideradas activos de información. </t>
  </si>
  <si>
    <t>JUSTIFICACIÓN</t>
  </si>
  <si>
    <t>FÍSICA</t>
  </si>
  <si>
    <t>DIGITAL</t>
  </si>
  <si>
    <t>CONOCIMIENTO</t>
  </si>
  <si>
    <t>CLASIFICACIÓN DE LOS ACTIVOS DE INFORMACIÓN</t>
  </si>
  <si>
    <t>INVENTARIO DE ACTIVOS DE INFORMACIÓN</t>
  </si>
  <si>
    <t>Tipo Vulnerabilidad o Amenaza</t>
  </si>
  <si>
    <t>Tipo Activo de información</t>
  </si>
  <si>
    <t>TIPO ACTIVO DE INFORMACIÓN</t>
  </si>
  <si>
    <t>TIPO VULNERABILIDAD</t>
  </si>
  <si>
    <t>TIPO AMENAZA</t>
  </si>
  <si>
    <t>CONTROL 
ANEXO A 
ISO 27001:2013</t>
  </si>
  <si>
    <t>Tipo Tratamiento</t>
  </si>
  <si>
    <t>TIPO TRATAMIENTO</t>
  </si>
  <si>
    <t>TIPO DE CONTROL</t>
  </si>
  <si>
    <t>PERIODICIDAD DEL CONTROL</t>
  </si>
  <si>
    <t>IDIOMA</t>
  </si>
  <si>
    <t>SITIO DE PUBLICACIÓN O CONSULTA</t>
  </si>
  <si>
    <t>TIEMPO DE CLASIFICACIÓN</t>
  </si>
  <si>
    <t>FECHA DE GENERACIÓN</t>
  </si>
  <si>
    <t>ESTADO</t>
  </si>
  <si>
    <t>FÍSICO</t>
  </si>
  <si>
    <t>MEDIO DE CONSERVACIÓN</t>
  </si>
  <si>
    <t xml:space="preserve">FORMATO </t>
  </si>
  <si>
    <t>EXCEPCIÓN TOTAL O PARCIAL</t>
  </si>
  <si>
    <t>ANÁLISIS DE VULNERABILIDAD Y AMENAZAS</t>
  </si>
  <si>
    <t>FECHA DE CALIFICACIÓN</t>
  </si>
  <si>
    <t xml:space="preserve">ID </t>
  </si>
  <si>
    <t>Número consecutivo que permitirá identificar el activo de información</t>
  </si>
  <si>
    <t>Nombre del Activo de Información</t>
  </si>
  <si>
    <t>Activo de información se refiere a: Cualquier cosa que tiene valor para la organización (ISO/IEC 27000)
Nombre de identificación dado por el proceso al que pertenece.</t>
  </si>
  <si>
    <t>Fecha de generación</t>
  </si>
  <si>
    <t>Identifica el momento de la creación del activo de información</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</si>
  <si>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</si>
  <si>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Corresponde al área que salvaguarda el activo de información en su Confidencialidad, Integridad y Disponibilidad</t>
  </si>
  <si>
    <t>Medio de conservación o Soporte</t>
  </si>
  <si>
    <t>Establece el soporte en el que se encuentra la información: Físico, Digital o Conocimiento.</t>
  </si>
  <si>
    <t>Se indica la ubicación donde se almacena el activo de información físico, con su respectivo detalle (impresa en papel, en fotografías, planos, entre otros).</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</si>
  <si>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</si>
  <si>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</si>
  <si>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</si>
  <si>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Información Publicada o Disponible</t>
  </si>
  <si>
    <t>Indica si la información está publicada o disponible para ser solicitada, señalando donde está publicada o donde se puede consultar o solicitar.</t>
  </si>
  <si>
    <t>Justificación</t>
  </si>
  <si>
    <t>Fecha de Calificación</t>
  </si>
  <si>
    <t>La fecha de calificación de la información como Reservada o Clasificada.</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</si>
  <si>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</si>
  <si>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</si>
  <si>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</si>
  <si>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</si>
  <si>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Criticidad del activo de información</t>
  </si>
  <si>
    <t>Mide el  riesgo de acuerdo al impacto y la probabilidad para ubicarlo en la matriz de priorización inicial (ver. La matriz de Priorización inicial)</t>
  </si>
  <si>
    <t>Identifica la forma, tamaño o modo en la que e presenta la información o se permite su visualización o consulta, ejemplo: Hoja de cálculo (Excel), imagen (jpg), video (MPEG,AVI), Documento de Excel (Word), Adobe Acrobat (PDF), etc.</t>
  </si>
  <si>
    <t xml:space="preserve">Indicar porque el activo es Reservado o Clasificado. Teniendo en cuenta: 
* OBJETIVO LEGÍTIMO: Art. 18 y 19 Ley 1712/2014.
* FUNDAMENTO CONSTITUCIONAL O LEGAL: Norma, Art., Inciso o párrafo que la ampara
* FUNDAMENTO JURÍDICO: Norma o fundamento jurídico
 </t>
  </si>
  <si>
    <t>TABLAS PARA EL ANÁLISIS DEL IMPACTO Y LA PROBABILIDAD</t>
  </si>
  <si>
    <t>TABLA 1. ANÁLISIS DE IMPACTO</t>
  </si>
  <si>
    <r>
      <t>Tipo de riesgo
(Descriptor)</t>
    </r>
    <r>
      <rPr>
        <sz val="8"/>
        <color theme="1"/>
        <rFont val="Arial"/>
        <family val="2"/>
      </rPr>
      <t xml:space="preserve"> </t>
    </r>
  </si>
  <si>
    <t>Estratégico</t>
  </si>
  <si>
    <t>Imagen</t>
  </si>
  <si>
    <t>Operacional</t>
  </si>
  <si>
    <t>Financiero</t>
  </si>
  <si>
    <t>Contable</t>
  </si>
  <si>
    <t>Presupuestal</t>
  </si>
  <si>
    <t>Cumplimiento</t>
  </si>
  <si>
    <t>Tecnología</t>
  </si>
  <si>
    <t>Transparencia</t>
  </si>
  <si>
    <t>Laborales</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</si>
  <si>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</si>
  <si>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</si>
  <si>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</si>
  <si>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</si>
  <si>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</si>
  <si>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el manejo de los recursos monetarios de la entidad</t>
  </si>
  <si>
    <t>Se relacionan con la elaboración de los estados financieros para que cumplan con los principios de confiabilidad, relevancia y comprensibilidad. Así como el uso para para la toma de decisiones</t>
  </si>
  <si>
    <t>Se refieren a la capacidad de controlar los recursos por medio del presupuesto asignado</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</si>
  <si>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</si>
  <si>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</si>
  <si>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</si>
  <si>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</si>
  <si>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</si>
  <si>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</si>
  <si>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</si>
  <si>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       Impacto </t>
  </si>
  <si>
    <t xml:space="preserve">ALTA </t>
  </si>
  <si>
    <t>Afecta el cumplimiento de la misión y de los fines establecidos en el PDI</t>
  </si>
  <si>
    <t>Afecta la imagen a Nivel Nacional y/o Internacional</t>
  </si>
  <si>
    <t>Afecta la operación de la Institución /Más de 1 día</t>
  </si>
  <si>
    <t>Afecta los recursos de la entidad en más del 5%</t>
  </si>
  <si>
    <t>Estados financieros que no reflejan la situación de la entidad/ Dictamen de abstención por la CGR</t>
  </si>
  <si>
    <t xml:space="preserve">Se presenta déficit presupuestal en la entidad </t>
  </si>
  <si>
    <t>Intervención, sanción penal, fiscal o disciplinaria</t>
  </si>
  <si>
    <t>Afecta la operación de la Institución / Afecta los SI de la institución / Mas de 5 horas</t>
  </si>
  <si>
    <t xml:space="preserve">Afecta la información sensible (Reservada y clasificada)
</t>
  </si>
  <si>
    <t>Afecta recursos, funciones y credibilidad de la entidad / Desconocimiento de la gestión de la Universidad</t>
  </si>
  <si>
    <t>Afecta a toda la comunidad universitaria/</t>
  </si>
  <si>
    <t>Genera impactos ambientales que afectan a la Institución y zona de influencia</t>
  </si>
  <si>
    <t>Afecta los DDHH de más de 5 miembros de la comunidad universitaria/ se viola un derecho fundamental</t>
  </si>
  <si>
    <t>Se presenta un accidente con lesiones graves o muerte</t>
  </si>
  <si>
    <t>Afecta el cumplimiento de los  objetivos institucionales</t>
  </si>
  <si>
    <t>Afecta la imagen a Nivel Regional o local</t>
  </si>
  <si>
    <t>Afecta la operación de un proceso / Medio día</t>
  </si>
  <si>
    <t>Afecta los recursos de la entidad en más del 2%</t>
  </si>
  <si>
    <t xml:space="preserve">Estados financieros con observaciones que no afectan la situación de la entidad
/ Dictamen con salvedades por la CGR
</t>
  </si>
  <si>
    <t>No se puedan atender los compromisos presupuestales</t>
  </si>
  <si>
    <t>Procesos fiscales o disciplinarios / Procesos judiciales</t>
  </si>
  <si>
    <t>Afecta la operación de un proceso /  Afecta los SI de un proceso / Meno de 3 horas</t>
  </si>
  <si>
    <t>Afecta la información Institucional (Clasificada o pública)</t>
  </si>
  <si>
    <t xml:space="preserve">N/A </t>
  </si>
  <si>
    <t>Afecta a todos los funcionarios de la institución/ Se presenta accidente sin lesiones graves</t>
  </si>
  <si>
    <t>Genera impactos ambientales que afectan a la Institución</t>
  </si>
  <si>
    <t>Afecta los DDHH a menos de 5 miembros de la comunidad universitaria/ se viola un derecho colectivo</t>
  </si>
  <si>
    <t>Afecta el cumplimiento de los  componentes y/o proyectos del PDI</t>
  </si>
  <si>
    <t>Afecta la imagen a Nivel institucional</t>
  </si>
  <si>
    <t>Afecta un trámite o servicio</t>
  </si>
  <si>
    <t>Afecta los recursos de la entidad en menos 2%</t>
  </si>
  <si>
    <t>Estados financieros con errores sin ninguna incidencia / Dictamen sin salvedades por la CGR, pero con hallazgos contables</t>
  </si>
  <si>
    <t>Se atienden los compromisos presupuestales pero con restricciones</t>
  </si>
  <si>
    <t>Demanda, quejas o denuncia / Hallazgos sin incidencia por parte de la CGR</t>
  </si>
  <si>
    <t>Afecta la información del Proceso (Pública)</t>
  </si>
  <si>
    <t>N/A</t>
  </si>
  <si>
    <t>Afecta a los funcionarios de un proceso/se presenta un incidente que no implica lesiones</t>
  </si>
  <si>
    <t>Genera impactos ambientales que afectan una zona de la institución</t>
  </si>
  <si>
    <t>No existe afectación a los DDHH, pero se presenta una situación que podría desencadenar la vulneración</t>
  </si>
  <si>
    <t>TABLA 2. ANÁLISIS DE PROBABILIDAD</t>
  </si>
  <si>
    <t>Tipo de 
riesgo</t>
  </si>
  <si>
    <t>Afecta a 5 o más objetivos del PDI</t>
  </si>
  <si>
    <t xml:space="preserve"> 5 o más veces en la vigencia</t>
  </si>
  <si>
    <t>3 veces al semestre</t>
  </si>
  <si>
    <t>Ha ocurrido en los últimos 3 años</t>
  </si>
  <si>
    <t>Mas de 5 veces en el  semestre</t>
  </si>
  <si>
    <t>Más de 3 veces en la vigencia</t>
  </si>
  <si>
    <t>Mas de 5 veces en la vigencia</t>
  </si>
  <si>
    <t>Afecta de 2 a 4 objetivos del PDI</t>
  </si>
  <si>
    <t>3 a 4 veces en la vigencia</t>
  </si>
  <si>
    <t>2 veces al semestre</t>
  </si>
  <si>
    <t>Ha ocurrido en los últimos 2 años</t>
  </si>
  <si>
    <t>3 y 4 veces en el  semestre</t>
  </si>
  <si>
    <t>2 veces en la vigencia</t>
  </si>
  <si>
    <t>2 a 4 veces en la vigencia</t>
  </si>
  <si>
    <t>Afecta a 1 objetivo del PDI</t>
  </si>
  <si>
    <t>Menos de 3 veces en la vigencia</t>
  </si>
  <si>
    <t>1 vez al semestre</t>
  </si>
  <si>
    <t>Ha ocurrido en el último año</t>
  </si>
  <si>
    <t>menos de 2 veces en el  semestre</t>
  </si>
  <si>
    <t>1 vez en la vigencia</t>
  </si>
  <si>
    <t>Menos de 2 veces enla vigencia</t>
  </si>
  <si>
    <t xml:space="preserve">CONTROL 
</t>
  </si>
  <si>
    <t>ANEXO A  ISO 27001:2013</t>
  </si>
  <si>
    <t>Es la probabilidad de ocurrencia del Riesgo. Ver pestaña "ESCALA"</t>
  </si>
  <si>
    <t>Es el impacto del Riesgo. Ver pestaña "ESCALA"</t>
  </si>
  <si>
    <t>PLAN DE MITIGACIÓN PARA EL MAPA DE RIESGOS</t>
  </si>
  <si>
    <t>No.</t>
  </si>
  <si>
    <t>TRATAMIENTO</t>
  </si>
  <si>
    <t>PLAN DE CONTINGENCIA</t>
  </si>
  <si>
    <t>ACCIÓN DURANTE (Contingencia)</t>
  </si>
  <si>
    <t>RESPONSABLE (S) EN EL PROCESO</t>
  </si>
  <si>
    <t>ACCIÓN DESPUÉS (Recuperación)</t>
  </si>
  <si>
    <t>CAUSA</t>
  </si>
  <si>
    <t>POSIBLES CONSECUENCIAS</t>
  </si>
  <si>
    <t>SEGUIMIENTO AL MAPA DE RIESGOS</t>
  </si>
  <si>
    <t>FECHA DE SEGUIMIENTO</t>
  </si>
  <si>
    <t>PLAN DE MITIGACIÓN</t>
  </si>
  <si>
    <t>INDICADOR DEL RIESGO</t>
  </si>
  <si>
    <t>SITUACIÓN DEL RIESGO LUEGO DE SEGUIMIENTO</t>
  </si>
  <si>
    <t>Nombre</t>
  </si>
  <si>
    <t>Medición</t>
  </si>
  <si>
    <t>Análisis</t>
  </si>
  <si>
    <t>Periodicidad</t>
  </si>
  <si>
    <t>Dificultades en la aplicación del control</t>
  </si>
  <si>
    <t>FECHA 
ULTIMA ACTUALIZACIÓN</t>
  </si>
  <si>
    <t>OBJETIVO DEL PROCESO 
(Usuario Metodología):</t>
  </si>
  <si>
    <t>OBJETIVO DEL PROCESO
(Usuario Metodología):</t>
  </si>
  <si>
    <t>Solicitud instalación puntos nuevos</t>
  </si>
  <si>
    <t>Es un formato publicado para que los usuarios soliciten la instalación de puntos nuevos de cableado estructurado.</t>
  </si>
  <si>
    <t>Servidores</t>
  </si>
  <si>
    <t>Son ordenadores físicos que prestan servicios informáticos</t>
  </si>
  <si>
    <t>Switches de borde</t>
  </si>
  <si>
    <t>Son dispositivos que hacen la conmutación de la red de datos para cada edificio del Campus</t>
  </si>
  <si>
    <t>Switches CORE</t>
  </si>
  <si>
    <t>Son los Switches principales de la red de datos</t>
  </si>
  <si>
    <t>Enrutadores</t>
  </si>
  <si>
    <t>Son dispositivos que realizan el enrutamiento de datos.</t>
  </si>
  <si>
    <t>Dispositivos de Seguridad</t>
  </si>
  <si>
    <t>Son dispositivos que prestan servicio de firewall, IPS, ANTISPAM y todo lo referente a la seguridad de la red</t>
  </si>
  <si>
    <t>Dispositivos Inalámbricos</t>
  </si>
  <si>
    <t>Son los dispositivo que brindan acceso inalámbrico.</t>
  </si>
  <si>
    <t>Controlador Inalámbrico</t>
  </si>
  <si>
    <t>Es el controlador de todos los dispositivos que brindan acceso inalámbrico.</t>
  </si>
  <si>
    <t>Canal de internet principal</t>
  </si>
  <si>
    <t>Canal de internet principal contratado con Telecom el cual permite la navegación a los equipos de la universidad y la visibilidad de los servicio web desde afuera de la Universidad.</t>
  </si>
  <si>
    <t>Canal de internet de respaldo</t>
  </si>
  <si>
    <t xml:space="preserve">Canal de internet contratado con UNE, este canal es utilizado por las salas de computo y la red inalambrica, se usa como  canal de respaldo del canal principal solo en la navegación </t>
  </si>
  <si>
    <t xml:space="preserve">Servicio de Telefonía </t>
  </si>
  <si>
    <t>Hardware y software que hace la conmutación de la red voz</t>
  </si>
  <si>
    <t>Soluciones de Almacenamiento</t>
  </si>
  <si>
    <t>Son dispositivos que prestan servicio de almacenamiento</t>
  </si>
  <si>
    <t>Sistemas Operativos (Unix , Linux, Windows)</t>
  </si>
  <si>
    <t>Son los sistemas con los que funcionan los servidores institucionales</t>
  </si>
  <si>
    <t>Servicios Correo Electrónico</t>
  </si>
  <si>
    <t>Software que presta el servicio de correo electrónico</t>
  </si>
  <si>
    <t>Servicio Apache</t>
  </si>
  <si>
    <t>Software que presta el servicio Web</t>
  </si>
  <si>
    <t>Bases de Datos</t>
  </si>
  <si>
    <t>Son las bases de datos de los sitios web administrados por el crie</t>
  </si>
  <si>
    <t>Motor de Base de Datos</t>
  </si>
  <si>
    <t>MySQL, POSTGRESQL</t>
  </si>
  <si>
    <t>DNS</t>
  </si>
  <si>
    <t>Es el software que presta el servicio de resolución de nombre de dominio</t>
  </si>
  <si>
    <t>Servicio DNS</t>
  </si>
  <si>
    <t>Servicio de resolución de nombre de dominio</t>
  </si>
  <si>
    <t>DHCP</t>
  </si>
  <si>
    <t>Es el software que presta el servicio de asignación de direcciones IP dinámicas en la LAN</t>
  </si>
  <si>
    <t>Servicio DHCP</t>
  </si>
  <si>
    <t>Servicio de asignación de direcciones IP dinámicas en la LAN</t>
  </si>
  <si>
    <t>Servicio de Directorio LDAP</t>
  </si>
  <si>
    <t>Servicio para la autenticación de aplicaciones</t>
  </si>
  <si>
    <t>Servicios Virtualización</t>
  </si>
  <si>
    <t>Es un software que permite virtualizar un sistema operativo</t>
  </si>
  <si>
    <t>Servicios Gestión y Monitoreo</t>
  </si>
  <si>
    <t>Es un software que presta el servicio de monitoreo de la red de datos</t>
  </si>
  <si>
    <t>Redmine</t>
  </si>
  <si>
    <t>Es un software que permite gestión las solicitudes de los usuarios</t>
  </si>
  <si>
    <t>Documentación Red</t>
  </si>
  <si>
    <t>Archivos donde se encuentra la información pertinente de la red</t>
  </si>
  <si>
    <t>Administración de la Red</t>
  </si>
  <si>
    <t>Técnico Administración de la Red</t>
  </si>
  <si>
    <t>Profesionales y Tecnico  Administración de la Red</t>
  </si>
  <si>
    <t>Profesionales Administración de la Red</t>
  </si>
  <si>
    <t>Profesionales y Tecnicos Administración de la Red</t>
  </si>
  <si>
    <t>Jefe de Servicios</t>
  </si>
  <si>
    <t>Profesionales y técnicos Administración de la Red</t>
  </si>
  <si>
    <t>Administración de la Red, División de Sistemas</t>
  </si>
  <si>
    <t>Profesionales Administración de la Red y División de Sistemas</t>
  </si>
  <si>
    <t>Todos</t>
  </si>
  <si>
    <t>Administración de la Web</t>
  </si>
  <si>
    <t>Profesionales Desarrollo y Administración Web</t>
  </si>
  <si>
    <t>Comunidad Universitaria</t>
  </si>
  <si>
    <t>Administración de la Red y División de Sistemas</t>
  </si>
  <si>
    <t>Profesionales División de Sistemas</t>
  </si>
  <si>
    <t>Profesionales y Tecnico Administración de la Red</t>
  </si>
  <si>
    <t>Profesionales,Tecnico y monitores 
CRIE</t>
  </si>
  <si>
    <t>Profesionales
Administración de la Red</t>
  </si>
  <si>
    <t>CRIE, Archivador Administración de la red.</t>
  </si>
  <si>
    <t>Correo electrónico, aplicativo gestión de documentos.</t>
  </si>
  <si>
    <t>Centro de Datos</t>
  </si>
  <si>
    <t>Campus Universitario</t>
  </si>
  <si>
    <t xml:space="preserve">Planta Telefónica
y Centro de Datos </t>
  </si>
  <si>
    <t>Centro de Datos y Administración de la Red</t>
  </si>
  <si>
    <t>Google Drive</t>
  </si>
  <si>
    <t>Recursos Informáticos y Educativos</t>
  </si>
  <si>
    <t>Oswaldo Agudelo Gonzalez</t>
  </si>
  <si>
    <t>21-08-2015</t>
  </si>
  <si>
    <t>Español</t>
  </si>
  <si>
    <t>Excel</t>
  </si>
  <si>
    <t>Hoja de cálculo</t>
  </si>
  <si>
    <t>http://crie.utp.edu.co/red.html</t>
  </si>
  <si>
    <t>Directorio UTP-Docs en Google Drive</t>
  </si>
  <si>
    <t>Es de uso general</t>
  </si>
  <si>
    <t>21-08-2016</t>
  </si>
  <si>
    <t>Total</t>
  </si>
  <si>
    <t>Impacto de carácter solo operativo en el proceso</t>
  </si>
  <si>
    <t>Puede afectar la prestación de los servicios de red.</t>
  </si>
  <si>
    <t>secreto profesional</t>
  </si>
  <si>
    <t xml:space="preserve">Código </t>
  </si>
  <si>
    <t xml:space="preserve">Versión </t>
  </si>
  <si>
    <t xml:space="preserve">Fecha </t>
  </si>
  <si>
    <t>2016-04-18</t>
  </si>
  <si>
    <t xml:space="preserve">Página </t>
  </si>
  <si>
    <t>1313-F09</t>
  </si>
  <si>
    <t>1313 -F09</t>
  </si>
  <si>
    <t>1313-SGC-INT-01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</si>
</sst>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79"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b/>
      <sz val="11"/>
      <name val="Arial"/>
      <family val="2"/>
    </font>
    <font>
      <b/>
      <sz val="10"/>
      <name val="Arial"/>
      <family val="2"/>
    </font>
    <font>
      <b/>
      <sz val="10"/>
      <color indexed="17"/>
      <name val="Arial"/>
      <family val="2"/>
    </font>
    <font>
      <sz val="10"/>
      <name val="Tahoma"/>
      <family val="2"/>
    </font>
    <font>
      <b/>
      <sz val="10"/>
      <color rgb="FFFF0000"/>
      <name val="Arial"/>
      <family val="2"/>
    </font>
    <font>
      <b/>
      <sz val="10"/>
      <color theme="0"/>
      <name val="Arial"/>
      <family val="2"/>
    </font>
    <font>
      <sz val="12"/>
      <name val="Tahoma"/>
      <family val="2"/>
    </font>
    <font>
      <sz val="8"/>
      <name val="Arial"/>
      <family val="2"/>
    </font>
    <font>
      <b/>
      <sz val="12"/>
      <name val="Arial"/>
      <family val="2"/>
    </font>
    <font>
      <b/>
      <sz val="14"/>
      <name val="Arial"/>
      <family val="2"/>
    </font>
    <font>
      <sz val="12"/>
      <name val="Arial"/>
      <family val="2"/>
    </font>
    <font>
      <b/>
      <sz val="14"/>
      <name val="Tahoma"/>
      <family val="2"/>
    </font>
    <font>
      <b/>
      <sz val="12"/>
      <name val="Tahoma"/>
      <family val="2"/>
    </font>
    <font>
      <sz val="11"/>
      <color rgb="FF000000"/>
      <name val="Calibri"/>
      <family val="2"/>
    </font>
    <font>
      <b/>
      <sz val="9"/>
      <color indexed="81"/>
      <name val="Tahoma"/>
      <family val="2"/>
    </font>
    <font>
      <sz val="9"/>
      <color indexed="81"/>
      <name val="Tahoma"/>
      <family val="2"/>
    </font>
    <font>
      <sz val="10"/>
      <color theme="1"/>
      <name val="Calibri"/>
      <family val="2"/>
      <scheme val="minor"/>
    </font>
    <font>
      <sz val="10"/>
      <name val="Arial"/>
      <family val="2"/>
    </font>
    <font>
      <strike/>
      <sz val="10"/>
      <color rgb="FFFF0000"/>
      <name val="Calibri"/>
      <family val="2"/>
      <scheme val="minor"/>
    </font>
    <font>
      <b/>
      <sz val="11"/>
      <color theme="1"/>
      <name val="Calibri"/>
      <family val="2"/>
      <scheme val="minor"/>
    </font>
    <font>
      <sz val="9"/>
      <color theme="1"/>
      <name val="Calibri"/>
      <family val="2"/>
      <scheme val="minor"/>
    </font>
    <font>
      <strike/>
      <sz val="9"/>
      <color rgb="FFFF0000"/>
      <name val="Calibri"/>
      <family val="2"/>
      <scheme val="minor"/>
    </font>
    <font>
      <b/>
      <sz val="10"/>
      <name val="Calibri"/>
      <family val="2"/>
      <scheme val="minor"/>
    </font>
    <font>
      <sz val="10"/>
      <name val="Calibri"/>
      <family val="2"/>
      <scheme val="minor"/>
    </font>
    <font>
      <sz val="10"/>
      <color rgb="FFFF0000"/>
      <name val="Calibri"/>
      <family val="2"/>
      <scheme val="minor"/>
    </font>
    <font>
      <sz val="10"/>
      <color rgb="FF1F497D"/>
      <name val="Calibri"/>
      <family val="2"/>
      <scheme val="minor"/>
    </font>
    <font>
      <sz val="9"/>
      <name val="Calibri"/>
      <family val="2"/>
      <scheme val="minor"/>
    </font>
    <font>
      <b/>
      <sz val="9"/>
      <name val="Calibri"/>
      <family val="2"/>
      <scheme val="minor"/>
    </font>
    <font>
      <sz val="8"/>
      <name val="Calibri"/>
      <family val="2"/>
      <scheme val="minor"/>
    </font>
    <font>
      <b/>
      <sz val="10"/>
      <color theme="9" tint="-0.249977111117893"/>
      <name val="Arial"/>
      <family val="2"/>
    </font>
    <font>
      <b/>
      <sz val="16"/>
      <name val="Arial"/>
      <family val="2"/>
    </font>
    <font>
      <b/>
      <sz val="8"/>
      <name val="Tahoma"/>
      <family val="2"/>
    </font>
    <font>
      <sz val="8"/>
      <name val="Tahoma"/>
      <family val="2"/>
    </font>
    <font>
      <b/>
      <sz val="10"/>
      <name val="Tahoma"/>
      <family val="2"/>
    </font>
    <font>
      <b/>
      <sz val="6"/>
      <name val="Tahoma"/>
      <family val="2"/>
    </font>
    <font>
      <b/>
      <sz val="8"/>
      <color indexed="8"/>
      <name val="Tahoma"/>
      <family val="2"/>
    </font>
    <font>
      <b/>
      <sz val="10"/>
      <color rgb="FF0070C0"/>
      <name val="Arial"/>
      <family val="2"/>
    </font>
    <font>
      <sz val="10"/>
      <color rgb="FF0070C0"/>
      <name val="Arial"/>
      <family val="2"/>
    </font>
    <font>
      <b/>
      <sz val="8"/>
      <color rgb="FF0070C0"/>
      <name val="Tahoma"/>
      <family val="2"/>
    </font>
    <font>
      <sz val="12"/>
      <name val="Calibri"/>
      <family val="2"/>
      <scheme val="minor"/>
    </font>
    <font>
      <sz val="11"/>
      <name val="Calibri"/>
      <family val="2"/>
      <scheme val="minor"/>
    </font>
    <font>
      <b/>
      <sz val="8"/>
      <name val="Calibri"/>
      <family val="2"/>
      <scheme val="minor"/>
    </font>
    <font>
      <b/>
      <sz val="12"/>
      <color theme="0"/>
      <name val="Calibri"/>
      <family val="2"/>
      <scheme val="minor"/>
    </font>
    <font>
      <b/>
      <sz val="10"/>
      <color theme="0"/>
      <name val="Calibri"/>
      <family val="2"/>
      <scheme val="minor"/>
    </font>
    <font>
      <b/>
      <sz val="13"/>
      <name val="Calibri"/>
      <family val="2"/>
      <scheme val="minor"/>
    </font>
    <font>
      <sz val="14"/>
      <name val="Calibri"/>
      <family val="2"/>
      <scheme val="minor"/>
    </font>
    <font>
      <b/>
      <sz val="14"/>
      <name val="Calibri"/>
      <family val="2"/>
      <scheme val="minor"/>
    </font>
    <font>
      <b/>
      <sz val="11"/>
      <name val="Calibri"/>
      <family val="2"/>
      <scheme val="minor"/>
    </font>
    <font>
      <b/>
      <sz val="9"/>
      <color theme="1"/>
      <name val="Calibri"/>
      <family val="2"/>
      <scheme val="minor"/>
    </font>
    <font>
      <b/>
      <sz val="12"/>
      <color theme="1"/>
      <name val="Calibri"/>
      <family val="2"/>
      <scheme val="minor"/>
    </font>
    <font>
      <b/>
      <sz val="12"/>
      <name val="Calibri"/>
      <family val="2"/>
      <scheme val="minor"/>
    </font>
    <font>
      <sz val="12"/>
      <color indexed="8"/>
      <name val="Calibri"/>
      <family val="2"/>
      <scheme val="minor"/>
    </font>
    <font>
      <b/>
      <sz val="12"/>
      <color rgb="FFFF0000"/>
      <name val="Calibri"/>
      <family val="2"/>
      <scheme val="minor"/>
    </font>
    <font>
      <strike/>
      <sz val="14"/>
      <color rgb="FFFF0000"/>
      <name val="Calibri"/>
      <family val="2"/>
      <scheme val="minor"/>
    </font>
    <font>
      <sz val="10"/>
      <color theme="0"/>
      <name val="Calibri"/>
      <family val="2"/>
      <scheme val="minor"/>
    </font>
    <font>
      <sz val="12"/>
      <color theme="1"/>
      <name val="Calibri"/>
      <family val="2"/>
      <scheme val="minor"/>
    </font>
    <font>
      <b/>
      <sz val="12"/>
      <color indexed="8"/>
      <name val="Calibri"/>
      <family val="2"/>
      <scheme val="minor"/>
    </font>
    <font>
      <b/>
      <sz val="16"/>
      <color theme="1"/>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
      <sz val="10"/>
      <name val="Arial"/>
    </font>
    <font>
      <sz val="9"/>
      <name val="Arial"/>
      <family val="2"/>
    </font>
    <font>
      <sz val="13"/>
      <name val="Calibri"/>
      <family val="2"/>
      <scheme val="minor"/>
    </font>
    <font>
      <b/>
      <sz val="8"/>
      <name val="Arial"/>
      <family val="2"/>
    </font>
    <font>
      <b/>
      <sz val="8"/>
      <color indexed="81"/>
      <name val="Tahoma"/>
      <family val="2"/>
    </font>
    <font>
      <sz val="8"/>
      <color indexed="81"/>
      <name val="Tahoma"/>
      <family val="2"/>
    </font>
    <font>
      <sz val="8"/>
      <color indexed="81"/>
      <name val="Calibri"/>
      <family val="2"/>
      <scheme val="minor"/>
    </font>
    <font>
      <b/>
      <sz val="8"/>
      <color indexed="81"/>
      <name val="Calibri"/>
      <family val="2"/>
      <scheme val="minor"/>
    </font>
    <font>
      <b/>
      <sz val="8"/>
      <color theme="0"/>
      <name val="Calibri"/>
      <family val="2"/>
      <scheme val="minor"/>
    </font>
    <font>
      <b/>
      <sz val="10"/>
      <color indexed="8"/>
      <name val="Calibri"/>
      <family val="2"/>
      <scheme val="minor"/>
    </font>
  </fonts>
  <fills count="14">
    <fill>
      <patternFill patternType="none"/>
    </fill>
    <fill>
      <patternFill patternType="gray125"/>
    </fill>
    <fill>
      <patternFill patternType="solid">
        <fgColor indexed="17"/>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E4E4E4"/>
        <bgColor indexed="64"/>
      </patternFill>
    </fill>
    <fill>
      <patternFill patternType="solid">
        <fgColor rgb="FFFFC000"/>
        <bgColor indexed="64"/>
      </patternFill>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indexed="51"/>
        <bgColor indexed="64"/>
      </patternFill>
    </fill>
    <fill>
      <patternFill patternType="solid">
        <fgColor theme="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s>
  <cellStyleXfs count="7">
    <xf numFmtId="0" fontId="0" fillId="0" borderId="0">
      <alignment vertical="center"/>
    </xf>
    <xf numFmtId="0" fontId="4" fillId="0" borderId="0"/>
    <xf numFmtId="0" fontId="18" fillId="0" borderId="0"/>
    <xf numFmtId="0" fontId="3" fillId="0" borderId="0"/>
    <xf numFmtId="0" fontId="22" fillId="0" borderId="0"/>
    <xf numFmtId="9" fontId="3" fillId="0" borderId="0" applyFont="0" applyFill="0" applyBorder="0" applyAlignment="0" applyProtection="0"/>
    <xf numFmtId="0" fontId="69" fillId="0" borderId="0"/>
  </cellStyleXfs>
  <cellXfs count="865">
    <xf numFmtId="0" fontId="0" fillId="0" borderId="0" xfId="0">
      <alignment vertical="center"/>
    </xf>
    <xf numFmtId="0" fontId="7"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8"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8" borderId="1" xfId="0" applyFill="1" applyBorder="1">
      <alignment vertical="center"/>
    </xf>
    <xf numFmtId="0" fontId="0" fillId="8" borderId="1" xfId="0" applyFill="1" applyBorder="1" applyAlignment="1">
      <alignment horizontal="left" vertical="center"/>
    </xf>
    <xf numFmtId="2" fontId="0" fillId="8" borderId="1" xfId="0" applyNumberFormat="1" applyFill="1" applyBorder="1" applyAlignment="1">
      <alignment horizontal="left" vertical="center"/>
    </xf>
    <xf numFmtId="0" fontId="6" fillId="8" borderId="1" xfId="0" applyFont="1" applyFill="1" applyBorder="1" applyAlignment="1">
      <alignment horizontal="center" vertical="center"/>
    </xf>
    <xf numFmtId="0" fontId="0" fillId="8" borderId="8" xfId="0" applyFill="1" applyBorder="1">
      <alignment vertical="center"/>
    </xf>
    <xf numFmtId="2" fontId="0" fillId="8" borderId="8" xfId="0" applyNumberFormat="1" applyFill="1" applyBorder="1" applyAlignment="1">
      <alignment horizontal="left" vertical="center"/>
    </xf>
    <xf numFmtId="0" fontId="0" fillId="9" borderId="1" xfId="0" applyFill="1" applyBorder="1">
      <alignment vertical="center"/>
    </xf>
    <xf numFmtId="0" fontId="0" fillId="9" borderId="8" xfId="0" applyFill="1" applyBorder="1">
      <alignment vertical="center"/>
    </xf>
    <xf numFmtId="0" fontId="0" fillId="9" borderId="1" xfId="0" applyFill="1" applyBorder="1" applyAlignment="1">
      <alignment horizontal="left" vertical="center"/>
    </xf>
    <xf numFmtId="0" fontId="0" fillId="9" borderId="8" xfId="0" applyFill="1" applyBorder="1" applyAlignment="1">
      <alignment horizontal="left" vertical="center"/>
    </xf>
    <xf numFmtId="0" fontId="0" fillId="9" borderId="21" xfId="0" applyFill="1" applyBorder="1">
      <alignment vertical="center"/>
    </xf>
    <xf numFmtId="0" fontId="0" fillId="9" borderId="26" xfId="0" applyFill="1" applyBorder="1">
      <alignment vertical="center"/>
    </xf>
    <xf numFmtId="0" fontId="0" fillId="10" borderId="1" xfId="0" applyFill="1" applyBorder="1" applyAlignment="1">
      <alignment horizontal="left" vertical="center"/>
    </xf>
    <xf numFmtId="0" fontId="0" fillId="10" borderId="1" xfId="0" applyFill="1" applyBorder="1">
      <alignment vertical="center"/>
    </xf>
    <xf numFmtId="0" fontId="0" fillId="10" borderId="24" xfId="0" applyFill="1" applyBorder="1">
      <alignment vertical="center"/>
    </xf>
    <xf numFmtId="0" fontId="0" fillId="10" borderId="24" xfId="0" applyFill="1" applyBorder="1" applyAlignment="1">
      <alignment horizontal="left" vertical="center"/>
    </xf>
    <xf numFmtId="0" fontId="0" fillId="10" borderId="21" xfId="0" applyFill="1" applyBorder="1">
      <alignment vertical="center"/>
    </xf>
    <xf numFmtId="2" fontId="0" fillId="10" borderId="1" xfId="0" applyNumberFormat="1" applyFill="1" applyBorder="1" applyAlignment="1">
      <alignment horizontal="left" vertical="center"/>
    </xf>
    <xf numFmtId="2" fontId="0" fillId="10" borderId="8" xfId="0" applyNumberFormat="1" applyFill="1" applyBorder="1" applyAlignment="1">
      <alignment horizontal="left" vertical="center"/>
    </xf>
    <xf numFmtId="2" fontId="0" fillId="10" borderId="24" xfId="0" applyNumberFormat="1" applyFill="1" applyBorder="1" applyAlignment="1">
      <alignment horizontal="left" vertical="center"/>
    </xf>
    <xf numFmtId="2" fontId="0" fillId="9" borderId="1" xfId="0" applyNumberFormat="1" applyFill="1" applyBorder="1" applyAlignment="1">
      <alignment horizontal="left" vertical="center"/>
    </xf>
    <xf numFmtId="2" fontId="0" fillId="9" borderId="8" xfId="0" applyNumberFormat="1" applyFill="1" applyBorder="1" applyAlignment="1">
      <alignment horizontal="left" vertical="center"/>
    </xf>
    <xf numFmtId="0" fontId="6" fillId="10" borderId="1" xfId="0" applyFont="1" applyFill="1" applyBorder="1" applyAlignment="1">
      <alignment horizontal="center" vertical="center"/>
    </xf>
    <xf numFmtId="0" fontId="6" fillId="10" borderId="8" xfId="0" applyFont="1" applyFill="1" applyBorder="1" applyAlignment="1">
      <alignment horizontal="center" vertical="center"/>
    </xf>
    <xf numFmtId="0" fontId="6" fillId="9" borderId="24"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8" xfId="0" applyFont="1"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0" fontId="0" fillId="5" borderId="0" xfId="0" applyFill="1" applyAlignment="1"/>
    <xf numFmtId="0" fontId="0" fillId="10" borderId="8" xfId="0" applyFill="1" applyBorder="1" applyAlignment="1">
      <alignment horizontal="left" vertical="center"/>
    </xf>
    <xf numFmtId="0" fontId="6" fillId="10" borderId="24" xfId="0" applyFont="1" applyFill="1" applyBorder="1" applyAlignment="1">
      <alignment horizontal="center" vertical="center"/>
    </xf>
    <xf numFmtId="0" fontId="0" fillId="8" borderId="23" xfId="0" applyFill="1" applyBorder="1">
      <alignment vertical="center"/>
    </xf>
    <xf numFmtId="2" fontId="0" fillId="8" borderId="24" xfId="0" applyNumberFormat="1" applyFill="1" applyBorder="1" applyAlignment="1">
      <alignment horizontal="left" vertical="center"/>
    </xf>
    <xf numFmtId="0" fontId="0" fillId="8" borderId="24" xfId="0" applyFill="1" applyBorder="1" applyAlignment="1">
      <alignment horizontal="left" vertical="center"/>
    </xf>
    <xf numFmtId="0" fontId="0" fillId="8" borderId="21" xfId="0" applyFill="1" applyBorder="1">
      <alignment vertical="center"/>
    </xf>
    <xf numFmtId="0" fontId="6" fillId="8" borderId="8" xfId="0" applyFont="1" applyFill="1" applyBorder="1" applyAlignment="1">
      <alignment horizontal="center" vertical="center"/>
    </xf>
    <xf numFmtId="0" fontId="0" fillId="8" borderId="24" xfId="0" applyFill="1" applyBorder="1">
      <alignment vertical="center"/>
    </xf>
    <xf numFmtId="0" fontId="0" fillId="5" borderId="0" xfId="0" applyFill="1" applyAlignment="1">
      <alignment vertical="center"/>
    </xf>
    <xf numFmtId="0" fontId="0" fillId="8" borderId="39" xfId="0" applyFill="1" applyBorder="1">
      <alignment vertical="center"/>
    </xf>
    <xf numFmtId="2" fontId="0" fillId="8" borderId="5" xfId="0" applyNumberFormat="1" applyFill="1" applyBorder="1" applyAlignment="1">
      <alignment horizontal="left" vertical="center"/>
    </xf>
    <xf numFmtId="0" fontId="0" fillId="10" borderId="5" xfId="0" applyFill="1" applyBorder="1">
      <alignment vertical="center"/>
    </xf>
    <xf numFmtId="2" fontId="0" fillId="10" borderId="5" xfId="0" applyNumberFormat="1" applyFill="1" applyBorder="1" applyAlignment="1">
      <alignment horizontal="left" vertical="center"/>
    </xf>
    <xf numFmtId="0" fontId="0" fillId="8" borderId="5" xfId="0" applyFill="1" applyBorder="1" applyAlignment="1">
      <alignment horizontal="left" vertical="center"/>
    </xf>
    <xf numFmtId="0" fontId="6" fillId="8" borderId="5" xfId="0" applyFont="1" applyFill="1" applyBorder="1" applyAlignment="1">
      <alignment horizontal="center" vertical="center"/>
    </xf>
    <xf numFmtId="0" fontId="0" fillId="10" borderId="23" xfId="0" applyFill="1" applyBorder="1">
      <alignment vertical="center"/>
    </xf>
    <xf numFmtId="0" fontId="0" fillId="10" borderId="26" xfId="0" applyFill="1" applyBorder="1">
      <alignment vertical="center"/>
    </xf>
    <xf numFmtId="0" fontId="0" fillId="8" borderId="8" xfId="0" applyFill="1" applyBorder="1" applyAlignment="1">
      <alignment horizontal="left" vertical="center"/>
    </xf>
    <xf numFmtId="0" fontId="34" fillId="0" borderId="5" xfId="0" applyFont="1" applyBorder="1" applyAlignment="1">
      <alignment horizontal="center" vertical="center" wrapText="1"/>
    </xf>
    <xf numFmtId="0" fontId="34" fillId="0" borderId="1" xfId="0" applyFont="1" applyBorder="1" applyAlignment="1">
      <alignment horizontal="center" vertical="center" wrapText="1"/>
    </xf>
    <xf numFmtId="0" fontId="0" fillId="8" borderId="5" xfId="0" applyFill="1" applyBorder="1" applyAlignment="1">
      <alignment horizontal="center" vertical="center"/>
    </xf>
    <xf numFmtId="0" fontId="0" fillId="9" borderId="5" xfId="0" applyFill="1" applyBorder="1" applyAlignment="1">
      <alignment horizontal="center" vertical="center"/>
    </xf>
    <xf numFmtId="0" fontId="5" fillId="4" borderId="32" xfId="0" applyFont="1" applyFill="1" applyBorder="1" applyAlignment="1">
      <alignment horizontal="center" vertical="center"/>
    </xf>
    <xf numFmtId="0" fontId="0" fillId="4" borderId="5" xfId="0" applyFill="1" applyBorder="1" applyAlignment="1">
      <alignment horizontal="center" vertical="center"/>
    </xf>
    <xf numFmtId="0" fontId="0" fillId="4" borderId="1" xfId="0" applyFill="1" applyBorder="1" applyAlignment="1">
      <alignment horizontal="center" vertical="center"/>
    </xf>
    <xf numFmtId="0" fontId="0" fillId="5" borderId="0" xfId="0" applyFill="1">
      <alignment vertical="center"/>
    </xf>
    <xf numFmtId="0" fontId="13" fillId="5" borderId="14" xfId="0" applyFont="1" applyFill="1" applyBorder="1" applyAlignment="1">
      <alignment horizontal="right" vertical="center"/>
    </xf>
    <xf numFmtId="0" fontId="13" fillId="5" borderId="16" xfId="0" applyFont="1" applyFill="1" applyBorder="1" applyAlignment="1">
      <alignment horizontal="right" vertical="center"/>
    </xf>
    <xf numFmtId="0" fontId="0" fillId="5" borderId="0" xfId="0" applyFill="1" applyAlignment="1">
      <alignment horizontal="left" vertical="center"/>
    </xf>
    <xf numFmtId="0" fontId="13" fillId="5" borderId="14" xfId="0" applyFont="1" applyFill="1" applyBorder="1" applyAlignment="1">
      <alignment horizontal="center" vertical="center"/>
    </xf>
    <xf numFmtId="0" fontId="15" fillId="5" borderId="0" xfId="0" applyFont="1" applyFill="1">
      <alignment vertical="center"/>
    </xf>
    <xf numFmtId="0" fontId="15" fillId="5" borderId="0" xfId="0" applyFont="1" applyFill="1" applyAlignment="1">
      <alignment horizontal="left" vertical="center"/>
    </xf>
    <xf numFmtId="0" fontId="0" fillId="5" borderId="0" xfId="0" applyFill="1" applyBorder="1">
      <alignment vertical="center"/>
    </xf>
    <xf numFmtId="0" fontId="6" fillId="5" borderId="13" xfId="0" applyFont="1" applyFill="1" applyBorder="1" applyAlignment="1">
      <alignment vertical="center"/>
    </xf>
    <xf numFmtId="0" fontId="6" fillId="5" borderId="15" xfId="0" applyFont="1" applyFill="1" applyBorder="1" applyAlignment="1">
      <alignment vertical="center"/>
    </xf>
    <xf numFmtId="0" fontId="37" fillId="5" borderId="0" xfId="0" applyFont="1" applyFill="1" applyBorder="1" applyAlignment="1">
      <alignment vertical="top" wrapText="1"/>
    </xf>
    <xf numFmtId="0" fontId="39" fillId="5" borderId="0" xfId="0" applyFont="1" applyFill="1" applyBorder="1" applyAlignment="1">
      <alignment horizontal="center" wrapText="1"/>
    </xf>
    <xf numFmtId="0" fontId="36" fillId="12" borderId="40" xfId="0" applyFont="1" applyFill="1" applyBorder="1" applyAlignment="1">
      <alignment vertical="center" wrapText="1"/>
    </xf>
    <xf numFmtId="0" fontId="36" fillId="9" borderId="40" xfId="0" applyFont="1" applyFill="1" applyBorder="1" applyAlignment="1">
      <alignment vertical="center" wrapText="1"/>
    </xf>
    <xf numFmtId="0" fontId="38" fillId="12" borderId="40" xfId="0" applyFont="1" applyFill="1" applyBorder="1" applyAlignment="1">
      <alignment vertical="center" wrapText="1"/>
    </xf>
    <xf numFmtId="0" fontId="38" fillId="9" borderId="40" xfId="0" applyFont="1" applyFill="1" applyBorder="1" applyAlignment="1">
      <alignment vertical="center" wrapText="1"/>
    </xf>
    <xf numFmtId="0" fontId="40" fillId="10" borderId="40" xfId="0" applyFont="1" applyFill="1" applyBorder="1" applyAlignment="1">
      <alignment vertical="center" wrapText="1"/>
    </xf>
    <xf numFmtId="0" fontId="39" fillId="5" borderId="0" xfId="0" applyFont="1" applyFill="1" applyBorder="1" applyAlignment="1">
      <alignment wrapText="1"/>
    </xf>
    <xf numFmtId="0" fontId="37" fillId="0" borderId="0" xfId="0" applyFont="1" applyBorder="1" applyAlignment="1">
      <alignment vertical="center" wrapText="1"/>
    </xf>
    <xf numFmtId="0" fontId="36" fillId="5" borderId="0" xfId="0" applyFont="1" applyFill="1" applyBorder="1" applyAlignment="1">
      <alignment vertical="center" wrapText="1"/>
    </xf>
    <xf numFmtId="0" fontId="37" fillId="5" borderId="0" xfId="0" applyFont="1" applyFill="1" applyBorder="1" applyAlignment="1">
      <alignment vertical="center" wrapText="1"/>
    </xf>
    <xf numFmtId="0" fontId="11" fillId="5" borderId="0" xfId="0" applyFont="1" applyFill="1" applyBorder="1" applyAlignment="1">
      <alignment vertical="center" wrapText="1"/>
    </xf>
    <xf numFmtId="0" fontId="36" fillId="5" borderId="17" xfId="0" applyFont="1" applyFill="1" applyBorder="1" applyAlignment="1">
      <alignment vertical="center" wrapText="1"/>
    </xf>
    <xf numFmtId="0" fontId="36" fillId="0" borderId="0" xfId="0" applyFont="1" applyBorder="1" applyAlignment="1">
      <alignment horizontal="center" vertical="center" wrapText="1"/>
    </xf>
    <xf numFmtId="0" fontId="37" fillId="5" borderId="0" xfId="0" applyFont="1" applyFill="1" applyBorder="1" applyAlignment="1">
      <alignment horizontal="left" vertical="top" wrapText="1"/>
    </xf>
    <xf numFmtId="0" fontId="0" fillId="5" borderId="14" xfId="0" applyFill="1" applyBorder="1" applyAlignment="1"/>
    <xf numFmtId="0" fontId="0" fillId="11" borderId="40" xfId="0" applyFill="1" applyBorder="1" applyAlignment="1">
      <alignment horizontal="center" vertical="center"/>
    </xf>
    <xf numFmtId="0" fontId="3" fillId="11" borderId="40" xfId="0" applyFont="1" applyFill="1" applyBorder="1" applyAlignment="1">
      <alignment horizontal="center" vertical="center"/>
    </xf>
    <xf numFmtId="0" fontId="0" fillId="4" borderId="1" xfId="0" applyFill="1" applyBorder="1" applyAlignment="1">
      <alignment horizontal="center" vertical="center" wrapText="1"/>
    </xf>
    <xf numFmtId="0" fontId="0" fillId="10" borderId="40" xfId="0" applyFill="1" applyBorder="1" applyAlignment="1">
      <alignment horizontal="center" vertical="center"/>
    </xf>
    <xf numFmtId="0" fontId="0" fillId="9" borderId="40" xfId="0" applyFill="1" applyBorder="1" applyAlignment="1">
      <alignment horizontal="center" vertical="center"/>
    </xf>
    <xf numFmtId="0" fontId="13" fillId="5" borderId="14" xfId="0" applyFont="1" applyFill="1" applyBorder="1" applyAlignment="1">
      <alignment vertical="center"/>
    </xf>
    <xf numFmtId="0" fontId="42" fillId="5" borderId="0" xfId="0" applyFont="1" applyFill="1">
      <alignment vertical="center"/>
    </xf>
    <xf numFmtId="0" fontId="8" fillId="4" borderId="1" xfId="0" applyFont="1" applyFill="1" applyBorder="1" applyAlignment="1">
      <alignment horizontal="center" vertical="center" wrapText="1"/>
    </xf>
    <xf numFmtId="0" fontId="0" fillId="5" borderId="0" xfId="0" applyFont="1" applyFill="1">
      <alignment vertical="center"/>
    </xf>
    <xf numFmtId="0" fontId="6" fillId="5" borderId="0" xfId="0" applyFont="1" applyFill="1" applyBorder="1" applyAlignment="1">
      <alignment horizontal="center" vertical="center"/>
    </xf>
    <xf numFmtId="0" fontId="11" fillId="5" borderId="0" xfId="0" applyFont="1" applyFill="1" applyBorder="1" applyAlignment="1">
      <alignment horizontal="left" vertical="center"/>
    </xf>
    <xf numFmtId="0" fontId="17" fillId="5" borderId="0" xfId="0" applyFont="1" applyFill="1" applyBorder="1" applyAlignment="1">
      <alignment horizontal="left" vertical="center" wrapText="1"/>
    </xf>
    <xf numFmtId="0" fontId="28" fillId="5" borderId="0" xfId="0" applyFont="1" applyFill="1" applyProtection="1">
      <alignment vertical="center"/>
      <protection locked="0"/>
    </xf>
    <xf numFmtId="0" fontId="33" fillId="5" borderId="0" xfId="0" applyFont="1" applyFill="1" applyProtection="1">
      <alignment vertical="center"/>
      <protection locked="0"/>
    </xf>
    <xf numFmtId="0" fontId="27" fillId="5" borderId="0" xfId="0" applyFont="1" applyFill="1" applyAlignment="1" applyProtection="1">
      <alignment horizontal="center" vertical="center"/>
      <protection locked="0"/>
    </xf>
    <xf numFmtId="0" fontId="50" fillId="5" borderId="0" xfId="0" applyFont="1" applyFill="1" applyProtection="1">
      <alignment vertical="center"/>
      <protection locked="0"/>
    </xf>
    <xf numFmtId="0" fontId="51" fillId="5" borderId="22" xfId="0" applyFont="1" applyFill="1" applyBorder="1" applyAlignment="1" applyProtection="1">
      <alignment horizontal="center" vertical="center"/>
      <protection locked="0"/>
    </xf>
    <xf numFmtId="0" fontId="51" fillId="5" borderId="0" xfId="0" applyFont="1" applyFill="1" applyBorder="1" applyAlignment="1" applyProtection="1">
      <alignment horizontal="center" vertical="center"/>
      <protection locked="0"/>
    </xf>
    <xf numFmtId="0" fontId="52" fillId="5" borderId="0" xfId="0" applyFont="1" applyFill="1" applyBorder="1" applyAlignment="1" applyProtection="1">
      <alignment horizontal="center" vertical="center"/>
      <protection locked="0"/>
    </xf>
    <xf numFmtId="0" fontId="44" fillId="5" borderId="0" xfId="0" applyFont="1" applyFill="1" applyBorder="1" applyAlignment="1" applyProtection="1">
      <alignment horizontal="center" vertical="center"/>
      <protection locked="0"/>
    </xf>
    <xf numFmtId="0" fontId="32" fillId="5" borderId="0" xfId="0" applyFont="1" applyFill="1" applyBorder="1" applyAlignment="1" applyProtection="1">
      <alignment horizontal="center" vertical="center"/>
      <protection locked="0"/>
    </xf>
    <xf numFmtId="14" fontId="45" fillId="5" borderId="0" xfId="0" applyNumberFormat="1" applyFont="1" applyFill="1" applyBorder="1" applyAlignment="1" applyProtection="1">
      <alignment horizontal="center" vertical="center"/>
      <protection locked="0"/>
    </xf>
    <xf numFmtId="0" fontId="45" fillId="5" borderId="0" xfId="0" applyFont="1" applyFill="1" applyBorder="1" applyAlignment="1" applyProtection="1">
      <alignment horizontal="center" vertical="center"/>
      <protection locked="0"/>
    </xf>
    <xf numFmtId="0" fontId="33" fillId="0" borderId="1" xfId="4" applyFont="1" applyFill="1" applyBorder="1" applyAlignment="1" applyProtection="1">
      <alignment vertical="center" wrapText="1"/>
      <protection locked="0"/>
    </xf>
    <xf numFmtId="0" fontId="33" fillId="0" borderId="1" xfId="4" applyFont="1" applyFill="1" applyBorder="1" applyAlignment="1" applyProtection="1">
      <alignment horizontal="center" vertical="center" wrapText="1"/>
      <protection locked="0"/>
    </xf>
    <xf numFmtId="0" fontId="51" fillId="5" borderId="0" xfId="0" applyFont="1" applyFill="1" applyProtection="1">
      <alignment vertical="center"/>
      <protection locked="0"/>
    </xf>
    <xf numFmtId="0" fontId="44" fillId="5" borderId="0" xfId="0" applyFont="1" applyFill="1" applyProtection="1">
      <alignment vertical="center"/>
      <protection locked="0"/>
    </xf>
    <xf numFmtId="0" fontId="44" fillId="5" borderId="0" xfId="0" applyFont="1" applyFill="1" applyBorder="1" applyAlignment="1" applyProtection="1">
      <alignment vertical="center"/>
      <protection locked="0"/>
    </xf>
    <xf numFmtId="0" fontId="55" fillId="5" borderId="0" xfId="0" applyFont="1" applyFill="1" applyBorder="1" applyAlignment="1" applyProtection="1">
      <alignment horizontal="center" vertical="center"/>
      <protection locked="0"/>
    </xf>
    <xf numFmtId="0" fontId="44" fillId="5" borderId="1" xfId="1" applyFont="1" applyFill="1" applyBorder="1" applyAlignment="1" applyProtection="1">
      <alignment horizontal="center" vertical="center" wrapText="1"/>
      <protection locked="0"/>
    </xf>
    <xf numFmtId="0" fontId="56" fillId="5" borderId="21" xfId="0" applyNumberFormat="1" applyFont="1" applyFill="1" applyBorder="1" applyAlignment="1" applyProtection="1">
      <alignment horizontal="center" vertical="center" wrapText="1"/>
      <protection locked="0"/>
    </xf>
    <xf numFmtId="0" fontId="56" fillId="5" borderId="1" xfId="0" applyNumberFormat="1" applyFont="1" applyFill="1" applyBorder="1" applyAlignment="1" applyProtection="1">
      <alignment vertical="center" wrapText="1"/>
      <protection locked="0"/>
    </xf>
    <xf numFmtId="0" fontId="56" fillId="5" borderId="1" xfId="0" applyNumberFormat="1" applyFont="1" applyFill="1" applyBorder="1" applyAlignment="1" applyProtection="1">
      <alignment horizontal="center" vertical="center" wrapText="1"/>
      <protection locked="0"/>
    </xf>
    <xf numFmtId="0" fontId="56" fillId="0" borderId="21" xfId="0" applyNumberFormat="1" applyFont="1" applyFill="1" applyBorder="1" applyAlignment="1" applyProtection="1">
      <alignment horizontal="center" vertical="center" wrapText="1"/>
      <protection locked="0"/>
    </xf>
    <xf numFmtId="0" fontId="56" fillId="0" borderId="1" xfId="0" applyNumberFormat="1" applyFont="1" applyFill="1" applyBorder="1" applyAlignment="1" applyProtection="1">
      <alignment vertical="center" wrapText="1"/>
      <protection locked="0"/>
    </xf>
    <xf numFmtId="0" fontId="44" fillId="0" borderId="1" xfId="1" applyFont="1" applyBorder="1" applyAlignment="1" applyProtection="1">
      <alignment horizontal="center" vertical="center" wrapText="1"/>
      <protection locked="0"/>
    </xf>
    <xf numFmtId="0" fontId="56" fillId="0" borderId="1" xfId="0" applyNumberFormat="1" applyFont="1" applyFill="1" applyBorder="1" applyAlignment="1" applyProtection="1">
      <alignment horizontal="center" vertical="center" wrapText="1"/>
      <protection locked="0"/>
    </xf>
    <xf numFmtId="0" fontId="56" fillId="0" borderId="26" xfId="0" applyNumberFormat="1" applyFont="1" applyFill="1" applyBorder="1" applyAlignment="1" applyProtection="1">
      <alignment horizontal="center" vertical="center" wrapText="1"/>
      <protection locked="0"/>
    </xf>
    <xf numFmtId="0" fontId="56" fillId="0" borderId="8" xfId="0" applyNumberFormat="1" applyFont="1" applyFill="1" applyBorder="1" applyAlignment="1" applyProtection="1">
      <alignment vertical="center" wrapText="1"/>
      <protection locked="0"/>
    </xf>
    <xf numFmtId="0" fontId="44" fillId="0" borderId="8" xfId="1" applyFont="1" applyBorder="1" applyAlignment="1" applyProtection="1">
      <alignment horizontal="center" vertical="center" wrapText="1"/>
      <protection locked="0"/>
    </xf>
    <xf numFmtId="0" fontId="56" fillId="0" borderId="8" xfId="0" applyNumberFormat="1" applyFont="1" applyFill="1" applyBorder="1" applyAlignment="1" applyProtection="1">
      <alignment horizontal="center" vertical="center" wrapText="1"/>
      <protection locked="0"/>
    </xf>
    <xf numFmtId="0" fontId="51" fillId="5" borderId="0" xfId="0" applyFont="1" applyFill="1" applyAlignment="1" applyProtection="1">
      <alignment vertical="center"/>
      <protection locked="0"/>
    </xf>
    <xf numFmtId="0" fontId="56" fillId="0" borderId="7" xfId="0" applyNumberFormat="1" applyFont="1" applyFill="1" applyBorder="1" applyAlignment="1" applyProtection="1">
      <alignment horizontal="center" vertical="center" wrapText="1"/>
      <protection hidden="1"/>
    </xf>
    <xf numFmtId="164" fontId="44" fillId="0" borderId="4" xfId="0" applyNumberFormat="1" applyFont="1" applyBorder="1" applyAlignment="1" applyProtection="1">
      <alignment vertical="center"/>
      <protection locked="0"/>
    </xf>
    <xf numFmtId="0" fontId="44" fillId="5" borderId="5" xfId="1" applyFont="1" applyFill="1" applyBorder="1" applyAlignment="1" applyProtection="1">
      <alignment horizontal="center" vertical="center" wrapText="1"/>
      <protection locked="0"/>
    </xf>
    <xf numFmtId="0" fontId="54" fillId="4" borderId="11" xfId="0" applyNumberFormat="1" applyFont="1" applyFill="1" applyBorder="1" applyAlignment="1" applyProtection="1">
      <alignment horizontal="center" vertical="center" wrapText="1"/>
      <protection locked="0"/>
    </xf>
    <xf numFmtId="0" fontId="54" fillId="4" borderId="0" xfId="0" applyNumberFormat="1" applyFont="1" applyFill="1" applyBorder="1" applyAlignment="1" applyProtection="1">
      <alignment horizontal="center" vertical="center" wrapText="1"/>
      <protection locked="0"/>
    </xf>
    <xf numFmtId="0" fontId="56" fillId="5" borderId="5" xfId="0" applyNumberFormat="1" applyFont="1" applyFill="1" applyBorder="1" applyAlignment="1" applyProtection="1">
      <alignment horizontal="center" vertical="center" wrapText="1"/>
      <protection locked="0"/>
    </xf>
    <xf numFmtId="0" fontId="56" fillId="0" borderId="5" xfId="0" applyNumberFormat="1" applyFont="1" applyFill="1" applyBorder="1" applyAlignment="1" applyProtection="1">
      <alignment horizontal="center" vertical="center" wrapText="1"/>
      <protection locked="0"/>
    </xf>
    <xf numFmtId="0" fontId="56" fillId="0" borderId="46" xfId="0" applyNumberFormat="1" applyFont="1" applyFill="1" applyBorder="1" applyAlignment="1" applyProtection="1">
      <alignment horizontal="center" vertical="center" wrapText="1"/>
      <protection hidden="1"/>
    </xf>
    <xf numFmtId="0" fontId="50" fillId="5" borderId="0" xfId="0" applyFont="1" applyFill="1" applyBorder="1" applyProtection="1">
      <alignment vertical="center"/>
      <protection locked="0"/>
    </xf>
    <xf numFmtId="0" fontId="28" fillId="5" borderId="0" xfId="0" applyFont="1" applyFill="1" applyBorder="1" applyProtection="1">
      <alignment vertical="center"/>
      <protection locked="0"/>
    </xf>
    <xf numFmtId="0" fontId="44" fillId="5" borderId="0" xfId="0" applyFont="1" applyFill="1" applyBorder="1" applyProtection="1">
      <alignment vertical="center"/>
      <protection locked="0"/>
    </xf>
    <xf numFmtId="0" fontId="56" fillId="5" borderId="7" xfId="0" applyNumberFormat="1" applyFont="1" applyFill="1" applyBorder="1" applyAlignment="1" applyProtection="1">
      <alignment horizontal="center" vertical="center" wrapText="1"/>
      <protection locked="0"/>
    </xf>
    <xf numFmtId="0" fontId="56" fillId="0" borderId="7" xfId="0" applyNumberFormat="1" applyFont="1" applyFill="1" applyBorder="1" applyAlignment="1" applyProtection="1">
      <alignment horizontal="center" vertical="center" wrapText="1"/>
      <protection locked="0"/>
    </xf>
    <xf numFmtId="0" fontId="56" fillId="0" borderId="9" xfId="0" applyNumberFormat="1" applyFont="1" applyFill="1" applyBorder="1" applyAlignment="1" applyProtection="1">
      <alignment horizontal="center" vertical="center" wrapText="1"/>
      <protection locked="0"/>
    </xf>
    <xf numFmtId="0" fontId="33" fillId="0" borderId="8" xfId="4" applyFont="1" applyFill="1" applyBorder="1" applyAlignment="1" applyProtection="1">
      <alignment vertical="center" wrapText="1"/>
      <protection locked="0"/>
    </xf>
    <xf numFmtId="0" fontId="33" fillId="0" borderId="8" xfId="4" applyFont="1" applyFill="1" applyBorder="1" applyAlignment="1" applyProtection="1">
      <alignment horizontal="center" vertical="center" wrapText="1"/>
      <protection locked="0"/>
    </xf>
    <xf numFmtId="14" fontId="56" fillId="5" borderId="5"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6" fillId="5" borderId="13" xfId="0" applyFont="1" applyFill="1" applyBorder="1" applyAlignment="1">
      <alignment horizontal="center" vertical="center"/>
    </xf>
    <xf numFmtId="0" fontId="6" fillId="5" borderId="13" xfId="0" applyFont="1" applyFill="1" applyBorder="1" applyAlignment="1">
      <alignment horizontal="right" vertical="center"/>
    </xf>
    <xf numFmtId="0" fontId="6" fillId="5" borderId="0" xfId="0" applyFont="1" applyFill="1" applyBorder="1" applyAlignment="1">
      <alignment horizontal="right" vertical="center"/>
    </xf>
    <xf numFmtId="0" fontId="6" fillId="5" borderId="14" xfId="0" applyFont="1" applyFill="1" applyBorder="1" applyAlignment="1">
      <alignment horizontal="right" vertical="center"/>
    </xf>
    <xf numFmtId="0" fontId="6" fillId="7" borderId="1" xfId="0" applyFont="1" applyFill="1" applyBorder="1" applyAlignment="1">
      <alignment horizontal="center" vertical="center" wrapText="1"/>
    </xf>
    <xf numFmtId="0" fontId="5" fillId="4" borderId="33" xfId="0" applyFont="1" applyFill="1" applyBorder="1" applyAlignment="1">
      <alignment horizontal="center" vertical="center"/>
    </xf>
    <xf numFmtId="0" fontId="41" fillId="5" borderId="13" xfId="0" applyFont="1" applyFill="1" applyBorder="1" applyAlignment="1">
      <alignment horizontal="center" vertical="center"/>
    </xf>
    <xf numFmtId="0" fontId="41" fillId="5" borderId="14" xfId="0" applyFont="1" applyFill="1" applyBorder="1" applyAlignment="1">
      <alignment horizontal="center" vertical="center"/>
    </xf>
    <xf numFmtId="0" fontId="44" fillId="5" borderId="18" xfId="1" applyFont="1" applyFill="1" applyBorder="1" applyAlignment="1" applyProtection="1">
      <alignment horizontal="center" vertical="center" wrapText="1"/>
      <protection hidden="1"/>
    </xf>
    <xf numFmtId="0" fontId="56" fillId="5" borderId="39" xfId="0" applyNumberFormat="1" applyFont="1" applyFill="1" applyBorder="1" applyAlignment="1" applyProtection="1">
      <alignment horizontal="center" vertical="center" wrapText="1"/>
      <protection locked="0"/>
    </xf>
    <xf numFmtId="0" fontId="44" fillId="5" borderId="0" xfId="0" applyFont="1" applyFill="1" applyProtection="1">
      <alignment vertical="center"/>
      <protection hidden="1"/>
    </xf>
    <xf numFmtId="0" fontId="44" fillId="5" borderId="1" xfId="1" applyFont="1" applyFill="1" applyBorder="1" applyAlignment="1" applyProtection="1">
      <alignment horizontal="center" vertical="center" wrapText="1"/>
      <protection hidden="1"/>
    </xf>
    <xf numFmtId="0" fontId="54" fillId="4" borderId="8" xfId="0" applyNumberFormat="1" applyFont="1" applyFill="1" applyBorder="1" applyAlignment="1" applyProtection="1">
      <alignment horizontal="center" vertical="center"/>
      <protection hidden="1"/>
    </xf>
    <xf numFmtId="0" fontId="56" fillId="5" borderId="16" xfId="0" applyNumberFormat="1" applyFont="1" applyFill="1" applyBorder="1" applyAlignment="1" applyProtection="1">
      <alignment horizontal="center" vertical="center" wrapText="1"/>
      <protection hidden="1"/>
    </xf>
    <xf numFmtId="0" fontId="56" fillId="5" borderId="50" xfId="0" applyNumberFormat="1" applyFont="1" applyFill="1" applyBorder="1" applyAlignment="1" applyProtection="1">
      <alignment horizontal="center" vertical="center" wrapText="1"/>
      <protection hidden="1"/>
    </xf>
    <xf numFmtId="0" fontId="56" fillId="5" borderId="21" xfId="0" applyNumberFormat="1" applyFont="1" applyFill="1" applyBorder="1" applyAlignment="1" applyProtection="1">
      <alignment horizontal="center" vertical="center" wrapText="1"/>
      <protection hidden="1"/>
    </xf>
    <xf numFmtId="0" fontId="56" fillId="5" borderId="26" xfId="0" applyNumberFormat="1" applyFont="1" applyFill="1" applyBorder="1" applyAlignment="1" applyProtection="1">
      <alignment horizontal="center" vertical="center" wrapText="1"/>
      <protection hidden="1"/>
    </xf>
    <xf numFmtId="0" fontId="56" fillId="0" borderId="5" xfId="0" applyNumberFormat="1" applyFont="1" applyFill="1" applyBorder="1" applyAlignment="1" applyProtection="1">
      <alignment horizontal="center" vertical="center" wrapText="1"/>
      <protection hidden="1"/>
    </xf>
    <xf numFmtId="0" fontId="56" fillId="0" borderId="1" xfId="0" applyNumberFormat="1" applyFont="1" applyFill="1" applyBorder="1" applyAlignment="1" applyProtection="1">
      <alignment horizontal="center" vertical="center" wrapText="1"/>
      <protection hidden="1"/>
    </xf>
    <xf numFmtId="0" fontId="56" fillId="0" borderId="8" xfId="0" applyNumberFormat="1" applyFont="1" applyFill="1" applyBorder="1" applyAlignment="1" applyProtection="1">
      <alignment horizontal="center" vertical="center" wrapText="1"/>
      <protection hidden="1"/>
    </xf>
    <xf numFmtId="0" fontId="56" fillId="5" borderId="16" xfId="0" applyNumberFormat="1" applyFont="1" applyFill="1" applyBorder="1" applyAlignment="1" applyProtection="1">
      <alignment horizontal="center" vertical="center" wrapText="1"/>
      <protection locked="0"/>
    </xf>
    <xf numFmtId="0" fontId="56" fillId="5" borderId="50" xfId="0" applyNumberFormat="1" applyFont="1" applyFill="1" applyBorder="1" applyAlignment="1" applyProtection="1">
      <alignment horizontal="center" vertical="center" wrapText="1"/>
      <protection locked="0"/>
    </xf>
    <xf numFmtId="0" fontId="56" fillId="0" borderId="9" xfId="0" applyNumberFormat="1" applyFont="1" applyFill="1" applyBorder="1" applyAlignment="1" applyProtection="1">
      <alignment horizontal="center" vertical="center" wrapText="1"/>
      <protection hidden="1"/>
    </xf>
    <xf numFmtId="0" fontId="44" fillId="5" borderId="53" xfId="1" applyFont="1" applyFill="1" applyBorder="1" applyAlignment="1" applyProtection="1">
      <alignment vertical="center" wrapText="1"/>
      <protection hidden="1"/>
    </xf>
    <xf numFmtId="0" fontId="47" fillId="13" borderId="3" xfId="0" applyFont="1" applyFill="1" applyBorder="1" applyAlignment="1" applyProtection="1">
      <alignment vertical="center"/>
      <protection locked="0"/>
    </xf>
    <xf numFmtId="0" fontId="28" fillId="5" borderId="0" xfId="0" applyFont="1" applyFill="1" applyBorder="1" applyAlignment="1" applyProtection="1">
      <alignment horizontal="center" vertical="center"/>
      <protection locked="0"/>
    </xf>
    <xf numFmtId="0" fontId="27" fillId="5" borderId="0" xfId="0"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0" fontId="28" fillId="5" borderId="6" xfId="0" applyFont="1" applyFill="1" applyBorder="1" applyAlignment="1" applyProtection="1">
      <alignment horizontal="center" vertical="center"/>
      <protection locked="0"/>
    </xf>
    <xf numFmtId="0" fontId="27" fillId="5" borderId="0" xfId="0" applyFont="1" applyFill="1" applyBorder="1" applyAlignment="1" applyProtection="1">
      <alignment horizontal="center" vertical="center" wrapText="1"/>
      <protection locked="0"/>
    </xf>
    <xf numFmtId="0" fontId="28" fillId="5" borderId="0"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protection locked="0"/>
    </xf>
    <xf numFmtId="0" fontId="23" fillId="5" borderId="0" xfId="0" applyFont="1" applyFill="1" applyBorder="1" applyAlignment="1" applyProtection="1">
      <alignment horizontal="center" vertical="center"/>
      <protection locked="0"/>
    </xf>
    <xf numFmtId="0" fontId="25" fillId="5" borderId="0" xfId="0" applyFont="1" applyFill="1" applyBorder="1" applyAlignment="1" applyProtection="1">
      <alignment horizontal="center" vertical="center"/>
      <protection locked="0"/>
    </xf>
    <xf numFmtId="0" fontId="28" fillId="5" borderId="0" xfId="0" applyFont="1" applyFill="1" applyAlignment="1" applyProtection="1">
      <alignment horizontal="center" vertical="center"/>
      <protection locked="0"/>
    </xf>
    <xf numFmtId="0" fontId="23" fillId="5" borderId="0" xfId="0" applyFont="1" applyFill="1" applyAlignment="1" applyProtection="1">
      <alignment horizontal="center" vertical="center"/>
      <protection locked="0"/>
    </xf>
    <xf numFmtId="0" fontId="28" fillId="5" borderId="0" xfId="0" applyFont="1" applyFill="1" applyAlignment="1" applyProtection="1">
      <alignment horizontal="center" vertical="center" wrapText="1"/>
      <protection locked="0"/>
    </xf>
    <xf numFmtId="0" fontId="21" fillId="5" borderId="0" xfId="0" applyFont="1" applyFill="1" applyAlignment="1" applyProtection="1">
      <alignment horizontal="center" vertical="center"/>
      <protection locked="0"/>
    </xf>
    <xf numFmtId="0" fontId="29" fillId="5" borderId="0" xfId="0" applyFont="1" applyFill="1" applyAlignment="1" applyProtection="1">
      <alignment horizontal="center" vertical="center"/>
      <protection locked="0"/>
    </xf>
    <xf numFmtId="0" fontId="33" fillId="5" borderId="0" xfId="0" applyFont="1" applyFill="1" applyAlignment="1" applyProtection="1">
      <alignment horizontal="center" vertical="center"/>
      <protection locked="0"/>
    </xf>
    <xf numFmtId="0" fontId="33" fillId="5" borderId="0" xfId="0" applyFont="1" applyFill="1" applyAlignment="1" applyProtection="1">
      <alignment horizontal="center" vertical="center" wrapText="1"/>
      <protection locked="0"/>
    </xf>
    <xf numFmtId="0" fontId="27" fillId="5" borderId="0" xfId="0" applyFont="1" applyFill="1" applyBorder="1" applyAlignment="1" applyProtection="1">
      <alignment horizontal="center" vertical="center"/>
    </xf>
    <xf numFmtId="0" fontId="27" fillId="5" borderId="22" xfId="0" applyFont="1" applyFill="1" applyBorder="1" applyAlignment="1" applyProtection="1">
      <alignment horizontal="center" vertical="center"/>
    </xf>
    <xf numFmtId="0" fontId="27" fillId="5" borderId="31" xfId="0" applyFont="1" applyFill="1" applyBorder="1" applyAlignment="1" applyProtection="1">
      <alignment horizontal="center" vertical="center"/>
    </xf>
    <xf numFmtId="0" fontId="28" fillId="5" borderId="6" xfId="0" applyFont="1" applyFill="1" applyBorder="1" applyAlignment="1" applyProtection="1">
      <alignment horizontal="center" vertical="center"/>
    </xf>
    <xf numFmtId="0" fontId="28" fillId="5" borderId="34" xfId="0" applyFont="1" applyFill="1" applyBorder="1" applyAlignment="1" applyProtection="1">
      <alignment horizontal="center" vertical="center"/>
    </xf>
    <xf numFmtId="0" fontId="28" fillId="5" borderId="0" xfId="0" applyFont="1" applyFill="1" applyBorder="1" applyAlignment="1" applyProtection="1">
      <alignment horizontal="center" vertical="center"/>
    </xf>
    <xf numFmtId="0" fontId="28" fillId="5" borderId="35" xfId="0" applyFont="1" applyFill="1" applyBorder="1" applyAlignment="1" applyProtection="1">
      <alignment horizontal="center" vertical="center"/>
    </xf>
    <xf numFmtId="0" fontId="28" fillId="5" borderId="22" xfId="0" applyFont="1" applyFill="1" applyBorder="1" applyAlignment="1" applyProtection="1">
      <alignment horizontal="center" vertical="center"/>
    </xf>
    <xf numFmtId="0" fontId="21" fillId="5" borderId="22" xfId="0" applyFont="1" applyFill="1" applyBorder="1" applyAlignment="1" applyProtection="1">
      <alignment horizontal="center" vertical="center"/>
    </xf>
    <xf numFmtId="0" fontId="27" fillId="5" borderId="35" xfId="0" applyFont="1" applyFill="1" applyBorder="1" applyAlignment="1" applyProtection="1">
      <alignment horizontal="center" vertical="center"/>
    </xf>
    <xf numFmtId="0" fontId="23" fillId="5" borderId="0" xfId="0" applyFont="1" applyFill="1" applyBorder="1" applyAlignment="1" applyProtection="1">
      <alignment horizontal="center" vertical="center"/>
    </xf>
    <xf numFmtId="0" fontId="21" fillId="5" borderId="0" xfId="0" applyFont="1" applyFill="1" applyBorder="1" applyAlignment="1" applyProtection="1">
      <alignment horizontal="center" vertical="center"/>
    </xf>
    <xf numFmtId="0" fontId="29" fillId="5" borderId="35" xfId="0" applyFont="1" applyFill="1" applyBorder="1" applyAlignment="1" applyProtection="1">
      <alignment horizontal="center" vertical="center"/>
    </xf>
    <xf numFmtId="0" fontId="21" fillId="5" borderId="35" xfId="0" applyFont="1" applyFill="1" applyBorder="1" applyAlignment="1" applyProtection="1">
      <alignment horizontal="center" vertical="center"/>
    </xf>
    <xf numFmtId="0" fontId="28"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30" fillId="5" borderId="0" xfId="0" applyFont="1" applyFill="1" applyBorder="1" applyAlignment="1" applyProtection="1">
      <alignment horizontal="center" vertical="center"/>
    </xf>
    <xf numFmtId="0" fontId="29" fillId="5" borderId="0" xfId="0" applyFont="1" applyFill="1" applyBorder="1" applyAlignment="1" applyProtection="1">
      <alignment horizontal="center" vertical="center"/>
    </xf>
    <xf numFmtId="0" fontId="31" fillId="5" borderId="0" xfId="0" applyFont="1" applyFill="1" applyBorder="1" applyAlignment="1" applyProtection="1">
      <alignment horizontal="center" vertical="center"/>
    </xf>
    <xf numFmtId="0" fontId="26" fillId="5" borderId="0" xfId="0" applyFont="1" applyFill="1" applyBorder="1" applyAlignment="1" applyProtection="1">
      <alignment horizontal="center" vertical="center"/>
    </xf>
    <xf numFmtId="0" fontId="31" fillId="5" borderId="35" xfId="0" applyFont="1" applyFill="1" applyBorder="1" applyAlignment="1" applyProtection="1">
      <alignment horizontal="center" vertical="center"/>
    </xf>
    <xf numFmtId="0" fontId="25" fillId="5" borderId="0" xfId="0" applyFont="1" applyFill="1" applyBorder="1" applyAlignment="1" applyProtection="1">
      <alignment horizontal="center" vertical="center"/>
    </xf>
    <xf numFmtId="0" fontId="32" fillId="5" borderId="0" xfId="0" applyFont="1" applyFill="1" applyBorder="1" applyAlignment="1" applyProtection="1">
      <alignment horizontal="center" vertical="center"/>
    </xf>
    <xf numFmtId="0" fontId="28" fillId="5" borderId="36" xfId="0" applyFont="1" applyFill="1" applyBorder="1" applyAlignment="1" applyProtection="1">
      <alignment horizontal="center" vertical="center"/>
    </xf>
    <xf numFmtId="0" fontId="28" fillId="5" borderId="37" xfId="0" applyFont="1" applyFill="1" applyBorder="1" applyAlignment="1" applyProtection="1">
      <alignment horizontal="center" vertical="center"/>
    </xf>
    <xf numFmtId="0" fontId="23" fillId="5" borderId="37" xfId="0" applyFont="1" applyFill="1" applyBorder="1" applyAlignment="1" applyProtection="1">
      <alignment horizontal="center" vertical="center"/>
    </xf>
    <xf numFmtId="0" fontId="28" fillId="5" borderId="38" xfId="0" applyFont="1" applyFill="1" applyBorder="1" applyAlignment="1" applyProtection="1">
      <alignment horizontal="center" vertical="center"/>
    </xf>
    <xf numFmtId="0" fontId="28" fillId="5" borderId="0" xfId="0" applyFont="1" applyFill="1" applyAlignment="1" applyProtection="1">
      <alignment horizontal="center" vertical="center"/>
    </xf>
    <xf numFmtId="0" fontId="23" fillId="5" borderId="0" xfId="0" applyFont="1" applyFill="1" applyAlignment="1" applyProtection="1">
      <alignment horizontal="center" vertical="center"/>
    </xf>
    <xf numFmtId="0" fontId="29" fillId="5" borderId="37" xfId="0" applyFont="1" applyFill="1" applyBorder="1" applyAlignment="1" applyProtection="1">
      <alignment horizontal="center" vertical="center"/>
    </xf>
    <xf numFmtId="0" fontId="50" fillId="5" borderId="22" xfId="0" applyFont="1" applyFill="1" applyBorder="1" applyAlignment="1" applyProtection="1">
      <alignment horizontal="center" vertical="center"/>
      <protection locked="0"/>
    </xf>
    <xf numFmtId="0" fontId="50" fillId="5" borderId="0" xfId="0" applyFont="1" applyFill="1" applyBorder="1" applyAlignment="1" applyProtection="1">
      <alignment horizontal="center" vertical="center"/>
      <protection locked="0"/>
    </xf>
    <xf numFmtId="0" fontId="58" fillId="5" borderId="0" xfId="0" applyFont="1" applyFill="1" applyBorder="1" applyAlignment="1" applyProtection="1">
      <alignment horizontal="center" vertical="center"/>
      <protection locked="0"/>
    </xf>
    <xf numFmtId="0" fontId="28" fillId="5" borderId="31" xfId="0" applyFont="1" applyFill="1" applyBorder="1" applyAlignment="1" applyProtection="1">
      <alignment horizontal="center" vertical="center"/>
      <protection locked="0"/>
    </xf>
    <xf numFmtId="0" fontId="59" fillId="5" borderId="6" xfId="0" applyFont="1" applyFill="1" applyBorder="1" applyAlignment="1" applyProtection="1">
      <alignment horizontal="center" vertical="center"/>
      <protection locked="0"/>
    </xf>
    <xf numFmtId="0" fontId="23" fillId="5" borderId="6"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27" fillId="5" borderId="0" xfId="0" applyFont="1" applyFill="1" applyAlignment="1" applyProtection="1">
      <alignment horizontal="center" vertical="center" wrapText="1"/>
      <protection locked="0"/>
    </xf>
    <xf numFmtId="0" fontId="46" fillId="5" borderId="0"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wrapText="1"/>
      <protection locked="0"/>
    </xf>
    <xf numFmtId="0" fontId="25" fillId="5" borderId="0" xfId="0" applyFont="1" applyFill="1" applyBorder="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56" fillId="0" borderId="5" xfId="0" applyNumberFormat="1" applyFont="1" applyFill="1" applyBorder="1" applyAlignment="1" applyProtection="1">
      <alignment horizontal="center" vertical="center" wrapText="1"/>
      <protection hidden="1"/>
    </xf>
    <xf numFmtId="0" fontId="44" fillId="0" borderId="16" xfId="0" applyFont="1" applyBorder="1" applyAlignment="1" applyProtection="1">
      <alignment horizontal="center" vertical="center"/>
      <protection hidden="1"/>
    </xf>
    <xf numFmtId="0" fontId="56" fillId="5" borderId="0" xfId="0" applyNumberFormat="1" applyFont="1" applyFill="1" applyBorder="1" applyAlignment="1" applyProtection="1">
      <alignment horizontal="center" vertical="center" wrapText="1"/>
      <protection locked="0"/>
    </xf>
    <xf numFmtId="0" fontId="55" fillId="5" borderId="0" xfId="1" applyFont="1" applyFill="1" applyBorder="1" applyAlignment="1" applyProtection="1">
      <alignment horizontal="center" vertical="center" wrapText="1"/>
      <protection locked="0"/>
    </xf>
    <xf numFmtId="0" fontId="44" fillId="5" borderId="0" xfId="0" applyFont="1" applyFill="1" applyAlignment="1" applyProtection="1">
      <alignment horizontal="center" vertical="center"/>
      <protection locked="0"/>
    </xf>
    <xf numFmtId="0" fontId="56" fillId="0" borderId="1" xfId="0" applyNumberFormat="1" applyFont="1" applyFill="1" applyBorder="1" applyAlignment="1" applyProtection="1">
      <alignment horizontal="center" vertical="center" wrapText="1"/>
      <protection hidden="1"/>
    </xf>
    <xf numFmtId="0" fontId="44" fillId="0" borderId="20" xfId="0" applyFont="1" applyBorder="1" applyAlignment="1" applyProtection="1">
      <alignment horizontal="center" vertical="center"/>
      <protection hidden="1"/>
    </xf>
    <xf numFmtId="0" fontId="44" fillId="5" borderId="0" xfId="0" applyFont="1" applyFill="1" applyBorder="1" applyAlignment="1" applyProtection="1">
      <alignment horizontal="center" vertical="center" wrapText="1"/>
      <protection locked="0"/>
    </xf>
    <xf numFmtId="0" fontId="44" fillId="5" borderId="0" xfId="0" applyFont="1" applyFill="1" applyAlignment="1" applyProtection="1">
      <alignment horizontal="center" vertical="center" wrapText="1"/>
      <protection locked="0"/>
    </xf>
    <xf numFmtId="0" fontId="56" fillId="0" borderId="8" xfId="0" applyNumberFormat="1" applyFont="1" applyFill="1" applyBorder="1" applyAlignment="1" applyProtection="1">
      <alignment horizontal="center" vertical="center" wrapText="1"/>
      <protection hidden="1"/>
    </xf>
    <xf numFmtId="0" fontId="44" fillId="0" borderId="54" xfId="0" applyFont="1" applyBorder="1" applyAlignment="1" applyProtection="1">
      <alignment horizontal="center" vertical="center"/>
      <protection hidden="1"/>
    </xf>
    <xf numFmtId="0" fontId="60" fillId="5" borderId="0" xfId="0" applyFont="1" applyFill="1" applyBorder="1" applyAlignment="1" applyProtection="1">
      <alignment horizontal="center" vertical="center" wrapText="1"/>
      <protection locked="0"/>
    </xf>
    <xf numFmtId="0" fontId="54" fillId="5" borderId="0" xfId="0" applyFont="1" applyFill="1" applyBorder="1" applyAlignment="1" applyProtection="1">
      <alignment horizontal="center" vertical="center" wrapText="1"/>
      <protection locked="0"/>
    </xf>
    <xf numFmtId="0" fontId="44" fillId="5" borderId="22" xfId="0" applyFont="1" applyFill="1" applyBorder="1" applyAlignment="1" applyProtection="1">
      <alignment horizontal="center" vertical="center"/>
      <protection locked="0"/>
    </xf>
    <xf numFmtId="0" fontId="55" fillId="5" borderId="0" xfId="0" applyNumberFormat="1" applyFont="1" applyFill="1" applyBorder="1" applyAlignment="1" applyProtection="1">
      <alignment horizontal="center" vertical="center" wrapText="1"/>
      <protection locked="0"/>
    </xf>
    <xf numFmtId="0" fontId="55" fillId="5" borderId="0" xfId="0" applyNumberFormat="1" applyFont="1" applyFill="1" applyBorder="1" applyAlignment="1" applyProtection="1">
      <alignment horizontal="center" vertical="center"/>
      <protection locked="0"/>
    </xf>
    <xf numFmtId="0" fontId="32" fillId="5" borderId="10" xfId="4" applyFont="1" applyFill="1" applyBorder="1" applyAlignment="1" applyProtection="1">
      <alignment vertical="center" wrapText="1"/>
      <protection locked="0"/>
    </xf>
    <xf numFmtId="0" fontId="31" fillId="5" borderId="11" xfId="4" applyFont="1" applyFill="1" applyBorder="1" applyAlignment="1" applyProtection="1">
      <alignment vertical="center" wrapText="1"/>
      <protection locked="0"/>
    </xf>
    <xf numFmtId="0" fontId="31" fillId="5" borderId="11" xfId="4" applyFont="1" applyFill="1" applyBorder="1" applyAlignment="1" applyProtection="1">
      <alignment horizontal="center" vertical="center" wrapText="1"/>
      <protection locked="0"/>
    </xf>
    <xf numFmtId="0" fontId="49" fillId="5" borderId="11" xfId="4" applyFont="1" applyFill="1" applyBorder="1" applyAlignment="1" applyProtection="1">
      <alignment vertical="center"/>
      <protection locked="0"/>
    </xf>
    <xf numFmtId="0" fontId="31" fillId="5" borderId="0" xfId="4" applyFont="1" applyFill="1" applyBorder="1" applyAlignment="1" applyProtection="1">
      <alignment horizontal="center" vertical="center" wrapText="1"/>
      <protection locked="0"/>
    </xf>
    <xf numFmtId="0" fontId="32" fillId="5" borderId="13" xfId="4" applyFont="1" applyFill="1" applyBorder="1" applyAlignment="1" applyProtection="1">
      <alignment vertical="center" wrapText="1"/>
      <protection locked="0"/>
    </xf>
    <xf numFmtId="0" fontId="31" fillId="5" borderId="0" xfId="4" applyFont="1" applyFill="1" applyBorder="1" applyAlignment="1" applyProtection="1">
      <alignment vertical="center" wrapText="1"/>
      <protection locked="0"/>
    </xf>
    <xf numFmtId="0" fontId="51" fillId="5" borderId="0" xfId="4" applyFont="1" applyFill="1" applyBorder="1" applyAlignment="1" applyProtection="1">
      <alignment vertical="center"/>
      <protection locked="0"/>
    </xf>
    <xf numFmtId="0" fontId="49" fillId="5" borderId="0" xfId="4" applyFont="1" applyFill="1" applyBorder="1" applyAlignment="1" applyProtection="1">
      <alignment vertical="center"/>
      <protection locked="0"/>
    </xf>
    <xf numFmtId="0" fontId="51" fillId="5" borderId="37" xfId="4" applyFont="1" applyFill="1" applyBorder="1" applyAlignment="1" applyProtection="1">
      <alignment vertical="center"/>
      <protection locked="0"/>
    </xf>
    <xf numFmtId="0" fontId="49" fillId="5" borderId="37" xfId="4" applyFont="1" applyFill="1" applyBorder="1" applyAlignment="1" applyProtection="1">
      <alignment vertical="center"/>
      <protection locked="0"/>
    </xf>
    <xf numFmtId="0" fontId="44" fillId="5" borderId="0" xfId="4" applyFont="1" applyFill="1" applyBorder="1" applyAlignment="1" applyProtection="1">
      <alignment horizontal="center" vertical="center" wrapText="1"/>
      <protection locked="0"/>
    </xf>
    <xf numFmtId="0" fontId="46" fillId="5" borderId="0" xfId="4" applyFont="1" applyFill="1" applyAlignment="1" applyProtection="1">
      <alignment horizontal="center" vertical="center" wrapText="1"/>
      <protection locked="0"/>
    </xf>
    <xf numFmtId="0" fontId="33" fillId="5" borderId="1" xfId="4" applyFont="1" applyFill="1" applyBorder="1" applyAlignment="1" applyProtection="1">
      <alignment horizontal="center" vertical="center" wrapText="1"/>
      <protection locked="0"/>
    </xf>
    <xf numFmtId="0" fontId="31" fillId="5" borderId="0" xfId="4" applyFont="1" applyFill="1" applyAlignment="1" applyProtection="1">
      <alignment horizontal="center" vertical="center" wrapText="1"/>
      <protection locked="0"/>
    </xf>
    <xf numFmtId="0" fontId="32" fillId="5" borderId="0" xfId="4" applyFont="1" applyFill="1" applyAlignment="1" applyProtection="1">
      <alignment horizontal="center" vertical="center" wrapText="1"/>
      <protection locked="0"/>
    </xf>
    <xf numFmtId="0" fontId="28" fillId="5" borderId="0" xfId="4" applyFont="1" applyFill="1" applyAlignment="1" applyProtection="1">
      <alignment horizontal="center" vertical="center" wrapText="1"/>
      <protection locked="0"/>
    </xf>
    <xf numFmtId="0" fontId="27" fillId="5" borderId="0" xfId="4" applyFont="1" applyFill="1" applyAlignment="1" applyProtection="1">
      <alignment horizontal="center" vertical="center" wrapText="1"/>
      <protection locked="0"/>
    </xf>
    <xf numFmtId="0" fontId="28" fillId="0" borderId="0" xfId="0" applyFont="1" applyProtection="1">
      <alignment vertical="center"/>
      <protection locked="0"/>
    </xf>
    <xf numFmtId="0" fontId="28" fillId="0" borderId="0" xfId="0" applyFont="1" applyAlignment="1" applyProtection="1">
      <alignment vertical="center"/>
      <protection locked="0"/>
    </xf>
    <xf numFmtId="0" fontId="28" fillId="5" borderId="0" xfId="0" applyFont="1" applyFill="1" applyBorder="1" applyAlignment="1" applyProtection="1">
      <alignment horizontal="left" vertical="center" wrapText="1"/>
      <protection locked="0"/>
    </xf>
    <xf numFmtId="0" fontId="28" fillId="5" borderId="0" xfId="0" applyFont="1" applyFill="1" applyAlignment="1" applyProtection="1">
      <alignment wrapText="1"/>
      <protection locked="0"/>
    </xf>
    <xf numFmtId="0" fontId="28" fillId="5" borderId="0" xfId="0" applyFont="1" applyFill="1" applyBorder="1" applyAlignment="1" applyProtection="1">
      <alignment wrapText="1"/>
      <protection locked="0"/>
    </xf>
    <xf numFmtId="0" fontId="25" fillId="5" borderId="0" xfId="0" applyFont="1" applyFill="1" applyBorder="1" applyAlignment="1" applyProtection="1">
      <alignment vertical="center" wrapText="1"/>
      <protection locked="0"/>
    </xf>
    <xf numFmtId="0" fontId="53" fillId="5" borderId="0" xfId="0" applyFont="1" applyFill="1" applyBorder="1" applyAlignment="1" applyProtection="1">
      <alignment vertical="center" wrapText="1"/>
      <protection locked="0"/>
    </xf>
    <xf numFmtId="0" fontId="28" fillId="0" borderId="0" xfId="0" applyFont="1" applyAlignment="1" applyProtection="1">
      <alignment vertical="center" wrapText="1"/>
      <protection locked="0"/>
    </xf>
    <xf numFmtId="0" fontId="27" fillId="5" borderId="0" xfId="0" applyFont="1" applyFill="1" applyAlignment="1" applyProtection="1">
      <alignment wrapText="1"/>
      <protection locked="0"/>
    </xf>
    <xf numFmtId="0" fontId="28" fillId="0" borderId="0" xfId="0" applyFont="1" applyBorder="1" applyAlignment="1" applyProtection="1">
      <alignment vertical="center" wrapText="1"/>
      <protection locked="0"/>
    </xf>
    <xf numFmtId="0" fontId="33" fillId="0" borderId="1" xfId="4" applyFont="1" applyFill="1" applyBorder="1" applyAlignment="1" applyProtection="1">
      <alignment vertical="center" wrapText="1"/>
      <protection hidden="1"/>
    </xf>
    <xf numFmtId="0" fontId="33" fillId="0" borderId="8" xfId="4" applyFont="1" applyFill="1" applyBorder="1" applyAlignment="1" applyProtection="1">
      <alignment vertical="center" wrapText="1"/>
      <protection hidden="1"/>
    </xf>
    <xf numFmtId="0" fontId="32" fillId="5" borderId="0" xfId="4" applyFont="1" applyFill="1" applyAlignment="1" applyProtection="1">
      <alignment horizontal="center" vertical="center" wrapText="1"/>
    </xf>
    <xf numFmtId="0" fontId="27" fillId="5" borderId="0" xfId="4" applyFont="1" applyFill="1" applyAlignment="1" applyProtection="1">
      <alignment horizontal="center" vertical="center" wrapText="1"/>
    </xf>
    <xf numFmtId="0" fontId="31" fillId="5" borderId="0" xfId="4" applyFont="1" applyFill="1" applyAlignment="1" applyProtection="1">
      <alignment horizontal="center" vertical="center"/>
    </xf>
    <xf numFmtId="0" fontId="31" fillId="5" borderId="0" xfId="4" applyFont="1" applyFill="1" applyAlignment="1" applyProtection="1">
      <alignment horizontal="center" vertical="center" wrapText="1"/>
    </xf>
    <xf numFmtId="0" fontId="27" fillId="5" borderId="0" xfId="0" applyFont="1" applyFill="1" applyAlignment="1" applyProtection="1"/>
    <xf numFmtId="0" fontId="24" fillId="5" borderId="17" xfId="0" applyFont="1" applyFill="1" applyBorder="1" applyAlignment="1" applyProtection="1"/>
    <xf numFmtId="0" fontId="24" fillId="5" borderId="17" xfId="0" applyFont="1" applyFill="1" applyBorder="1" applyAlignment="1" applyProtection="1">
      <alignment horizontal="center"/>
    </xf>
    <xf numFmtId="0" fontId="28" fillId="5" borderId="0" xfId="4" applyFont="1" applyFill="1" applyAlignment="1" applyProtection="1">
      <alignment horizontal="center" vertical="center" wrapText="1"/>
    </xf>
    <xf numFmtId="0" fontId="53" fillId="5" borderId="1" xfId="0" applyFont="1" applyFill="1" applyBorder="1" applyAlignment="1" applyProtection="1">
      <alignment vertical="center"/>
    </xf>
    <xf numFmtId="0" fontId="53" fillId="5" borderId="18" xfId="0" applyFont="1" applyFill="1" applyBorder="1" applyAlignment="1" applyProtection="1">
      <alignment vertical="center"/>
    </xf>
    <xf numFmtId="0" fontId="28" fillId="0" borderId="0" xfId="0" applyFont="1" applyProtection="1">
      <alignment vertical="center"/>
    </xf>
    <xf numFmtId="0" fontId="24" fillId="5" borderId="0" xfId="0" applyFont="1" applyFill="1" applyBorder="1" applyAlignment="1" applyProtection="1">
      <alignment horizontal="left" vertical="center"/>
    </xf>
    <xf numFmtId="0" fontId="53" fillId="5" borderId="10" xfId="0" applyFont="1" applyFill="1" applyBorder="1" applyAlignment="1" applyProtection="1">
      <alignment vertical="center"/>
    </xf>
    <xf numFmtId="0" fontId="53" fillId="5" borderId="11" xfId="0" applyFont="1" applyFill="1" applyBorder="1" applyAlignment="1" applyProtection="1">
      <alignment vertical="center"/>
    </xf>
    <xf numFmtId="0" fontId="53" fillId="5" borderId="0" xfId="0" applyFont="1" applyFill="1" applyBorder="1" applyAlignment="1" applyProtection="1">
      <alignment vertical="center"/>
    </xf>
    <xf numFmtId="0" fontId="28" fillId="0" borderId="14" xfId="0" applyFont="1" applyBorder="1" applyAlignment="1" applyProtection="1">
      <alignment vertical="center"/>
    </xf>
    <xf numFmtId="0" fontId="28" fillId="0" borderId="0" xfId="0" applyFont="1" applyAlignment="1" applyProtection="1">
      <alignment vertical="center"/>
    </xf>
    <xf numFmtId="0" fontId="25" fillId="5" borderId="0" xfId="0" applyFont="1" applyFill="1" applyBorder="1" applyAlignment="1" applyProtection="1">
      <alignment vertical="center"/>
    </xf>
    <xf numFmtId="0" fontId="25" fillId="5" borderId="10" xfId="0" applyFont="1" applyFill="1" applyBorder="1" applyAlignment="1" applyProtection="1">
      <alignment vertical="center"/>
    </xf>
    <xf numFmtId="0" fontId="25" fillId="5" borderId="11" xfId="0" applyFont="1" applyFill="1" applyBorder="1" applyAlignment="1" applyProtection="1">
      <alignment vertical="center"/>
    </xf>
    <xf numFmtId="0" fontId="28" fillId="5" borderId="0" xfId="4" applyFont="1" applyFill="1" applyAlignment="1" applyProtection="1">
      <alignment horizontal="left" vertical="center" wrapText="1"/>
    </xf>
    <xf numFmtId="0" fontId="25" fillId="5" borderId="13" xfId="0" applyFont="1" applyFill="1" applyBorder="1" applyAlignment="1" applyProtection="1">
      <alignment vertical="center"/>
    </xf>
    <xf numFmtId="0" fontId="28" fillId="0" borderId="0" xfId="0" applyFont="1" applyBorder="1" applyAlignment="1" applyProtection="1">
      <alignment vertical="center"/>
    </xf>
    <xf numFmtId="0" fontId="28" fillId="5" borderId="0" xfId="0" applyFont="1" applyFill="1" applyBorder="1" applyAlignment="1" applyProtection="1"/>
    <xf numFmtId="0" fontId="28" fillId="5" borderId="0" xfId="0" applyFont="1" applyFill="1" applyBorder="1" applyAlignment="1" applyProtection="1">
      <alignment vertical="center"/>
    </xf>
    <xf numFmtId="0" fontId="28" fillId="5" borderId="13" xfId="0" applyFont="1" applyFill="1" applyBorder="1" applyAlignment="1" applyProtection="1">
      <alignment horizontal="left" vertical="center"/>
    </xf>
    <xf numFmtId="0" fontId="28" fillId="5" borderId="15" xfId="0" applyFont="1" applyFill="1" applyBorder="1" applyAlignment="1" applyProtection="1">
      <alignment horizontal="left" vertical="center"/>
    </xf>
    <xf numFmtId="0" fontId="28" fillId="5" borderId="17" xfId="0" applyFont="1" applyFill="1" applyBorder="1" applyAlignment="1" applyProtection="1"/>
    <xf numFmtId="0" fontId="33" fillId="0" borderId="17" xfId="0" applyFont="1" applyBorder="1" applyAlignment="1" applyProtection="1">
      <alignment vertical="center"/>
    </xf>
    <xf numFmtId="0" fontId="25" fillId="5" borderId="17" xfId="0" applyFont="1" applyFill="1" applyBorder="1" applyAlignment="1" applyProtection="1">
      <alignment vertical="center"/>
    </xf>
    <xf numFmtId="0" fontId="1" fillId="5" borderId="17" xfId="0" applyFont="1" applyFill="1" applyBorder="1" applyAlignment="1" applyProtection="1"/>
    <xf numFmtId="0" fontId="28" fillId="5" borderId="16" xfId="4" applyFont="1" applyFill="1" applyBorder="1" applyAlignment="1" applyProtection="1">
      <alignment horizontal="center" vertical="center" wrapText="1"/>
    </xf>
    <xf numFmtId="0" fontId="28" fillId="5" borderId="0" xfId="0" applyFont="1" applyFill="1" applyBorder="1" applyAlignment="1" applyProtection="1">
      <alignment horizontal="left" vertical="center"/>
    </xf>
    <xf numFmtId="0" fontId="28" fillId="5" borderId="0" xfId="0" applyFont="1" applyFill="1" applyAlignment="1" applyProtection="1"/>
    <xf numFmtId="0" fontId="28" fillId="5" borderId="0" xfId="0" applyFont="1" applyFill="1" applyAlignment="1" applyProtection="1">
      <alignment vertical="center"/>
    </xf>
    <xf numFmtId="0" fontId="24" fillId="5" borderId="0" xfId="0" applyFont="1" applyFill="1" applyBorder="1" applyAlignment="1" applyProtection="1"/>
    <xf numFmtId="0" fontId="33" fillId="0" borderId="0" xfId="0" applyFont="1" applyBorder="1" applyAlignment="1" applyProtection="1">
      <alignment vertical="center"/>
    </xf>
    <xf numFmtId="0" fontId="54" fillId="5" borderId="0" xfId="0" applyFont="1" applyFill="1" applyBorder="1" applyAlignment="1" applyProtection="1">
      <alignment vertical="center"/>
    </xf>
    <xf numFmtId="0" fontId="28" fillId="5" borderId="0" xfId="0" applyFont="1" applyFill="1" applyBorder="1" applyAlignment="1" applyProtection="1">
      <alignment horizontal="left" vertical="center" wrapText="1"/>
    </xf>
    <xf numFmtId="0" fontId="28" fillId="5" borderId="0" xfId="0" applyFont="1" applyFill="1" applyAlignment="1" applyProtection="1">
      <alignment wrapText="1"/>
    </xf>
    <xf numFmtId="0" fontId="28" fillId="5" borderId="0" xfId="0" applyFont="1" applyFill="1" applyBorder="1" applyAlignment="1" applyProtection="1">
      <alignment wrapText="1"/>
    </xf>
    <xf numFmtId="0" fontId="25" fillId="5" borderId="0" xfId="0" applyFont="1" applyFill="1" applyBorder="1" applyAlignment="1" applyProtection="1">
      <alignment vertical="center" wrapText="1"/>
    </xf>
    <xf numFmtId="0" fontId="28" fillId="5" borderId="13" xfId="0" applyFont="1" applyFill="1" applyBorder="1" applyAlignment="1" applyProtection="1">
      <alignment horizontal="left" vertical="center" wrapText="1"/>
    </xf>
    <xf numFmtId="0" fontId="53" fillId="5" borderId="0" xfId="0" applyFont="1" applyFill="1" applyBorder="1" applyAlignment="1" applyProtection="1">
      <alignment vertical="center" wrapText="1"/>
    </xf>
    <xf numFmtId="0" fontId="28" fillId="0" borderId="14" xfId="0" applyFont="1" applyBorder="1" applyAlignment="1" applyProtection="1">
      <alignment vertical="center" wrapText="1"/>
    </xf>
    <xf numFmtId="0" fontId="28" fillId="0" borderId="0" xfId="0" applyFont="1" applyAlignment="1" applyProtection="1">
      <alignment vertical="center" wrapText="1"/>
    </xf>
    <xf numFmtId="0" fontId="27" fillId="5" borderId="0" xfId="0" applyFont="1" applyFill="1" applyAlignment="1" applyProtection="1">
      <alignment wrapText="1"/>
    </xf>
    <xf numFmtId="0" fontId="25" fillId="5" borderId="13" xfId="0" applyFont="1" applyFill="1" applyBorder="1" applyAlignment="1" applyProtection="1">
      <alignment vertical="center" wrapText="1"/>
    </xf>
    <xf numFmtId="0" fontId="25" fillId="5" borderId="15" xfId="0" applyFont="1" applyFill="1" applyBorder="1" applyAlignment="1" applyProtection="1">
      <alignment vertical="center" wrapText="1"/>
    </xf>
    <xf numFmtId="0" fontId="28" fillId="5" borderId="17" xfId="0" applyFont="1" applyFill="1" applyBorder="1" applyAlignment="1" applyProtection="1">
      <alignment wrapText="1"/>
    </xf>
    <xf numFmtId="0" fontId="25" fillId="5" borderId="17" xfId="0" applyFont="1" applyFill="1" applyBorder="1" applyAlignment="1" applyProtection="1">
      <alignment vertical="center" wrapText="1"/>
    </xf>
    <xf numFmtId="0" fontId="28" fillId="0" borderId="16" xfId="0" applyFont="1" applyBorder="1" applyAlignment="1" applyProtection="1">
      <alignment vertical="center" wrapText="1"/>
    </xf>
    <xf numFmtId="0" fontId="28" fillId="0" borderId="0" xfId="0" applyFont="1" applyBorder="1" applyAlignment="1" applyProtection="1">
      <alignment vertical="center" wrapText="1"/>
    </xf>
    <xf numFmtId="0" fontId="55" fillId="5" borderId="0" xfId="4" applyFont="1" applyFill="1" applyAlignment="1" applyProtection="1">
      <alignment horizontal="center" vertical="center" wrapText="1"/>
      <protection locked="0"/>
    </xf>
    <xf numFmtId="0" fontId="44" fillId="5" borderId="31" xfId="0" applyFont="1" applyFill="1" applyBorder="1" applyAlignment="1" applyProtection="1">
      <alignment horizontal="center" vertical="center"/>
      <protection locked="0"/>
    </xf>
    <xf numFmtId="0" fontId="6" fillId="5" borderId="13" xfId="0" applyFont="1" applyFill="1" applyBorder="1" applyAlignment="1">
      <alignment horizontal="right" vertical="top"/>
    </xf>
    <xf numFmtId="0" fontId="13" fillId="5" borderId="0" xfId="0" applyFont="1" applyFill="1" applyBorder="1" applyAlignment="1">
      <alignment horizontal="right" vertical="center"/>
    </xf>
    <xf numFmtId="0" fontId="33" fillId="0" borderId="5" xfId="4" applyFont="1" applyFill="1" applyBorder="1" applyAlignment="1" applyProtection="1">
      <alignment horizontal="center" vertical="center" wrapText="1"/>
      <protection locked="0"/>
    </xf>
    <xf numFmtId="0" fontId="0" fillId="5" borderId="0" xfId="0" applyFill="1" applyAlignment="1">
      <alignment horizontal="center" vertical="center" wrapText="1"/>
    </xf>
    <xf numFmtId="0" fontId="64" fillId="5" borderId="52"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67" fillId="10" borderId="52" xfId="0" applyFont="1" applyFill="1" applyBorder="1" applyAlignment="1">
      <alignment horizontal="center" vertical="center" wrapText="1"/>
    </xf>
    <xf numFmtId="0" fontId="65" fillId="5" borderId="38" xfId="0" applyFont="1" applyFill="1" applyBorder="1" applyAlignment="1">
      <alignment horizontal="center" vertical="center" wrapText="1"/>
    </xf>
    <xf numFmtId="0" fontId="65" fillId="5" borderId="0" xfId="0" applyFont="1" applyFill="1" applyBorder="1" applyAlignment="1">
      <alignment vertical="center" wrapText="1"/>
    </xf>
    <xf numFmtId="0" fontId="33" fillId="0" borderId="5" xfId="4" applyFont="1" applyFill="1" applyBorder="1" applyAlignment="1" applyProtection="1">
      <alignment vertical="center" wrapText="1"/>
      <protection locked="0"/>
    </xf>
    <xf numFmtId="0" fontId="33" fillId="0" borderId="5" xfId="4" applyFont="1" applyFill="1" applyBorder="1" applyAlignment="1" applyProtection="1">
      <alignment vertical="center" wrapText="1"/>
      <protection hidden="1"/>
    </xf>
    <xf numFmtId="0" fontId="62" fillId="5" borderId="0" xfId="0" applyFont="1" applyFill="1" applyAlignment="1">
      <alignment horizontal="center" vertical="center" wrapText="1"/>
    </xf>
    <xf numFmtId="0" fontId="31" fillId="5" borderId="10" xfId="0" applyFont="1" applyFill="1" applyBorder="1" applyAlignment="1" applyProtection="1">
      <alignment horizontal="center" vertical="center" wrapText="1"/>
    </xf>
    <xf numFmtId="0" fontId="31" fillId="5" borderId="11" xfId="0" applyFont="1" applyFill="1" applyBorder="1" applyAlignment="1" applyProtection="1">
      <alignment horizontal="center" vertical="center" wrapText="1"/>
    </xf>
    <xf numFmtId="0" fontId="70" fillId="5" borderId="0" xfId="0" applyFont="1" applyFill="1" applyBorder="1" applyAlignment="1" applyProtection="1">
      <alignment horizontal="center" vertical="center" wrapText="1"/>
    </xf>
    <xf numFmtId="0" fontId="31" fillId="5" borderId="13" xfId="0" applyFont="1" applyFill="1" applyBorder="1" applyAlignment="1" applyProtection="1">
      <alignment horizontal="center" vertical="center" wrapText="1"/>
    </xf>
    <xf numFmtId="0" fontId="31" fillId="5" borderId="0" xfId="0" applyFont="1" applyFill="1" applyBorder="1" applyAlignment="1" applyProtection="1">
      <alignment horizontal="center" vertical="center" wrapText="1"/>
    </xf>
    <xf numFmtId="0" fontId="70" fillId="5" borderId="0" xfId="0" applyFont="1" applyFill="1" applyBorder="1" applyAlignment="1">
      <alignment horizontal="center" vertical="center" wrapText="1"/>
    </xf>
    <xf numFmtId="0" fontId="72" fillId="5" borderId="0" xfId="0" applyFont="1" applyFill="1" applyAlignment="1">
      <alignment horizontal="center" vertical="center" wrapText="1"/>
    </xf>
    <xf numFmtId="0" fontId="31" fillId="5" borderId="1" xfId="0" applyFont="1" applyFill="1" applyBorder="1" applyAlignment="1" applyProtection="1">
      <alignment horizontal="center" vertical="center" wrapText="1"/>
      <protection locked="0"/>
    </xf>
    <xf numFmtId="0" fontId="70" fillId="5" borderId="0" xfId="0" applyFont="1" applyFill="1" applyAlignment="1">
      <alignment horizontal="center" vertical="center" wrapText="1"/>
    </xf>
    <xf numFmtId="0" fontId="3" fillId="5" borderId="0" xfId="0" applyFont="1" applyFill="1" applyAlignment="1">
      <alignment horizontal="center" vertical="center" wrapText="1"/>
    </xf>
    <xf numFmtId="0" fontId="70" fillId="5" borderId="10" xfId="0" applyFont="1" applyFill="1" applyBorder="1" applyAlignment="1" applyProtection="1">
      <alignment horizontal="center" vertical="center" wrapText="1"/>
    </xf>
    <xf numFmtId="0" fontId="70" fillId="5" borderId="11" xfId="0" applyFont="1" applyFill="1" applyBorder="1" applyAlignment="1" applyProtection="1">
      <alignment horizontal="center" vertical="center" wrapText="1"/>
    </xf>
    <xf numFmtId="0" fontId="49" fillId="5" borderId="11" xfId="0" applyFont="1" applyFill="1" applyBorder="1" applyAlignment="1" applyProtection="1">
      <alignment vertical="center"/>
    </xf>
    <xf numFmtId="0" fontId="70" fillId="5" borderId="13" xfId="0" applyFont="1" applyFill="1" applyBorder="1" applyAlignment="1" applyProtection="1">
      <alignment horizontal="center" vertical="center" wrapText="1"/>
    </xf>
    <xf numFmtId="0" fontId="49" fillId="5" borderId="0" xfId="0" applyFont="1" applyFill="1" applyBorder="1" applyAlignment="1" applyProtection="1">
      <alignment vertical="center"/>
    </xf>
    <xf numFmtId="0" fontId="31" fillId="5" borderId="7" xfId="0" applyFont="1" applyFill="1" applyBorder="1" applyAlignment="1" applyProtection="1">
      <alignment horizontal="center" vertical="center" wrapText="1"/>
      <protection locked="0"/>
    </xf>
    <xf numFmtId="0" fontId="31" fillId="5" borderId="8" xfId="0" applyFont="1" applyFill="1" applyBorder="1" applyAlignment="1" applyProtection="1">
      <alignment horizontal="center" vertical="center" wrapText="1"/>
      <protection locked="0"/>
    </xf>
    <xf numFmtId="0" fontId="31" fillId="5" borderId="9" xfId="0" applyFont="1" applyFill="1" applyBorder="1" applyAlignment="1" applyProtection="1">
      <alignment horizontal="center" vertical="center" wrapText="1"/>
      <protection locked="0"/>
    </xf>
    <xf numFmtId="0" fontId="31" fillId="5" borderId="18" xfId="0" applyFont="1" applyFill="1" applyBorder="1" applyAlignment="1" applyProtection="1">
      <alignment horizontal="center" vertical="center" wrapText="1"/>
      <protection locked="0"/>
    </xf>
    <xf numFmtId="0" fontId="31" fillId="5" borderId="19" xfId="0" applyFont="1" applyFill="1" applyBorder="1" applyAlignment="1" applyProtection="1">
      <alignment horizontal="center" vertical="center" wrapText="1"/>
      <protection locked="0"/>
    </xf>
    <xf numFmtId="0" fontId="31" fillId="5" borderId="20" xfId="0" applyFont="1" applyFill="1" applyBorder="1" applyAlignment="1" applyProtection="1">
      <alignment horizontal="center" vertical="center" wrapText="1"/>
      <protection locked="0"/>
    </xf>
    <xf numFmtId="0" fontId="28" fillId="5" borderId="40" xfId="0" applyFont="1" applyFill="1" applyBorder="1" applyAlignment="1" applyProtection="1">
      <alignment horizontal="center" vertical="center" wrapText="1"/>
      <protection hidden="1"/>
    </xf>
    <xf numFmtId="0" fontId="28" fillId="5" borderId="8" xfId="0" applyFont="1" applyFill="1" applyBorder="1" applyAlignment="1" applyProtection="1">
      <alignment horizontal="center" vertical="center" wrapText="1"/>
      <protection hidden="1"/>
    </xf>
    <xf numFmtId="0" fontId="28" fillId="5" borderId="1" xfId="0" applyFont="1" applyFill="1" applyBorder="1" applyAlignment="1" applyProtection="1">
      <alignment horizontal="center" vertical="center" wrapText="1"/>
      <protection hidden="1"/>
    </xf>
    <xf numFmtId="0" fontId="28" fillId="5" borderId="27" xfId="0" applyFont="1" applyFill="1" applyBorder="1" applyAlignment="1" applyProtection="1">
      <alignment horizontal="center" vertical="center" wrapText="1"/>
      <protection hidden="1"/>
    </xf>
    <xf numFmtId="0" fontId="31" fillId="5" borderId="5" xfId="0" applyFont="1" applyFill="1" applyBorder="1" applyAlignment="1" applyProtection="1">
      <alignment horizontal="center" vertical="center" wrapText="1"/>
      <protection locked="0"/>
    </xf>
    <xf numFmtId="0" fontId="27" fillId="6" borderId="8" xfId="0" applyFont="1" applyFill="1" applyBorder="1" applyAlignment="1" applyProtection="1">
      <alignment horizontal="center" vertical="center" wrapText="1"/>
    </xf>
    <xf numFmtId="0" fontId="31" fillId="5" borderId="46" xfId="0" applyFont="1" applyFill="1" applyBorder="1" applyAlignment="1" applyProtection="1">
      <alignment horizontal="center" vertical="center" wrapText="1"/>
      <protection locked="0"/>
    </xf>
    <xf numFmtId="0" fontId="27" fillId="6" borderId="41" xfId="0" applyFont="1" applyFill="1" applyBorder="1" applyAlignment="1" applyProtection="1">
      <alignment horizontal="center" vertical="center" wrapText="1"/>
    </xf>
    <xf numFmtId="0" fontId="31" fillId="5" borderId="5" xfId="0" applyFont="1" applyFill="1" applyBorder="1" applyAlignment="1" applyProtection="1">
      <alignment horizontal="center" vertical="top" wrapText="1"/>
      <protection hidden="1"/>
    </xf>
    <xf numFmtId="0" fontId="31" fillId="5" borderId="5" xfId="0" applyFont="1" applyFill="1" applyBorder="1" applyAlignment="1" applyProtection="1">
      <alignment horizontal="center" vertical="center" wrapText="1"/>
      <protection hidden="1"/>
    </xf>
    <xf numFmtId="0" fontId="31" fillId="5" borderId="1" xfId="0" applyFont="1" applyFill="1" applyBorder="1" applyAlignment="1" applyProtection="1">
      <alignment horizontal="center" vertical="top" wrapText="1"/>
      <protection hidden="1"/>
    </xf>
    <xf numFmtId="0" fontId="31" fillId="5" borderId="1" xfId="0" applyFont="1" applyFill="1" applyBorder="1" applyAlignment="1" applyProtection="1">
      <alignment horizontal="center" vertical="center" wrapText="1"/>
      <protection hidden="1"/>
    </xf>
    <xf numFmtId="0" fontId="31" fillId="5" borderId="8" xfId="0" applyFont="1" applyFill="1" applyBorder="1" applyAlignment="1" applyProtection="1">
      <alignment horizontal="center" vertical="top" wrapText="1"/>
      <protection hidden="1"/>
    </xf>
    <xf numFmtId="0" fontId="31" fillId="5" borderId="8" xfId="0" applyFont="1" applyFill="1" applyBorder="1" applyAlignment="1" applyProtection="1">
      <alignment horizontal="center" vertical="center" wrapText="1"/>
      <protection hidden="1"/>
    </xf>
    <xf numFmtId="0" fontId="56" fillId="0" borderId="7" xfId="0" applyNumberFormat="1" applyFont="1" applyFill="1" applyBorder="1" applyAlignment="1" applyProtection="1">
      <alignment horizontal="center" vertical="center" wrapText="1"/>
      <protection locked="0" hidden="1"/>
    </xf>
    <xf numFmtId="0" fontId="56" fillId="0" borderId="9" xfId="0" applyNumberFormat="1" applyFont="1" applyFill="1" applyBorder="1" applyAlignment="1" applyProtection="1">
      <alignment horizontal="center" vertical="center" wrapText="1"/>
      <protection locked="0" hidden="1"/>
    </xf>
    <xf numFmtId="0" fontId="44" fillId="5" borderId="0" xfId="0" applyFont="1" applyFill="1" applyProtection="1">
      <alignment vertical="center"/>
    </xf>
    <xf numFmtId="0" fontId="54" fillId="4" borderId="11" xfId="0" applyNumberFormat="1" applyFont="1" applyFill="1" applyBorder="1" applyAlignment="1" applyProtection="1">
      <alignment horizontal="center" vertical="center" wrapText="1"/>
    </xf>
    <xf numFmtId="0" fontId="54" fillId="4" borderId="0" xfId="0" applyNumberFormat="1" applyFont="1" applyFill="1" applyBorder="1" applyAlignment="1" applyProtection="1">
      <alignment horizontal="center" vertical="center" wrapText="1"/>
    </xf>
    <xf numFmtId="0" fontId="54" fillId="4" borderId="8" xfId="0" applyNumberFormat="1" applyFont="1" applyFill="1" applyBorder="1" applyAlignment="1" applyProtection="1">
      <alignment horizontal="center" vertical="center"/>
    </xf>
    <xf numFmtId="0" fontId="54" fillId="4" borderId="8" xfId="0" applyNumberFormat="1" applyFont="1" applyFill="1" applyBorder="1" applyAlignment="1" applyProtection="1">
      <alignment horizontal="center" vertical="center" wrapText="1"/>
    </xf>
    <xf numFmtId="0" fontId="55" fillId="4" borderId="8" xfId="0" applyNumberFormat="1" applyFont="1" applyFill="1" applyBorder="1" applyAlignment="1" applyProtection="1">
      <alignment horizontal="center" vertical="center" wrapText="1"/>
    </xf>
    <xf numFmtId="0" fontId="54" fillId="4" borderId="9" xfId="0" applyNumberFormat="1" applyFont="1" applyFill="1" applyBorder="1" applyAlignment="1" applyProtection="1">
      <alignment horizontal="center" vertical="center" wrapText="1"/>
    </xf>
    <xf numFmtId="0" fontId="47" fillId="13" borderId="2" xfId="0" applyFont="1" applyFill="1" applyBorder="1" applyAlignment="1" applyProtection="1">
      <alignment vertical="center"/>
    </xf>
    <xf numFmtId="0" fontId="47" fillId="13" borderId="3" xfId="0" applyFont="1" applyFill="1" applyBorder="1" applyAlignment="1" applyProtection="1">
      <alignment vertical="center"/>
    </xf>
    <xf numFmtId="0" fontId="44" fillId="5" borderId="6" xfId="0" applyFont="1" applyFill="1" applyBorder="1" applyAlignment="1" applyProtection="1">
      <alignment horizontal="center" vertical="center"/>
    </xf>
    <xf numFmtId="0" fontId="47" fillId="13" borderId="47" xfId="0" applyNumberFormat="1" applyFont="1" applyFill="1" applyBorder="1" applyAlignment="1" applyProtection="1">
      <alignment horizontal="center" vertical="center" wrapText="1"/>
    </xf>
    <xf numFmtId="0" fontId="47" fillId="13" borderId="20" xfId="0" applyNumberFormat="1" applyFont="1" applyFill="1" applyBorder="1" applyAlignment="1" applyProtection="1">
      <alignment vertical="center" wrapText="1"/>
    </xf>
    <xf numFmtId="0" fontId="55" fillId="4" borderId="8" xfId="0" applyNumberFormat="1" applyFont="1" applyFill="1" applyBorder="1" applyAlignment="1" applyProtection="1">
      <alignment horizontal="center" vertical="center"/>
    </xf>
    <xf numFmtId="0" fontId="55" fillId="4" borderId="9" xfId="0" applyNumberFormat="1" applyFont="1" applyFill="1" applyBorder="1" applyAlignment="1" applyProtection="1">
      <alignment horizontal="center" vertical="center" wrapText="1"/>
    </xf>
    <xf numFmtId="0" fontId="55" fillId="4" borderId="54" xfId="0" applyNumberFormat="1" applyFont="1" applyFill="1" applyBorder="1" applyAlignment="1" applyProtection="1">
      <alignment horizontal="center" vertical="center"/>
    </xf>
    <xf numFmtId="0" fontId="55" fillId="6" borderId="8" xfId="4" applyFont="1" applyFill="1" applyBorder="1" applyAlignment="1" applyProtection="1">
      <alignment horizontal="center" vertical="center" wrapText="1"/>
    </xf>
    <xf numFmtId="0" fontId="47" fillId="13" borderId="3" xfId="0" applyFont="1" applyFill="1" applyBorder="1" applyAlignment="1" applyProtection="1">
      <alignment horizontal="center" vertical="center"/>
    </xf>
    <xf numFmtId="0" fontId="47" fillId="13" borderId="3" xfId="0"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wrapText="1"/>
      <protection locked="0"/>
    </xf>
    <xf numFmtId="0" fontId="2" fillId="5" borderId="24" xfId="0" applyNumberFormat="1" applyFont="1" applyFill="1" applyBorder="1" applyAlignment="1" applyProtection="1">
      <alignment vertical="center" wrapText="1"/>
      <protection locked="0"/>
    </xf>
    <xf numFmtId="0" fontId="2" fillId="5" borderId="1" xfId="0" applyNumberFormat="1" applyFont="1" applyFill="1" applyBorder="1" applyAlignment="1" applyProtection="1">
      <alignment vertical="center" wrapText="1"/>
      <protection locked="0"/>
    </xf>
    <xf numFmtId="0" fontId="2" fillId="0" borderId="1" xfId="0" applyNumberFormat="1" applyFont="1" applyFill="1" applyBorder="1" applyAlignment="1" applyProtection="1">
      <alignment vertical="center" wrapText="1"/>
      <protection locked="0"/>
    </xf>
    <xf numFmtId="0" fontId="2" fillId="5" borderId="24" xfId="0" applyNumberFormat="1" applyFont="1" applyFill="1" applyBorder="1" applyAlignment="1" applyProtection="1">
      <alignment horizontal="center" vertical="center" wrapText="1"/>
      <protection locked="0"/>
    </xf>
    <xf numFmtId="0" fontId="2" fillId="5" borderId="1" xfId="0" applyNumberFormat="1" applyFont="1" applyFill="1" applyBorder="1" applyAlignment="1" applyProtection="1">
      <alignment horizontal="center" vertical="center" wrapText="1"/>
      <protection locked="0"/>
    </xf>
    <xf numFmtId="0" fontId="0" fillId="5" borderId="24" xfId="0" applyNumberFormat="1" applyFont="1" applyFill="1" applyBorder="1" applyAlignment="1" applyProtection="1">
      <alignment horizontal="center" vertical="center" wrapText="1"/>
      <protection locked="0"/>
    </xf>
    <xf numFmtId="0" fontId="55" fillId="4" borderId="8" xfId="0" applyNumberFormat="1" applyFont="1" applyFill="1" applyBorder="1" applyAlignment="1" applyProtection="1">
      <alignment horizontal="center" vertical="center" wrapText="1"/>
    </xf>
    <xf numFmtId="0" fontId="46" fillId="0" borderId="34" xfId="0" applyFont="1" applyBorder="1" applyAlignment="1">
      <alignment horizontal="right" vertical="center" wrapText="1"/>
    </xf>
    <xf numFmtId="0" fontId="31" fillId="0" borderId="49" xfId="0" applyFont="1" applyBorder="1" applyAlignment="1">
      <alignment horizontal="center" vertical="center" wrapText="1"/>
    </xf>
    <xf numFmtId="0" fontId="46" fillId="0" borderId="35" xfId="0" applyFont="1" applyBorder="1" applyAlignment="1">
      <alignment horizontal="right" vertical="center" wrapText="1"/>
    </xf>
    <xf numFmtId="0" fontId="31" fillId="0" borderId="62" xfId="0" applyFont="1" applyBorder="1" applyAlignment="1">
      <alignment horizontal="center" vertical="center" wrapText="1"/>
    </xf>
    <xf numFmtId="14" fontId="31" fillId="0" borderId="62" xfId="0" quotePrefix="1" applyNumberFormat="1" applyFont="1" applyBorder="1" applyAlignment="1">
      <alignment horizontal="center" vertical="center" wrapText="1"/>
    </xf>
    <xf numFmtId="0" fontId="46" fillId="0" borderId="38" xfId="0" applyFont="1" applyBorder="1" applyAlignment="1">
      <alignment horizontal="right" vertical="center" wrapText="1"/>
    </xf>
    <xf numFmtId="0" fontId="31" fillId="0" borderId="59" xfId="0" applyFont="1" applyBorder="1" applyAlignment="1">
      <alignment horizontal="center" vertical="center" wrapText="1"/>
    </xf>
    <xf numFmtId="0" fontId="51" fillId="5" borderId="0" xfId="0" applyFont="1" applyFill="1" applyBorder="1" applyAlignment="1" applyProtection="1">
      <alignment vertical="center"/>
      <protection locked="0"/>
    </xf>
    <xf numFmtId="0" fontId="44" fillId="5" borderId="1" xfId="0" applyNumberFormat="1" applyFont="1" applyFill="1" applyBorder="1" applyAlignment="1" applyProtection="1">
      <alignment horizontal="center" vertical="center" wrapText="1"/>
      <protection locked="0"/>
    </xf>
    <xf numFmtId="0" fontId="51" fillId="5" borderId="0" xfId="0" applyFont="1" applyFill="1" applyAlignment="1" applyProtection="1">
      <alignment horizontal="center" vertical="center"/>
      <protection locked="0"/>
    </xf>
    <xf numFmtId="0" fontId="44" fillId="0" borderId="2" xfId="0" applyFont="1" applyBorder="1" applyAlignment="1" applyProtection="1">
      <alignment horizontal="center" vertical="center"/>
      <protection locked="0"/>
    </xf>
    <xf numFmtId="0" fontId="44" fillId="0" borderId="3" xfId="0" applyFont="1" applyBorder="1" applyAlignment="1" applyProtection="1">
      <alignment horizontal="center" vertical="center"/>
      <protection locked="0"/>
    </xf>
    <xf numFmtId="0" fontId="44" fillId="0" borderId="4" xfId="0" applyFont="1" applyBorder="1" applyAlignment="1" applyProtection="1">
      <alignment horizontal="center" vertical="center"/>
      <protection locked="0"/>
    </xf>
    <xf numFmtId="0" fontId="44" fillId="5" borderId="3" xfId="0" applyFont="1" applyFill="1" applyBorder="1" applyAlignment="1" applyProtection="1">
      <alignment horizontal="center" vertical="center"/>
      <protection locked="0"/>
    </xf>
    <xf numFmtId="0" fontId="44" fillId="5" borderId="4" xfId="0" applyFont="1" applyFill="1" applyBorder="1" applyAlignment="1" applyProtection="1">
      <alignment horizontal="center" vertical="center"/>
      <protection locked="0"/>
    </xf>
    <xf numFmtId="0" fontId="47" fillId="13" borderId="45" xfId="0" applyNumberFormat="1" applyFont="1" applyFill="1" applyBorder="1" applyAlignment="1" applyProtection="1">
      <alignment horizontal="center" vertical="center"/>
    </xf>
    <xf numFmtId="0" fontId="47" fillId="13" borderId="43" xfId="0" applyNumberFormat="1" applyFont="1" applyFill="1" applyBorder="1" applyAlignment="1" applyProtection="1">
      <alignment horizontal="center" vertical="center"/>
    </xf>
    <xf numFmtId="0" fontId="47" fillId="13" borderId="49" xfId="0" applyNumberFormat="1" applyFont="1" applyFill="1" applyBorder="1" applyAlignment="1" applyProtection="1">
      <alignment horizontal="center" vertical="center"/>
    </xf>
    <xf numFmtId="0" fontId="47" fillId="13" borderId="2" xfId="0" applyFont="1" applyFill="1" applyBorder="1" applyAlignment="1" applyProtection="1">
      <alignment horizontal="center" vertical="center"/>
    </xf>
    <xf numFmtId="0" fontId="47" fillId="13" borderId="4" xfId="0" applyFont="1" applyFill="1" applyBorder="1" applyAlignment="1" applyProtection="1">
      <alignment horizontal="center" vertical="center"/>
    </xf>
    <xf numFmtId="0" fontId="47" fillId="13" borderId="22" xfId="0" applyFont="1" applyFill="1" applyBorder="1" applyAlignment="1" applyProtection="1">
      <alignment horizontal="center" vertical="center"/>
    </xf>
    <xf numFmtId="0" fontId="47" fillId="13" borderId="0" xfId="0" applyFont="1" applyFill="1" applyBorder="1" applyAlignment="1" applyProtection="1">
      <alignment horizontal="center" vertical="center"/>
    </xf>
    <xf numFmtId="0" fontId="54" fillId="4" borderId="1" xfId="0" applyNumberFormat="1" applyFont="1" applyFill="1" applyBorder="1" applyAlignment="1" applyProtection="1">
      <alignment horizontal="center" vertical="center"/>
    </xf>
    <xf numFmtId="0" fontId="54" fillId="4" borderId="7" xfId="0" applyNumberFormat="1" applyFont="1" applyFill="1" applyBorder="1" applyAlignment="1" applyProtection="1">
      <alignment horizontal="center" vertical="center"/>
    </xf>
    <xf numFmtId="0" fontId="47" fillId="13" borderId="23" xfId="0" applyNumberFormat="1" applyFont="1" applyFill="1" applyBorder="1" applyAlignment="1" applyProtection="1">
      <alignment horizontal="center" vertical="center" wrapText="1"/>
    </xf>
    <xf numFmtId="0" fontId="47" fillId="13" borderId="24" xfId="0" applyNumberFormat="1" applyFont="1" applyFill="1" applyBorder="1" applyAlignment="1" applyProtection="1">
      <alignment horizontal="center" vertical="center" wrapText="1"/>
    </xf>
    <xf numFmtId="0" fontId="54" fillId="4" borderId="40" xfId="0" applyNumberFormat="1" applyFont="1" applyFill="1" applyBorder="1" applyAlignment="1" applyProtection="1">
      <alignment horizontal="center" vertical="center"/>
    </xf>
    <xf numFmtId="0" fontId="54" fillId="4" borderId="41" xfId="0" applyNumberFormat="1" applyFont="1" applyFill="1" applyBorder="1" applyAlignment="1" applyProtection="1">
      <alignment horizontal="center" vertical="center"/>
    </xf>
    <xf numFmtId="0" fontId="54" fillId="4" borderId="40" xfId="0" applyNumberFormat="1" applyFont="1" applyFill="1" applyBorder="1" applyAlignment="1" applyProtection="1">
      <alignment horizontal="center" vertical="center" wrapText="1"/>
    </xf>
    <xf numFmtId="0" fontId="54" fillId="4" borderId="41" xfId="0" applyNumberFormat="1" applyFont="1" applyFill="1" applyBorder="1" applyAlignment="1" applyProtection="1">
      <alignment horizontal="center" vertical="center" wrapText="1"/>
    </xf>
    <xf numFmtId="0" fontId="54" fillId="4" borderId="21" xfId="0" applyNumberFormat="1" applyFont="1" applyFill="1" applyBorder="1" applyAlignment="1" applyProtection="1">
      <alignment horizontal="center" vertical="center"/>
    </xf>
    <xf numFmtId="0" fontId="54" fillId="4" borderId="26" xfId="0" applyNumberFormat="1" applyFont="1" applyFill="1" applyBorder="1" applyAlignment="1" applyProtection="1">
      <alignment horizontal="center" vertical="center"/>
    </xf>
    <xf numFmtId="0" fontId="54" fillId="4" borderId="8" xfId="0" applyNumberFormat="1" applyFont="1" applyFill="1" applyBorder="1" applyAlignment="1" applyProtection="1">
      <alignment horizontal="center" vertical="center"/>
    </xf>
    <xf numFmtId="0" fontId="54" fillId="4" borderId="1" xfId="0" applyNumberFormat="1" applyFont="1" applyFill="1" applyBorder="1" applyAlignment="1" applyProtection="1">
      <alignment horizontal="center" vertical="center" wrapText="1"/>
    </xf>
    <xf numFmtId="0" fontId="54" fillId="4" borderId="8" xfId="0" applyNumberFormat="1" applyFont="1" applyFill="1" applyBorder="1" applyAlignment="1" applyProtection="1">
      <alignment horizontal="center" vertical="center" wrapText="1"/>
    </xf>
    <xf numFmtId="0" fontId="24" fillId="4" borderId="1" xfId="0" applyNumberFormat="1" applyFont="1" applyFill="1" applyBorder="1" applyAlignment="1" applyProtection="1">
      <alignment horizontal="center" vertical="center" wrapText="1"/>
    </xf>
    <xf numFmtId="0" fontId="24" fillId="4" borderId="8" xfId="0" applyNumberFormat="1" applyFont="1" applyFill="1" applyBorder="1" applyAlignment="1" applyProtection="1">
      <alignment horizontal="center" vertical="center" wrapText="1"/>
    </xf>
    <xf numFmtId="0" fontId="47" fillId="13" borderId="45" xfId="0" applyNumberFormat="1" applyFont="1" applyFill="1" applyBorder="1" applyAlignment="1" applyProtection="1">
      <alignment horizontal="center" vertical="center" wrapText="1"/>
    </xf>
    <xf numFmtId="0" fontId="47" fillId="13" borderId="43" xfId="0" applyNumberFormat="1" applyFont="1" applyFill="1" applyBorder="1" applyAlignment="1" applyProtection="1">
      <alignment horizontal="center" vertical="center" wrapText="1"/>
    </xf>
    <xf numFmtId="0" fontId="47" fillId="13" borderId="44" xfId="0" applyNumberFormat="1" applyFont="1" applyFill="1" applyBorder="1" applyAlignment="1" applyProtection="1">
      <alignment horizontal="center" vertical="center" wrapText="1"/>
    </xf>
    <xf numFmtId="14" fontId="44" fillId="0" borderId="3" xfId="0" applyNumberFormat="1" applyFont="1" applyBorder="1" applyAlignment="1" applyProtection="1">
      <alignment horizontal="center" vertical="center"/>
      <protection locked="0"/>
    </xf>
    <xf numFmtId="14" fontId="44" fillId="0" borderId="4" xfId="0" applyNumberFormat="1" applyFont="1" applyBorder="1" applyAlignment="1" applyProtection="1">
      <alignment horizontal="center" vertical="center"/>
      <protection locked="0"/>
    </xf>
    <xf numFmtId="0" fontId="54" fillId="4" borderId="5" xfId="0" applyNumberFormat="1" applyFont="1" applyFill="1" applyBorder="1" applyAlignment="1" applyProtection="1">
      <alignment horizontal="center" vertical="center"/>
    </xf>
    <xf numFmtId="0" fontId="55" fillId="4" borderId="5" xfId="0" applyNumberFormat="1" applyFont="1" applyFill="1" applyBorder="1" applyAlignment="1" applyProtection="1">
      <alignment horizontal="center" vertical="center" wrapText="1"/>
    </xf>
    <xf numFmtId="0" fontId="55" fillId="4" borderId="8" xfId="0" applyNumberFormat="1" applyFont="1" applyFill="1" applyBorder="1" applyAlignment="1" applyProtection="1">
      <alignment horizontal="center" vertical="center" wrapText="1"/>
    </xf>
    <xf numFmtId="0" fontId="47" fillId="13" borderId="3" xfId="0" applyFont="1" applyFill="1" applyBorder="1" applyAlignment="1" applyProtection="1">
      <alignment horizontal="center" vertical="center"/>
    </xf>
    <xf numFmtId="0" fontId="54" fillId="4" borderId="15" xfId="0" applyFont="1" applyFill="1" applyBorder="1" applyAlignment="1" applyProtection="1">
      <alignment horizontal="center" vertical="center"/>
    </xf>
    <xf numFmtId="0" fontId="54" fillId="4" borderId="17" xfId="0" applyFont="1" applyFill="1" applyBorder="1" applyAlignment="1" applyProtection="1">
      <alignment horizontal="center" vertical="center"/>
    </xf>
    <xf numFmtId="0" fontId="54" fillId="4" borderId="16" xfId="0" applyFont="1" applyFill="1" applyBorder="1" applyAlignment="1" applyProtection="1">
      <alignment horizontal="center" vertical="center"/>
    </xf>
    <xf numFmtId="0" fontId="55" fillId="4" borderId="5" xfId="0" applyNumberFormat="1" applyFont="1" applyFill="1" applyBorder="1" applyAlignment="1" applyProtection="1">
      <alignment horizontal="center" vertical="center"/>
    </xf>
    <xf numFmtId="0" fontId="55" fillId="4" borderId="8" xfId="0" applyNumberFormat="1" applyFont="1" applyFill="1" applyBorder="1" applyAlignment="1" applyProtection="1">
      <alignment horizontal="center" vertical="center"/>
    </xf>
    <xf numFmtId="0" fontId="47" fillId="13" borderId="2" xfId="0" applyNumberFormat="1" applyFont="1" applyFill="1" applyBorder="1" applyAlignment="1" applyProtection="1">
      <alignment horizontal="center" vertical="center" wrapText="1"/>
    </xf>
    <xf numFmtId="0" fontId="47" fillId="13" borderId="3" xfId="0" applyNumberFormat="1" applyFont="1" applyFill="1" applyBorder="1" applyAlignment="1" applyProtection="1">
      <alignment horizontal="center" vertical="center" wrapText="1"/>
    </xf>
    <xf numFmtId="0" fontId="47" fillId="13" borderId="4" xfId="0" applyNumberFormat="1" applyFont="1" applyFill="1" applyBorder="1" applyAlignment="1" applyProtection="1">
      <alignment horizontal="center" vertical="center" wrapText="1"/>
    </xf>
    <xf numFmtId="0" fontId="55" fillId="4" borderId="27" xfId="0" applyNumberFormat="1" applyFont="1" applyFill="1" applyBorder="1" applyAlignment="1" applyProtection="1">
      <alignment horizontal="center" vertical="center" wrapText="1"/>
    </xf>
    <xf numFmtId="0" fontId="55" fillId="4" borderId="41" xfId="0" applyNumberFormat="1" applyFont="1" applyFill="1" applyBorder="1" applyAlignment="1" applyProtection="1">
      <alignment horizontal="center" vertical="center" wrapText="1"/>
    </xf>
    <xf numFmtId="0" fontId="57" fillId="4" borderId="27" xfId="0" applyNumberFormat="1" applyFont="1" applyFill="1" applyBorder="1" applyAlignment="1" applyProtection="1">
      <alignment horizontal="center" vertical="center" wrapText="1"/>
    </xf>
    <xf numFmtId="0" fontId="57" fillId="4" borderId="41" xfId="0" applyNumberFormat="1" applyFont="1" applyFill="1" applyBorder="1" applyAlignment="1" applyProtection="1">
      <alignment horizontal="center" vertical="center" wrapText="1"/>
    </xf>
    <xf numFmtId="0" fontId="54" fillId="4" borderId="5" xfId="0" applyNumberFormat="1" applyFont="1" applyFill="1" applyBorder="1" applyAlignment="1" applyProtection="1">
      <alignment horizontal="center" vertical="center" wrapText="1"/>
    </xf>
    <xf numFmtId="0" fontId="54" fillId="4" borderId="46" xfId="0" applyNumberFormat="1" applyFont="1" applyFill="1" applyBorder="1" applyAlignment="1" applyProtection="1">
      <alignment horizontal="center" vertical="center" wrapText="1"/>
    </xf>
    <xf numFmtId="0" fontId="54" fillId="4" borderId="39" xfId="0" applyNumberFormat="1" applyFont="1" applyFill="1" applyBorder="1" applyAlignment="1" applyProtection="1">
      <alignment horizontal="center" vertical="center"/>
    </xf>
    <xf numFmtId="0" fontId="54" fillId="4" borderId="5" xfId="0" applyFont="1" applyFill="1" applyBorder="1" applyAlignment="1" applyProtection="1">
      <alignment horizontal="center" vertical="center"/>
    </xf>
    <xf numFmtId="0" fontId="47" fillId="13" borderId="3" xfId="0" applyNumberFormat="1" applyFont="1" applyFill="1" applyBorder="1" applyAlignment="1" applyProtection="1">
      <alignment horizontal="center" vertical="center"/>
    </xf>
    <xf numFmtId="0" fontId="47" fillId="13" borderId="4" xfId="0" applyNumberFormat="1" applyFont="1" applyFill="1" applyBorder="1" applyAlignment="1" applyProtection="1">
      <alignment horizontal="center" vertical="center"/>
    </xf>
    <xf numFmtId="0" fontId="44" fillId="0" borderId="3" xfId="0" applyFont="1" applyBorder="1" applyAlignment="1" applyProtection="1">
      <alignment horizontal="center" vertical="center"/>
    </xf>
    <xf numFmtId="0" fontId="44" fillId="0" borderId="4" xfId="0" applyFont="1" applyBorder="1" applyAlignment="1" applyProtection="1">
      <alignment horizontal="center" vertical="center"/>
    </xf>
    <xf numFmtId="0" fontId="55" fillId="5" borderId="2" xfId="0" applyFont="1" applyFill="1" applyBorder="1" applyAlignment="1" applyProtection="1">
      <alignment horizontal="center" vertical="center"/>
    </xf>
    <xf numFmtId="0" fontId="55" fillId="5" borderId="3" xfId="0" applyFont="1" applyFill="1" applyBorder="1" applyAlignment="1" applyProtection="1">
      <alignment horizontal="center" vertical="center"/>
    </xf>
    <xf numFmtId="0" fontId="56" fillId="0" borderId="21" xfId="0" applyNumberFormat="1" applyFont="1" applyFill="1" applyBorder="1" applyAlignment="1" applyProtection="1">
      <alignment horizontal="center" vertical="center" wrapText="1"/>
      <protection hidden="1"/>
    </xf>
    <xf numFmtId="0" fontId="56" fillId="0" borderId="1" xfId="0" applyNumberFormat="1" applyFont="1" applyFill="1" applyBorder="1" applyAlignment="1" applyProtection="1">
      <alignment horizontal="center" vertical="center" wrapText="1"/>
      <protection hidden="1"/>
    </xf>
    <xf numFmtId="0" fontId="56" fillId="5" borderId="5" xfId="0" applyNumberFormat="1" applyFont="1" applyFill="1" applyBorder="1" applyAlignment="1" applyProtection="1">
      <alignment horizontal="center" vertical="center" wrapText="1"/>
      <protection hidden="1"/>
    </xf>
    <xf numFmtId="0" fontId="56" fillId="5" borderId="1" xfId="0" applyNumberFormat="1" applyFont="1" applyFill="1" applyBorder="1" applyAlignment="1" applyProtection="1">
      <alignment horizontal="center" vertical="center" wrapText="1"/>
      <protection hidden="1"/>
    </xf>
    <xf numFmtId="0" fontId="56" fillId="0" borderId="26" xfId="0" applyNumberFormat="1" applyFont="1" applyFill="1" applyBorder="1" applyAlignment="1" applyProtection="1">
      <alignment horizontal="center" vertical="center" wrapText="1"/>
      <protection hidden="1"/>
    </xf>
    <xf numFmtId="0" fontId="56" fillId="0" borderId="8" xfId="0" applyNumberFormat="1" applyFont="1" applyFill="1" applyBorder="1" applyAlignment="1" applyProtection="1">
      <alignment horizontal="center" vertical="center" wrapText="1"/>
      <protection hidden="1"/>
    </xf>
    <xf numFmtId="0" fontId="56" fillId="5" borderId="8" xfId="0" applyNumberFormat="1" applyFont="1" applyFill="1" applyBorder="1" applyAlignment="1" applyProtection="1">
      <alignment horizontal="center" vertical="center" wrapText="1"/>
      <protection hidden="1"/>
    </xf>
    <xf numFmtId="0" fontId="55" fillId="5" borderId="0" xfId="0" applyFont="1" applyFill="1" applyBorder="1" applyAlignment="1" applyProtection="1">
      <alignment horizontal="center" vertical="center"/>
      <protection locked="0"/>
    </xf>
    <xf numFmtId="0" fontId="55" fillId="4" borderId="21" xfId="0" applyNumberFormat="1" applyFont="1" applyFill="1" applyBorder="1" applyAlignment="1" applyProtection="1">
      <alignment horizontal="center" vertical="center"/>
    </xf>
    <xf numFmtId="0" fontId="55" fillId="4" borderId="26" xfId="0" applyNumberFormat="1" applyFont="1" applyFill="1" applyBorder="1" applyAlignment="1" applyProtection="1">
      <alignment horizontal="center" vertical="center"/>
    </xf>
    <xf numFmtId="0" fontId="55" fillId="4" borderId="1" xfId="0" applyNumberFormat="1" applyFont="1" applyFill="1" applyBorder="1" applyAlignment="1" applyProtection="1">
      <alignment horizontal="center" vertical="center"/>
    </xf>
    <xf numFmtId="0" fontId="55" fillId="4" borderId="1" xfId="0" applyNumberFormat="1" applyFont="1" applyFill="1" applyBorder="1" applyAlignment="1" applyProtection="1">
      <alignment horizontal="center" vertical="center" wrapText="1"/>
    </xf>
    <xf numFmtId="0" fontId="55" fillId="4" borderId="7" xfId="0" applyNumberFormat="1" applyFont="1" applyFill="1" applyBorder="1" applyAlignment="1" applyProtection="1">
      <alignment horizontal="center" vertical="center"/>
    </xf>
    <xf numFmtId="0" fontId="47" fillId="13" borderId="30" xfId="0" applyNumberFormat="1" applyFont="1" applyFill="1" applyBorder="1" applyAlignment="1" applyProtection="1">
      <alignment horizontal="center" vertical="center"/>
    </xf>
    <xf numFmtId="0" fontId="47" fillId="13" borderId="28" xfId="0" applyNumberFormat="1" applyFont="1" applyFill="1" applyBorder="1" applyAlignment="1" applyProtection="1">
      <alignment horizontal="center" vertical="center"/>
    </xf>
    <xf numFmtId="0" fontId="47" fillId="13" borderId="29" xfId="0" applyNumberFormat="1" applyFont="1" applyFill="1" applyBorder="1" applyAlignment="1" applyProtection="1">
      <alignment horizontal="center" vertical="center"/>
    </xf>
    <xf numFmtId="0" fontId="47" fillId="5" borderId="3" xfId="0" applyFont="1" applyFill="1" applyBorder="1" applyAlignment="1" applyProtection="1">
      <alignment horizontal="center" vertical="center"/>
      <protection locked="0"/>
    </xf>
    <xf numFmtId="0" fontId="47" fillId="5" borderId="4" xfId="0" applyFont="1" applyFill="1" applyBorder="1" applyAlignment="1" applyProtection="1">
      <alignment horizontal="center" vertical="center"/>
      <protection locked="0"/>
    </xf>
    <xf numFmtId="0" fontId="44" fillId="0" borderId="2" xfId="0" applyFont="1" applyBorder="1" applyAlignment="1" applyProtection="1">
      <alignment horizontal="center" vertical="center"/>
    </xf>
    <xf numFmtId="0" fontId="47" fillId="13" borderId="42" xfId="0" applyNumberFormat="1" applyFont="1" applyFill="1" applyBorder="1" applyAlignment="1" applyProtection="1">
      <alignment horizontal="center" vertical="center" wrapText="1"/>
    </xf>
    <xf numFmtId="0" fontId="27" fillId="5" borderId="2" xfId="0" applyFont="1" applyFill="1" applyBorder="1" applyAlignment="1" applyProtection="1">
      <alignment horizontal="center" vertical="center" wrapText="1"/>
    </xf>
    <xf numFmtId="0" fontId="27" fillId="5" borderId="3" xfId="0" applyFont="1" applyFill="1" applyBorder="1" applyAlignment="1" applyProtection="1">
      <alignment horizontal="center" vertical="center"/>
    </xf>
    <xf numFmtId="0" fontId="27" fillId="5" borderId="4" xfId="0" applyFont="1" applyFill="1" applyBorder="1" applyAlignment="1" applyProtection="1">
      <alignment horizontal="center" vertical="center"/>
    </xf>
    <xf numFmtId="0" fontId="55" fillId="5" borderId="0" xfId="1" applyFont="1" applyFill="1" applyBorder="1" applyAlignment="1" applyProtection="1">
      <alignment horizontal="center" vertical="center"/>
      <protection locked="0"/>
    </xf>
    <xf numFmtId="0" fontId="47" fillId="13" borderId="33" xfId="0" applyNumberFormat="1" applyFont="1" applyFill="1" applyBorder="1" applyAlignment="1" applyProtection="1">
      <alignment horizontal="center" vertical="center" wrapText="1"/>
    </xf>
    <xf numFmtId="0" fontId="47" fillId="13" borderId="30" xfId="0" applyNumberFormat="1" applyFont="1" applyFill="1" applyBorder="1" applyAlignment="1" applyProtection="1">
      <alignment horizontal="center" vertical="center" wrapText="1"/>
    </xf>
    <xf numFmtId="0" fontId="27" fillId="5" borderId="0" xfId="0" applyFont="1" applyFill="1" applyBorder="1" applyAlignment="1" applyProtection="1">
      <alignment horizontal="center" vertical="center"/>
      <protection locked="0"/>
    </xf>
    <xf numFmtId="0" fontId="61" fillId="5" borderId="0" xfId="0" applyNumberFormat="1" applyFont="1" applyFill="1" applyBorder="1" applyAlignment="1" applyProtection="1">
      <alignment horizontal="center" vertical="center" wrapText="1"/>
      <protection locked="0"/>
    </xf>
    <xf numFmtId="0" fontId="55" fillId="5" borderId="0" xfId="1" applyFont="1" applyFill="1" applyBorder="1" applyAlignment="1" applyProtection="1">
      <alignment horizontal="center" vertical="center" wrapText="1"/>
      <protection locked="0"/>
    </xf>
    <xf numFmtId="0" fontId="56" fillId="0" borderId="33" xfId="0" applyNumberFormat="1" applyFont="1" applyFill="1" applyBorder="1" applyAlignment="1" applyProtection="1">
      <alignment horizontal="center" vertical="center" wrapText="1"/>
      <protection hidden="1"/>
    </xf>
    <xf numFmtId="0" fontId="56" fillId="0" borderId="27" xfId="0" applyNumberFormat="1" applyFont="1" applyFill="1" applyBorder="1" applyAlignment="1" applyProtection="1">
      <alignment horizontal="center" vertical="center" wrapText="1"/>
      <protection hidden="1"/>
    </xf>
    <xf numFmtId="0" fontId="56" fillId="0" borderId="5" xfId="0" applyNumberFormat="1" applyFont="1" applyFill="1" applyBorder="1" applyAlignment="1" applyProtection="1">
      <alignment horizontal="center" vertical="center" wrapText="1"/>
      <protection hidden="1"/>
    </xf>
    <xf numFmtId="0" fontId="56" fillId="0" borderId="39" xfId="0" applyNumberFormat="1" applyFont="1" applyFill="1" applyBorder="1" applyAlignment="1" applyProtection="1">
      <alignment horizontal="center" vertical="center" wrapText="1"/>
      <protection hidden="1"/>
    </xf>
    <xf numFmtId="0" fontId="44" fillId="5" borderId="51" xfId="0" applyFont="1" applyFill="1" applyBorder="1" applyAlignment="1" applyProtection="1">
      <alignment horizontal="center" vertical="center"/>
      <protection hidden="1"/>
    </xf>
    <xf numFmtId="0" fontId="44" fillId="5" borderId="52" xfId="0" applyFont="1" applyFill="1" applyBorder="1" applyAlignment="1" applyProtection="1">
      <alignment horizontal="center" vertical="center"/>
      <protection hidden="1"/>
    </xf>
    <xf numFmtId="0" fontId="51" fillId="5" borderId="22" xfId="0" applyFont="1" applyFill="1" applyBorder="1" applyAlignment="1" applyProtection="1">
      <alignment horizontal="center" vertical="center"/>
      <protection locked="0"/>
    </xf>
    <xf numFmtId="0" fontId="51" fillId="5" borderId="0" xfId="0" applyFont="1" applyFill="1" applyBorder="1" applyAlignment="1" applyProtection="1">
      <alignment horizontal="center" vertical="center"/>
      <protection locked="0"/>
    </xf>
    <xf numFmtId="0" fontId="55" fillId="6" borderId="25" xfId="4" applyFont="1" applyFill="1" applyBorder="1" applyAlignment="1" applyProtection="1">
      <alignment horizontal="center" vertical="center" wrapText="1"/>
    </xf>
    <xf numFmtId="0" fontId="55" fillId="6" borderId="9" xfId="4" applyFont="1" applyFill="1" applyBorder="1" applyAlignment="1" applyProtection="1">
      <alignment horizontal="center" vertical="center" wrapText="1"/>
    </xf>
    <xf numFmtId="0" fontId="55" fillId="6" borderId="24" xfId="4" applyFont="1" applyFill="1" applyBorder="1" applyAlignment="1" applyProtection="1">
      <alignment horizontal="center" vertical="center" wrapText="1"/>
    </xf>
    <xf numFmtId="0" fontId="55" fillId="6" borderId="23" xfId="4" applyFont="1" applyFill="1" applyBorder="1" applyAlignment="1" applyProtection="1">
      <alignment horizontal="center" vertical="center" wrapText="1"/>
    </xf>
    <xf numFmtId="0" fontId="55" fillId="6" borderId="26" xfId="4" applyFont="1" applyFill="1" applyBorder="1" applyAlignment="1" applyProtection="1">
      <alignment horizontal="center" vertical="center" wrapText="1"/>
    </xf>
    <xf numFmtId="0" fontId="55" fillId="6" borderId="8" xfId="4" applyFont="1" applyFill="1" applyBorder="1" applyAlignment="1" applyProtection="1">
      <alignment horizontal="center" vertical="center" wrapText="1"/>
    </xf>
    <xf numFmtId="0" fontId="27" fillId="6" borderId="24" xfId="4" applyFont="1" applyFill="1" applyBorder="1" applyAlignment="1" applyProtection="1">
      <alignment horizontal="center" vertical="center" wrapText="1"/>
    </xf>
    <xf numFmtId="0" fontId="27" fillId="6" borderId="8" xfId="4" applyFont="1" applyFill="1" applyBorder="1" applyAlignment="1" applyProtection="1">
      <alignment horizontal="center" vertical="center" wrapText="1"/>
    </xf>
    <xf numFmtId="0" fontId="33" fillId="5" borderId="40" xfId="0" applyFont="1" applyFill="1" applyBorder="1" applyAlignment="1" applyProtection="1">
      <alignment horizontal="center" vertical="center" wrapText="1"/>
      <protection hidden="1"/>
    </xf>
    <xf numFmtId="0" fontId="33" fillId="5" borderId="27" xfId="0" applyFont="1" applyFill="1" applyBorder="1" applyAlignment="1" applyProtection="1">
      <alignment horizontal="center" vertical="center" wrapText="1"/>
      <protection hidden="1"/>
    </xf>
    <xf numFmtId="0" fontId="33" fillId="5" borderId="5" xfId="0" applyFont="1" applyFill="1" applyBorder="1" applyAlignment="1" applyProtection="1">
      <alignment horizontal="center" vertical="center" wrapText="1"/>
      <protection hidden="1"/>
    </xf>
    <xf numFmtId="0" fontId="32" fillId="0" borderId="1" xfId="4" applyFont="1" applyFill="1" applyBorder="1" applyAlignment="1" applyProtection="1">
      <alignment horizontal="center" vertical="center" wrapText="1"/>
      <protection hidden="1"/>
    </xf>
    <xf numFmtId="0" fontId="32" fillId="0" borderId="8" xfId="4" applyFont="1" applyFill="1" applyBorder="1" applyAlignment="1" applyProtection="1">
      <alignment horizontal="center" vertical="center" wrapText="1"/>
      <protection hidden="1"/>
    </xf>
    <xf numFmtId="0" fontId="27" fillId="0" borderId="1" xfId="4" applyFont="1" applyFill="1" applyBorder="1" applyAlignment="1" applyProtection="1">
      <alignment horizontal="center" vertical="center" wrapText="1"/>
      <protection hidden="1"/>
    </xf>
    <xf numFmtId="0" fontId="27" fillId="0" borderId="8" xfId="4" applyFont="1" applyFill="1" applyBorder="1" applyAlignment="1" applyProtection="1">
      <alignment horizontal="center" vertical="center" wrapText="1"/>
      <protection hidden="1"/>
    </xf>
    <xf numFmtId="0" fontId="28" fillId="0" borderId="46" xfId="4" applyFont="1" applyFill="1" applyBorder="1" applyAlignment="1" applyProtection="1">
      <alignment horizontal="center" vertical="center" wrapText="1"/>
      <protection locked="0"/>
    </xf>
    <xf numFmtId="0" fontId="28" fillId="0" borderId="7" xfId="4" applyFont="1" applyFill="1" applyBorder="1" applyAlignment="1" applyProtection="1">
      <alignment horizontal="center" vertical="center" wrapText="1"/>
      <protection locked="0"/>
    </xf>
    <xf numFmtId="0" fontId="28" fillId="0" borderId="9" xfId="4" applyFont="1" applyFill="1" applyBorder="1" applyAlignment="1" applyProtection="1">
      <alignment horizontal="center" vertical="center" wrapText="1"/>
      <protection locked="0"/>
    </xf>
    <xf numFmtId="0" fontId="28" fillId="5" borderId="7" xfId="4" applyFont="1" applyFill="1" applyBorder="1" applyAlignment="1" applyProtection="1">
      <alignment horizontal="center" vertical="center" wrapText="1"/>
      <protection locked="0"/>
    </xf>
    <xf numFmtId="0" fontId="46" fillId="0" borderId="21" xfId="4" applyFont="1" applyFill="1" applyBorder="1" applyAlignment="1" applyProtection="1">
      <alignment horizontal="center" vertical="center" wrapText="1"/>
    </xf>
    <xf numFmtId="0" fontId="46" fillId="0" borderId="26" xfId="4" applyFont="1" applyFill="1" applyBorder="1" applyAlignment="1" applyProtection="1">
      <alignment horizontal="center" vertical="center" wrapText="1"/>
    </xf>
    <xf numFmtId="0" fontId="31" fillId="0" borderId="1" xfId="4" applyFont="1" applyFill="1" applyBorder="1" applyAlignment="1" applyProtection="1">
      <alignment horizontal="center" vertical="center" wrapText="1"/>
      <protection locked="0"/>
    </xf>
    <xf numFmtId="0" fontId="31" fillId="0" borderId="8" xfId="4"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0" borderId="8" xfId="0" applyNumberFormat="1" applyFont="1" applyFill="1" applyBorder="1" applyAlignment="1" applyProtection="1">
      <alignment horizontal="center" vertical="center" wrapText="1"/>
      <protection locked="0"/>
    </xf>
    <xf numFmtId="0" fontId="78" fillId="0" borderId="1" xfId="0" applyNumberFormat="1" applyFont="1" applyFill="1" applyBorder="1" applyAlignment="1" applyProtection="1">
      <alignment horizontal="center" vertical="center" wrapText="1"/>
      <protection locked="0"/>
    </xf>
    <xf numFmtId="0" fontId="78" fillId="0" borderId="8" xfId="0" applyNumberFormat="1" applyFont="1" applyFill="1" applyBorder="1" applyAlignment="1" applyProtection="1">
      <alignment horizontal="center" vertical="center" wrapText="1"/>
      <protection locked="0"/>
    </xf>
    <xf numFmtId="0" fontId="27" fillId="0" borderId="5" xfId="4" applyFont="1" applyFill="1" applyBorder="1" applyAlignment="1" applyProtection="1">
      <alignment horizontal="center" vertical="center" wrapText="1"/>
      <protection hidden="1"/>
    </xf>
    <xf numFmtId="0" fontId="78" fillId="0" borderId="5" xfId="0" applyNumberFormat="1" applyFont="1" applyFill="1" applyBorder="1" applyAlignment="1" applyProtection="1">
      <alignment horizontal="center" vertical="center" wrapText="1"/>
      <protection locked="0"/>
    </xf>
    <xf numFmtId="0" fontId="78" fillId="0" borderId="40" xfId="0" applyNumberFormat="1" applyFont="1" applyFill="1" applyBorder="1" applyAlignment="1" applyProtection="1">
      <alignment horizontal="center" vertical="center" wrapText="1"/>
      <protection locked="0"/>
    </xf>
    <xf numFmtId="0" fontId="47" fillId="13" borderId="33" xfId="4" applyFont="1" applyFill="1" applyBorder="1" applyAlignment="1" applyProtection="1">
      <alignment horizontal="center" vertical="center" wrapText="1"/>
    </xf>
    <xf numFmtId="0" fontId="47" fillId="13" borderId="30" xfId="4" applyFont="1" applyFill="1" applyBorder="1" applyAlignment="1" applyProtection="1">
      <alignment horizontal="center" vertical="center" wrapText="1"/>
    </xf>
    <xf numFmtId="164" fontId="44" fillId="0" borderId="3" xfId="0" applyNumberFormat="1" applyFont="1" applyBorder="1" applyAlignment="1" applyProtection="1">
      <alignment horizontal="center" vertical="center"/>
      <protection locked="0"/>
    </xf>
    <xf numFmtId="164" fontId="44" fillId="0" borderId="4" xfId="0" applyNumberFormat="1" applyFont="1" applyBorder="1" applyAlignment="1" applyProtection="1">
      <alignment horizontal="center" vertical="center"/>
      <protection locked="0"/>
    </xf>
    <xf numFmtId="0" fontId="47" fillId="13" borderId="31" xfId="4" applyFont="1" applyFill="1" applyBorder="1" applyAlignment="1" applyProtection="1">
      <alignment horizontal="center" vertical="center" wrapText="1"/>
    </xf>
    <xf numFmtId="0" fontId="47" fillId="13" borderId="6" xfId="4" applyFont="1" applyFill="1" applyBorder="1" applyAlignment="1" applyProtection="1">
      <alignment horizontal="center" vertical="center" wrapText="1"/>
    </xf>
    <xf numFmtId="0" fontId="47" fillId="13" borderId="34" xfId="4" applyFont="1" applyFill="1" applyBorder="1" applyAlignment="1" applyProtection="1">
      <alignment horizontal="center" vertical="center" wrapText="1"/>
    </xf>
    <xf numFmtId="0" fontId="31" fillId="0" borderId="5" xfId="4" applyFont="1" applyFill="1" applyBorder="1" applyAlignment="1" applyProtection="1">
      <alignment horizontal="center" vertical="center" wrapText="1"/>
      <protection locked="0"/>
    </xf>
    <xf numFmtId="0" fontId="47" fillId="13" borderId="48" xfId="4" applyFont="1" applyFill="1" applyBorder="1" applyAlignment="1" applyProtection="1">
      <alignment horizontal="center" vertical="center" wrapText="1"/>
    </xf>
    <xf numFmtId="0" fontId="48" fillId="13" borderId="47" xfId="4" applyFont="1" applyFill="1" applyBorder="1" applyAlignment="1" applyProtection="1">
      <alignment horizontal="center" vertical="center" wrapText="1"/>
    </xf>
    <xf numFmtId="0" fontId="48" fillId="13" borderId="48" xfId="4" applyFont="1" applyFill="1" applyBorder="1" applyAlignment="1" applyProtection="1">
      <alignment horizontal="center" vertical="center" wrapText="1"/>
    </xf>
    <xf numFmtId="0" fontId="48" fillId="13" borderId="0" xfId="4" applyFont="1" applyFill="1" applyBorder="1" applyAlignment="1" applyProtection="1">
      <alignment horizontal="center" vertical="center" wrapText="1"/>
    </xf>
    <xf numFmtId="0" fontId="48" fillId="13" borderId="37" xfId="4" applyFont="1" applyFill="1" applyBorder="1" applyAlignment="1" applyProtection="1">
      <alignment horizontal="center" vertical="center" wrapText="1"/>
    </xf>
    <xf numFmtId="0" fontId="32" fillId="0" borderId="5" xfId="4" applyFont="1" applyFill="1" applyBorder="1" applyAlignment="1" applyProtection="1">
      <alignment horizontal="center" vertical="center" wrapText="1"/>
      <protection hidden="1"/>
    </xf>
    <xf numFmtId="0" fontId="47" fillId="13" borderId="47" xfId="4" applyFont="1" applyFill="1" applyBorder="1" applyAlignment="1" applyProtection="1">
      <alignment horizontal="center" vertical="center" wrapText="1"/>
    </xf>
    <xf numFmtId="0" fontId="46" fillId="0" borderId="39" xfId="4"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protection locked="0"/>
    </xf>
    <xf numFmtId="0" fontId="2" fillId="0" borderId="40" xfId="0" applyNumberFormat="1" applyFont="1" applyFill="1" applyBorder="1" applyAlignment="1" applyProtection="1">
      <alignment horizontal="center" vertical="center" wrapText="1"/>
      <protection locked="0"/>
    </xf>
    <xf numFmtId="0" fontId="51" fillId="5" borderId="13" xfId="4" applyFont="1" applyFill="1" applyBorder="1" applyAlignment="1" applyProtection="1">
      <alignment horizontal="center" vertical="center"/>
      <protection locked="0"/>
    </xf>
    <xf numFmtId="0" fontId="51" fillId="5" borderId="0" xfId="4" applyFont="1" applyFill="1" applyBorder="1" applyAlignment="1" applyProtection="1">
      <alignment horizontal="center" vertical="center"/>
      <protection locked="0"/>
    </xf>
    <xf numFmtId="0" fontId="27" fillId="5" borderId="21" xfId="0" applyFont="1" applyFill="1" applyBorder="1" applyAlignment="1" applyProtection="1">
      <alignment horizontal="center" vertical="center" wrapText="1"/>
      <protection hidden="1"/>
    </xf>
    <xf numFmtId="0" fontId="28" fillId="5" borderId="5" xfId="0" applyFont="1" applyFill="1" applyBorder="1" applyAlignment="1" applyProtection="1">
      <alignment horizontal="center" vertical="center" wrapText="1"/>
      <protection hidden="1"/>
    </xf>
    <xf numFmtId="0" fontId="28" fillId="5" borderId="1" xfId="0" applyFont="1" applyFill="1" applyBorder="1" applyAlignment="1" applyProtection="1">
      <alignment horizontal="center" vertical="center" wrapText="1"/>
      <protection hidden="1"/>
    </xf>
    <xf numFmtId="0" fontId="31" fillId="5" borderId="18" xfId="0" applyFont="1" applyFill="1" applyBorder="1" applyAlignment="1" applyProtection="1">
      <alignment horizontal="center" vertical="center" wrapText="1"/>
      <protection locked="0"/>
    </xf>
    <xf numFmtId="0" fontId="31" fillId="5" borderId="19" xfId="0" applyFont="1" applyFill="1" applyBorder="1" applyAlignment="1" applyProtection="1">
      <alignment horizontal="center" vertical="center" wrapText="1"/>
      <protection locked="0"/>
    </xf>
    <xf numFmtId="0" fontId="31" fillId="5" borderId="20" xfId="0" applyFont="1" applyFill="1" applyBorder="1" applyAlignment="1" applyProtection="1">
      <alignment horizontal="center" vertical="center" wrapText="1"/>
      <protection locked="0"/>
    </xf>
    <xf numFmtId="0" fontId="31" fillId="5" borderId="56" xfId="0" applyFont="1" applyFill="1" applyBorder="1" applyAlignment="1" applyProtection="1">
      <alignment horizontal="center" vertical="center" wrapText="1"/>
      <protection locked="0"/>
    </xf>
    <xf numFmtId="0" fontId="31" fillId="5" borderId="57" xfId="0" applyFont="1" applyFill="1" applyBorder="1" applyAlignment="1" applyProtection="1">
      <alignment horizontal="center" vertical="center" wrapText="1"/>
      <protection locked="0"/>
    </xf>
    <xf numFmtId="0" fontId="31" fillId="5" borderId="54" xfId="0" applyFont="1" applyFill="1" applyBorder="1" applyAlignment="1" applyProtection="1">
      <alignment horizontal="center" vertical="center" wrapText="1"/>
      <protection locked="0"/>
    </xf>
    <xf numFmtId="0" fontId="27" fillId="5" borderId="26" xfId="0" applyFont="1" applyFill="1" applyBorder="1" applyAlignment="1" applyProtection="1">
      <alignment horizontal="center" vertical="center" wrapText="1"/>
      <protection hidden="1"/>
    </xf>
    <xf numFmtId="0" fontId="28" fillId="5" borderId="8" xfId="0"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wrapText="1"/>
      <protection hidden="1"/>
    </xf>
    <xf numFmtId="0" fontId="28" fillId="0" borderId="8" xfId="0" applyFont="1" applyFill="1" applyBorder="1" applyAlignment="1" applyProtection="1">
      <alignment horizontal="center" vertical="center" wrapText="1"/>
      <protection hidden="1"/>
    </xf>
    <xf numFmtId="0" fontId="27" fillId="5" borderId="40" xfId="0" applyFont="1" applyFill="1" applyBorder="1" applyAlignment="1" applyProtection="1">
      <alignment horizontal="center" vertical="center" wrapText="1"/>
      <protection hidden="1"/>
    </xf>
    <xf numFmtId="0" fontId="27" fillId="5" borderId="27" xfId="0" applyFont="1" applyFill="1" applyBorder="1" applyAlignment="1" applyProtection="1">
      <alignment horizontal="center" vertical="center" wrapText="1"/>
      <protection hidden="1"/>
    </xf>
    <xf numFmtId="0" fontId="27" fillId="5" borderId="41" xfId="0" applyFont="1" applyFill="1" applyBorder="1" applyAlignment="1" applyProtection="1">
      <alignment horizontal="center" vertical="center" wrapText="1"/>
      <protection hidden="1"/>
    </xf>
    <xf numFmtId="0" fontId="27" fillId="5" borderId="5" xfId="0" applyFont="1" applyFill="1" applyBorder="1" applyAlignment="1" applyProtection="1">
      <alignment horizontal="center" vertical="center" wrapText="1"/>
      <protection hidden="1"/>
    </xf>
    <xf numFmtId="0" fontId="48" fillId="13" borderId="24" xfId="0" applyFont="1" applyFill="1" applyBorder="1" applyAlignment="1" applyProtection="1">
      <alignment horizontal="center" vertical="center" wrapText="1"/>
    </xf>
    <xf numFmtId="0" fontId="48" fillId="13" borderId="8" xfId="0" applyFont="1" applyFill="1" applyBorder="1" applyAlignment="1" applyProtection="1">
      <alignment horizontal="center" vertical="center" wrapText="1"/>
    </xf>
    <xf numFmtId="0" fontId="48" fillId="13" borderId="33" xfId="0" applyFont="1" applyFill="1" applyBorder="1" applyAlignment="1" applyProtection="1">
      <alignment horizontal="center" vertical="center" wrapText="1"/>
    </xf>
    <xf numFmtId="0" fontId="48" fillId="13" borderId="41" xfId="0" applyFont="1" applyFill="1" applyBorder="1" applyAlignment="1" applyProtection="1">
      <alignment horizontal="center" vertical="center" wrapText="1"/>
    </xf>
    <xf numFmtId="0" fontId="48" fillId="13" borderId="47" xfId="0" applyFont="1" applyFill="1" applyBorder="1" applyAlignment="1" applyProtection="1">
      <alignment horizontal="center" vertical="center" wrapText="1"/>
    </xf>
    <xf numFmtId="0" fontId="48" fillId="13" borderId="6" xfId="0" applyFont="1" applyFill="1" applyBorder="1" applyAlignment="1" applyProtection="1">
      <alignment horizontal="center" vertical="center" wrapText="1"/>
    </xf>
    <xf numFmtId="0" fontId="48" fillId="13" borderId="48" xfId="0" applyFont="1" applyFill="1" applyBorder="1" applyAlignment="1" applyProtection="1">
      <alignment horizontal="center" vertical="center" wrapText="1"/>
    </xf>
    <xf numFmtId="0" fontId="48" fillId="13" borderId="61" xfId="0" applyFont="1" applyFill="1" applyBorder="1" applyAlignment="1" applyProtection="1">
      <alignment horizontal="center" vertical="center" wrapText="1"/>
    </xf>
    <xf numFmtId="0" fontId="48" fillId="13" borderId="37" xfId="0" applyFont="1" applyFill="1" applyBorder="1" applyAlignment="1" applyProtection="1">
      <alignment horizontal="center" vertical="center" wrapText="1"/>
    </xf>
    <xf numFmtId="0" fontId="48" fillId="13" borderId="50" xfId="0" applyFont="1" applyFill="1" applyBorder="1" applyAlignment="1" applyProtection="1">
      <alignment horizontal="center" vertical="center" wrapText="1"/>
    </xf>
    <xf numFmtId="0" fontId="48" fillId="13" borderId="34" xfId="0" applyFont="1" applyFill="1" applyBorder="1" applyAlignment="1" applyProtection="1">
      <alignment horizontal="center" vertical="center" wrapText="1"/>
    </xf>
    <xf numFmtId="0" fontId="48" fillId="13" borderId="38" xfId="0" applyFont="1" applyFill="1" applyBorder="1" applyAlignment="1" applyProtection="1">
      <alignment horizontal="center" vertical="center" wrapText="1"/>
    </xf>
    <xf numFmtId="0" fontId="48" fillId="13" borderId="49" xfId="0" applyFont="1" applyFill="1" applyBorder="1" applyAlignment="1" applyProtection="1">
      <alignment horizontal="center" vertical="center" wrapText="1"/>
    </xf>
    <xf numFmtId="0" fontId="48" fillId="13" borderId="59" xfId="0" applyFont="1" applyFill="1" applyBorder="1" applyAlignment="1" applyProtection="1">
      <alignment horizontal="center" vertical="center" wrapText="1"/>
    </xf>
    <xf numFmtId="0" fontId="27" fillId="5" borderId="39" xfId="0" applyFont="1" applyFill="1" applyBorder="1" applyAlignment="1" applyProtection="1">
      <alignment horizontal="center" vertical="center" wrapText="1"/>
      <protection hidden="1"/>
    </xf>
    <xf numFmtId="0" fontId="28" fillId="0" borderId="5" xfId="0" applyFont="1" applyFill="1" applyBorder="1" applyAlignment="1" applyProtection="1">
      <alignment horizontal="center" vertical="center" wrapText="1"/>
      <protection hidden="1"/>
    </xf>
    <xf numFmtId="0" fontId="31" fillId="5" borderId="5" xfId="0" applyFont="1" applyFill="1" applyBorder="1" applyAlignment="1" applyProtection="1">
      <alignment horizontal="center" vertical="center" wrapText="1"/>
      <protection locked="0"/>
    </xf>
    <xf numFmtId="0" fontId="31" fillId="5" borderId="15" xfId="0" applyFont="1" applyFill="1" applyBorder="1" applyAlignment="1" applyProtection="1">
      <alignment horizontal="center" vertical="center" wrapText="1"/>
      <protection locked="0"/>
    </xf>
    <xf numFmtId="0" fontId="31" fillId="5" borderId="17" xfId="0" applyFont="1" applyFill="1" applyBorder="1" applyAlignment="1" applyProtection="1">
      <alignment horizontal="center" vertical="center" wrapText="1"/>
      <protection locked="0"/>
    </xf>
    <xf numFmtId="0" fontId="31" fillId="5" borderId="16" xfId="0" applyFont="1" applyFill="1" applyBorder="1" applyAlignment="1" applyProtection="1">
      <alignment horizontal="center" vertical="center" wrapText="1"/>
      <protection locked="0"/>
    </xf>
    <xf numFmtId="0" fontId="31" fillId="5" borderId="1" xfId="0" applyFont="1" applyFill="1" applyBorder="1" applyAlignment="1" applyProtection="1">
      <alignment horizontal="center" vertical="center" wrapText="1"/>
      <protection locked="0"/>
    </xf>
    <xf numFmtId="0" fontId="49" fillId="5" borderId="0" xfId="0" applyFont="1" applyFill="1" applyBorder="1" applyAlignment="1" applyProtection="1">
      <alignment horizontal="center" vertical="center"/>
    </xf>
    <xf numFmtId="0" fontId="55" fillId="5" borderId="22" xfId="0" applyFont="1" applyFill="1" applyBorder="1" applyAlignment="1" applyProtection="1">
      <alignment horizontal="left" vertical="center" wrapText="1"/>
    </xf>
    <xf numFmtId="0" fontId="55" fillId="5" borderId="0" xfId="0" applyFont="1" applyFill="1" applyBorder="1" applyAlignment="1" applyProtection="1">
      <alignment horizontal="left" vertical="center" wrapText="1"/>
    </xf>
    <xf numFmtId="0" fontId="71" fillId="5" borderId="0" xfId="0" applyFont="1" applyFill="1" applyBorder="1" applyAlignment="1" applyProtection="1">
      <alignment horizontal="center" vertical="center" wrapText="1"/>
    </xf>
    <xf numFmtId="0" fontId="71" fillId="5" borderId="35" xfId="0" applyFont="1" applyFill="1" applyBorder="1" applyAlignment="1" applyProtection="1">
      <alignment horizontal="center" vertical="center" wrapText="1"/>
    </xf>
    <xf numFmtId="0" fontId="48" fillId="13" borderId="42" xfId="0" applyFont="1" applyFill="1" applyBorder="1" applyAlignment="1" applyProtection="1">
      <alignment horizontal="center" vertical="center" wrapText="1"/>
    </xf>
    <xf numFmtId="0" fontId="48" fillId="13" borderId="58" xfId="0" applyFont="1" applyFill="1" applyBorder="1" applyAlignment="1" applyProtection="1">
      <alignment horizontal="center" vertical="center" wrapText="1"/>
    </xf>
    <xf numFmtId="0" fontId="51" fillId="5" borderId="0" xfId="0" applyFont="1" applyFill="1" applyBorder="1" applyAlignment="1" applyProtection="1">
      <alignment horizontal="center" vertical="center"/>
    </xf>
    <xf numFmtId="0" fontId="51" fillId="5" borderId="13" xfId="0" applyFont="1" applyFill="1" applyBorder="1" applyAlignment="1" applyProtection="1">
      <alignment horizontal="center" vertical="center"/>
    </xf>
    <xf numFmtId="0" fontId="77" fillId="13" borderId="3" xfId="0" applyFont="1" applyFill="1" applyBorder="1" applyAlignment="1" applyProtection="1">
      <alignment horizontal="center" vertical="center" wrapText="1"/>
    </xf>
    <xf numFmtId="0" fontId="77" fillId="13" borderId="4" xfId="0" applyFont="1" applyFill="1" applyBorder="1" applyAlignment="1" applyProtection="1">
      <alignment horizontal="center" vertical="center" wrapText="1"/>
    </xf>
    <xf numFmtId="0" fontId="31" fillId="5" borderId="40" xfId="0" applyFont="1" applyFill="1" applyBorder="1" applyAlignment="1" applyProtection="1">
      <alignment horizontal="center" vertical="center" wrapText="1"/>
      <protection hidden="1"/>
    </xf>
    <xf numFmtId="0" fontId="31" fillId="5" borderId="27" xfId="0" applyFont="1" applyFill="1" applyBorder="1" applyAlignment="1" applyProtection="1">
      <alignment horizontal="center" vertical="center" wrapText="1"/>
      <protection hidden="1"/>
    </xf>
    <xf numFmtId="0" fontId="31" fillId="5" borderId="5" xfId="0" applyFont="1" applyFill="1" applyBorder="1" applyAlignment="1" applyProtection="1">
      <alignment horizontal="center" vertical="center" wrapText="1"/>
      <protection hidden="1"/>
    </xf>
    <xf numFmtId="0" fontId="31" fillId="5" borderId="1" xfId="5" applyNumberFormat="1" applyFont="1" applyFill="1" applyBorder="1" applyAlignment="1" applyProtection="1">
      <alignment horizontal="center" vertical="center" wrapText="1"/>
      <protection locked="0"/>
    </xf>
    <xf numFmtId="0" fontId="33" fillId="5" borderId="1" xfId="0" applyFont="1" applyFill="1" applyBorder="1" applyAlignment="1" applyProtection="1">
      <alignment horizontal="center" vertical="center" wrapText="1"/>
      <protection locked="0"/>
    </xf>
    <xf numFmtId="0" fontId="46" fillId="5" borderId="7" xfId="0" applyFont="1" applyFill="1" applyBorder="1" applyAlignment="1" applyProtection="1">
      <alignment horizontal="center" vertical="center" wrapText="1"/>
      <protection locked="0"/>
    </xf>
    <xf numFmtId="0" fontId="46" fillId="5" borderId="60" xfId="0" applyFont="1" applyFill="1" applyBorder="1" applyAlignment="1" applyProtection="1">
      <alignment horizontal="center" vertical="center" wrapText="1"/>
      <protection hidden="1"/>
    </xf>
    <xf numFmtId="0" fontId="46" fillId="5" borderId="22" xfId="0" applyFont="1" applyFill="1" applyBorder="1" applyAlignment="1" applyProtection="1">
      <alignment horizontal="center" vertical="center" wrapText="1"/>
      <protection hidden="1"/>
    </xf>
    <xf numFmtId="0" fontId="31" fillId="5" borderId="1" xfId="0" applyFont="1" applyFill="1" applyBorder="1" applyAlignment="1" applyProtection="1">
      <alignment horizontal="center" vertical="center" wrapText="1"/>
      <protection hidden="1"/>
    </xf>
    <xf numFmtId="0" fontId="72" fillId="5" borderId="0" xfId="0" applyFont="1" applyFill="1" applyAlignment="1">
      <alignment horizontal="center" vertical="center" wrapText="1"/>
    </xf>
    <xf numFmtId="0" fontId="59" fillId="13" borderId="8" xfId="0" applyFont="1" applyFill="1" applyBorder="1" applyAlignment="1" applyProtection="1"/>
    <xf numFmtId="0" fontId="31" fillId="5" borderId="5" xfId="5" applyNumberFormat="1" applyFont="1" applyFill="1" applyBorder="1" applyAlignment="1" applyProtection="1">
      <alignment horizontal="center" vertical="center" wrapText="1"/>
      <protection locked="0"/>
    </xf>
    <xf numFmtId="0" fontId="33" fillId="5" borderId="5" xfId="0" applyFont="1" applyFill="1" applyBorder="1" applyAlignment="1" applyProtection="1">
      <alignment horizontal="center" vertical="center" wrapText="1"/>
      <protection locked="0"/>
    </xf>
    <xf numFmtId="0" fontId="46" fillId="5" borderId="46" xfId="0" applyFont="1" applyFill="1" applyBorder="1" applyAlignment="1" applyProtection="1">
      <alignment horizontal="center" vertical="center" wrapText="1"/>
      <protection locked="0"/>
    </xf>
    <xf numFmtId="0" fontId="48" fillId="13" borderId="25" xfId="0" applyFont="1" applyFill="1" applyBorder="1" applyAlignment="1" applyProtection="1">
      <alignment horizontal="center" vertical="center" wrapText="1"/>
    </xf>
    <xf numFmtId="0" fontId="48" fillId="13" borderId="9" xfId="0" applyFont="1" applyFill="1" applyBorder="1" applyAlignment="1" applyProtection="1">
      <alignment horizontal="center" vertical="center" wrapText="1"/>
    </xf>
    <xf numFmtId="0" fontId="27" fillId="6" borderId="61" xfId="0" applyFont="1" applyFill="1" applyBorder="1" applyAlignment="1" applyProtection="1">
      <alignment horizontal="center" vertical="center" wrapText="1"/>
    </xf>
    <xf numFmtId="0" fontId="27" fillId="6" borderId="50" xfId="0" applyFont="1" applyFill="1" applyBorder="1" applyAlignment="1" applyProtection="1">
      <alignment horizontal="center" vertical="center" wrapText="1"/>
    </xf>
    <xf numFmtId="164" fontId="44" fillId="0" borderId="2" xfId="0" applyNumberFormat="1" applyFont="1" applyBorder="1" applyAlignment="1" applyProtection="1">
      <alignment horizontal="center" vertical="center"/>
      <protection locked="0"/>
    </xf>
    <xf numFmtId="0" fontId="55" fillId="5" borderId="36" xfId="0" applyFont="1" applyFill="1" applyBorder="1" applyAlignment="1" applyProtection="1">
      <alignment horizontal="left" vertical="center" wrapText="1"/>
    </xf>
    <xf numFmtId="0" fontId="55" fillId="5" borderId="37" xfId="0" applyFont="1" applyFill="1" applyBorder="1" applyAlignment="1" applyProtection="1">
      <alignment horizontal="left" vertical="center" wrapText="1"/>
    </xf>
    <xf numFmtId="0" fontId="71" fillId="5" borderId="37" xfId="0" applyFont="1" applyFill="1" applyBorder="1" applyAlignment="1" applyProtection="1">
      <alignment horizontal="center" vertical="center" wrapText="1"/>
    </xf>
    <xf numFmtId="0" fontId="71" fillId="5" borderId="38" xfId="0" applyFont="1" applyFill="1" applyBorder="1" applyAlignment="1" applyProtection="1">
      <alignment horizontal="center" vertical="center" wrapText="1"/>
    </xf>
    <xf numFmtId="0" fontId="48" fillId="13" borderId="23" xfId="0" applyFont="1" applyFill="1" applyBorder="1" applyAlignment="1" applyProtection="1">
      <alignment horizontal="center" vertical="center" wrapText="1"/>
    </xf>
    <xf numFmtId="0" fontId="48" fillId="13" borderId="26" xfId="0" applyFont="1" applyFill="1" applyBorder="1" applyAlignment="1" applyProtection="1">
      <alignment horizontal="center" vertical="center" wrapText="1"/>
    </xf>
    <xf numFmtId="0" fontId="46" fillId="5" borderId="36" xfId="0" applyFont="1" applyFill="1" applyBorder="1" applyAlignment="1" applyProtection="1">
      <alignment horizontal="center" vertical="center" wrapText="1"/>
      <protection hidden="1"/>
    </xf>
    <xf numFmtId="0" fontId="31" fillId="5" borderId="8" xfId="0" applyFont="1" applyFill="1" applyBorder="1" applyAlignment="1" applyProtection="1">
      <alignment horizontal="center" vertical="center" wrapText="1"/>
      <protection hidden="1"/>
    </xf>
    <xf numFmtId="0" fontId="28" fillId="5" borderId="40" xfId="0" applyFont="1" applyFill="1" applyBorder="1" applyAlignment="1" applyProtection="1">
      <alignment horizontal="center" vertical="center" wrapText="1"/>
      <protection hidden="1"/>
    </xf>
    <xf numFmtId="0" fontId="28" fillId="5" borderId="27" xfId="0" applyFont="1" applyFill="1" applyBorder="1" applyAlignment="1" applyProtection="1">
      <alignment horizontal="center" vertical="center" wrapText="1"/>
      <protection hidden="1"/>
    </xf>
    <xf numFmtId="0" fontId="28" fillId="5" borderId="41" xfId="0" applyFont="1" applyFill="1" applyBorder="1" applyAlignment="1" applyProtection="1">
      <alignment horizontal="center" vertical="center" wrapText="1"/>
      <protection hidden="1"/>
    </xf>
    <xf numFmtId="0" fontId="31" fillId="5" borderId="8" xfId="0" applyFont="1" applyFill="1" applyBorder="1" applyAlignment="1" applyProtection="1">
      <alignment horizontal="center" vertical="center" wrapText="1"/>
      <protection locked="0"/>
    </xf>
    <xf numFmtId="0" fontId="31" fillId="5" borderId="41" xfId="0" applyFont="1" applyFill="1" applyBorder="1" applyAlignment="1" applyProtection="1">
      <alignment horizontal="center" vertical="center" wrapText="1"/>
      <protection hidden="1"/>
    </xf>
    <xf numFmtId="0" fontId="31" fillId="5" borderId="8" xfId="5" applyNumberFormat="1" applyFont="1" applyFill="1" applyBorder="1" applyAlignment="1" applyProtection="1">
      <alignment horizontal="center" vertical="center" wrapText="1"/>
      <protection locked="0"/>
    </xf>
    <xf numFmtId="0" fontId="49" fillId="5" borderId="13" xfId="0" applyFont="1" applyFill="1" applyBorder="1" applyAlignment="1" applyProtection="1">
      <alignment horizontal="center" vertical="center"/>
    </xf>
    <xf numFmtId="0" fontId="46" fillId="5" borderId="9" xfId="0" applyFont="1" applyFill="1" applyBorder="1" applyAlignment="1" applyProtection="1">
      <alignment horizontal="center" vertical="center" wrapText="1"/>
      <protection locked="0"/>
    </xf>
    <xf numFmtId="0" fontId="33" fillId="5" borderId="8" xfId="0" applyFont="1" applyFill="1" applyBorder="1" applyAlignment="1" applyProtection="1">
      <alignment horizontal="center" vertical="center" wrapText="1"/>
      <protection locked="0"/>
    </xf>
    <xf numFmtId="0" fontId="6" fillId="5" borderId="10"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1" xfId="0" applyFont="1" applyFill="1" applyBorder="1" applyAlignment="1">
      <alignment horizontal="center" vertical="center"/>
    </xf>
    <xf numFmtId="0" fontId="13" fillId="7" borderId="18" xfId="0" applyFont="1" applyFill="1" applyBorder="1" applyAlignment="1">
      <alignment horizontal="center" vertical="center"/>
    </xf>
    <xf numFmtId="0" fontId="13" fillId="7" borderId="20" xfId="0" applyFont="1" applyFill="1" applyBorder="1" applyAlignment="1">
      <alignment horizontal="center" vertical="center"/>
    </xf>
    <xf numFmtId="0" fontId="13" fillId="5" borderId="10" xfId="0" applyFont="1" applyFill="1" applyBorder="1" applyAlignment="1">
      <alignment horizontal="left" vertical="center"/>
    </xf>
    <xf numFmtId="0" fontId="13" fillId="5" borderId="11" xfId="0" applyFont="1" applyFill="1" applyBorder="1" applyAlignment="1">
      <alignment horizontal="left" vertical="center"/>
    </xf>
    <xf numFmtId="0" fontId="13" fillId="5" borderId="12" xfId="0" applyFont="1" applyFill="1" applyBorder="1" applyAlignment="1">
      <alignment horizontal="left" vertical="center"/>
    </xf>
    <xf numFmtId="0" fontId="41" fillId="5" borderId="13" xfId="0" applyFont="1" applyFill="1" applyBorder="1" applyAlignment="1">
      <alignment horizontal="center" vertical="center"/>
    </xf>
    <xf numFmtId="0" fontId="41" fillId="5" borderId="14" xfId="0" applyFont="1" applyFill="1" applyBorder="1" applyAlignment="1">
      <alignment horizontal="center" vertical="center"/>
    </xf>
    <xf numFmtId="0" fontId="6" fillId="5" borderId="13" xfId="0" applyFont="1" applyFill="1" applyBorder="1" applyAlignment="1">
      <alignment horizontal="right" vertical="center"/>
    </xf>
    <xf numFmtId="0" fontId="6" fillId="5" borderId="0" xfId="0" applyFont="1" applyFill="1" applyBorder="1" applyAlignment="1">
      <alignment horizontal="right" vertical="center"/>
    </xf>
    <xf numFmtId="0" fontId="6" fillId="5" borderId="14" xfId="0" applyFont="1" applyFill="1" applyBorder="1" applyAlignment="1">
      <alignment horizontal="right" vertical="center"/>
    </xf>
    <xf numFmtId="0" fontId="13" fillId="5" borderId="1" xfId="0" applyFont="1" applyFill="1" applyBorder="1" applyAlignment="1">
      <alignment horizontal="left" vertical="center"/>
    </xf>
    <xf numFmtId="0" fontId="13" fillId="7" borderId="18" xfId="0" applyFont="1" applyFill="1" applyBorder="1" applyAlignment="1">
      <alignment horizontal="left" vertical="center" wrapText="1"/>
    </xf>
    <xf numFmtId="0" fontId="13" fillId="7" borderId="19" xfId="0" applyFont="1" applyFill="1" applyBorder="1" applyAlignment="1">
      <alignment horizontal="left" vertical="center" wrapText="1"/>
    </xf>
    <xf numFmtId="0" fontId="13" fillId="7" borderId="20"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11" fillId="5" borderId="18" xfId="0" applyFont="1" applyFill="1" applyBorder="1" applyAlignment="1">
      <alignment horizontal="left" vertical="top" wrapText="1"/>
    </xf>
    <xf numFmtId="0" fontId="11" fillId="5" borderId="19" xfId="0" applyFont="1" applyFill="1" applyBorder="1" applyAlignment="1">
      <alignment horizontal="left" vertical="top" wrapText="1"/>
    </xf>
    <xf numFmtId="0" fontId="11" fillId="5" borderId="20" xfId="0" applyFont="1" applyFill="1" applyBorder="1" applyAlignment="1">
      <alignment horizontal="left" vertical="top" wrapText="1"/>
    </xf>
    <xf numFmtId="0" fontId="11" fillId="7" borderId="18" xfId="0" applyFont="1" applyFill="1" applyBorder="1" applyAlignment="1">
      <alignment vertical="center" wrapText="1"/>
    </xf>
    <xf numFmtId="0" fontId="11" fillId="7" borderId="19" xfId="0" applyFont="1" applyFill="1" applyBorder="1" applyAlignment="1">
      <alignment vertical="center" wrapText="1"/>
    </xf>
    <xf numFmtId="0" fontId="11" fillId="7" borderId="20" xfId="0" applyFont="1" applyFill="1" applyBorder="1" applyAlignment="1">
      <alignment vertical="center" wrapText="1"/>
    </xf>
    <xf numFmtId="0" fontId="11" fillId="5" borderId="27"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5" borderId="18" xfId="0" applyFont="1" applyFill="1" applyBorder="1" applyAlignment="1">
      <alignment horizontal="left" vertical="center" wrapText="1"/>
    </xf>
    <xf numFmtId="0" fontId="11" fillId="5" borderId="19"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1" fillId="5" borderId="13" xfId="0" applyFont="1" applyFill="1" applyBorder="1" applyAlignment="1">
      <alignment horizontal="left" vertical="center" wrapText="1"/>
    </xf>
    <xf numFmtId="0" fontId="6" fillId="5" borderId="15" xfId="0" applyFont="1" applyFill="1" applyBorder="1" applyAlignment="1">
      <alignment horizontal="right" vertical="center"/>
    </xf>
    <xf numFmtId="0" fontId="6" fillId="5" borderId="17" xfId="0" applyFont="1" applyFill="1" applyBorder="1" applyAlignment="1">
      <alignment horizontal="right" vertical="center"/>
    </xf>
    <xf numFmtId="0" fontId="13" fillId="5" borderId="18" xfId="0" applyFont="1" applyFill="1" applyBorder="1" applyAlignment="1">
      <alignment horizontal="left" vertical="center"/>
    </xf>
    <xf numFmtId="0" fontId="13" fillId="5" borderId="19" xfId="0" applyFont="1" applyFill="1" applyBorder="1" applyAlignment="1">
      <alignment horizontal="left" vertical="center"/>
    </xf>
    <xf numFmtId="0" fontId="13" fillId="5" borderId="20" xfId="0" applyFont="1" applyFill="1" applyBorder="1" applyAlignment="1">
      <alignment horizontal="left" vertical="center"/>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3" fillId="0" borderId="15" xfId="0" applyFont="1" applyBorder="1" applyAlignment="1">
      <alignment horizontal="left" vertical="center"/>
    </xf>
    <xf numFmtId="0" fontId="13" fillId="0" borderId="17" xfId="0" applyFont="1" applyBorder="1" applyAlignment="1">
      <alignment horizontal="left" vertical="center"/>
    </xf>
    <xf numFmtId="0" fontId="13" fillId="0" borderId="16" xfId="0" applyFont="1" applyBorder="1" applyAlignment="1">
      <alignment horizontal="left" vertical="center"/>
    </xf>
    <xf numFmtId="0" fontId="13" fillId="7" borderId="10" xfId="0" applyFont="1" applyFill="1" applyBorder="1" applyAlignment="1">
      <alignment horizontal="left" vertical="center" wrapText="1"/>
    </xf>
    <xf numFmtId="0" fontId="13" fillId="7" borderId="11" xfId="0" applyFont="1" applyFill="1" applyBorder="1" applyAlignment="1">
      <alignment horizontal="left" vertical="center" wrapText="1"/>
    </xf>
    <xf numFmtId="0" fontId="13" fillId="7" borderId="12" xfId="0" applyFont="1" applyFill="1" applyBorder="1" applyAlignment="1">
      <alignment horizontal="left" vertical="center" wrapText="1"/>
    </xf>
    <xf numFmtId="0" fontId="0"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6" fillId="7" borderId="1" xfId="0" applyFont="1" applyFill="1" applyBorder="1" applyAlignment="1">
      <alignment horizontal="center" vertical="center" wrapText="1"/>
    </xf>
    <xf numFmtId="0" fontId="14" fillId="7" borderId="18" xfId="0" applyFont="1" applyFill="1" applyBorder="1" applyAlignment="1">
      <alignment horizontal="center" vertical="center"/>
    </xf>
    <xf numFmtId="0" fontId="14" fillId="7" borderId="19" xfId="0" applyFont="1" applyFill="1" applyBorder="1" applyAlignment="1">
      <alignment horizontal="center" vertical="center"/>
    </xf>
    <xf numFmtId="0" fontId="14" fillId="7" borderId="20" xfId="0" applyFont="1" applyFill="1" applyBorder="1" applyAlignment="1">
      <alignment horizontal="center" vertical="center"/>
    </xf>
    <xf numFmtId="0" fontId="13" fillId="5" borderId="0" xfId="0" applyFont="1" applyFill="1" applyBorder="1" applyAlignment="1">
      <alignment horizontal="left" vertical="center"/>
    </xf>
    <xf numFmtId="0" fontId="11" fillId="5" borderId="15"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6" fillId="5" borderId="16" xfId="0" applyFont="1" applyFill="1" applyBorder="1" applyAlignment="1">
      <alignment horizontal="right" vertical="center"/>
    </xf>
    <xf numFmtId="0" fontId="11" fillId="7" borderId="10" xfId="0" applyFont="1" applyFill="1" applyBorder="1" applyAlignment="1">
      <alignment vertical="center" wrapText="1"/>
    </xf>
    <xf numFmtId="0" fontId="11" fillId="7" borderId="11" xfId="0" applyFont="1" applyFill="1" applyBorder="1" applyAlignment="1">
      <alignment vertical="center" wrapText="1"/>
    </xf>
    <xf numFmtId="0" fontId="11" fillId="7" borderId="12" xfId="0" applyFont="1" applyFill="1" applyBorder="1" applyAlignment="1">
      <alignment vertical="center" wrapText="1"/>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33" xfId="0" applyFont="1" applyFill="1" applyBorder="1" applyAlignment="1">
      <alignment horizontal="center" vertical="center" textRotation="180"/>
    </xf>
    <xf numFmtId="0" fontId="6" fillId="4" borderId="27" xfId="0" applyFont="1" applyFill="1" applyBorder="1" applyAlignment="1">
      <alignment horizontal="center" vertical="center" textRotation="180"/>
    </xf>
    <xf numFmtId="0" fontId="6" fillId="4" borderId="5" xfId="0" applyFont="1" applyFill="1" applyBorder="1" applyAlignment="1">
      <alignment horizontal="center" vertical="center" textRotation="180"/>
    </xf>
    <xf numFmtId="0" fontId="11" fillId="5" borderId="18" xfId="0" applyFont="1" applyFill="1" applyBorder="1" applyAlignment="1">
      <alignment vertical="center" wrapText="1"/>
    </xf>
    <xf numFmtId="0" fontId="11" fillId="5" borderId="19" xfId="0" applyFont="1" applyFill="1" applyBorder="1" applyAlignment="1">
      <alignment vertical="center" wrapText="1"/>
    </xf>
    <xf numFmtId="0" fontId="11" fillId="5" borderId="20" xfId="0" applyFont="1" applyFill="1" applyBorder="1" applyAlignment="1">
      <alignment vertical="center" wrapText="1"/>
    </xf>
    <xf numFmtId="0" fontId="6" fillId="4" borderId="1" xfId="0" applyFont="1" applyFill="1" applyBorder="1" applyAlignment="1">
      <alignment horizontal="center" vertical="center" textRotation="180"/>
    </xf>
    <xf numFmtId="0" fontId="37" fillId="5" borderId="0" xfId="0" applyFont="1" applyFill="1" applyBorder="1" applyAlignment="1">
      <alignment horizontal="center" vertical="top" wrapText="1"/>
    </xf>
    <xf numFmtId="0" fontId="6"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6" fillId="7" borderId="18"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5" fillId="4" borderId="33" xfId="0" applyFont="1" applyFill="1" applyBorder="1" applyAlignment="1">
      <alignment horizontal="center" vertical="center"/>
    </xf>
    <xf numFmtId="0" fontId="5" fillId="4" borderId="30" xfId="0" applyFont="1" applyFill="1" applyBorder="1" applyAlignment="1">
      <alignment horizontal="center" vertical="center"/>
    </xf>
    <xf numFmtId="0" fontId="35" fillId="4" borderId="2" xfId="0" applyFont="1" applyFill="1" applyBorder="1" applyAlignment="1">
      <alignment horizontal="center" vertical="center"/>
    </xf>
    <xf numFmtId="0" fontId="35" fillId="4" borderId="3" xfId="0" applyFont="1" applyFill="1" applyBorder="1" applyAlignment="1">
      <alignment horizontal="center" vertical="center"/>
    </xf>
    <xf numFmtId="0" fontId="35" fillId="4" borderId="4" xfId="0" applyFont="1" applyFill="1" applyBorder="1" applyAlignment="1">
      <alignment horizontal="center" vertical="center"/>
    </xf>
    <xf numFmtId="0" fontId="0" fillId="5" borderId="18"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0"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14" fillId="0" borderId="25"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36" fillId="10" borderId="10" xfId="0" applyFont="1" applyFill="1" applyBorder="1" applyAlignment="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wrapText="1"/>
    </xf>
    <xf numFmtId="0" fontId="36" fillId="10" borderId="14" xfId="0" applyFont="1" applyFill="1" applyBorder="1" applyAlignment="1">
      <alignment horizontal="center" vertical="center" wrapText="1"/>
    </xf>
    <xf numFmtId="0" fontId="36" fillId="10" borderId="15" xfId="0" applyFont="1" applyFill="1" applyBorder="1" applyAlignment="1">
      <alignment horizontal="center" vertical="center" wrapText="1"/>
    </xf>
    <xf numFmtId="0" fontId="36" fillId="10" borderId="1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6" fillId="0" borderId="47" xfId="0" applyFont="1" applyBorder="1" applyAlignment="1">
      <alignment horizontal="center" vertical="center" wrapText="1"/>
    </xf>
    <xf numFmtId="0" fontId="36" fillId="0" borderId="48"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17" xfId="0" applyFont="1" applyBorder="1" applyAlignment="1">
      <alignment horizontal="center" vertical="center" wrapText="1"/>
    </xf>
    <xf numFmtId="0" fontId="36" fillId="9" borderId="10" xfId="0" applyFont="1" applyFill="1" applyBorder="1" applyAlignment="1">
      <alignment horizontal="center" vertical="center" wrapText="1"/>
    </xf>
    <xf numFmtId="0" fontId="36" fillId="9" borderId="12" xfId="0" applyFont="1" applyFill="1" applyBorder="1" applyAlignment="1">
      <alignment horizontal="center" vertical="center" wrapText="1"/>
    </xf>
    <xf numFmtId="0" fontId="36" fillId="9" borderId="13" xfId="0" applyFont="1" applyFill="1" applyBorder="1" applyAlignment="1">
      <alignment horizontal="center" vertical="center" wrapText="1"/>
    </xf>
    <xf numFmtId="0" fontId="36" fillId="9" borderId="14" xfId="0" applyFont="1" applyFill="1" applyBorder="1" applyAlignment="1">
      <alignment horizontal="center" vertical="center" wrapText="1"/>
    </xf>
    <xf numFmtId="0" fontId="36" fillId="9" borderId="15" xfId="0" applyFont="1" applyFill="1" applyBorder="1" applyAlignment="1">
      <alignment horizontal="center" vertical="center" wrapText="1"/>
    </xf>
    <xf numFmtId="0" fontId="36" fillId="9" borderId="16" xfId="0" applyFont="1" applyFill="1" applyBorder="1" applyAlignment="1">
      <alignment horizontal="center" vertical="center" wrapText="1"/>
    </xf>
    <xf numFmtId="0" fontId="12" fillId="0" borderId="1"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6" xfId="0" applyFont="1" applyBorder="1" applyAlignment="1">
      <alignment horizontal="center" vertical="center" wrapText="1"/>
    </xf>
    <xf numFmtId="0" fontId="36" fillId="8" borderId="10" xfId="0" applyFont="1" applyFill="1" applyBorder="1" applyAlignment="1">
      <alignment horizontal="center" vertical="center" wrapText="1"/>
    </xf>
    <xf numFmtId="0" fontId="36" fillId="8" borderId="12" xfId="0" applyFont="1" applyFill="1" applyBorder="1" applyAlignment="1">
      <alignment horizontal="center" vertical="center" wrapText="1"/>
    </xf>
    <xf numFmtId="0" fontId="36" fillId="8" borderId="13" xfId="0" applyFont="1" applyFill="1" applyBorder="1" applyAlignment="1">
      <alignment horizontal="center" vertical="center" wrapText="1"/>
    </xf>
    <xf numFmtId="0" fontId="36" fillId="8" borderId="14" xfId="0" applyFont="1" applyFill="1" applyBorder="1" applyAlignment="1">
      <alignment horizontal="center" vertical="center" wrapText="1"/>
    </xf>
    <xf numFmtId="0" fontId="36" fillId="8" borderId="15" xfId="0" applyFont="1" applyFill="1" applyBorder="1" applyAlignment="1">
      <alignment horizontal="center" vertical="center" wrapText="1"/>
    </xf>
    <xf numFmtId="0" fontId="36" fillId="8" borderId="16" xfId="0" applyFont="1" applyFill="1" applyBorder="1" applyAlignment="1">
      <alignment horizontal="center" vertical="center" wrapText="1"/>
    </xf>
    <xf numFmtId="0" fontId="16" fillId="6" borderId="18" xfId="0" applyFont="1" applyFill="1" applyBorder="1" applyAlignment="1">
      <alignment horizontal="center" vertical="center"/>
    </xf>
    <xf numFmtId="0" fontId="16" fillId="6" borderId="19" xfId="0" applyFont="1" applyFill="1" applyBorder="1" applyAlignment="1">
      <alignment horizontal="center" vertical="center"/>
    </xf>
    <xf numFmtId="0" fontId="16" fillId="6" borderId="20" xfId="0" applyFont="1" applyFill="1" applyBorder="1" applyAlignment="1">
      <alignment horizontal="center" vertic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9"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2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6" fillId="5" borderId="11" xfId="0" applyFont="1" applyFill="1" applyBorder="1" applyAlignment="1">
      <alignment horizontal="center" vertical="center"/>
    </xf>
    <xf numFmtId="0" fontId="36" fillId="0" borderId="0" xfId="0" applyFont="1" applyBorder="1" applyAlignment="1">
      <alignment horizontal="left" vertical="center" wrapText="1"/>
    </xf>
    <xf numFmtId="0" fontId="43" fillId="0" borderId="0" xfId="0" applyFont="1" applyBorder="1" applyAlignment="1">
      <alignment horizontal="left" vertical="center" wrapText="1"/>
    </xf>
    <xf numFmtId="0" fontId="11" fillId="5" borderId="5" xfId="0" applyFont="1" applyFill="1" applyBorder="1" applyAlignment="1">
      <alignment horizontal="left" vertical="center" wrapText="1"/>
    </xf>
    <xf numFmtId="0" fontId="36" fillId="0" borderId="0" xfId="0" applyFont="1" applyBorder="1" applyAlignment="1">
      <alignment horizontal="left" vertical="top" wrapText="1"/>
    </xf>
    <xf numFmtId="0" fontId="13" fillId="5" borderId="1" xfId="0" applyFont="1" applyFill="1" applyBorder="1" applyAlignment="1">
      <alignment horizontal="left" vertical="center" wrapText="1"/>
    </xf>
    <xf numFmtId="0" fontId="13" fillId="5" borderId="19" xfId="0" applyFont="1" applyFill="1" applyBorder="1" applyAlignment="1">
      <alignment horizontal="left" vertical="center" wrapText="1"/>
    </xf>
    <xf numFmtId="0" fontId="13" fillId="5" borderId="20" xfId="0" applyFont="1" applyFill="1" applyBorder="1" applyAlignment="1">
      <alignment horizontal="left" vertical="center" wrapText="1"/>
    </xf>
    <xf numFmtId="0" fontId="17" fillId="5" borderId="0" xfId="0" applyFont="1" applyFill="1" applyAlignment="1">
      <alignment horizontal="center" vertical="center"/>
    </xf>
    <xf numFmtId="0" fontId="12" fillId="5" borderId="1" xfId="0" applyFont="1" applyFill="1" applyBorder="1" applyAlignment="1">
      <alignment horizontal="center" vertical="center" wrapText="1"/>
    </xf>
    <xf numFmtId="0" fontId="65" fillId="5" borderId="7" xfId="0" applyFont="1" applyFill="1" applyBorder="1" applyAlignment="1">
      <alignment horizontal="center" vertical="center" wrapText="1"/>
    </xf>
    <xf numFmtId="0" fontId="67" fillId="10" borderId="21" xfId="0" applyFont="1" applyFill="1" applyBorder="1" applyAlignment="1">
      <alignment horizontal="center" vertical="center" wrapText="1"/>
    </xf>
    <xf numFmtId="0" fontId="67" fillId="10" borderId="26" xfId="0" applyFont="1" applyFill="1" applyBorder="1" applyAlignment="1">
      <alignment horizontal="center" vertical="center" wrapText="1"/>
    </xf>
    <xf numFmtId="0" fontId="65" fillId="5" borderId="1" xfId="0" applyFont="1" applyFill="1" applyBorder="1" applyAlignment="1">
      <alignment horizontal="center" vertical="center" wrapText="1"/>
    </xf>
    <xf numFmtId="0" fontId="65" fillId="5" borderId="8"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65" fillId="5" borderId="9" xfId="0" applyFont="1" applyFill="1" applyBorder="1" applyAlignment="1">
      <alignment horizontal="center" vertical="center" wrapText="1"/>
    </xf>
    <xf numFmtId="0" fontId="67" fillId="9" borderId="21" xfId="0" applyFont="1" applyFill="1" applyBorder="1" applyAlignment="1">
      <alignment horizontal="center" vertical="center" wrapText="1"/>
    </xf>
    <xf numFmtId="0" fontId="67" fillId="8" borderId="21" xfId="0" applyFont="1" applyFill="1" applyBorder="1" applyAlignment="1">
      <alignment horizontal="center" vertical="center" wrapText="1"/>
    </xf>
    <xf numFmtId="0" fontId="63" fillId="5" borderId="2" xfId="0" applyFont="1" applyFill="1" applyBorder="1" applyAlignment="1">
      <alignment horizontal="center" vertical="center" wrapText="1"/>
    </xf>
    <xf numFmtId="0" fontId="63" fillId="5" borderId="3" xfId="0" applyFont="1" applyFill="1" applyBorder="1" applyAlignment="1">
      <alignment horizontal="center" vertical="center" wrapText="1"/>
    </xf>
    <xf numFmtId="0" fontId="63" fillId="5" borderId="4" xfId="0" applyFont="1" applyFill="1" applyBorder="1" applyAlignment="1">
      <alignment horizontal="center" vertical="center" wrapText="1"/>
    </xf>
    <xf numFmtId="0" fontId="68" fillId="5" borderId="31" xfId="0" applyFont="1" applyFill="1" applyBorder="1" applyAlignment="1">
      <alignment horizontal="left" vertical="center" wrapText="1"/>
    </xf>
    <xf numFmtId="0" fontId="68" fillId="5" borderId="22" xfId="0" applyFont="1" applyFill="1" applyBorder="1" applyAlignment="1">
      <alignment horizontal="left" vertical="center" wrapText="1"/>
    </xf>
    <xf numFmtId="0" fontId="64" fillId="5" borderId="24" xfId="0" applyFont="1" applyFill="1" applyBorder="1" applyAlignment="1">
      <alignment horizontal="center" vertical="center" wrapText="1"/>
    </xf>
    <xf numFmtId="0" fontId="64" fillId="5" borderId="1" xfId="0" applyFont="1" applyFill="1" applyBorder="1" applyAlignment="1">
      <alignment horizontal="center" vertical="center" wrapText="1"/>
    </xf>
    <xf numFmtId="0" fontId="64" fillId="5" borderId="25" xfId="0" applyFont="1" applyFill="1" applyBorder="1" applyAlignment="1">
      <alignment horizontal="center" vertical="center" wrapText="1"/>
    </xf>
    <xf numFmtId="0" fontId="64" fillId="5" borderId="7" xfId="0" applyFont="1" applyFill="1" applyBorder="1" applyAlignment="1">
      <alignment horizontal="center" vertical="center" wrapText="1"/>
    </xf>
    <xf numFmtId="0" fontId="68" fillId="5" borderId="22" xfId="0" applyFont="1" applyFill="1" applyBorder="1" applyAlignment="1">
      <alignment horizontal="right" vertical="center" wrapText="1"/>
    </xf>
    <xf numFmtId="0" fontId="12" fillId="5" borderId="55" xfId="0" applyFont="1" applyFill="1" applyBorder="1" applyAlignment="1">
      <alignment horizontal="center" vertical="center" wrapText="1"/>
    </xf>
    <xf numFmtId="0" fontId="12" fillId="5" borderId="52" xfId="0" applyFont="1" applyFill="1" applyBorder="1" applyAlignment="1">
      <alignment horizontal="center" vertical="center" wrapText="1"/>
    </xf>
    <xf numFmtId="0" fontId="64" fillId="5" borderId="55" xfId="0" applyFont="1" applyFill="1" applyBorder="1" applyAlignment="1">
      <alignment horizontal="center" vertical="center" wrapText="1"/>
    </xf>
    <xf numFmtId="0" fontId="64" fillId="5" borderId="52" xfId="0" applyFont="1" applyFill="1" applyBorder="1" applyAlignment="1">
      <alignment horizontal="center" vertical="center" wrapText="1"/>
    </xf>
    <xf numFmtId="0" fontId="64" fillId="5" borderId="55" xfId="0" applyFont="1" applyFill="1" applyBorder="1" applyAlignment="1">
      <alignment horizontal="left" vertical="center" wrapText="1"/>
    </xf>
    <xf numFmtId="0" fontId="64" fillId="5" borderId="51" xfId="0" applyFont="1" applyFill="1" applyBorder="1" applyAlignment="1">
      <alignment horizontal="left" vertical="center" wrapText="1"/>
    </xf>
    <xf numFmtId="0" fontId="64" fillId="5" borderId="34" xfId="0" applyFont="1" applyFill="1" applyBorder="1" applyAlignment="1">
      <alignment horizontal="center" vertical="center" wrapText="1"/>
    </xf>
    <xf numFmtId="0" fontId="64" fillId="5" borderId="38" xfId="0" applyFont="1" applyFill="1" applyBorder="1" applyAlignment="1">
      <alignment horizontal="center" vertical="center" wrapText="1"/>
    </xf>
    <xf numFmtId="0" fontId="65" fillId="5" borderId="34" xfId="0" applyFont="1" applyFill="1" applyBorder="1" applyAlignment="1">
      <alignment horizontal="center" vertical="center" wrapText="1"/>
    </xf>
    <xf numFmtId="0" fontId="65" fillId="5" borderId="38" xfId="0" applyFont="1" applyFill="1" applyBorder="1" applyAlignment="1">
      <alignment horizontal="center" vertical="center" wrapText="1"/>
    </xf>
    <xf numFmtId="0" fontId="65" fillId="5" borderId="55" xfId="0" applyFont="1" applyFill="1" applyBorder="1" applyAlignment="1">
      <alignment horizontal="center" vertical="center" wrapText="1"/>
    </xf>
    <xf numFmtId="0" fontId="65" fillId="5" borderId="52" xfId="0" applyFont="1" applyFill="1" applyBorder="1" applyAlignment="1">
      <alignment horizontal="center" vertical="center" wrapText="1"/>
    </xf>
    <xf numFmtId="0" fontId="62" fillId="5" borderId="0" xfId="0" applyFont="1" applyFill="1" applyAlignment="1">
      <alignment horizontal="center" vertical="center" wrapText="1"/>
    </xf>
    <xf numFmtId="0" fontId="67" fillId="8" borderId="55" xfId="0" applyFont="1" applyFill="1" applyBorder="1" applyAlignment="1">
      <alignment horizontal="center" vertical="center" wrapText="1"/>
    </xf>
    <xf numFmtId="0" fontId="67" fillId="8" borderId="52" xfId="0" applyFont="1" applyFill="1" applyBorder="1" applyAlignment="1">
      <alignment horizontal="center" vertical="center" wrapText="1"/>
    </xf>
    <xf numFmtId="0" fontId="67" fillId="9" borderId="51" xfId="0" applyFont="1" applyFill="1" applyBorder="1" applyAlignment="1">
      <alignment horizontal="center" vertical="center" wrapText="1"/>
    </xf>
    <xf numFmtId="0" fontId="67" fillId="9" borderId="52" xfId="0" applyFont="1" applyFill="1" applyBorder="1" applyAlignment="1">
      <alignment horizontal="center" vertical="center" wrapText="1"/>
    </xf>
  </cellXfs>
  <cellStyles count="7">
    <cellStyle name="Normal" xfId="0" builtinId="0"/>
    <cellStyle name="Normal 2" xfId="1"/>
    <cellStyle name="Normal 3" xfId="4"/>
    <cellStyle name="Normal 4" xfId="2"/>
    <cellStyle name="Normal 5" xfId="6"/>
    <cellStyle name="Porcentaje" xfId="5" builtinId="5"/>
    <cellStyle name="TableStyleLight1 2" xfId="3"/>
  </cellStyles>
  <dxfs count="100">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C00000"/>
        </patternFill>
      </fill>
    </dxf>
    <dxf>
      <fill>
        <patternFill>
          <bgColor rgb="FFFFC000"/>
        </patternFill>
      </fill>
    </dxf>
    <dxf>
      <fill>
        <patternFill>
          <bgColor rgb="FF00B050"/>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186733</xdr:colOff>
      <xdr:row>0</xdr:row>
      <xdr:rowOff>38100</xdr:rowOff>
    </xdr:from>
    <xdr:to>
      <xdr:col>2</xdr:col>
      <xdr:colOff>1171575</xdr:colOff>
      <xdr:row>3</xdr:row>
      <xdr:rowOff>198715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733" y="38100"/>
          <a:ext cx="1222967" cy="8749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153381</xdr:colOff>
      <xdr:row>0</xdr:row>
      <xdr:rowOff>95529</xdr:rowOff>
    </xdr:from>
    <xdr:to>
      <xdr:col>3</xdr:col>
      <xdr:colOff>422522</xdr:colOff>
      <xdr:row>3</xdr:row>
      <xdr:rowOff>345281</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381" y="95529"/>
          <a:ext cx="1519297" cy="11070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89648</xdr:colOff>
      <xdr:row>0</xdr:row>
      <xdr:rowOff>85910</xdr:rowOff>
    </xdr:from>
    <xdr:to>
      <xdr:col>2</xdr:col>
      <xdr:colOff>816417</xdr:colOff>
      <xdr:row>3</xdr:row>
      <xdr:rowOff>224118</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648" y="85910"/>
          <a:ext cx="1264651" cy="9114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146820</xdr:colOff>
      <xdr:row>0</xdr:row>
      <xdr:rowOff>74083</xdr:rowOff>
    </xdr:from>
    <xdr:to>
      <xdr:col>2</xdr:col>
      <xdr:colOff>31749</xdr:colOff>
      <xdr:row>3</xdr:row>
      <xdr:rowOff>211909</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820" y="74083"/>
          <a:ext cx="1281929" cy="931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116417</xdr:colOff>
      <xdr:row>0</xdr:row>
      <xdr:rowOff>0</xdr:rowOff>
    </xdr:from>
    <xdr:to>
      <xdr:col>1</xdr:col>
      <xdr:colOff>690925</xdr:colOff>
      <xdr:row>3</xdr:row>
      <xdr:rowOff>253443</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417" y="0"/>
          <a:ext cx="1336508" cy="9625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73025</xdr:colOff>
      <xdr:row>0</xdr:row>
      <xdr:rowOff>0</xdr:rowOff>
    </xdr:from>
    <xdr:to>
      <xdr:col>2</xdr:col>
      <xdr:colOff>257008</xdr:colOff>
      <xdr:row>3</xdr:row>
      <xdr:rowOff>238626</xdr:rowOff>
    </xdr:to>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025" y="0"/>
          <a:ext cx="1337566" cy="9688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127000</xdr:colOff>
      <xdr:row>0</xdr:row>
      <xdr:rowOff>21166</xdr:rowOff>
    </xdr:from>
    <xdr:to>
      <xdr:col>2</xdr:col>
      <xdr:colOff>836083</xdr:colOff>
      <xdr:row>3</xdr:row>
      <xdr:rowOff>235113</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21166"/>
          <a:ext cx="1502833" cy="10076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3362</xdr:colOff>
      <xdr:row>5</xdr:row>
      <xdr:rowOff>9525</xdr:rowOff>
    </xdr:from>
    <xdr:to>
      <xdr:col>0</xdr:col>
      <xdr:colOff>1209675</xdr:colOff>
      <xdr:row>8</xdr:row>
      <xdr:rowOff>1840006</xdr:rowOff>
    </xdr:to>
    <xdr:cxnSp macro="">
      <xdr:nvCxnSpPr>
        <xdr:cNvPr id="2" name="2 Conector recto"/>
        <xdr:cNvCxnSpPr/>
      </xdr:nvCxnSpPr>
      <xdr:spPr>
        <a:xfrm flipH="1">
          <a:off x="3362" y="800100"/>
          <a:ext cx="1206313" cy="2859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3362</xdr:colOff>
      <xdr:row>5</xdr:row>
      <xdr:rowOff>9525</xdr:rowOff>
    </xdr:from>
    <xdr:to>
      <xdr:col>0</xdr:col>
      <xdr:colOff>1209675</xdr:colOff>
      <xdr:row>8</xdr:row>
      <xdr:rowOff>1840006</xdr:rowOff>
    </xdr:to>
    <xdr:cxnSp macro="">
      <xdr:nvCxnSpPr>
        <xdr:cNvPr id="3" name="2 Conector recto"/>
        <xdr:cNvCxnSpPr/>
      </xdr:nvCxnSpPr>
      <xdr:spPr>
        <a:xfrm flipH="1">
          <a:off x="3362" y="800100"/>
          <a:ext cx="1206313" cy="2859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17</xdr:row>
      <xdr:rowOff>33618</xdr:rowOff>
    </xdr:from>
    <xdr:to>
      <xdr:col>1</xdr:col>
      <xdr:colOff>0</xdr:colOff>
      <xdr:row>21</xdr:row>
      <xdr:rowOff>0</xdr:rowOff>
    </xdr:to>
    <xdr:cxnSp macro="">
      <xdr:nvCxnSpPr>
        <xdr:cNvPr id="4" name="5 Conector recto"/>
        <xdr:cNvCxnSpPr/>
      </xdr:nvCxnSpPr>
      <xdr:spPr>
        <a:xfrm flipH="1">
          <a:off x="1" y="9996768"/>
          <a:ext cx="1228724" cy="6140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133350</xdr:colOff>
      <xdr:row>0</xdr:row>
      <xdr:rowOff>19050</xdr:rowOff>
    </xdr:from>
    <xdr:to>
      <xdr:col>1</xdr:col>
      <xdr:colOff>241133</xdr:colOff>
      <xdr:row>3</xdr:row>
      <xdr:rowOff>286251</xdr:rowOff>
    </xdr:to>
    <xdr:pic>
      <xdr:nvPicPr>
        <xdr:cNvPr id="6"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9050"/>
          <a:ext cx="1336508" cy="9625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V73"/>
  <sheetViews>
    <sheetView topLeftCell="B1" zoomScaleNormal="100" workbookViewId="0">
      <selection activeCell="J14" sqref="J14"/>
    </sheetView>
  </sheetViews>
  <sheetFormatPr baseColWidth="10" defaultColWidth="9.140625" defaultRowHeight="12.75" x14ac:dyDescent="0.2"/>
  <cols>
    <col min="1" max="1" width="3.85546875" style="100" hidden="1" customWidth="1"/>
    <col min="2" max="2" width="3.5703125" style="100" customWidth="1"/>
    <col min="3" max="3" width="21.85546875" style="100" customWidth="1"/>
    <col min="4" max="4" width="50.85546875" style="100" bestFit="1" customWidth="1"/>
    <col min="5" max="5" width="14.85546875" style="139" customWidth="1"/>
    <col min="6" max="6" width="18.42578125" style="100" customWidth="1"/>
    <col min="7" max="7" width="19.140625" style="100" bestFit="1" customWidth="1"/>
    <col min="8" max="8" width="19.42578125" style="100" customWidth="1"/>
    <col min="9" max="9" width="15.7109375" style="100" customWidth="1"/>
    <col min="10" max="10" width="15.42578125" style="100" customWidth="1"/>
    <col min="11" max="12" width="18" style="100" customWidth="1"/>
    <col min="13" max="13" width="4.7109375" style="101" customWidth="1"/>
    <col min="14" max="14" width="16.7109375" style="101" customWidth="1"/>
    <col min="15" max="15" width="12.7109375" style="101" customWidth="1"/>
    <col min="16" max="16" width="4.85546875" style="101" customWidth="1"/>
    <col min="17" max="17" width="16.140625" style="101" customWidth="1"/>
    <col min="18" max="18" width="12.7109375" style="101" customWidth="1"/>
    <col min="19" max="19" width="4.7109375" style="101" customWidth="1"/>
    <col min="20" max="20" width="16" style="101" customWidth="1"/>
    <col min="21" max="21" width="6.42578125" style="101" customWidth="1"/>
    <col min="22" max="22" width="14" style="101" customWidth="1"/>
    <col min="23" max="16384" width="9.140625" style="100"/>
  </cols>
  <sheetData>
    <row r="1" spans="1:22" ht="18.75" x14ac:dyDescent="0.2">
      <c r="B1" s="418" t="s">
        <v>11</v>
      </c>
      <c r="C1" s="418"/>
      <c r="D1" s="418"/>
      <c r="E1" s="418"/>
      <c r="F1" s="418"/>
      <c r="G1" s="418"/>
      <c r="H1" s="418"/>
      <c r="I1" s="418"/>
      <c r="J1" s="418"/>
      <c r="K1" s="409" t="s">
        <v>862</v>
      </c>
      <c r="L1" s="410" t="s">
        <v>868</v>
      </c>
      <c r="M1" s="129"/>
      <c r="N1" s="129"/>
      <c r="O1" s="129"/>
      <c r="P1" s="129"/>
      <c r="Q1" s="129"/>
      <c r="R1" s="129"/>
      <c r="S1" s="129"/>
      <c r="T1" s="129"/>
      <c r="U1" s="102"/>
    </row>
    <row r="2" spans="1:22" ht="18.75" x14ac:dyDescent="0.2">
      <c r="C2" s="113"/>
      <c r="D2" s="103"/>
      <c r="E2" s="138"/>
      <c r="F2" s="103"/>
      <c r="G2" s="103"/>
      <c r="H2" s="103"/>
      <c r="I2" s="103"/>
      <c r="J2" s="103"/>
      <c r="K2" s="411" t="s">
        <v>863</v>
      </c>
      <c r="L2" s="412">
        <v>1</v>
      </c>
      <c r="M2" s="103"/>
      <c r="N2" s="103"/>
      <c r="O2" s="103"/>
      <c r="P2" s="103"/>
      <c r="Q2" s="103"/>
      <c r="R2" s="103"/>
      <c r="S2" s="103"/>
      <c r="T2" s="103"/>
    </row>
    <row r="3" spans="1:22" ht="18.75" x14ac:dyDescent="0.2">
      <c r="B3" s="418" t="s">
        <v>604</v>
      </c>
      <c r="C3" s="418"/>
      <c r="D3" s="418"/>
      <c r="E3" s="418"/>
      <c r="F3" s="418"/>
      <c r="G3" s="418"/>
      <c r="H3" s="418"/>
      <c r="I3" s="418"/>
      <c r="J3" s="418"/>
      <c r="K3" s="411" t="s">
        <v>864</v>
      </c>
      <c r="L3" s="413" t="s">
        <v>865</v>
      </c>
      <c r="M3" s="129"/>
      <c r="N3" s="129"/>
      <c r="O3" s="129"/>
      <c r="P3" s="129"/>
      <c r="Q3" s="129"/>
      <c r="R3" s="129"/>
      <c r="S3" s="129"/>
      <c r="T3" s="129"/>
      <c r="U3" s="102"/>
    </row>
    <row r="4" spans="1:22" ht="24" customHeight="1" thickBot="1" x14ac:dyDescent="0.25">
      <c r="K4" s="414" t="s">
        <v>866</v>
      </c>
      <c r="L4" s="415">
        <v>1</v>
      </c>
    </row>
    <row r="5" spans="1:22" hidden="1" x14ac:dyDescent="0.2"/>
    <row r="6" spans="1:22" ht="13.5" hidden="1" thickBot="1" x14ac:dyDescent="0.25"/>
    <row r="7" spans="1:22" s="114" customFormat="1" ht="16.5" thickBot="1" x14ac:dyDescent="0.25">
      <c r="B7" s="427" t="s">
        <v>12</v>
      </c>
      <c r="C7" s="428"/>
      <c r="D7" s="419" t="s">
        <v>848</v>
      </c>
      <c r="E7" s="420"/>
      <c r="F7" s="421"/>
      <c r="G7" s="390" t="s">
        <v>18</v>
      </c>
      <c r="H7" s="422" t="s">
        <v>849</v>
      </c>
      <c r="I7" s="423"/>
      <c r="J7" s="429" t="s">
        <v>56</v>
      </c>
      <c r="K7" s="430"/>
      <c r="L7" s="131" t="s">
        <v>850</v>
      </c>
    </row>
    <row r="8" spans="1:22" s="114" customFormat="1" ht="16.5" thickBot="1" x14ac:dyDescent="0.25">
      <c r="A8" s="116"/>
      <c r="B8" s="116"/>
      <c r="C8" s="115"/>
      <c r="D8" s="115"/>
      <c r="E8" s="115"/>
      <c r="F8" s="115"/>
      <c r="G8" s="115"/>
      <c r="H8" s="115"/>
      <c r="I8" s="116"/>
      <c r="J8" s="107"/>
      <c r="K8" s="107"/>
      <c r="L8" s="107"/>
      <c r="M8" s="107"/>
      <c r="N8" s="107"/>
      <c r="O8" s="107"/>
      <c r="P8" s="107"/>
      <c r="Q8" s="107"/>
      <c r="R8" s="107"/>
      <c r="S8" s="107"/>
      <c r="T8" s="116"/>
      <c r="U8" s="116"/>
      <c r="V8" s="116"/>
    </row>
    <row r="9" spans="1:22" s="114" customFormat="1" ht="28.5" customHeight="1" x14ac:dyDescent="0.2">
      <c r="B9" s="433" t="s">
        <v>23</v>
      </c>
      <c r="C9" s="434"/>
      <c r="D9" s="434"/>
      <c r="E9" s="434"/>
      <c r="F9" s="434"/>
      <c r="G9" s="446" t="s">
        <v>493</v>
      </c>
      <c r="H9" s="447"/>
      <c r="I9" s="448"/>
      <c r="J9" s="424" t="s">
        <v>17</v>
      </c>
      <c r="K9" s="425"/>
      <c r="L9" s="426"/>
    </row>
    <row r="10" spans="1:22" s="114" customFormat="1" ht="15.75" customHeight="1" x14ac:dyDescent="0.2">
      <c r="A10" s="133"/>
      <c r="B10" s="439" t="s">
        <v>19</v>
      </c>
      <c r="C10" s="431" t="s">
        <v>21</v>
      </c>
      <c r="D10" s="442" t="s">
        <v>14</v>
      </c>
      <c r="E10" s="444" t="s">
        <v>607</v>
      </c>
      <c r="F10" s="442" t="s">
        <v>20</v>
      </c>
      <c r="G10" s="435" t="s">
        <v>22</v>
      </c>
      <c r="H10" s="435" t="s">
        <v>492</v>
      </c>
      <c r="I10" s="437" t="s">
        <v>491</v>
      </c>
      <c r="J10" s="431" t="s">
        <v>621</v>
      </c>
      <c r="K10" s="431"/>
      <c r="L10" s="432"/>
    </row>
    <row r="11" spans="1:22" s="114" customFormat="1" ht="16.5" thickBot="1" x14ac:dyDescent="0.25">
      <c r="A11" s="134"/>
      <c r="B11" s="440"/>
      <c r="C11" s="441"/>
      <c r="D11" s="443"/>
      <c r="E11" s="445"/>
      <c r="F11" s="443"/>
      <c r="G11" s="436"/>
      <c r="H11" s="436"/>
      <c r="I11" s="438"/>
      <c r="J11" s="386" t="s">
        <v>600</v>
      </c>
      <c r="K11" s="387" t="s">
        <v>601</v>
      </c>
      <c r="L11" s="389" t="s">
        <v>602</v>
      </c>
    </row>
    <row r="12" spans="1:22" s="114" customFormat="1" ht="51" x14ac:dyDescent="0.2">
      <c r="A12" s="157">
        <f>COUNTIF($E$10:E12,"Información")</f>
        <v>1</v>
      </c>
      <c r="B12" s="158">
        <v>1</v>
      </c>
      <c r="C12" s="402" t="s">
        <v>771</v>
      </c>
      <c r="D12" s="402" t="s">
        <v>772</v>
      </c>
      <c r="E12" s="132" t="s">
        <v>0</v>
      </c>
      <c r="F12" s="135" t="s">
        <v>823</v>
      </c>
      <c r="G12" s="405" t="s">
        <v>823</v>
      </c>
      <c r="H12" s="405" t="s">
        <v>824</v>
      </c>
      <c r="I12" s="405" t="s">
        <v>825</v>
      </c>
      <c r="J12" s="405" t="s">
        <v>841</v>
      </c>
      <c r="K12" s="405" t="s">
        <v>842</v>
      </c>
      <c r="L12" s="407" t="s">
        <v>718</v>
      </c>
    </row>
    <row r="13" spans="1:22" s="114" customFormat="1" ht="12.75" customHeight="1" x14ac:dyDescent="0.2">
      <c r="A13" s="157">
        <f>COUNTIF($E$10:E13,"Información")</f>
        <v>1</v>
      </c>
      <c r="B13" s="158">
        <f>B12+1</f>
        <v>2</v>
      </c>
      <c r="C13" s="403" t="s">
        <v>773</v>
      </c>
      <c r="D13" s="403" t="s">
        <v>774</v>
      </c>
      <c r="E13" s="132" t="s">
        <v>1</v>
      </c>
      <c r="F13" s="135" t="s">
        <v>823</v>
      </c>
      <c r="G13" s="406" t="s">
        <v>823</v>
      </c>
      <c r="H13" s="406" t="s">
        <v>826</v>
      </c>
      <c r="I13" s="406" t="s">
        <v>826</v>
      </c>
      <c r="J13" s="406" t="s">
        <v>843</v>
      </c>
      <c r="K13" s="406" t="s">
        <v>718</v>
      </c>
      <c r="L13" s="406" t="s">
        <v>718</v>
      </c>
    </row>
    <row r="14" spans="1:22" s="114" customFormat="1" ht="51" x14ac:dyDescent="0.2">
      <c r="A14" s="157">
        <f>COUNTIF($E$10:E14,"Información")</f>
        <v>1</v>
      </c>
      <c r="B14" s="158">
        <f t="shared" ref="B14:B37" si="0">B13+1</f>
        <v>3</v>
      </c>
      <c r="C14" s="403" t="s">
        <v>775</v>
      </c>
      <c r="D14" s="403" t="s">
        <v>776</v>
      </c>
      <c r="E14" s="132" t="s">
        <v>1</v>
      </c>
      <c r="F14" s="135" t="s">
        <v>823</v>
      </c>
      <c r="G14" s="406" t="s">
        <v>823</v>
      </c>
      <c r="H14" s="406" t="s">
        <v>827</v>
      </c>
      <c r="I14" s="406" t="s">
        <v>827</v>
      </c>
      <c r="J14" s="406" t="s">
        <v>844</v>
      </c>
      <c r="K14" s="406" t="s">
        <v>718</v>
      </c>
      <c r="L14" s="406" t="s">
        <v>718</v>
      </c>
    </row>
    <row r="15" spans="1:22" s="114" customFormat="1" ht="38.25" x14ac:dyDescent="0.2">
      <c r="A15" s="157">
        <f>COUNTIF($E$10:E15,"Información")</f>
        <v>1</v>
      </c>
      <c r="B15" s="158">
        <f t="shared" si="0"/>
        <v>4</v>
      </c>
      <c r="C15" s="403" t="s">
        <v>777</v>
      </c>
      <c r="D15" s="403" t="s">
        <v>778</v>
      </c>
      <c r="E15" s="117" t="s">
        <v>1</v>
      </c>
      <c r="F15" s="135" t="s">
        <v>823</v>
      </c>
      <c r="G15" s="406" t="s">
        <v>823</v>
      </c>
      <c r="H15" s="406" t="s">
        <v>826</v>
      </c>
      <c r="I15" s="406" t="s">
        <v>826</v>
      </c>
      <c r="J15" s="406" t="s">
        <v>843</v>
      </c>
      <c r="K15" s="406" t="s">
        <v>718</v>
      </c>
      <c r="L15" s="406" t="s">
        <v>718</v>
      </c>
    </row>
    <row r="16" spans="1:22" s="114" customFormat="1" ht="38.25" x14ac:dyDescent="0.2">
      <c r="A16" s="157">
        <f>COUNTIF($E$10:E16,"Información")</f>
        <v>1</v>
      </c>
      <c r="B16" s="158">
        <f t="shared" si="0"/>
        <v>5</v>
      </c>
      <c r="C16" s="403" t="s">
        <v>779</v>
      </c>
      <c r="D16" s="403" t="s">
        <v>780</v>
      </c>
      <c r="E16" s="117" t="s">
        <v>1</v>
      </c>
      <c r="F16" s="135" t="s">
        <v>823</v>
      </c>
      <c r="G16" s="406" t="s">
        <v>823</v>
      </c>
      <c r="H16" s="406" t="s">
        <v>826</v>
      </c>
      <c r="I16" s="406" t="s">
        <v>826</v>
      </c>
      <c r="J16" s="406" t="s">
        <v>843</v>
      </c>
      <c r="K16" s="406" t="s">
        <v>718</v>
      </c>
      <c r="L16" s="406" t="s">
        <v>718</v>
      </c>
    </row>
    <row r="17" spans="1:12" s="114" customFormat="1" ht="38.25" x14ac:dyDescent="0.2">
      <c r="A17" s="157">
        <f>COUNTIF($E$10:E17,"Información")</f>
        <v>1</v>
      </c>
      <c r="B17" s="158">
        <f t="shared" si="0"/>
        <v>6</v>
      </c>
      <c r="C17" s="403" t="s">
        <v>781</v>
      </c>
      <c r="D17" s="403" t="s">
        <v>782</v>
      </c>
      <c r="E17" s="117" t="s">
        <v>1</v>
      </c>
      <c r="F17" s="135" t="s">
        <v>823</v>
      </c>
      <c r="G17" s="406" t="s">
        <v>823</v>
      </c>
      <c r="H17" s="406" t="s">
        <v>826</v>
      </c>
      <c r="I17" s="406" t="s">
        <v>826</v>
      </c>
      <c r="J17" s="406" t="s">
        <v>843</v>
      </c>
      <c r="K17" s="406" t="s">
        <v>718</v>
      </c>
      <c r="L17" s="406" t="s">
        <v>718</v>
      </c>
    </row>
    <row r="18" spans="1:12" s="114" customFormat="1" ht="51" x14ac:dyDescent="0.2">
      <c r="A18" s="157">
        <f>COUNTIF($E$10:E18,"Información")</f>
        <v>1</v>
      </c>
      <c r="B18" s="158">
        <f t="shared" si="0"/>
        <v>7</v>
      </c>
      <c r="C18" s="403" t="s">
        <v>783</v>
      </c>
      <c r="D18" s="403" t="s">
        <v>784</v>
      </c>
      <c r="E18" s="117" t="s">
        <v>1</v>
      </c>
      <c r="F18" s="135" t="s">
        <v>823</v>
      </c>
      <c r="G18" s="406" t="s">
        <v>823</v>
      </c>
      <c r="H18" s="406" t="s">
        <v>828</v>
      </c>
      <c r="I18" s="406" t="s">
        <v>829</v>
      </c>
      <c r="J18" s="406" t="s">
        <v>844</v>
      </c>
      <c r="K18" s="406" t="s">
        <v>718</v>
      </c>
      <c r="L18" s="406" t="s">
        <v>718</v>
      </c>
    </row>
    <row r="19" spans="1:12" s="114" customFormat="1" ht="38.25" x14ac:dyDescent="0.2">
      <c r="A19" s="157">
        <f>COUNTIF($E$10:E19,"Información")</f>
        <v>1</v>
      </c>
      <c r="B19" s="158">
        <f t="shared" si="0"/>
        <v>8</v>
      </c>
      <c r="C19" s="403" t="s">
        <v>785</v>
      </c>
      <c r="D19" s="403" t="s">
        <v>786</v>
      </c>
      <c r="E19" s="117" t="s">
        <v>1</v>
      </c>
      <c r="F19" s="135" t="s">
        <v>823</v>
      </c>
      <c r="G19" s="406" t="s">
        <v>823</v>
      </c>
      <c r="H19" s="406" t="s">
        <v>826</v>
      </c>
      <c r="I19" s="406" t="s">
        <v>826</v>
      </c>
      <c r="J19" s="406" t="s">
        <v>843</v>
      </c>
      <c r="K19" s="406" t="s">
        <v>718</v>
      </c>
      <c r="L19" s="406" t="s">
        <v>718</v>
      </c>
    </row>
    <row r="20" spans="1:12" s="114" customFormat="1" ht="51" x14ac:dyDescent="0.2">
      <c r="A20" s="157">
        <f>COUNTIF($E$10:E20,"Información")</f>
        <v>1</v>
      </c>
      <c r="B20" s="158">
        <f t="shared" si="0"/>
        <v>9</v>
      </c>
      <c r="C20" s="403" t="s">
        <v>787</v>
      </c>
      <c r="D20" s="403" t="s">
        <v>788</v>
      </c>
      <c r="E20" s="117" t="s">
        <v>9</v>
      </c>
      <c r="F20" s="135" t="s">
        <v>823</v>
      </c>
      <c r="G20" s="406" t="s">
        <v>823</v>
      </c>
      <c r="H20" s="406" t="s">
        <v>826</v>
      </c>
      <c r="I20" s="406" t="s">
        <v>826</v>
      </c>
      <c r="J20" s="406" t="s">
        <v>843</v>
      </c>
      <c r="K20" s="406" t="s">
        <v>718</v>
      </c>
      <c r="L20" s="406" t="s">
        <v>718</v>
      </c>
    </row>
    <row r="21" spans="1:12" s="114" customFormat="1" ht="51" x14ac:dyDescent="0.2">
      <c r="A21" s="157">
        <f>COUNTIF($E$10:E21,"Información")</f>
        <v>1</v>
      </c>
      <c r="B21" s="158">
        <f t="shared" si="0"/>
        <v>10</v>
      </c>
      <c r="C21" s="403" t="s">
        <v>789</v>
      </c>
      <c r="D21" s="403" t="s">
        <v>790</v>
      </c>
      <c r="E21" s="117" t="s">
        <v>9</v>
      </c>
      <c r="F21" s="135" t="s">
        <v>823</v>
      </c>
      <c r="G21" s="406" t="s">
        <v>823</v>
      </c>
      <c r="H21" s="406" t="s">
        <v>826</v>
      </c>
      <c r="I21" s="406" t="s">
        <v>826</v>
      </c>
      <c r="J21" s="406" t="s">
        <v>843</v>
      </c>
      <c r="K21" s="406" t="s">
        <v>718</v>
      </c>
      <c r="L21" s="406" t="s">
        <v>718</v>
      </c>
    </row>
    <row r="22" spans="1:12" s="114" customFormat="1" ht="38.25" x14ac:dyDescent="0.2">
      <c r="A22" s="157">
        <f>COUNTIF($E$10:E22,"Información")</f>
        <v>1</v>
      </c>
      <c r="B22" s="158">
        <f t="shared" si="0"/>
        <v>11</v>
      </c>
      <c r="C22" s="404" t="s">
        <v>791</v>
      </c>
      <c r="D22" s="404" t="s">
        <v>792</v>
      </c>
      <c r="E22" s="117" t="s">
        <v>9</v>
      </c>
      <c r="F22" s="135" t="s">
        <v>823</v>
      </c>
      <c r="G22" s="401" t="s">
        <v>823</v>
      </c>
      <c r="H22" s="401" t="s">
        <v>826</v>
      </c>
      <c r="I22" s="401" t="s">
        <v>826</v>
      </c>
      <c r="J22" s="401" t="s">
        <v>845</v>
      </c>
      <c r="K22" s="401" t="s">
        <v>843</v>
      </c>
      <c r="L22" s="401" t="s">
        <v>718</v>
      </c>
    </row>
    <row r="23" spans="1:12" s="114" customFormat="1" ht="63.75" x14ac:dyDescent="0.2">
      <c r="A23" s="157">
        <f>COUNTIF($E$10:E23,"Información")</f>
        <v>1</v>
      </c>
      <c r="B23" s="158">
        <f t="shared" si="0"/>
        <v>12</v>
      </c>
      <c r="C23" s="403" t="s">
        <v>793</v>
      </c>
      <c r="D23" s="403" t="s">
        <v>794</v>
      </c>
      <c r="E23" s="117" t="s">
        <v>1</v>
      </c>
      <c r="F23" s="135" t="s">
        <v>823</v>
      </c>
      <c r="G23" s="406" t="s">
        <v>830</v>
      </c>
      <c r="H23" s="406" t="s">
        <v>831</v>
      </c>
      <c r="I23" s="406" t="s">
        <v>831</v>
      </c>
      <c r="J23" s="406" t="s">
        <v>843</v>
      </c>
      <c r="K23" s="406" t="s">
        <v>718</v>
      </c>
      <c r="L23" s="406" t="s">
        <v>718</v>
      </c>
    </row>
    <row r="24" spans="1:12" s="114" customFormat="1" ht="38.25" x14ac:dyDescent="0.2">
      <c r="A24" s="157">
        <f>COUNTIF($E$10:E24,"Información")</f>
        <v>1</v>
      </c>
      <c r="B24" s="158">
        <f t="shared" si="0"/>
        <v>13</v>
      </c>
      <c r="C24" s="403" t="s">
        <v>795</v>
      </c>
      <c r="D24" s="403" t="s">
        <v>796</v>
      </c>
      <c r="E24" s="117" t="s">
        <v>2</v>
      </c>
      <c r="F24" s="135" t="s">
        <v>823</v>
      </c>
      <c r="G24" s="406" t="s">
        <v>823</v>
      </c>
      <c r="H24" s="406" t="s">
        <v>826</v>
      </c>
      <c r="I24" s="406" t="s">
        <v>826</v>
      </c>
      <c r="J24" s="406" t="s">
        <v>718</v>
      </c>
      <c r="K24" s="406" t="s">
        <v>843</v>
      </c>
      <c r="L24" s="406" t="s">
        <v>718</v>
      </c>
    </row>
    <row r="25" spans="1:12" s="114" customFormat="1" ht="38.25" x14ac:dyDescent="0.2">
      <c r="A25" s="157">
        <f>COUNTIF($E$10:E25,"Información")</f>
        <v>1</v>
      </c>
      <c r="B25" s="158">
        <f t="shared" si="0"/>
        <v>14</v>
      </c>
      <c r="C25" s="403" t="s">
        <v>797</v>
      </c>
      <c r="D25" s="403" t="s">
        <v>798</v>
      </c>
      <c r="E25" s="117" t="s">
        <v>2</v>
      </c>
      <c r="F25" s="135" t="s">
        <v>823</v>
      </c>
      <c r="G25" s="406" t="s">
        <v>823</v>
      </c>
      <c r="H25" s="406" t="s">
        <v>826</v>
      </c>
      <c r="I25" s="406" t="s">
        <v>826</v>
      </c>
      <c r="J25" s="406" t="s">
        <v>718</v>
      </c>
      <c r="K25" s="406" t="s">
        <v>843</v>
      </c>
      <c r="L25" s="406" t="s">
        <v>718</v>
      </c>
    </row>
    <row r="26" spans="1:12" s="114" customFormat="1" ht="38.25" x14ac:dyDescent="0.2">
      <c r="A26" s="157">
        <f>COUNTIF($E$10:E26,"Información")</f>
        <v>1</v>
      </c>
      <c r="B26" s="158">
        <f t="shared" si="0"/>
        <v>15</v>
      </c>
      <c r="C26" s="403" t="s">
        <v>799</v>
      </c>
      <c r="D26" s="403" t="s">
        <v>800</v>
      </c>
      <c r="E26" s="117" t="s">
        <v>2</v>
      </c>
      <c r="F26" s="135" t="s">
        <v>823</v>
      </c>
      <c r="G26" s="406" t="s">
        <v>823</v>
      </c>
      <c r="H26" s="406" t="s">
        <v>826</v>
      </c>
      <c r="I26" s="406" t="s">
        <v>832</v>
      </c>
      <c r="J26" s="406" t="s">
        <v>718</v>
      </c>
      <c r="K26" s="406" t="s">
        <v>843</v>
      </c>
      <c r="L26" s="406" t="s">
        <v>718</v>
      </c>
    </row>
    <row r="27" spans="1:12" s="114" customFormat="1" ht="51" x14ac:dyDescent="0.2">
      <c r="A27" s="157">
        <f>COUNTIF($E$10:E27,"Información")</f>
        <v>1</v>
      </c>
      <c r="B27" s="158">
        <f t="shared" si="0"/>
        <v>16</v>
      </c>
      <c r="C27" s="403" t="s">
        <v>801</v>
      </c>
      <c r="D27" s="403" t="s">
        <v>802</v>
      </c>
      <c r="E27" s="117" t="s">
        <v>2</v>
      </c>
      <c r="F27" s="135" t="s">
        <v>823</v>
      </c>
      <c r="G27" s="406" t="s">
        <v>833</v>
      </c>
      <c r="H27" s="406" t="s">
        <v>834</v>
      </c>
      <c r="I27" s="406" t="s">
        <v>834</v>
      </c>
      <c r="J27" s="406" t="s">
        <v>718</v>
      </c>
      <c r="K27" s="406" t="s">
        <v>843</v>
      </c>
      <c r="L27" s="406" t="s">
        <v>718</v>
      </c>
    </row>
    <row r="28" spans="1:12" s="114" customFormat="1" ht="38.25" x14ac:dyDescent="0.2">
      <c r="A28" s="157">
        <f>COUNTIF($E$10:E28,"Información")</f>
        <v>1</v>
      </c>
      <c r="B28" s="158">
        <f t="shared" si="0"/>
        <v>17</v>
      </c>
      <c r="C28" s="403" t="s">
        <v>803</v>
      </c>
      <c r="D28" s="403" t="s">
        <v>804</v>
      </c>
      <c r="E28" s="117" t="s">
        <v>2</v>
      </c>
      <c r="F28" s="135" t="s">
        <v>823</v>
      </c>
      <c r="G28" s="406" t="s">
        <v>823</v>
      </c>
      <c r="H28" s="406" t="s">
        <v>826</v>
      </c>
      <c r="I28" s="406" t="s">
        <v>826</v>
      </c>
      <c r="J28" s="406" t="s">
        <v>718</v>
      </c>
      <c r="K28" s="406" t="s">
        <v>843</v>
      </c>
      <c r="L28" s="406" t="s">
        <v>718</v>
      </c>
    </row>
    <row r="29" spans="1:12" s="114" customFormat="1" ht="38.25" x14ac:dyDescent="0.2">
      <c r="A29" s="157">
        <f>COUNTIF($E$10:E29,"Información")</f>
        <v>1</v>
      </c>
      <c r="B29" s="158">
        <f t="shared" si="0"/>
        <v>18</v>
      </c>
      <c r="C29" s="403" t="s">
        <v>805</v>
      </c>
      <c r="D29" s="403" t="s">
        <v>806</v>
      </c>
      <c r="E29" s="117" t="s">
        <v>2</v>
      </c>
      <c r="F29" s="135" t="s">
        <v>823</v>
      </c>
      <c r="G29" s="406" t="s">
        <v>823</v>
      </c>
      <c r="H29" s="406" t="s">
        <v>826</v>
      </c>
      <c r="I29" s="406" t="s">
        <v>826</v>
      </c>
      <c r="J29" s="406" t="s">
        <v>718</v>
      </c>
      <c r="K29" s="406" t="s">
        <v>843</v>
      </c>
      <c r="L29" s="406" t="s">
        <v>718</v>
      </c>
    </row>
    <row r="30" spans="1:12" s="114" customFormat="1" ht="38.25" x14ac:dyDescent="0.2">
      <c r="A30" s="157">
        <f>COUNTIF($E$10:E30,"Información")</f>
        <v>1</v>
      </c>
      <c r="B30" s="158">
        <f t="shared" si="0"/>
        <v>19</v>
      </c>
      <c r="C30" s="403" t="s">
        <v>807</v>
      </c>
      <c r="D30" s="403" t="s">
        <v>808</v>
      </c>
      <c r="E30" s="117" t="s">
        <v>2</v>
      </c>
      <c r="F30" s="135" t="s">
        <v>823</v>
      </c>
      <c r="G30" s="406" t="s">
        <v>823</v>
      </c>
      <c r="H30" s="406" t="s">
        <v>826</v>
      </c>
      <c r="I30" s="406" t="s">
        <v>832</v>
      </c>
      <c r="J30" s="406" t="s">
        <v>718</v>
      </c>
      <c r="K30" s="406" t="s">
        <v>843</v>
      </c>
      <c r="L30" s="406" t="s">
        <v>718</v>
      </c>
    </row>
    <row r="31" spans="1:12" s="114" customFormat="1" ht="38.25" x14ac:dyDescent="0.2">
      <c r="A31" s="157">
        <f>COUNTIF($E$10:E31,"Información")</f>
        <v>1</v>
      </c>
      <c r="B31" s="158">
        <f t="shared" si="0"/>
        <v>20</v>
      </c>
      <c r="C31" s="403" t="s">
        <v>809</v>
      </c>
      <c r="D31" s="403" t="s">
        <v>810</v>
      </c>
      <c r="E31" s="117" t="s">
        <v>2</v>
      </c>
      <c r="F31" s="135" t="s">
        <v>823</v>
      </c>
      <c r="G31" s="406" t="s">
        <v>823</v>
      </c>
      <c r="H31" s="406" t="s">
        <v>826</v>
      </c>
      <c r="I31" s="406" t="s">
        <v>826</v>
      </c>
      <c r="J31" s="406" t="s">
        <v>718</v>
      </c>
      <c r="K31" s="406" t="s">
        <v>843</v>
      </c>
      <c r="L31" s="406" t="s">
        <v>718</v>
      </c>
    </row>
    <row r="32" spans="1:12" s="114" customFormat="1" ht="38.25" x14ac:dyDescent="0.2">
      <c r="A32" s="157">
        <f>COUNTIF($E$10:E32,"Información")</f>
        <v>1</v>
      </c>
      <c r="B32" s="158">
        <f t="shared" si="0"/>
        <v>21</v>
      </c>
      <c r="C32" s="403" t="s">
        <v>811</v>
      </c>
      <c r="D32" s="403" t="s">
        <v>812</v>
      </c>
      <c r="E32" s="117" t="s">
        <v>2</v>
      </c>
      <c r="F32" s="135" t="s">
        <v>823</v>
      </c>
      <c r="G32" s="406" t="s">
        <v>823</v>
      </c>
      <c r="H32" s="406" t="s">
        <v>826</v>
      </c>
      <c r="I32" s="406" t="s">
        <v>835</v>
      </c>
      <c r="J32" s="406" t="s">
        <v>718</v>
      </c>
      <c r="K32" s="406" t="s">
        <v>843</v>
      </c>
      <c r="L32" s="406" t="s">
        <v>718</v>
      </c>
    </row>
    <row r="33" spans="1:12" s="114" customFormat="1" ht="38.25" x14ac:dyDescent="0.2">
      <c r="A33" s="157">
        <f>COUNTIF($E$10:E33,"Información")</f>
        <v>1</v>
      </c>
      <c r="B33" s="158">
        <f t="shared" si="0"/>
        <v>22</v>
      </c>
      <c r="C33" s="403" t="s">
        <v>813</v>
      </c>
      <c r="D33" s="403" t="s">
        <v>814</v>
      </c>
      <c r="E33" s="117" t="s">
        <v>2</v>
      </c>
      <c r="F33" s="135" t="s">
        <v>823</v>
      </c>
      <c r="G33" s="406" t="s">
        <v>836</v>
      </c>
      <c r="H33" s="406" t="s">
        <v>837</v>
      </c>
      <c r="I33" s="406" t="s">
        <v>835</v>
      </c>
      <c r="J33" s="406" t="s">
        <v>718</v>
      </c>
      <c r="K33" s="406" t="s">
        <v>843</v>
      </c>
      <c r="L33" s="406" t="s">
        <v>718</v>
      </c>
    </row>
    <row r="34" spans="1:12" s="114" customFormat="1" ht="38.25" x14ac:dyDescent="0.2">
      <c r="A34" s="157">
        <f>COUNTIF($E$10:E34,"Información")</f>
        <v>1</v>
      </c>
      <c r="B34" s="158">
        <f t="shared" si="0"/>
        <v>23</v>
      </c>
      <c r="C34" s="403" t="s">
        <v>815</v>
      </c>
      <c r="D34" s="403" t="s">
        <v>816</v>
      </c>
      <c r="E34" s="117" t="s">
        <v>2</v>
      </c>
      <c r="F34" s="135" t="s">
        <v>823</v>
      </c>
      <c r="G34" s="406" t="s">
        <v>823</v>
      </c>
      <c r="H34" s="406" t="s">
        <v>826</v>
      </c>
      <c r="I34" s="406" t="s">
        <v>826</v>
      </c>
      <c r="J34" s="406" t="s">
        <v>718</v>
      </c>
      <c r="K34" s="406" t="s">
        <v>843</v>
      </c>
      <c r="L34" s="406" t="s">
        <v>718</v>
      </c>
    </row>
    <row r="35" spans="1:12" s="114" customFormat="1" ht="51" x14ac:dyDescent="0.2">
      <c r="A35" s="157">
        <f>COUNTIF($E$10:E35,"Información")</f>
        <v>1</v>
      </c>
      <c r="B35" s="158">
        <f t="shared" si="0"/>
        <v>24</v>
      </c>
      <c r="C35" s="403" t="s">
        <v>817</v>
      </c>
      <c r="D35" s="403" t="s">
        <v>818</v>
      </c>
      <c r="E35" s="117" t="s">
        <v>2</v>
      </c>
      <c r="F35" s="135" t="s">
        <v>823</v>
      </c>
      <c r="G35" s="406" t="s">
        <v>823</v>
      </c>
      <c r="H35" s="406" t="s">
        <v>838</v>
      </c>
      <c r="I35" s="406" t="s">
        <v>838</v>
      </c>
      <c r="J35" s="406" t="s">
        <v>718</v>
      </c>
      <c r="K35" s="406" t="s">
        <v>846</v>
      </c>
      <c r="L35" s="406" t="s">
        <v>718</v>
      </c>
    </row>
    <row r="36" spans="1:12" s="114" customFormat="1" ht="51" x14ac:dyDescent="0.2">
      <c r="A36" s="157">
        <f>COUNTIF($E$10:E36,"Información")</f>
        <v>1</v>
      </c>
      <c r="B36" s="158">
        <f t="shared" si="0"/>
        <v>25</v>
      </c>
      <c r="C36" s="403" t="s">
        <v>819</v>
      </c>
      <c r="D36" s="403" t="s">
        <v>820</v>
      </c>
      <c r="E36" s="117" t="s">
        <v>2</v>
      </c>
      <c r="F36" s="135" t="s">
        <v>823</v>
      </c>
      <c r="G36" s="406" t="s">
        <v>823</v>
      </c>
      <c r="H36" s="406" t="s">
        <v>838</v>
      </c>
      <c r="I36" s="406" t="s">
        <v>839</v>
      </c>
      <c r="J36" s="406" t="s">
        <v>718</v>
      </c>
      <c r="K36" s="406" t="s">
        <v>843</v>
      </c>
      <c r="L36" s="406" t="s">
        <v>718</v>
      </c>
    </row>
    <row r="37" spans="1:12" s="114" customFormat="1" ht="51" x14ac:dyDescent="0.2">
      <c r="A37" s="157">
        <f>COUNTIF($E$10:E37,"Información")</f>
        <v>2</v>
      </c>
      <c r="B37" s="158">
        <f t="shared" si="0"/>
        <v>26</v>
      </c>
      <c r="C37" s="403" t="s">
        <v>821</v>
      </c>
      <c r="D37" s="403" t="s">
        <v>822</v>
      </c>
      <c r="E37" s="117" t="s">
        <v>0</v>
      </c>
      <c r="F37" s="135" t="s">
        <v>823</v>
      </c>
      <c r="G37" s="406" t="s">
        <v>823</v>
      </c>
      <c r="H37" s="406" t="s">
        <v>840</v>
      </c>
      <c r="I37" s="406" t="s">
        <v>838</v>
      </c>
      <c r="J37" s="406" t="s">
        <v>718</v>
      </c>
      <c r="K37" s="406" t="s">
        <v>847</v>
      </c>
      <c r="L37" s="406" t="s">
        <v>718</v>
      </c>
    </row>
    <row r="38" spans="1:12" s="114" customFormat="1" ht="15.75" x14ac:dyDescent="0.2">
      <c r="A38" s="157">
        <f>COUNTIF($E$10:E38,"Información")</f>
        <v>2</v>
      </c>
      <c r="B38" s="158"/>
      <c r="E38" s="117"/>
      <c r="F38" s="117"/>
      <c r="G38" s="120"/>
      <c r="H38" s="120"/>
      <c r="I38" s="120"/>
      <c r="J38" s="120"/>
      <c r="K38" s="120"/>
      <c r="L38" s="141"/>
    </row>
    <row r="39" spans="1:12" s="114" customFormat="1" ht="15.75" x14ac:dyDescent="0.2">
      <c r="A39" s="157">
        <f>COUNTIF($E$10:E39,"Información")</f>
        <v>2</v>
      </c>
      <c r="B39" s="158"/>
      <c r="C39" s="403"/>
      <c r="D39" s="403"/>
      <c r="E39" s="117"/>
      <c r="F39" s="117"/>
      <c r="G39" s="120"/>
      <c r="H39" s="120"/>
      <c r="I39" s="120"/>
      <c r="J39" s="120"/>
      <c r="K39" s="120"/>
      <c r="L39" s="141"/>
    </row>
    <row r="40" spans="1:12" s="114" customFormat="1" ht="15.75" x14ac:dyDescent="0.2">
      <c r="A40" s="157">
        <f>COUNTIF($E$10:E40,"Información")</f>
        <v>2</v>
      </c>
      <c r="B40" s="158"/>
      <c r="C40" s="403"/>
      <c r="D40" s="403"/>
      <c r="E40" s="117"/>
      <c r="F40" s="117"/>
      <c r="G40" s="120"/>
      <c r="H40" s="120"/>
      <c r="I40" s="120"/>
      <c r="J40" s="120"/>
      <c r="K40" s="120"/>
      <c r="L40" s="141"/>
    </row>
    <row r="41" spans="1:12" s="114" customFormat="1" ht="15.75" x14ac:dyDescent="0.2">
      <c r="A41" s="157">
        <f>COUNTIF($E$10:E41,"Información")</f>
        <v>2</v>
      </c>
      <c r="B41" s="158"/>
      <c r="C41" s="403"/>
      <c r="D41" s="403"/>
      <c r="E41" s="117"/>
      <c r="F41" s="117"/>
      <c r="G41" s="120"/>
      <c r="H41" s="120"/>
      <c r="I41" s="120"/>
      <c r="J41" s="120"/>
      <c r="K41" s="120"/>
      <c r="L41" s="141"/>
    </row>
    <row r="42" spans="1:12" s="114" customFormat="1" ht="15.75" x14ac:dyDescent="0.2">
      <c r="A42" s="157">
        <f>COUNTIF($E$10:E42,"Información")</f>
        <v>2</v>
      </c>
      <c r="B42" s="118"/>
      <c r="C42" s="119"/>
      <c r="D42" s="119"/>
      <c r="E42" s="117"/>
      <c r="F42" s="117"/>
      <c r="G42" s="120"/>
      <c r="H42" s="120"/>
      <c r="I42" s="120"/>
      <c r="J42" s="120"/>
      <c r="K42" s="120"/>
      <c r="L42" s="141"/>
    </row>
    <row r="43" spans="1:12" s="114" customFormat="1" ht="15.75" x14ac:dyDescent="0.2">
      <c r="A43" s="157">
        <f>COUNTIF($E$10:E43,"Información")</f>
        <v>2</v>
      </c>
      <c r="B43" s="118"/>
      <c r="C43" s="119"/>
      <c r="D43" s="119"/>
      <c r="E43" s="117"/>
      <c r="F43" s="117"/>
      <c r="G43" s="120"/>
      <c r="H43" s="120"/>
      <c r="I43" s="120"/>
      <c r="J43" s="120"/>
      <c r="K43" s="120"/>
      <c r="L43" s="141"/>
    </row>
    <row r="44" spans="1:12" s="114" customFormat="1" ht="15.75" x14ac:dyDescent="0.2">
      <c r="A44" s="157">
        <f>COUNTIF($E$10:E44,"Información")</f>
        <v>2</v>
      </c>
      <c r="B44" s="118"/>
      <c r="C44" s="119"/>
      <c r="D44" s="119"/>
      <c r="E44" s="117"/>
      <c r="F44" s="117"/>
      <c r="G44" s="120"/>
      <c r="H44" s="120"/>
      <c r="I44" s="120"/>
      <c r="J44" s="120"/>
      <c r="K44" s="120"/>
      <c r="L44" s="141"/>
    </row>
    <row r="45" spans="1:12" s="114" customFormat="1" ht="15.75" x14ac:dyDescent="0.2">
      <c r="A45" s="157">
        <f>COUNTIF($E$10:E45,"Información")</f>
        <v>2</v>
      </c>
      <c r="B45" s="118"/>
      <c r="C45" s="119"/>
      <c r="D45" s="119"/>
      <c r="E45" s="117"/>
      <c r="F45" s="117"/>
      <c r="G45" s="120"/>
      <c r="H45" s="120"/>
      <c r="I45" s="120"/>
      <c r="J45" s="120"/>
      <c r="K45" s="120"/>
      <c r="L45" s="141"/>
    </row>
    <row r="46" spans="1:12" s="114" customFormat="1" ht="15.75" x14ac:dyDescent="0.2">
      <c r="A46" s="157">
        <f>COUNTIF($E$10:E46,"Información")</f>
        <v>2</v>
      </c>
      <c r="B46" s="118"/>
      <c r="C46" s="119"/>
      <c r="D46" s="119"/>
      <c r="E46" s="117"/>
      <c r="F46" s="117"/>
      <c r="G46" s="120"/>
      <c r="H46" s="120"/>
      <c r="I46" s="120"/>
      <c r="J46" s="120"/>
      <c r="K46" s="120"/>
      <c r="L46" s="141"/>
    </row>
    <row r="47" spans="1:12" s="114" customFormat="1" ht="15.75" x14ac:dyDescent="0.2">
      <c r="A47" s="157">
        <f>COUNTIF($E$10:E47,"Información")</f>
        <v>2</v>
      </c>
      <c r="B47" s="118"/>
      <c r="C47" s="119"/>
      <c r="D47" s="119"/>
      <c r="E47" s="117"/>
      <c r="F47" s="117"/>
      <c r="G47" s="120"/>
      <c r="H47" s="120"/>
      <c r="I47" s="120"/>
      <c r="J47" s="120"/>
      <c r="K47" s="120"/>
      <c r="L47" s="141"/>
    </row>
    <row r="48" spans="1:12" s="114" customFormat="1" ht="15.75" x14ac:dyDescent="0.2">
      <c r="A48" s="157">
        <f>COUNTIF($E$10:E48,"Información")</f>
        <v>2</v>
      </c>
      <c r="B48" s="118"/>
      <c r="C48" s="119"/>
      <c r="D48" s="119"/>
      <c r="E48" s="117"/>
      <c r="F48" s="117"/>
      <c r="G48" s="120"/>
      <c r="H48" s="120"/>
      <c r="I48" s="120"/>
      <c r="J48" s="120"/>
      <c r="K48" s="120"/>
      <c r="L48" s="141"/>
    </row>
    <row r="49" spans="1:12" s="114" customFormat="1" ht="15.75" x14ac:dyDescent="0.2">
      <c r="A49" s="157">
        <f>COUNTIF($E$10:E49,"Información")</f>
        <v>2</v>
      </c>
      <c r="B49" s="118"/>
      <c r="C49" s="119"/>
      <c r="D49" s="119"/>
      <c r="E49" s="117"/>
      <c r="F49" s="117"/>
      <c r="G49" s="120"/>
      <c r="H49" s="120"/>
      <c r="I49" s="120"/>
      <c r="J49" s="120"/>
      <c r="K49" s="120"/>
      <c r="L49" s="141"/>
    </row>
    <row r="50" spans="1:12" s="114" customFormat="1" ht="15.75" x14ac:dyDescent="0.2">
      <c r="A50" s="157">
        <f>COUNTIF($E$10:E50,"Información")</f>
        <v>2</v>
      </c>
      <c r="B50" s="118"/>
      <c r="C50" s="119"/>
      <c r="D50" s="119"/>
      <c r="E50" s="117"/>
      <c r="F50" s="117"/>
      <c r="G50" s="120"/>
      <c r="H50" s="120"/>
      <c r="I50" s="120"/>
      <c r="J50" s="120"/>
      <c r="K50" s="120"/>
      <c r="L50" s="141"/>
    </row>
    <row r="51" spans="1:12" s="114" customFormat="1" ht="15.75" x14ac:dyDescent="0.2">
      <c r="A51" s="157">
        <f>COUNTIF($E$10:E51,"Información")</f>
        <v>2</v>
      </c>
      <c r="B51" s="118"/>
      <c r="C51" s="119"/>
      <c r="D51" s="119"/>
      <c r="E51" s="117"/>
      <c r="F51" s="117"/>
      <c r="G51" s="120"/>
      <c r="H51" s="120"/>
      <c r="I51" s="120"/>
      <c r="J51" s="120"/>
      <c r="K51" s="120"/>
      <c r="L51" s="141"/>
    </row>
    <row r="52" spans="1:12" s="114" customFormat="1" ht="15.75" x14ac:dyDescent="0.2">
      <c r="A52" s="157">
        <f>COUNTIF($E$10:E52,"Información")</f>
        <v>2</v>
      </c>
      <c r="B52" s="118"/>
      <c r="C52" s="119"/>
      <c r="D52" s="119"/>
      <c r="E52" s="117"/>
      <c r="F52" s="117"/>
      <c r="G52" s="120"/>
      <c r="H52" s="120"/>
      <c r="I52" s="120"/>
      <c r="J52" s="120"/>
      <c r="K52" s="120"/>
      <c r="L52" s="141"/>
    </row>
    <row r="53" spans="1:12" s="114" customFormat="1" ht="15.75" x14ac:dyDescent="0.2">
      <c r="A53" s="157">
        <f>COUNTIF($E$10:E53,"Información")</f>
        <v>2</v>
      </c>
      <c r="B53" s="118"/>
      <c r="C53" s="119"/>
      <c r="D53" s="119"/>
      <c r="E53" s="117"/>
      <c r="F53" s="117"/>
      <c r="G53" s="120"/>
      <c r="H53" s="120"/>
      <c r="I53" s="120"/>
      <c r="J53" s="120"/>
      <c r="K53" s="120"/>
      <c r="L53" s="141"/>
    </row>
    <row r="54" spans="1:12" s="114" customFormat="1" ht="15.75" x14ac:dyDescent="0.2">
      <c r="A54" s="157">
        <f>COUNTIF($E$10:E54,"Información")</f>
        <v>2</v>
      </c>
      <c r="B54" s="118"/>
      <c r="C54" s="119"/>
      <c r="D54" s="119"/>
      <c r="E54" s="117"/>
      <c r="F54" s="117"/>
      <c r="G54" s="120"/>
      <c r="H54" s="120"/>
      <c r="I54" s="120"/>
      <c r="J54" s="120"/>
      <c r="K54" s="120"/>
      <c r="L54" s="141"/>
    </row>
    <row r="55" spans="1:12" s="114" customFormat="1" ht="15.75" x14ac:dyDescent="0.2">
      <c r="A55" s="157">
        <f>COUNTIF($E$10:E55,"Información")</f>
        <v>2</v>
      </c>
      <c r="B55" s="118"/>
      <c r="C55" s="119"/>
      <c r="D55" s="119"/>
      <c r="E55" s="117"/>
      <c r="F55" s="117"/>
      <c r="G55" s="120"/>
      <c r="H55" s="120"/>
      <c r="I55" s="120"/>
      <c r="J55" s="120"/>
      <c r="K55" s="120"/>
      <c r="L55" s="141"/>
    </row>
    <row r="56" spans="1:12" s="114" customFormat="1" ht="15.75" x14ac:dyDescent="0.2">
      <c r="A56" s="157">
        <f>COUNTIF($E$10:E56,"Información")</f>
        <v>2</v>
      </c>
      <c r="B56" s="121"/>
      <c r="C56" s="122"/>
      <c r="D56" s="122"/>
      <c r="E56" s="123"/>
      <c r="F56" s="123"/>
      <c r="G56" s="124"/>
      <c r="H56" s="124"/>
      <c r="I56" s="124"/>
      <c r="J56" s="124"/>
      <c r="K56" s="124"/>
      <c r="L56" s="142"/>
    </row>
    <row r="57" spans="1:12" s="114" customFormat="1" ht="15.75" x14ac:dyDescent="0.2">
      <c r="A57" s="157">
        <f>COUNTIF($E$10:E57,"Información")</f>
        <v>2</v>
      </c>
      <c r="B57" s="121"/>
      <c r="C57" s="122"/>
      <c r="D57" s="122"/>
      <c r="E57" s="123"/>
      <c r="F57" s="123"/>
      <c r="G57" s="124"/>
      <c r="H57" s="124"/>
      <c r="I57" s="124"/>
      <c r="J57" s="124"/>
      <c r="K57" s="124"/>
      <c r="L57" s="142"/>
    </row>
    <row r="58" spans="1:12" s="114" customFormat="1" ht="15.75" x14ac:dyDescent="0.2">
      <c r="A58" s="157">
        <f>COUNTIF($E$10:E58,"Información")</f>
        <v>2</v>
      </c>
      <c r="B58" s="121"/>
      <c r="C58" s="122"/>
      <c r="D58" s="122"/>
      <c r="E58" s="123"/>
      <c r="F58" s="123"/>
      <c r="G58" s="124"/>
      <c r="H58" s="124"/>
      <c r="I58" s="124"/>
      <c r="J58" s="124"/>
      <c r="K58" s="124"/>
      <c r="L58" s="142"/>
    </row>
    <row r="59" spans="1:12" s="114" customFormat="1" ht="15.75" x14ac:dyDescent="0.2">
      <c r="A59" s="157">
        <f>COUNTIF($E$10:E59,"Información")</f>
        <v>2</v>
      </c>
      <c r="B59" s="121"/>
      <c r="C59" s="122"/>
      <c r="D59" s="122"/>
      <c r="E59" s="123"/>
      <c r="F59" s="123"/>
      <c r="G59" s="124"/>
      <c r="H59" s="124"/>
      <c r="I59" s="124"/>
      <c r="J59" s="124"/>
      <c r="K59" s="124"/>
      <c r="L59" s="142"/>
    </row>
    <row r="60" spans="1:12" s="114" customFormat="1" ht="15.75" x14ac:dyDescent="0.2">
      <c r="A60" s="157">
        <f>COUNTIF($E$10:E60,"Información")</f>
        <v>2</v>
      </c>
      <c r="B60" s="121"/>
      <c r="C60" s="122"/>
      <c r="D60" s="122"/>
      <c r="E60" s="123"/>
      <c r="F60" s="123"/>
      <c r="G60" s="124"/>
      <c r="H60" s="124"/>
      <c r="I60" s="124"/>
      <c r="J60" s="124"/>
      <c r="K60" s="124"/>
      <c r="L60" s="142"/>
    </row>
    <row r="61" spans="1:12" s="114" customFormat="1" ht="16.5" thickBot="1" x14ac:dyDescent="0.25">
      <c r="A61" s="157">
        <f>COUNTIF($E$10:E61,"Información")</f>
        <v>2</v>
      </c>
      <c r="B61" s="125"/>
      <c r="C61" s="126"/>
      <c r="D61" s="126"/>
      <c r="E61" s="126"/>
      <c r="F61" s="127"/>
      <c r="G61" s="128"/>
      <c r="H61" s="128"/>
      <c r="I61" s="128"/>
      <c r="J61" s="128"/>
      <c r="K61" s="128"/>
      <c r="L61" s="143"/>
    </row>
    <row r="62" spans="1:12" s="114" customFormat="1" ht="15.75" x14ac:dyDescent="0.2">
      <c r="E62" s="140"/>
    </row>
    <row r="63" spans="1:12" s="114" customFormat="1" ht="15.75" x14ac:dyDescent="0.2">
      <c r="E63" s="140"/>
    </row>
    <row r="64" spans="1:12" s="114" customFormat="1" ht="15.75" x14ac:dyDescent="0.2">
      <c r="A64" s="114">
        <f>+COUNT(A12:A61)</f>
        <v>50</v>
      </c>
      <c r="E64" s="140"/>
    </row>
    <row r="65" spans="5:5" s="114" customFormat="1" ht="15.75" x14ac:dyDescent="0.2">
      <c r="E65" s="140"/>
    </row>
    <row r="66" spans="5:5" s="114" customFormat="1" ht="15.75" x14ac:dyDescent="0.2">
      <c r="E66" s="140"/>
    </row>
    <row r="67" spans="5:5" s="114" customFormat="1" ht="15.75" x14ac:dyDescent="0.2">
      <c r="E67" s="140"/>
    </row>
    <row r="68" spans="5:5" s="114" customFormat="1" ht="15.75" x14ac:dyDescent="0.2">
      <c r="E68" s="140"/>
    </row>
    <row r="69" spans="5:5" s="114" customFormat="1" ht="15.75" x14ac:dyDescent="0.2">
      <c r="E69" s="140"/>
    </row>
    <row r="70" spans="5:5" s="114" customFormat="1" ht="15.75" x14ac:dyDescent="0.2">
      <c r="E70" s="140"/>
    </row>
    <row r="71" spans="5:5" s="114" customFormat="1" ht="15.75" x14ac:dyDescent="0.2">
      <c r="E71" s="140"/>
    </row>
    <row r="72" spans="5:5" s="114" customFormat="1" ht="15.75" x14ac:dyDescent="0.2">
      <c r="E72" s="140"/>
    </row>
    <row r="73" spans="5:5" s="114" customFormat="1" ht="15.75" x14ac:dyDescent="0.2">
      <c r="E73" s="140"/>
    </row>
  </sheetData>
  <sheetProtection algorithmName="SHA-512" hashValue="cIpsojyqzxbuetmKqhX/4uzJjPVxroODFEvwWyK4fx7nnsT27kY7xELmrJLxqpCV0r3xlRwe22+i5bfv5FPNXA==" saltValue="h9V9Krr42A0n5aAJ4CJ3cg==" spinCount="100000" sheet="1" objects="1" scenarios="1" formatCells="0" formatColumns="0" formatRows="0" insertColumns="0"/>
  <dataConsolidate/>
  <mergeCells count="18">
    <mergeCell ref="J10:L10"/>
    <mergeCell ref="B9:F9"/>
    <mergeCell ref="H10:H11"/>
    <mergeCell ref="I10:I11"/>
    <mergeCell ref="B10:B11"/>
    <mergeCell ref="C10:C11"/>
    <mergeCell ref="D10:D11"/>
    <mergeCell ref="E10:E11"/>
    <mergeCell ref="F10:F11"/>
    <mergeCell ref="G10:G11"/>
    <mergeCell ref="G9:I9"/>
    <mergeCell ref="B1:J1"/>
    <mergeCell ref="B3:J3"/>
    <mergeCell ref="D7:F7"/>
    <mergeCell ref="H7:I7"/>
    <mergeCell ref="J9:L9"/>
    <mergeCell ref="B7:C7"/>
    <mergeCell ref="J7:K7"/>
  </mergeCells>
  <dataValidations xWindow="1631" yWindow="352" count="13">
    <dataValidation allowBlank="1" showInputMessage="1" showErrorMessage="1" promptTitle="PERSONAL AUTORIZADO" prompt="Nombre del Cargo que puede acceder al activo de información" sqref="I12:I61"/>
    <dataValidation allowBlank="1" showInputMessage="1" showErrorMessage="1" errorTitle="CELDA DE SELECCIÓN" error="Seleccione una opción de la lista desplegable." promptTitle="SUBPROCESO" prompt="Establezca el subproceso o área al cual pertence el activo de información." sqref="F12:F37"/>
    <dataValidation type="list" allowBlank="1" showInputMessage="1" showErrorMessage="1" errorTitle="CELDA DE SELECCIÓN" error="Seleccione una opción de la lista desplegable." promptTitle="TIPO" prompt="Defina el Tipo de activo: Software, Conocimiento,  Servicio, Hardware, Otros." sqref="E12:E61">
      <formula1>"Información, Software,Conocimiento, Servicio, Hardware, Otros"</formula1>
    </dataValidation>
    <dataValidation allowBlank="1" showInputMessage="1" showErrorMessage="1" promptTitle="ID" prompt="No. consecutivo" sqref="B12:B61"/>
    <dataValidation allowBlank="1" showInputMessage="1" showErrorMessage="1" promptTitle="DESCRIPCIÓN DEL ACTIVO" prompt="Detallar el activo de información. Puede incluir observaciones que se requieran para dar mayor claridad sobre el mismo." sqref="D12:D32 D37 D39:D61"/>
    <dataValidation allowBlank="1" showInputMessage="1" showErrorMessage="1" promptTitle="UBICACIÓN FÍSICA" prompt="Determina el lugar físico donde se almacena el activo de información" sqref="J53:J54 J56 J38 J58:J61 J47 J12:J32"/>
    <dataValidation allowBlank="1" showInputMessage="1" showErrorMessage="1" promptTitle="UBICACIÓN DIGITAL" prompt="Determina la infraestructura tecnológica donde se almacena el activo de información" sqref="J57 J48:J52 J39:J46 K12:K32 J55 K38:K61"/>
    <dataValidation allowBlank="1" showInputMessage="1" showErrorMessage="1" promptTitle="PROPIETARIO" prompt="Nombre del Cargo que tiene la responsabilidad de definir los accesos, permisos,  requisitos de salvaguarda y demás  controles que debe tener el activo de información." sqref="G12:G61"/>
    <dataValidation allowBlank="1" showInputMessage="1" showErrorMessage="1" promptTitle="SUBPROCESO" prompt="Establezca el subproceso o área al cual pertence el activo de información." sqref="F46:F61 F38:F43"/>
    <dataValidation allowBlank="1" showInputMessage="1" showErrorMessage="1" promptTitle="NOMBRE DEL ACTIVO DE INFORMACIÓN" prompt="Nombre de identificación dado por el proceso  al activo de información." sqref="C12:C32 C37 C39:C61"/>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CUSTODIO" prompt="Corresponde al cargo que salvaguarda el activo de infromación en su Confidencialidad, Integridad y Disponibilidad." sqref="H12:H61"/>
    <dataValidation allowBlank="1" showInputMessage="1" showErrorMessage="1" promptTitle="UBICACIÓN CONOCIMIENTO" prompt="Determina el Nombre del Cargo que conoce el activo de información" sqref="L12:L61"/>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topLeftCell="B1" zoomScale="80" zoomScaleNormal="80" workbookViewId="0">
      <selection activeCell="AD3" sqref="AD3"/>
    </sheetView>
  </sheetViews>
  <sheetFormatPr baseColWidth="10" defaultColWidth="9.140625" defaultRowHeight="12.75" x14ac:dyDescent="0.2"/>
  <cols>
    <col min="1" max="1" width="8.85546875" style="100" hidden="1" customWidth="1"/>
    <col min="2" max="2" width="5.5703125" style="100" customWidth="1"/>
    <col min="3" max="3" width="13.28515625" style="100" bestFit="1" customWidth="1"/>
    <col min="4" max="4" width="14" style="100" bestFit="1" customWidth="1"/>
    <col min="5" max="5" width="8.5703125" style="100" bestFit="1" customWidth="1"/>
    <col min="6" max="6" width="13.140625" style="100" hidden="1" customWidth="1"/>
    <col min="7" max="8" width="16.140625" style="100" customWidth="1"/>
    <col min="9" max="10" width="11.7109375" style="100" customWidth="1"/>
    <col min="11" max="11" width="15.5703125" style="100" customWidth="1"/>
    <col min="12" max="12" width="11" style="100" bestFit="1" customWidth="1"/>
    <col min="13" max="13" width="15.85546875" style="100" customWidth="1"/>
    <col min="14" max="14" width="12.5703125" style="101" customWidth="1"/>
    <col min="15" max="15" width="2.7109375" style="101" hidden="1" customWidth="1"/>
    <col min="16" max="16" width="15" style="101" bestFit="1" customWidth="1"/>
    <col min="17" max="17" width="15.7109375" style="101" customWidth="1"/>
    <col min="18" max="19" width="16.7109375" style="101" customWidth="1"/>
    <col min="20" max="20" width="7.5703125" style="101" customWidth="1"/>
    <col min="21" max="21" width="4.85546875" style="101" hidden="1" customWidth="1"/>
    <col min="22" max="22" width="15" style="101" bestFit="1" customWidth="1"/>
    <col min="23" max="23" width="8.28515625" style="101" customWidth="1"/>
    <col min="24" max="24" width="4.7109375" style="101" hidden="1" customWidth="1"/>
    <col min="25" max="25" width="15" style="101" bestFit="1" customWidth="1"/>
    <col min="26" max="26" width="6.42578125" style="101" hidden="1" customWidth="1"/>
    <col min="27" max="27" width="16" style="101" customWidth="1"/>
    <col min="28" max="28" width="5" style="100" hidden="1" customWidth="1"/>
    <col min="29" max="16384" width="9.140625" style="100"/>
  </cols>
  <sheetData>
    <row r="1" spans="1:28" ht="21" customHeight="1" x14ac:dyDescent="0.2">
      <c r="Y1" s="409" t="s">
        <v>862</v>
      </c>
      <c r="AA1" s="410" t="s">
        <v>867</v>
      </c>
    </row>
    <row r="2" spans="1:28" ht="20.25" customHeight="1" x14ac:dyDescent="0.2">
      <c r="B2" s="418" t="s">
        <v>11</v>
      </c>
      <c r="C2" s="418"/>
      <c r="D2" s="418"/>
      <c r="E2" s="418"/>
      <c r="F2" s="418"/>
      <c r="G2" s="418"/>
      <c r="H2" s="418"/>
      <c r="I2" s="418"/>
      <c r="J2" s="418"/>
      <c r="K2" s="418"/>
      <c r="L2" s="418"/>
      <c r="M2" s="418"/>
      <c r="N2" s="418"/>
      <c r="O2" s="418"/>
      <c r="P2" s="418"/>
      <c r="Q2" s="418"/>
      <c r="R2" s="418"/>
      <c r="S2" s="418"/>
      <c r="T2" s="418"/>
      <c r="U2" s="418"/>
      <c r="V2" s="418"/>
      <c r="W2" s="418"/>
      <c r="X2" s="129"/>
      <c r="Y2" s="411" t="s">
        <v>863</v>
      </c>
      <c r="Z2" s="129"/>
      <c r="AA2" s="412">
        <v>1</v>
      </c>
    </row>
    <row r="3" spans="1:28" ht="26.25" customHeight="1" x14ac:dyDescent="0.2">
      <c r="E3" s="113"/>
      <c r="F3" s="113"/>
      <c r="G3" s="113"/>
      <c r="H3" s="113"/>
      <c r="I3" s="103"/>
      <c r="J3" s="103"/>
      <c r="K3" s="103"/>
      <c r="L3" s="103"/>
      <c r="M3" s="103"/>
      <c r="N3" s="103"/>
      <c r="O3" s="103"/>
      <c r="P3" s="103"/>
      <c r="Q3" s="103"/>
      <c r="R3" s="103"/>
      <c r="S3" s="103"/>
      <c r="T3" s="103"/>
      <c r="U3" s="103"/>
      <c r="V3" s="103"/>
      <c r="W3" s="103"/>
      <c r="X3" s="103"/>
      <c r="Y3" s="411" t="s">
        <v>864</v>
      </c>
      <c r="AA3" s="413" t="s">
        <v>865</v>
      </c>
    </row>
    <row r="4" spans="1:28" ht="27.75" customHeight="1" thickBot="1" x14ac:dyDescent="0.25">
      <c r="B4" s="418" t="s">
        <v>603</v>
      </c>
      <c r="C4" s="418"/>
      <c r="D4" s="418"/>
      <c r="E4" s="418"/>
      <c r="F4" s="418"/>
      <c r="G4" s="418"/>
      <c r="H4" s="418"/>
      <c r="I4" s="418"/>
      <c r="J4" s="418"/>
      <c r="K4" s="418"/>
      <c r="L4" s="418"/>
      <c r="M4" s="418"/>
      <c r="N4" s="418"/>
      <c r="O4" s="418"/>
      <c r="P4" s="418"/>
      <c r="Q4" s="418"/>
      <c r="R4" s="418"/>
      <c r="S4" s="418"/>
      <c r="T4" s="418"/>
      <c r="U4" s="418"/>
      <c r="V4" s="418"/>
      <c r="W4" s="418"/>
      <c r="X4" s="129"/>
      <c r="Y4" s="414" t="s">
        <v>866</v>
      </c>
      <c r="Z4" s="129"/>
      <c r="AA4" s="415">
        <v>2</v>
      </c>
    </row>
    <row r="5" spans="1:28" hidden="1" x14ac:dyDescent="0.2"/>
    <row r="6" spans="1:28" ht="13.5" hidden="1" thickBot="1" x14ac:dyDescent="0.25"/>
    <row r="7" spans="1:28" s="114" customFormat="1" ht="16.5" thickBot="1" x14ac:dyDescent="0.25">
      <c r="B7" s="427" t="s">
        <v>12</v>
      </c>
      <c r="C7" s="454"/>
      <c r="D7" s="475" t="str">
        <f>+'01-Inventario de Activos'!D7</f>
        <v>Recursos Informáticos y Educativos</v>
      </c>
      <c r="E7" s="476"/>
      <c r="F7" s="476"/>
      <c r="G7" s="476"/>
      <c r="H7" s="476"/>
      <c r="I7" s="476"/>
      <c r="J7" s="476"/>
      <c r="K7" s="476"/>
      <c r="L7" s="454" t="s">
        <v>18</v>
      </c>
      <c r="M7" s="454"/>
      <c r="N7" s="473" t="str">
        <f>+'01-Inventario de Activos'!H7</f>
        <v>Oswaldo Agudelo Gonzalez</v>
      </c>
      <c r="O7" s="473"/>
      <c r="P7" s="473"/>
      <c r="Q7" s="473"/>
      <c r="R7" s="473"/>
      <c r="S7" s="473"/>
      <c r="T7" s="473"/>
      <c r="U7" s="473"/>
      <c r="V7" s="474"/>
      <c r="W7" s="427" t="s">
        <v>56</v>
      </c>
      <c r="X7" s="454"/>
      <c r="Y7" s="454"/>
      <c r="Z7" s="449" t="s">
        <v>850</v>
      </c>
      <c r="AA7" s="450"/>
    </row>
    <row r="8" spans="1:28" s="114" customFormat="1" ht="16.5" thickBot="1" x14ac:dyDescent="0.25">
      <c r="A8" s="116"/>
      <c r="B8" s="116"/>
      <c r="C8" s="116"/>
      <c r="D8" s="116"/>
      <c r="E8" s="116"/>
      <c r="F8" s="116"/>
      <c r="G8" s="116"/>
      <c r="H8" s="116"/>
      <c r="I8" s="116"/>
      <c r="J8" s="107"/>
      <c r="K8" s="107"/>
      <c r="L8" s="107"/>
      <c r="M8" s="107"/>
      <c r="N8" s="107"/>
      <c r="O8" s="107"/>
      <c r="P8" s="107"/>
      <c r="Q8" s="107"/>
      <c r="R8" s="107"/>
      <c r="S8" s="107"/>
      <c r="T8" s="107"/>
      <c r="U8" s="107"/>
      <c r="V8" s="107"/>
      <c r="W8" s="107"/>
      <c r="X8" s="107"/>
      <c r="Y8" s="116"/>
      <c r="Z8" s="116"/>
      <c r="AA8" s="116"/>
    </row>
    <row r="9" spans="1:28" s="114" customFormat="1" ht="30" customHeight="1" thickBot="1" x14ac:dyDescent="0.25">
      <c r="A9" s="383"/>
      <c r="B9" s="460" t="s">
        <v>23</v>
      </c>
      <c r="C9" s="461"/>
      <c r="D9" s="461"/>
      <c r="E9" s="461"/>
      <c r="F9" s="461"/>
      <c r="G9" s="460" t="s">
        <v>493</v>
      </c>
      <c r="H9" s="462"/>
      <c r="I9" s="471" t="s">
        <v>17</v>
      </c>
      <c r="J9" s="471"/>
      <c r="K9" s="471"/>
      <c r="L9" s="471"/>
      <c r="M9" s="472"/>
      <c r="N9" s="427" t="s">
        <v>13</v>
      </c>
      <c r="O9" s="454"/>
      <c r="P9" s="454"/>
      <c r="Q9" s="454"/>
      <c r="R9" s="454"/>
      <c r="S9" s="454"/>
      <c r="T9" s="454"/>
      <c r="U9" s="454"/>
      <c r="V9" s="454"/>
      <c r="W9" s="454"/>
      <c r="X9" s="454"/>
      <c r="Y9" s="454"/>
      <c r="Z9" s="454"/>
      <c r="AA9" s="428"/>
    </row>
    <row r="10" spans="1:28" s="114" customFormat="1" ht="28.5" customHeight="1" x14ac:dyDescent="0.2">
      <c r="A10" s="384"/>
      <c r="B10" s="469" t="s">
        <v>19</v>
      </c>
      <c r="C10" s="451" t="s">
        <v>21</v>
      </c>
      <c r="D10" s="451" t="s">
        <v>14</v>
      </c>
      <c r="E10" s="458" t="s">
        <v>615</v>
      </c>
      <c r="F10" s="465" t="s">
        <v>618</v>
      </c>
      <c r="G10" s="463" t="s">
        <v>492</v>
      </c>
      <c r="H10" s="463" t="s">
        <v>22</v>
      </c>
      <c r="I10" s="451" t="s">
        <v>621</v>
      </c>
      <c r="J10" s="451"/>
      <c r="K10" s="451"/>
      <c r="L10" s="452" t="s">
        <v>622</v>
      </c>
      <c r="M10" s="452" t="s">
        <v>616</v>
      </c>
      <c r="N10" s="455" t="s">
        <v>3</v>
      </c>
      <c r="O10" s="456"/>
      <c r="P10" s="456"/>
      <c r="Q10" s="456"/>
      <c r="R10" s="456"/>
      <c r="S10" s="457"/>
      <c r="T10" s="470" t="s">
        <v>4</v>
      </c>
      <c r="U10" s="470"/>
      <c r="V10" s="470"/>
      <c r="W10" s="470" t="s">
        <v>5</v>
      </c>
      <c r="X10" s="470"/>
      <c r="Y10" s="470"/>
      <c r="Z10" s="467" t="s">
        <v>16</v>
      </c>
      <c r="AA10" s="468"/>
    </row>
    <row r="11" spans="1:28" s="114" customFormat="1" ht="32.25" customHeight="1" thickBot="1" x14ac:dyDescent="0.25">
      <c r="A11" s="385"/>
      <c r="B11" s="440"/>
      <c r="C11" s="441"/>
      <c r="D11" s="441"/>
      <c r="E11" s="459"/>
      <c r="F11" s="466"/>
      <c r="G11" s="464"/>
      <c r="H11" s="464"/>
      <c r="I11" s="386" t="s">
        <v>620</v>
      </c>
      <c r="J11" s="387" t="s">
        <v>601</v>
      </c>
      <c r="K11" s="387" t="s">
        <v>602</v>
      </c>
      <c r="L11" s="453"/>
      <c r="M11" s="453"/>
      <c r="N11" s="386" t="s">
        <v>15</v>
      </c>
      <c r="O11" s="386" t="s">
        <v>61</v>
      </c>
      <c r="P11" s="386" t="s">
        <v>599</v>
      </c>
      <c r="Q11" s="408" t="s">
        <v>625</v>
      </c>
      <c r="R11" s="388" t="s">
        <v>623</v>
      </c>
      <c r="S11" s="408" t="s">
        <v>617</v>
      </c>
      <c r="T11" s="386" t="s">
        <v>15</v>
      </c>
      <c r="U11" s="161" t="s">
        <v>61</v>
      </c>
      <c r="V11" s="386" t="s">
        <v>599</v>
      </c>
      <c r="W11" s="386" t="s">
        <v>15</v>
      </c>
      <c r="X11" s="386" t="s">
        <v>61</v>
      </c>
      <c r="Y11" s="386" t="s">
        <v>599</v>
      </c>
      <c r="Z11" s="386" t="s">
        <v>62</v>
      </c>
      <c r="AA11" s="389" t="s">
        <v>15</v>
      </c>
    </row>
    <row r="12" spans="1:28" s="114" customFormat="1" ht="157.5" x14ac:dyDescent="0.2">
      <c r="A12" s="160">
        <f>COUNTIF($AA$11:AA12,"ALTA")</f>
        <v>0</v>
      </c>
      <c r="B12" s="164">
        <f>VLOOKUP(AB12,'01-Inventario de Activos'!$A$12:$L$61,2,FALSE)</f>
        <v>1</v>
      </c>
      <c r="C12" s="162" t="str">
        <f>VLOOKUP(AB12,'01-Inventario de Activos'!$A$12:$L$61,3,FALSE)</f>
        <v>Solicitud instalación puntos nuevos</v>
      </c>
      <c r="D12" s="162" t="str">
        <f>VLOOKUP(AB12,'01-Inventario de Activos'!$A$12:$L$61,4,FALSE)</f>
        <v>Es un formato publicado para que los usuarios soliciten la instalación de puntos nuevos de cableado estructurado.</v>
      </c>
      <c r="E12" s="169" t="s">
        <v>851</v>
      </c>
      <c r="F12" s="146" t="s">
        <v>850</v>
      </c>
      <c r="G12" s="162" t="str">
        <f>VLOOKUP(AB12,'01-Inventario de Activos'!$A$12:$L$61,8,FALSE)</f>
        <v>Técnico Administración de la Red</v>
      </c>
      <c r="H12" s="162" t="str">
        <f>VLOOKUP(AB12,'01-Inventario de Activos'!$A$12:$L$61,7,FALSE)</f>
        <v>Administración de la Red</v>
      </c>
      <c r="I12" s="162" t="str">
        <f>VLOOKUP(AB12,'01-Inventario de Activos'!$A$12:$L$61,10,FALSE)</f>
        <v>CRIE, Archivador Administración de la red.</v>
      </c>
      <c r="J12" s="162" t="str">
        <f>VLOOKUP(AB12,'01-Inventario de Activos'!$A$12:$L$61,11,FALSE)</f>
        <v>Correo electrónico, aplicativo gestión de documentos.</v>
      </c>
      <c r="K12" s="162" t="str">
        <f>VLOOKUP(AB12,'01-Inventario de Activos'!$A$12:$L$61,12,FALSE)</f>
        <v>N/A</v>
      </c>
      <c r="L12" s="169" t="s">
        <v>852</v>
      </c>
      <c r="M12" s="169" t="s">
        <v>854</v>
      </c>
      <c r="N12" s="135" t="s">
        <v>8</v>
      </c>
      <c r="O12" s="232">
        <f>IF(N12="RESERVADA",5,IF(N12="PÚBLICA",1,IF(N12="CLASIFICADA",3,0)))</f>
        <v>1</v>
      </c>
      <c r="P12" s="135" t="s">
        <v>856</v>
      </c>
      <c r="Q12" s="146" t="s">
        <v>850</v>
      </c>
      <c r="R12" s="135"/>
      <c r="S12" s="146" t="s">
        <v>850</v>
      </c>
      <c r="T12" s="135" t="s">
        <v>7</v>
      </c>
      <c r="U12" s="232">
        <f t="shared" ref="U12:U55" si="0">IF(T12="ALTA",3,IF(T12="MEDIA",2,IF(T12="BAJA",1,0)))</f>
        <v>1</v>
      </c>
      <c r="V12" s="135" t="s">
        <v>859</v>
      </c>
      <c r="W12" s="135" t="s">
        <v>7</v>
      </c>
      <c r="X12" s="232">
        <f t="shared" ref="X12:X55" si="1">IF(W12="ALTA",3,IF(W12="MEDIA",2,IF(W12="BAJA",1,0)))</f>
        <v>1</v>
      </c>
      <c r="Y12" s="135" t="s">
        <v>859</v>
      </c>
      <c r="Z12" s="232">
        <f>O12*U12*X12</f>
        <v>1</v>
      </c>
      <c r="AA12" s="137" t="str">
        <f>IF(Z12&gt;=12,"ALTA", IF(AND(Z12&gt;=1,Z12&lt;=4), "BAJA",IF(AND(Z12&gt;=5,Z12&lt;=10), "MEDIA","")))</f>
        <v>BAJA</v>
      </c>
      <c r="AB12" s="159">
        <v>1</v>
      </c>
    </row>
    <row r="13" spans="1:28" s="114" customFormat="1" ht="94.5" x14ac:dyDescent="0.2">
      <c r="A13" s="160">
        <f>COUNTIF($AA$11:AA13,"ALTA")</f>
        <v>0</v>
      </c>
      <c r="B13" s="164">
        <f>VLOOKUP(AB13,'01-Inventario de Activos'!$A$12:$L$61,2,FALSE)</f>
        <v>26</v>
      </c>
      <c r="C13" s="162" t="str">
        <f>VLOOKUP(AB13,'01-Inventario de Activos'!$A$12:$L$61,3,FALSE)</f>
        <v>Documentación Red</v>
      </c>
      <c r="D13" s="162" t="str">
        <f>VLOOKUP(AB13,'01-Inventario de Activos'!$A$12:$L$61,4,FALSE)</f>
        <v>Archivos donde se encuentra la información pertinente de la red</v>
      </c>
      <c r="E13" s="169" t="s">
        <v>851</v>
      </c>
      <c r="F13" s="146" t="s">
        <v>857</v>
      </c>
      <c r="G13" s="162" t="str">
        <f>VLOOKUP(AB13,'01-Inventario de Activos'!$A$12:$L$61,8,FALSE)</f>
        <v>Profesionales
Administración de la Red</v>
      </c>
      <c r="H13" s="162" t="str">
        <f>VLOOKUP(AB13,'01-Inventario de Activos'!$A$12:$L$61,7,FALSE)</f>
        <v>Administración de la Red</v>
      </c>
      <c r="I13" s="162" t="str">
        <f>VLOOKUP(AB13,'01-Inventario de Activos'!$A$12:$L$61,10,FALSE)</f>
        <v>N/A</v>
      </c>
      <c r="J13" s="162" t="str">
        <f>VLOOKUP(AB13,'01-Inventario de Activos'!$A$12:$L$61,11,FALSE)</f>
        <v>Google Drive</v>
      </c>
      <c r="K13" s="162" t="str">
        <f>VLOOKUP(AB13,'01-Inventario de Activos'!$A$12:$L$61,12,FALSE)</f>
        <v>N/A</v>
      </c>
      <c r="L13" s="169" t="s">
        <v>853</v>
      </c>
      <c r="M13" s="169" t="s">
        <v>855</v>
      </c>
      <c r="N13" s="135" t="s">
        <v>79</v>
      </c>
      <c r="O13" s="237">
        <f>IF(N13="RESERVADA",5,IF(N13="PÚBLICA",1,IF(N13="CLASIFICADA",3,0)))</f>
        <v>3</v>
      </c>
      <c r="P13" s="417" t="s">
        <v>861</v>
      </c>
      <c r="Q13" s="146" t="s">
        <v>857</v>
      </c>
      <c r="R13" s="120" t="s">
        <v>858</v>
      </c>
      <c r="S13" s="146" t="s">
        <v>857</v>
      </c>
      <c r="T13" s="135" t="s">
        <v>59</v>
      </c>
      <c r="U13" s="232">
        <f>IF(T13="ALTA",3,IF(T13="MEDIA",2,IF(T13="BAJA",1,0)))</f>
        <v>2</v>
      </c>
      <c r="V13" s="135" t="s">
        <v>860</v>
      </c>
      <c r="W13" s="135" t="s">
        <v>7</v>
      </c>
      <c r="X13" s="237">
        <f t="shared" si="1"/>
        <v>1</v>
      </c>
      <c r="Y13" s="135" t="s">
        <v>859</v>
      </c>
      <c r="Z13" s="237">
        <f t="shared" ref="Z13:Z61" si="2">O13*U13*X13</f>
        <v>6</v>
      </c>
      <c r="AA13" s="130" t="str">
        <f t="shared" ref="AA13:AA61" si="3">IF(Z13&gt;=12,"ALTA", IF(AND(Z13&gt;=1,Z13&lt;=4), "BAJA",IF(AND(Z13&gt;=5,Z13&lt;=10), "MEDIA","")))</f>
        <v>MEDIA</v>
      </c>
      <c r="AB13" s="159">
        <v>2</v>
      </c>
    </row>
    <row r="14" spans="1:28" s="114" customFormat="1" ht="15.75" x14ac:dyDescent="0.2">
      <c r="A14" s="160">
        <f>COUNTIF($AA$11:AA14,"ALTA")</f>
        <v>0</v>
      </c>
      <c r="B14" s="164" t="e">
        <f>VLOOKUP(AB14,'01-Inventario de Activos'!$A$12:$L$61,2,FALSE)</f>
        <v>#N/A</v>
      </c>
      <c r="C14" s="162" t="e">
        <f>VLOOKUP(AB14,'01-Inventario de Activos'!$A$12:$L$61,3,FALSE)</f>
        <v>#N/A</v>
      </c>
      <c r="D14" s="162" t="e">
        <f>VLOOKUP(AB14,'01-Inventario de Activos'!$A$12:$L$61,4,FALSE)</f>
        <v>#N/A</v>
      </c>
      <c r="E14" s="169"/>
      <c r="F14" s="169"/>
      <c r="G14" s="162" t="e">
        <f>VLOOKUP(AB14,'01-Inventario de Activos'!$A$12:$L$61,8,FALSE)</f>
        <v>#N/A</v>
      </c>
      <c r="H14" s="162" t="e">
        <f>VLOOKUP(AB14,'01-Inventario de Activos'!$A$12:$L$61,7,FALSE)</f>
        <v>#N/A</v>
      </c>
      <c r="I14" s="162" t="e">
        <f>VLOOKUP(AB14,'01-Inventario de Activos'!$A$12:$L$61,10,FALSE)</f>
        <v>#N/A</v>
      </c>
      <c r="J14" s="162" t="e">
        <f>VLOOKUP(AB14,'01-Inventario de Activos'!$A$12:$L$61,11,FALSE)</f>
        <v>#N/A</v>
      </c>
      <c r="K14" s="162" t="e">
        <f>VLOOKUP(AB14,'01-Inventario de Activos'!$A$12:$L$61,12,FALSE)</f>
        <v>#N/A</v>
      </c>
      <c r="L14" s="169"/>
      <c r="M14" s="169"/>
      <c r="N14" s="135"/>
      <c r="O14" s="232">
        <f t="shared" ref="O14:O58" si="4">IF(N14="RESERVADA",5,IF(N14="PÚBLICA",1,IF(N14="CLASIFICADA",3,0)))</f>
        <v>0</v>
      </c>
      <c r="P14" s="135"/>
      <c r="Q14" s="135"/>
      <c r="R14" s="135"/>
      <c r="S14" s="135"/>
      <c r="T14" s="135"/>
      <c r="U14" s="232">
        <f>IF(T14="ALTA",3,IF(T14="MEDIA",2,IF(T14="BAJA",1,0)))</f>
        <v>0</v>
      </c>
      <c r="V14" s="135"/>
      <c r="W14" s="135"/>
      <c r="X14" s="237">
        <f t="shared" si="1"/>
        <v>0</v>
      </c>
      <c r="Y14" s="120"/>
      <c r="Z14" s="237">
        <f t="shared" si="2"/>
        <v>0</v>
      </c>
      <c r="AA14" s="130" t="str">
        <f t="shared" si="3"/>
        <v/>
      </c>
      <c r="AB14" s="159">
        <v>3</v>
      </c>
    </row>
    <row r="15" spans="1:28" s="114" customFormat="1" ht="15.75" x14ac:dyDescent="0.2">
      <c r="A15" s="160">
        <f>COUNTIF($AA$11:AA15,"ALTA")</f>
        <v>0</v>
      </c>
      <c r="B15" s="164" t="e">
        <f>VLOOKUP(AB15,'01-Inventario de Activos'!$A$12:$L$61,2,FALSE)</f>
        <v>#N/A</v>
      </c>
      <c r="C15" s="162" t="e">
        <f>VLOOKUP(AB15,'01-Inventario de Activos'!$A$12:$L$61,3,FALSE)</f>
        <v>#N/A</v>
      </c>
      <c r="D15" s="162" t="e">
        <f>VLOOKUP(AB15,'01-Inventario de Activos'!$A$12:$L$61,4,FALSE)</f>
        <v>#N/A</v>
      </c>
      <c r="E15" s="169"/>
      <c r="F15" s="169"/>
      <c r="G15" s="162" t="e">
        <f>VLOOKUP(AB15,'01-Inventario de Activos'!$A$12:$L$61,8,FALSE)</f>
        <v>#N/A</v>
      </c>
      <c r="H15" s="162" t="e">
        <f>VLOOKUP(AB15,'01-Inventario de Activos'!$A$12:$L$61,7,FALSE)</f>
        <v>#N/A</v>
      </c>
      <c r="I15" s="162" t="e">
        <f>VLOOKUP(AB15,'01-Inventario de Activos'!$A$12:$L$61,10,FALSE)</f>
        <v>#N/A</v>
      </c>
      <c r="J15" s="162" t="e">
        <f>VLOOKUP(AB15,'01-Inventario de Activos'!$A$12:$L$61,11,FALSE)</f>
        <v>#N/A</v>
      </c>
      <c r="K15" s="162" t="e">
        <f>VLOOKUP(AB15,'01-Inventario de Activos'!$A$12:$L$61,12,FALSE)</f>
        <v>#N/A</v>
      </c>
      <c r="L15" s="169"/>
      <c r="M15" s="169"/>
      <c r="N15" s="120"/>
      <c r="O15" s="237">
        <f t="shared" si="4"/>
        <v>0</v>
      </c>
      <c r="P15" s="120"/>
      <c r="Q15" s="120"/>
      <c r="R15" s="120"/>
      <c r="S15" s="120"/>
      <c r="T15" s="120"/>
      <c r="U15" s="237">
        <f t="shared" ref="U15:U24" si="5">IF(T15="ALTA",3,IF(T15="MEDIA",2,IF(T15="BAJA",1,0)))</f>
        <v>0</v>
      </c>
      <c r="V15" s="120"/>
      <c r="W15" s="135"/>
      <c r="X15" s="237">
        <f t="shared" si="1"/>
        <v>0</v>
      </c>
      <c r="Y15" s="120"/>
      <c r="Z15" s="237">
        <f t="shared" si="2"/>
        <v>0</v>
      </c>
      <c r="AA15" s="130" t="str">
        <f t="shared" si="3"/>
        <v/>
      </c>
      <c r="AB15" s="159">
        <v>4</v>
      </c>
    </row>
    <row r="16" spans="1:28" s="114" customFormat="1" ht="15.75" x14ac:dyDescent="0.2">
      <c r="A16" s="160">
        <f>COUNTIF($AA$11:AA16,"ALTA")</f>
        <v>0</v>
      </c>
      <c r="B16" s="164" t="e">
        <f>VLOOKUP(AB16,'01-Inventario de Activos'!$A$12:$L$61,2,FALSE)</f>
        <v>#N/A</v>
      </c>
      <c r="C16" s="162" t="e">
        <f>VLOOKUP(AB16,'01-Inventario de Activos'!$A$12:$L$61,3,FALSE)</f>
        <v>#N/A</v>
      </c>
      <c r="D16" s="162" t="e">
        <f>VLOOKUP(AB16,'01-Inventario de Activos'!$A$12:$L$61,4,FALSE)</f>
        <v>#N/A</v>
      </c>
      <c r="E16" s="169"/>
      <c r="F16" s="169"/>
      <c r="G16" s="162" t="e">
        <f>VLOOKUP(AB16,'01-Inventario de Activos'!$A$12:$L$61,8,FALSE)</f>
        <v>#N/A</v>
      </c>
      <c r="H16" s="162" t="e">
        <f>VLOOKUP(AB16,'01-Inventario de Activos'!$A$12:$L$61,7,FALSE)</f>
        <v>#N/A</v>
      </c>
      <c r="I16" s="162" t="e">
        <f>VLOOKUP(AB16,'01-Inventario de Activos'!$A$12:$L$61,10,FALSE)</f>
        <v>#N/A</v>
      </c>
      <c r="J16" s="162" t="e">
        <f>VLOOKUP(AB16,'01-Inventario de Activos'!$A$12:$L$61,11,FALSE)</f>
        <v>#N/A</v>
      </c>
      <c r="K16" s="162" t="e">
        <f>VLOOKUP(AB16,'01-Inventario de Activos'!$A$12:$L$61,12,FALSE)</f>
        <v>#N/A</v>
      </c>
      <c r="L16" s="169"/>
      <c r="M16" s="169"/>
      <c r="N16" s="135"/>
      <c r="O16" s="237">
        <f t="shared" si="4"/>
        <v>0</v>
      </c>
      <c r="P16" s="135"/>
      <c r="Q16" s="135"/>
      <c r="R16" s="135"/>
      <c r="S16" s="135"/>
      <c r="T16" s="135"/>
      <c r="U16" s="237">
        <f t="shared" si="5"/>
        <v>0</v>
      </c>
      <c r="V16" s="135"/>
      <c r="W16" s="135"/>
      <c r="X16" s="237">
        <f t="shared" si="1"/>
        <v>0</v>
      </c>
      <c r="Y16" s="120"/>
      <c r="Z16" s="237">
        <f t="shared" si="2"/>
        <v>0</v>
      </c>
      <c r="AA16" s="130" t="str">
        <f t="shared" si="3"/>
        <v/>
      </c>
      <c r="AB16" s="159">
        <v>5</v>
      </c>
    </row>
    <row r="17" spans="1:28" s="114" customFormat="1" ht="15.75" x14ac:dyDescent="0.2">
      <c r="A17" s="160">
        <f>COUNTIF($AA$11:AA17,"ALTA")</f>
        <v>0</v>
      </c>
      <c r="B17" s="164" t="e">
        <f>VLOOKUP(AB17,'01-Inventario de Activos'!$A$12:$L$61,2,FALSE)</f>
        <v>#N/A</v>
      </c>
      <c r="C17" s="162" t="e">
        <f>VLOOKUP(AB17,'01-Inventario de Activos'!$A$12:$L$61,3,FALSE)</f>
        <v>#N/A</v>
      </c>
      <c r="D17" s="162" t="e">
        <f>VLOOKUP(AB17,'01-Inventario de Activos'!$A$12:$L$61,4,FALSE)</f>
        <v>#N/A</v>
      </c>
      <c r="E17" s="169"/>
      <c r="F17" s="169"/>
      <c r="G17" s="162" t="e">
        <f>VLOOKUP(AB17,'01-Inventario de Activos'!$A$12:$L$61,8,FALSE)</f>
        <v>#N/A</v>
      </c>
      <c r="H17" s="162" t="e">
        <f>VLOOKUP(AB17,'01-Inventario de Activos'!$A$12:$L$61,7,FALSE)</f>
        <v>#N/A</v>
      </c>
      <c r="I17" s="162" t="e">
        <f>VLOOKUP(AB17,'01-Inventario de Activos'!$A$12:$L$61,10,FALSE)</f>
        <v>#N/A</v>
      </c>
      <c r="J17" s="162" t="e">
        <f>VLOOKUP(AB17,'01-Inventario de Activos'!$A$12:$L$61,11,FALSE)</f>
        <v>#N/A</v>
      </c>
      <c r="K17" s="162" t="e">
        <f>VLOOKUP(AB17,'01-Inventario de Activos'!$A$12:$L$61,12,FALSE)</f>
        <v>#N/A</v>
      </c>
      <c r="L17" s="169"/>
      <c r="M17" s="169"/>
      <c r="N17" s="120"/>
      <c r="O17" s="237">
        <f t="shared" si="4"/>
        <v>0</v>
      </c>
      <c r="P17" s="120"/>
      <c r="Q17" s="120"/>
      <c r="R17" s="120"/>
      <c r="S17" s="120"/>
      <c r="T17" s="120"/>
      <c r="U17" s="237">
        <f t="shared" si="5"/>
        <v>0</v>
      </c>
      <c r="V17" s="120"/>
      <c r="W17" s="135"/>
      <c r="X17" s="237">
        <f t="shared" si="1"/>
        <v>0</v>
      </c>
      <c r="Y17" s="120"/>
      <c r="Z17" s="237">
        <f t="shared" si="2"/>
        <v>0</v>
      </c>
      <c r="AA17" s="130" t="str">
        <f t="shared" si="3"/>
        <v/>
      </c>
      <c r="AB17" s="159">
        <v>6</v>
      </c>
    </row>
    <row r="18" spans="1:28" s="114" customFormat="1" ht="15.75" x14ac:dyDescent="0.2">
      <c r="A18" s="160">
        <f>COUNTIF($AA$11:AA18,"ALTA")</f>
        <v>0</v>
      </c>
      <c r="B18" s="164" t="e">
        <f>VLOOKUP(AB18,'01-Inventario de Activos'!$A$12:$L$61,2,FALSE)</f>
        <v>#N/A</v>
      </c>
      <c r="C18" s="162" t="e">
        <f>VLOOKUP(AB18,'01-Inventario de Activos'!$A$12:$L$61,3,FALSE)</f>
        <v>#N/A</v>
      </c>
      <c r="D18" s="162" t="e">
        <f>VLOOKUP(AB18,'01-Inventario de Activos'!$A$12:$L$61,4,FALSE)</f>
        <v>#N/A</v>
      </c>
      <c r="E18" s="169"/>
      <c r="F18" s="169"/>
      <c r="G18" s="162" t="e">
        <f>VLOOKUP(AB18,'01-Inventario de Activos'!$A$12:$L$61,8,FALSE)</f>
        <v>#N/A</v>
      </c>
      <c r="H18" s="162" t="e">
        <f>VLOOKUP(AB18,'01-Inventario de Activos'!$A$12:$L$61,7,FALSE)</f>
        <v>#N/A</v>
      </c>
      <c r="I18" s="162" t="e">
        <f>VLOOKUP(AB18,'01-Inventario de Activos'!$A$12:$L$61,10,FALSE)</f>
        <v>#N/A</v>
      </c>
      <c r="J18" s="162" t="e">
        <f>VLOOKUP(AB18,'01-Inventario de Activos'!$A$12:$L$61,11,FALSE)</f>
        <v>#N/A</v>
      </c>
      <c r="K18" s="162" t="e">
        <f>VLOOKUP(AB18,'01-Inventario de Activos'!$A$12:$L$61,12,FALSE)</f>
        <v>#N/A</v>
      </c>
      <c r="L18" s="169"/>
      <c r="M18" s="169"/>
      <c r="N18" s="135"/>
      <c r="O18" s="237">
        <f t="shared" si="4"/>
        <v>0</v>
      </c>
      <c r="P18" s="135"/>
      <c r="Q18" s="135"/>
      <c r="R18" s="135"/>
      <c r="S18" s="135"/>
      <c r="T18" s="135"/>
      <c r="U18" s="237">
        <f t="shared" si="5"/>
        <v>0</v>
      </c>
      <c r="V18" s="135"/>
      <c r="W18" s="135"/>
      <c r="X18" s="237">
        <f t="shared" si="1"/>
        <v>0</v>
      </c>
      <c r="Y18" s="120"/>
      <c r="Z18" s="237">
        <f t="shared" si="2"/>
        <v>0</v>
      </c>
      <c r="AA18" s="130" t="str">
        <f t="shared" si="3"/>
        <v/>
      </c>
      <c r="AB18" s="159">
        <v>7</v>
      </c>
    </row>
    <row r="19" spans="1:28" s="114" customFormat="1" ht="15.75" x14ac:dyDescent="0.2">
      <c r="A19" s="160">
        <f>COUNTIF($AA$11:AA19,"ALTA")</f>
        <v>0</v>
      </c>
      <c r="B19" s="164" t="e">
        <f>VLOOKUP(AB19,'01-Inventario de Activos'!$A$12:$L$61,2,FALSE)</f>
        <v>#N/A</v>
      </c>
      <c r="C19" s="162" t="e">
        <f>VLOOKUP(AB19,'01-Inventario de Activos'!$A$12:$L$61,3,FALSE)</f>
        <v>#N/A</v>
      </c>
      <c r="D19" s="162" t="e">
        <f>VLOOKUP(AB19,'01-Inventario de Activos'!$A$12:$L$61,4,FALSE)</f>
        <v>#N/A</v>
      </c>
      <c r="E19" s="169"/>
      <c r="F19" s="169"/>
      <c r="G19" s="162" t="e">
        <f>VLOOKUP(AB19,'01-Inventario de Activos'!$A$12:$L$61,8,FALSE)</f>
        <v>#N/A</v>
      </c>
      <c r="H19" s="162" t="e">
        <f>VLOOKUP(AB19,'01-Inventario de Activos'!$A$12:$L$61,7,FALSE)</f>
        <v>#N/A</v>
      </c>
      <c r="I19" s="162" t="e">
        <f>VLOOKUP(AB19,'01-Inventario de Activos'!$A$12:$L$61,10,FALSE)</f>
        <v>#N/A</v>
      </c>
      <c r="J19" s="162" t="e">
        <f>VLOOKUP(AB19,'01-Inventario de Activos'!$A$12:$L$61,11,FALSE)</f>
        <v>#N/A</v>
      </c>
      <c r="K19" s="162" t="e">
        <f>VLOOKUP(AB19,'01-Inventario de Activos'!$A$12:$L$61,12,FALSE)</f>
        <v>#N/A</v>
      </c>
      <c r="L19" s="169"/>
      <c r="M19" s="169"/>
      <c r="N19" s="120"/>
      <c r="O19" s="237">
        <f t="shared" si="4"/>
        <v>0</v>
      </c>
      <c r="P19" s="120"/>
      <c r="Q19" s="120"/>
      <c r="R19" s="120"/>
      <c r="S19" s="120"/>
      <c r="T19" s="120"/>
      <c r="U19" s="237">
        <f t="shared" si="5"/>
        <v>0</v>
      </c>
      <c r="V19" s="120"/>
      <c r="W19" s="135"/>
      <c r="X19" s="237">
        <f t="shared" si="1"/>
        <v>0</v>
      </c>
      <c r="Y19" s="120"/>
      <c r="Z19" s="237">
        <f t="shared" si="2"/>
        <v>0</v>
      </c>
      <c r="AA19" s="130" t="str">
        <f t="shared" si="3"/>
        <v/>
      </c>
      <c r="AB19" s="159">
        <v>8</v>
      </c>
    </row>
    <row r="20" spans="1:28" s="114" customFormat="1" ht="15.75" x14ac:dyDescent="0.2">
      <c r="A20" s="160">
        <f>COUNTIF($AA$11:AA20,"ALTA")</f>
        <v>0</v>
      </c>
      <c r="B20" s="164" t="e">
        <f>VLOOKUP(AB20,'01-Inventario de Activos'!$A$12:$L$61,2,FALSE)</f>
        <v>#N/A</v>
      </c>
      <c r="C20" s="162" t="e">
        <f>VLOOKUP(AB20,'01-Inventario de Activos'!$A$12:$L$61,3,FALSE)</f>
        <v>#N/A</v>
      </c>
      <c r="D20" s="162" t="e">
        <f>VLOOKUP(AB20,'01-Inventario de Activos'!$A$12:$L$61,4,FALSE)</f>
        <v>#N/A</v>
      </c>
      <c r="E20" s="169"/>
      <c r="F20" s="169"/>
      <c r="G20" s="162" t="e">
        <f>VLOOKUP(AB20,'01-Inventario de Activos'!$A$12:$L$61,8,FALSE)</f>
        <v>#N/A</v>
      </c>
      <c r="H20" s="162" t="e">
        <f>VLOOKUP(AB20,'01-Inventario de Activos'!$A$12:$L$61,7,FALSE)</f>
        <v>#N/A</v>
      </c>
      <c r="I20" s="162" t="e">
        <f>VLOOKUP(AB20,'01-Inventario de Activos'!$A$12:$L$61,10,FALSE)</f>
        <v>#N/A</v>
      </c>
      <c r="J20" s="162" t="e">
        <f>VLOOKUP(AB20,'01-Inventario de Activos'!$A$12:$L$61,11,FALSE)</f>
        <v>#N/A</v>
      </c>
      <c r="K20" s="162" t="e">
        <f>VLOOKUP(AB20,'01-Inventario de Activos'!$A$12:$L$61,12,FALSE)</f>
        <v>#N/A</v>
      </c>
      <c r="L20" s="169"/>
      <c r="M20" s="169"/>
      <c r="N20" s="135"/>
      <c r="O20" s="237">
        <f t="shared" si="4"/>
        <v>0</v>
      </c>
      <c r="P20" s="135"/>
      <c r="Q20" s="135"/>
      <c r="R20" s="135"/>
      <c r="S20" s="135"/>
      <c r="T20" s="135"/>
      <c r="U20" s="237">
        <f t="shared" si="5"/>
        <v>0</v>
      </c>
      <c r="V20" s="135"/>
      <c r="W20" s="135"/>
      <c r="X20" s="237">
        <f t="shared" si="1"/>
        <v>0</v>
      </c>
      <c r="Y20" s="120"/>
      <c r="Z20" s="237">
        <f t="shared" si="2"/>
        <v>0</v>
      </c>
      <c r="AA20" s="130" t="str">
        <f t="shared" si="3"/>
        <v/>
      </c>
      <c r="AB20" s="159">
        <v>9</v>
      </c>
    </row>
    <row r="21" spans="1:28" s="114" customFormat="1" ht="15.75" x14ac:dyDescent="0.2">
      <c r="A21" s="160">
        <f>COUNTIF($AA$11:AA21,"ALTA")</f>
        <v>0</v>
      </c>
      <c r="B21" s="164" t="e">
        <f>VLOOKUP(AB21,'01-Inventario de Activos'!$A$12:$L$61,2,FALSE)</f>
        <v>#N/A</v>
      </c>
      <c r="C21" s="162" t="e">
        <f>VLOOKUP(AB21,'01-Inventario de Activos'!$A$12:$L$61,3,FALSE)</f>
        <v>#N/A</v>
      </c>
      <c r="D21" s="162" t="e">
        <f>VLOOKUP(AB21,'01-Inventario de Activos'!$A$12:$L$61,4,FALSE)</f>
        <v>#N/A</v>
      </c>
      <c r="E21" s="169"/>
      <c r="F21" s="169"/>
      <c r="G21" s="162" t="e">
        <f>VLOOKUP(AB21,'01-Inventario de Activos'!$A$12:$L$61,8,FALSE)</f>
        <v>#N/A</v>
      </c>
      <c r="H21" s="162" t="e">
        <f>VLOOKUP(AB21,'01-Inventario de Activos'!$A$12:$L$61,7,FALSE)</f>
        <v>#N/A</v>
      </c>
      <c r="I21" s="162" t="e">
        <f>VLOOKUP(AB21,'01-Inventario de Activos'!$A$12:$L$61,10,FALSE)</f>
        <v>#N/A</v>
      </c>
      <c r="J21" s="162" t="e">
        <f>VLOOKUP(AB21,'01-Inventario de Activos'!$A$12:$L$61,11,FALSE)</f>
        <v>#N/A</v>
      </c>
      <c r="K21" s="162" t="e">
        <f>VLOOKUP(AB21,'01-Inventario de Activos'!$A$12:$L$61,12,FALSE)</f>
        <v>#N/A</v>
      </c>
      <c r="L21" s="169"/>
      <c r="M21" s="169"/>
      <c r="N21" s="120"/>
      <c r="O21" s="237">
        <f t="shared" si="4"/>
        <v>0</v>
      </c>
      <c r="P21" s="120"/>
      <c r="Q21" s="120"/>
      <c r="R21" s="120"/>
      <c r="S21" s="120"/>
      <c r="T21" s="120"/>
      <c r="U21" s="237">
        <f t="shared" si="5"/>
        <v>0</v>
      </c>
      <c r="V21" s="120"/>
      <c r="W21" s="135"/>
      <c r="X21" s="237">
        <f t="shared" si="1"/>
        <v>0</v>
      </c>
      <c r="Y21" s="120"/>
      <c r="Z21" s="237">
        <f t="shared" si="2"/>
        <v>0</v>
      </c>
      <c r="AA21" s="130" t="str">
        <f t="shared" si="3"/>
        <v/>
      </c>
      <c r="AB21" s="159">
        <v>10</v>
      </c>
    </row>
    <row r="22" spans="1:28" s="114" customFormat="1" ht="15.75" x14ac:dyDescent="0.2">
      <c r="A22" s="160">
        <f>COUNTIF($AA$11:AA22,"ALTA")</f>
        <v>0</v>
      </c>
      <c r="B22" s="164" t="e">
        <f>VLOOKUP(AB22,'01-Inventario de Activos'!$A$12:$L$61,2,FALSE)</f>
        <v>#N/A</v>
      </c>
      <c r="C22" s="162" t="e">
        <f>VLOOKUP(AB22,'01-Inventario de Activos'!$A$12:$L$61,3,FALSE)</f>
        <v>#N/A</v>
      </c>
      <c r="D22" s="162" t="e">
        <f>VLOOKUP(AB22,'01-Inventario de Activos'!$A$12:$L$61,4,FALSE)</f>
        <v>#N/A</v>
      </c>
      <c r="E22" s="169"/>
      <c r="F22" s="169"/>
      <c r="G22" s="162" t="e">
        <f>VLOOKUP(AB22,'01-Inventario de Activos'!$A$12:$L$61,8,FALSE)</f>
        <v>#N/A</v>
      </c>
      <c r="H22" s="162" t="e">
        <f>VLOOKUP(AB22,'01-Inventario de Activos'!$A$12:$L$61,7,FALSE)</f>
        <v>#N/A</v>
      </c>
      <c r="I22" s="162" t="e">
        <f>VLOOKUP(AB22,'01-Inventario de Activos'!$A$12:$L$61,10,FALSE)</f>
        <v>#N/A</v>
      </c>
      <c r="J22" s="162" t="e">
        <f>VLOOKUP(AB22,'01-Inventario de Activos'!$A$12:$L$61,11,FALSE)</f>
        <v>#N/A</v>
      </c>
      <c r="K22" s="162" t="e">
        <f>VLOOKUP(AB22,'01-Inventario de Activos'!$A$12:$L$61,12,FALSE)</f>
        <v>#N/A</v>
      </c>
      <c r="L22" s="169"/>
      <c r="M22" s="169"/>
      <c r="N22" s="135"/>
      <c r="O22" s="237">
        <f t="shared" si="4"/>
        <v>0</v>
      </c>
      <c r="P22" s="135"/>
      <c r="Q22" s="135"/>
      <c r="R22" s="135"/>
      <c r="S22" s="135"/>
      <c r="T22" s="135"/>
      <c r="U22" s="237">
        <f t="shared" si="5"/>
        <v>0</v>
      </c>
      <c r="V22" s="135"/>
      <c r="W22" s="135"/>
      <c r="X22" s="237">
        <f t="shared" si="1"/>
        <v>0</v>
      </c>
      <c r="Y22" s="120"/>
      <c r="Z22" s="237">
        <f t="shared" si="2"/>
        <v>0</v>
      </c>
      <c r="AA22" s="130" t="str">
        <f t="shared" si="3"/>
        <v/>
      </c>
      <c r="AB22" s="159">
        <v>11</v>
      </c>
    </row>
    <row r="23" spans="1:28" s="114" customFormat="1" ht="15.75" x14ac:dyDescent="0.2">
      <c r="A23" s="160">
        <f>COUNTIF($AA$11:AA23,"ALTA")</f>
        <v>0</v>
      </c>
      <c r="B23" s="164" t="e">
        <f>VLOOKUP(AB23,'01-Inventario de Activos'!$A$12:$L$61,2,FALSE)</f>
        <v>#N/A</v>
      </c>
      <c r="C23" s="162" t="e">
        <f>VLOOKUP(AB23,'01-Inventario de Activos'!$A$12:$L$61,3,FALSE)</f>
        <v>#N/A</v>
      </c>
      <c r="D23" s="162" t="e">
        <f>VLOOKUP(AB23,'01-Inventario de Activos'!$A$12:$L$61,4,FALSE)</f>
        <v>#N/A</v>
      </c>
      <c r="E23" s="169"/>
      <c r="F23" s="169"/>
      <c r="G23" s="162" t="e">
        <f>VLOOKUP(AB23,'01-Inventario de Activos'!$A$12:$L$61,8,FALSE)</f>
        <v>#N/A</v>
      </c>
      <c r="H23" s="162" t="e">
        <f>VLOOKUP(AB23,'01-Inventario de Activos'!$A$12:$L$61,7,FALSE)</f>
        <v>#N/A</v>
      </c>
      <c r="I23" s="162" t="e">
        <f>VLOOKUP(AB23,'01-Inventario de Activos'!$A$12:$L$61,10,FALSE)</f>
        <v>#N/A</v>
      </c>
      <c r="J23" s="162" t="e">
        <f>VLOOKUP(AB23,'01-Inventario de Activos'!$A$12:$L$61,11,FALSE)</f>
        <v>#N/A</v>
      </c>
      <c r="K23" s="162" t="e">
        <f>VLOOKUP(AB23,'01-Inventario de Activos'!$A$12:$L$61,12,FALSE)</f>
        <v>#N/A</v>
      </c>
      <c r="L23" s="169"/>
      <c r="M23" s="169"/>
      <c r="N23" s="120"/>
      <c r="O23" s="237">
        <f t="shared" si="4"/>
        <v>0</v>
      </c>
      <c r="P23" s="120"/>
      <c r="Q23" s="120"/>
      <c r="R23" s="120"/>
      <c r="S23" s="120"/>
      <c r="T23" s="120"/>
      <c r="U23" s="237">
        <f t="shared" si="5"/>
        <v>0</v>
      </c>
      <c r="V23" s="120"/>
      <c r="W23" s="120"/>
      <c r="X23" s="237">
        <f t="shared" si="1"/>
        <v>0</v>
      </c>
      <c r="Y23" s="120"/>
      <c r="Z23" s="237">
        <f t="shared" si="2"/>
        <v>0</v>
      </c>
      <c r="AA23" s="130" t="str">
        <f t="shared" si="3"/>
        <v/>
      </c>
      <c r="AB23" s="159">
        <v>12</v>
      </c>
    </row>
    <row r="24" spans="1:28" s="114" customFormat="1" ht="15.75" x14ac:dyDescent="0.2">
      <c r="A24" s="160">
        <f>COUNTIF($AA$11:AA24,"ALTA")</f>
        <v>0</v>
      </c>
      <c r="B24" s="164" t="e">
        <f>VLOOKUP(AB24,'01-Inventario de Activos'!$A$12:$L$61,2,FALSE)</f>
        <v>#N/A</v>
      </c>
      <c r="C24" s="162" t="e">
        <f>VLOOKUP(AB24,'01-Inventario de Activos'!$A$12:$L$61,3,FALSE)</f>
        <v>#N/A</v>
      </c>
      <c r="D24" s="162" t="e">
        <f>VLOOKUP(AB24,'01-Inventario de Activos'!$A$12:$L$61,4,FALSE)</f>
        <v>#N/A</v>
      </c>
      <c r="E24" s="169"/>
      <c r="F24" s="169"/>
      <c r="G24" s="162" t="e">
        <f>VLOOKUP(AB24,'01-Inventario de Activos'!$A$12:$L$61,8,FALSE)</f>
        <v>#N/A</v>
      </c>
      <c r="H24" s="162" t="e">
        <f>VLOOKUP(AB24,'01-Inventario de Activos'!$A$12:$L$61,7,FALSE)</f>
        <v>#N/A</v>
      </c>
      <c r="I24" s="162" t="e">
        <f>VLOOKUP(AB24,'01-Inventario de Activos'!$A$12:$L$61,10,FALSE)</f>
        <v>#N/A</v>
      </c>
      <c r="J24" s="162" t="e">
        <f>VLOOKUP(AB24,'01-Inventario de Activos'!$A$12:$L$61,11,FALSE)</f>
        <v>#N/A</v>
      </c>
      <c r="K24" s="162" t="e">
        <f>VLOOKUP(AB24,'01-Inventario de Activos'!$A$12:$L$61,12,FALSE)</f>
        <v>#N/A</v>
      </c>
      <c r="L24" s="169"/>
      <c r="M24" s="169"/>
      <c r="N24" s="120"/>
      <c r="O24" s="237">
        <f t="shared" si="4"/>
        <v>0</v>
      </c>
      <c r="P24" s="120"/>
      <c r="Q24" s="120"/>
      <c r="R24" s="120"/>
      <c r="S24" s="120"/>
      <c r="T24" s="120"/>
      <c r="U24" s="237">
        <f t="shared" si="5"/>
        <v>0</v>
      </c>
      <c r="V24" s="120"/>
      <c r="W24" s="120"/>
      <c r="X24" s="237">
        <f t="shared" si="1"/>
        <v>0</v>
      </c>
      <c r="Y24" s="120"/>
      <c r="Z24" s="237">
        <f t="shared" si="2"/>
        <v>0</v>
      </c>
      <c r="AA24" s="130" t="str">
        <f t="shared" si="3"/>
        <v/>
      </c>
      <c r="AB24" s="159">
        <v>13</v>
      </c>
    </row>
    <row r="25" spans="1:28" s="114" customFormat="1" ht="15.75" x14ac:dyDescent="0.2">
      <c r="A25" s="160">
        <f>COUNTIF($AA$11:AA25,"ALTA")</f>
        <v>0</v>
      </c>
      <c r="B25" s="164" t="e">
        <f>VLOOKUP(AB25,'01-Inventario de Activos'!$A$12:$L$61,2,FALSE)</f>
        <v>#N/A</v>
      </c>
      <c r="C25" s="162" t="e">
        <f>VLOOKUP(AB25,'01-Inventario de Activos'!$A$12:$L$61,3,FALSE)</f>
        <v>#N/A</v>
      </c>
      <c r="D25" s="162" t="e">
        <f>VLOOKUP(AB25,'01-Inventario de Activos'!$A$12:$L$61,4,FALSE)</f>
        <v>#N/A</v>
      </c>
      <c r="E25" s="169"/>
      <c r="F25" s="169"/>
      <c r="G25" s="162" t="e">
        <f>VLOOKUP(AB25,'01-Inventario de Activos'!$A$12:$L$61,8,FALSE)</f>
        <v>#N/A</v>
      </c>
      <c r="H25" s="162" t="e">
        <f>VLOOKUP(AB25,'01-Inventario de Activos'!$A$12:$L$61,7,FALSE)</f>
        <v>#N/A</v>
      </c>
      <c r="I25" s="162" t="e">
        <f>VLOOKUP(AB25,'01-Inventario de Activos'!$A$12:$L$61,10,FALSE)</f>
        <v>#N/A</v>
      </c>
      <c r="J25" s="162" t="e">
        <f>VLOOKUP(AB25,'01-Inventario de Activos'!$A$12:$L$61,11,FALSE)</f>
        <v>#N/A</v>
      </c>
      <c r="K25" s="162" t="e">
        <f>VLOOKUP(AB25,'01-Inventario de Activos'!$A$12:$L$61,12,FALSE)</f>
        <v>#N/A</v>
      </c>
      <c r="L25" s="169"/>
      <c r="M25" s="169"/>
      <c r="N25" s="120"/>
      <c r="O25" s="237">
        <f t="shared" si="4"/>
        <v>0</v>
      </c>
      <c r="P25" s="120"/>
      <c r="Q25" s="120"/>
      <c r="R25" s="120"/>
      <c r="S25" s="120"/>
      <c r="T25" s="120"/>
      <c r="U25" s="237">
        <f t="shared" si="0"/>
        <v>0</v>
      </c>
      <c r="V25" s="120"/>
      <c r="W25" s="120"/>
      <c r="X25" s="237">
        <f t="shared" si="1"/>
        <v>0</v>
      </c>
      <c r="Y25" s="120"/>
      <c r="Z25" s="237">
        <f t="shared" si="2"/>
        <v>0</v>
      </c>
      <c r="AA25" s="130" t="str">
        <f t="shared" si="3"/>
        <v/>
      </c>
      <c r="AB25" s="159">
        <v>14</v>
      </c>
    </row>
    <row r="26" spans="1:28" s="114" customFormat="1" ht="15.75" x14ac:dyDescent="0.2">
      <c r="A26" s="160">
        <f>COUNTIF($AA$11:AA26,"ALTA")</f>
        <v>0</v>
      </c>
      <c r="B26" s="164" t="e">
        <f>VLOOKUP(AB26,'01-Inventario de Activos'!$A$12:$L$61,2,FALSE)</f>
        <v>#N/A</v>
      </c>
      <c r="C26" s="162" t="e">
        <f>VLOOKUP(AB26,'01-Inventario de Activos'!$A$12:$L$61,3,FALSE)</f>
        <v>#N/A</v>
      </c>
      <c r="D26" s="162" t="e">
        <f>VLOOKUP(AB26,'01-Inventario de Activos'!$A$12:$L$61,4,FALSE)</f>
        <v>#N/A</v>
      </c>
      <c r="E26" s="169"/>
      <c r="F26" s="169"/>
      <c r="G26" s="162" t="e">
        <f>VLOOKUP(AB26,'01-Inventario de Activos'!$A$12:$L$61,8,FALSE)</f>
        <v>#N/A</v>
      </c>
      <c r="H26" s="162" t="e">
        <f>VLOOKUP(AB26,'01-Inventario de Activos'!$A$12:$L$61,7,FALSE)</f>
        <v>#N/A</v>
      </c>
      <c r="I26" s="162" t="e">
        <f>VLOOKUP(AB26,'01-Inventario de Activos'!$A$12:$L$61,10,FALSE)</f>
        <v>#N/A</v>
      </c>
      <c r="J26" s="162" t="e">
        <f>VLOOKUP(AB26,'01-Inventario de Activos'!$A$12:$L$61,11,FALSE)</f>
        <v>#N/A</v>
      </c>
      <c r="K26" s="162" t="e">
        <f>VLOOKUP(AB26,'01-Inventario de Activos'!$A$12:$L$61,12,FALSE)</f>
        <v>#N/A</v>
      </c>
      <c r="L26" s="169"/>
      <c r="M26" s="169"/>
      <c r="N26" s="120"/>
      <c r="O26" s="237">
        <f t="shared" si="4"/>
        <v>0</v>
      </c>
      <c r="P26" s="120"/>
      <c r="Q26" s="120"/>
      <c r="R26" s="120"/>
      <c r="S26" s="120"/>
      <c r="T26" s="120"/>
      <c r="U26" s="237">
        <f t="shared" si="0"/>
        <v>0</v>
      </c>
      <c r="V26" s="120"/>
      <c r="W26" s="120"/>
      <c r="X26" s="237">
        <f t="shared" si="1"/>
        <v>0</v>
      </c>
      <c r="Y26" s="120"/>
      <c r="Z26" s="237">
        <f t="shared" si="2"/>
        <v>0</v>
      </c>
      <c r="AA26" s="130" t="str">
        <f t="shared" si="3"/>
        <v/>
      </c>
      <c r="AB26" s="159">
        <v>15</v>
      </c>
    </row>
    <row r="27" spans="1:28" s="114" customFormat="1" ht="15.75" x14ac:dyDescent="0.2">
      <c r="A27" s="160">
        <f>COUNTIF($AA$11:AA27,"ALTA")</f>
        <v>0</v>
      </c>
      <c r="B27" s="164" t="e">
        <f>VLOOKUP(AB27,'01-Inventario de Activos'!$A$12:$L$61,2,FALSE)</f>
        <v>#N/A</v>
      </c>
      <c r="C27" s="162" t="e">
        <f>VLOOKUP(AB27,'01-Inventario de Activos'!$A$12:$L$61,3,FALSE)</f>
        <v>#N/A</v>
      </c>
      <c r="D27" s="162" t="e">
        <f>VLOOKUP(AB27,'01-Inventario de Activos'!$A$12:$L$61,4,FALSE)</f>
        <v>#N/A</v>
      </c>
      <c r="E27" s="169"/>
      <c r="F27" s="169"/>
      <c r="G27" s="162" t="e">
        <f>VLOOKUP(AB27,'01-Inventario de Activos'!$A$12:$L$61,8,FALSE)</f>
        <v>#N/A</v>
      </c>
      <c r="H27" s="162" t="e">
        <f>VLOOKUP(AB27,'01-Inventario de Activos'!$A$12:$L$61,7,FALSE)</f>
        <v>#N/A</v>
      </c>
      <c r="I27" s="162" t="e">
        <f>VLOOKUP(AB27,'01-Inventario de Activos'!$A$12:$L$61,10,FALSE)</f>
        <v>#N/A</v>
      </c>
      <c r="J27" s="162" t="e">
        <f>VLOOKUP(AB27,'01-Inventario de Activos'!$A$12:$L$61,11,FALSE)</f>
        <v>#N/A</v>
      </c>
      <c r="K27" s="162" t="e">
        <f>VLOOKUP(AB27,'01-Inventario de Activos'!$A$12:$L$61,12,FALSE)</f>
        <v>#N/A</v>
      </c>
      <c r="L27" s="169"/>
      <c r="M27" s="169"/>
      <c r="N27" s="120"/>
      <c r="O27" s="237">
        <f t="shared" si="4"/>
        <v>0</v>
      </c>
      <c r="P27" s="120"/>
      <c r="Q27" s="120"/>
      <c r="R27" s="120"/>
      <c r="S27" s="120"/>
      <c r="T27" s="120"/>
      <c r="U27" s="237">
        <f t="shared" si="0"/>
        <v>0</v>
      </c>
      <c r="V27" s="120"/>
      <c r="W27" s="120"/>
      <c r="X27" s="237">
        <f t="shared" si="1"/>
        <v>0</v>
      </c>
      <c r="Y27" s="120"/>
      <c r="Z27" s="237">
        <f t="shared" si="2"/>
        <v>0</v>
      </c>
      <c r="AA27" s="130" t="str">
        <f t="shared" si="3"/>
        <v/>
      </c>
      <c r="AB27" s="159">
        <v>16</v>
      </c>
    </row>
    <row r="28" spans="1:28" s="114" customFormat="1" ht="15.75" x14ac:dyDescent="0.2">
      <c r="A28" s="160">
        <f>COUNTIF($AA$11:AA28,"ALTA")</f>
        <v>0</v>
      </c>
      <c r="B28" s="164" t="e">
        <f>VLOOKUP(AB28,'01-Inventario de Activos'!$A$12:$L$61,2,FALSE)</f>
        <v>#N/A</v>
      </c>
      <c r="C28" s="162" t="e">
        <f>VLOOKUP(AB28,'01-Inventario de Activos'!$A$12:$L$61,3,FALSE)</f>
        <v>#N/A</v>
      </c>
      <c r="D28" s="162" t="e">
        <f>VLOOKUP(AB28,'01-Inventario de Activos'!$A$12:$L$61,4,FALSE)</f>
        <v>#N/A</v>
      </c>
      <c r="E28" s="169"/>
      <c r="F28" s="169"/>
      <c r="G28" s="162" t="e">
        <f>VLOOKUP(AB28,'01-Inventario de Activos'!$A$12:$L$61,8,FALSE)</f>
        <v>#N/A</v>
      </c>
      <c r="H28" s="162" t="e">
        <f>VLOOKUP(AB28,'01-Inventario de Activos'!$A$12:$L$61,7,FALSE)</f>
        <v>#N/A</v>
      </c>
      <c r="I28" s="162" t="e">
        <f>VLOOKUP(AB28,'01-Inventario de Activos'!$A$12:$L$61,10,FALSE)</f>
        <v>#N/A</v>
      </c>
      <c r="J28" s="162" t="e">
        <f>VLOOKUP(AB28,'01-Inventario de Activos'!$A$12:$L$61,11,FALSE)</f>
        <v>#N/A</v>
      </c>
      <c r="K28" s="162" t="e">
        <f>VLOOKUP(AB28,'01-Inventario de Activos'!$A$12:$L$61,12,FALSE)</f>
        <v>#N/A</v>
      </c>
      <c r="L28" s="169"/>
      <c r="M28" s="169"/>
      <c r="N28" s="120"/>
      <c r="O28" s="237">
        <f t="shared" si="4"/>
        <v>0</v>
      </c>
      <c r="P28" s="120"/>
      <c r="Q28" s="120"/>
      <c r="R28" s="120"/>
      <c r="S28" s="120"/>
      <c r="T28" s="120"/>
      <c r="U28" s="237">
        <f t="shared" si="0"/>
        <v>0</v>
      </c>
      <c r="V28" s="120"/>
      <c r="W28" s="120"/>
      <c r="X28" s="237">
        <f t="shared" si="1"/>
        <v>0</v>
      </c>
      <c r="Y28" s="120"/>
      <c r="Z28" s="237">
        <f t="shared" si="2"/>
        <v>0</v>
      </c>
      <c r="AA28" s="130" t="str">
        <f t="shared" si="3"/>
        <v/>
      </c>
      <c r="AB28" s="159">
        <v>17</v>
      </c>
    </row>
    <row r="29" spans="1:28" s="114" customFormat="1" ht="15.75" x14ac:dyDescent="0.2">
      <c r="A29" s="160">
        <f>COUNTIF($AA$11:AA29,"ALTA")</f>
        <v>0</v>
      </c>
      <c r="B29" s="164" t="e">
        <f>VLOOKUP(AB29,'01-Inventario de Activos'!$A$12:$L$61,2,FALSE)</f>
        <v>#N/A</v>
      </c>
      <c r="C29" s="162" t="e">
        <f>VLOOKUP(AB29,'01-Inventario de Activos'!$A$12:$L$61,3,FALSE)</f>
        <v>#N/A</v>
      </c>
      <c r="D29" s="162" t="e">
        <f>VLOOKUP(AB29,'01-Inventario de Activos'!$A$12:$L$61,4,FALSE)</f>
        <v>#N/A</v>
      </c>
      <c r="E29" s="169"/>
      <c r="F29" s="169"/>
      <c r="G29" s="162" t="e">
        <f>VLOOKUP(AB29,'01-Inventario de Activos'!$A$12:$L$61,8,FALSE)</f>
        <v>#N/A</v>
      </c>
      <c r="H29" s="162" t="e">
        <f>VLOOKUP(AB29,'01-Inventario de Activos'!$A$12:$L$61,7,FALSE)</f>
        <v>#N/A</v>
      </c>
      <c r="I29" s="162" t="e">
        <f>VLOOKUP(AB29,'01-Inventario de Activos'!$A$12:$L$61,10,FALSE)</f>
        <v>#N/A</v>
      </c>
      <c r="J29" s="162" t="e">
        <f>VLOOKUP(AB29,'01-Inventario de Activos'!$A$12:$L$61,11,FALSE)</f>
        <v>#N/A</v>
      </c>
      <c r="K29" s="162" t="e">
        <f>VLOOKUP(AB29,'01-Inventario de Activos'!$A$12:$L$61,12,FALSE)</f>
        <v>#N/A</v>
      </c>
      <c r="L29" s="169"/>
      <c r="M29" s="169"/>
      <c r="N29" s="120"/>
      <c r="O29" s="237">
        <f t="shared" si="4"/>
        <v>0</v>
      </c>
      <c r="P29" s="120"/>
      <c r="Q29" s="120"/>
      <c r="R29" s="120"/>
      <c r="S29" s="120"/>
      <c r="T29" s="120"/>
      <c r="U29" s="237">
        <f t="shared" si="0"/>
        <v>0</v>
      </c>
      <c r="V29" s="120"/>
      <c r="W29" s="120"/>
      <c r="X29" s="237">
        <f t="shared" si="1"/>
        <v>0</v>
      </c>
      <c r="Y29" s="120"/>
      <c r="Z29" s="237">
        <f t="shared" si="2"/>
        <v>0</v>
      </c>
      <c r="AA29" s="130" t="str">
        <f t="shared" si="3"/>
        <v/>
      </c>
      <c r="AB29" s="159">
        <v>18</v>
      </c>
    </row>
    <row r="30" spans="1:28" s="114" customFormat="1" ht="15.75" x14ac:dyDescent="0.2">
      <c r="A30" s="160">
        <f>COUNTIF($AA$11:AA30,"ALTA")</f>
        <v>0</v>
      </c>
      <c r="B30" s="164" t="e">
        <f>VLOOKUP(AB30,'01-Inventario de Activos'!$A$12:$L$61,2,FALSE)</f>
        <v>#N/A</v>
      </c>
      <c r="C30" s="162" t="e">
        <f>VLOOKUP(AB30,'01-Inventario de Activos'!$A$12:$L$61,3,FALSE)</f>
        <v>#N/A</v>
      </c>
      <c r="D30" s="162" t="e">
        <f>VLOOKUP(AB30,'01-Inventario de Activos'!$A$12:$L$61,4,FALSE)</f>
        <v>#N/A</v>
      </c>
      <c r="E30" s="169"/>
      <c r="F30" s="169"/>
      <c r="G30" s="162" t="e">
        <f>VLOOKUP(AB30,'01-Inventario de Activos'!$A$12:$L$61,8,FALSE)</f>
        <v>#N/A</v>
      </c>
      <c r="H30" s="162" t="e">
        <f>VLOOKUP(AB30,'01-Inventario de Activos'!$A$12:$L$61,7,FALSE)</f>
        <v>#N/A</v>
      </c>
      <c r="I30" s="162" t="e">
        <f>VLOOKUP(AB30,'01-Inventario de Activos'!$A$12:$L$61,10,FALSE)</f>
        <v>#N/A</v>
      </c>
      <c r="J30" s="162" t="e">
        <f>VLOOKUP(AB30,'01-Inventario de Activos'!$A$12:$L$61,11,FALSE)</f>
        <v>#N/A</v>
      </c>
      <c r="K30" s="162" t="e">
        <f>VLOOKUP(AB30,'01-Inventario de Activos'!$A$12:$L$61,12,FALSE)</f>
        <v>#N/A</v>
      </c>
      <c r="L30" s="169"/>
      <c r="M30" s="169"/>
      <c r="N30" s="120"/>
      <c r="O30" s="237">
        <f t="shared" si="4"/>
        <v>0</v>
      </c>
      <c r="P30" s="120"/>
      <c r="Q30" s="120"/>
      <c r="R30" s="120"/>
      <c r="S30" s="120"/>
      <c r="T30" s="120"/>
      <c r="U30" s="237">
        <f t="shared" si="0"/>
        <v>0</v>
      </c>
      <c r="V30" s="120"/>
      <c r="W30" s="120"/>
      <c r="X30" s="237">
        <f t="shared" si="1"/>
        <v>0</v>
      </c>
      <c r="Y30" s="120"/>
      <c r="Z30" s="237">
        <f t="shared" si="2"/>
        <v>0</v>
      </c>
      <c r="AA30" s="130" t="str">
        <f t="shared" si="3"/>
        <v/>
      </c>
      <c r="AB30" s="159">
        <v>19</v>
      </c>
    </row>
    <row r="31" spans="1:28" s="114" customFormat="1" ht="15.75" x14ac:dyDescent="0.2">
      <c r="A31" s="160">
        <f>COUNTIF($AA$11:AA31,"ALTA")</f>
        <v>0</v>
      </c>
      <c r="B31" s="164" t="e">
        <f>VLOOKUP(AB31,'01-Inventario de Activos'!$A$12:$L$61,2,FALSE)</f>
        <v>#N/A</v>
      </c>
      <c r="C31" s="162" t="e">
        <f>VLOOKUP(AB31,'01-Inventario de Activos'!$A$12:$L$61,3,FALSE)</f>
        <v>#N/A</v>
      </c>
      <c r="D31" s="162" t="e">
        <f>VLOOKUP(AB31,'01-Inventario de Activos'!$A$12:$L$61,4,FALSE)</f>
        <v>#N/A</v>
      </c>
      <c r="E31" s="169"/>
      <c r="F31" s="169"/>
      <c r="G31" s="162" t="e">
        <f>VLOOKUP(AB31,'01-Inventario de Activos'!$A$12:$L$61,8,FALSE)</f>
        <v>#N/A</v>
      </c>
      <c r="H31" s="162" t="e">
        <f>VLOOKUP(AB31,'01-Inventario de Activos'!$A$12:$L$61,7,FALSE)</f>
        <v>#N/A</v>
      </c>
      <c r="I31" s="162" t="e">
        <f>VLOOKUP(AB31,'01-Inventario de Activos'!$A$12:$L$61,10,FALSE)</f>
        <v>#N/A</v>
      </c>
      <c r="J31" s="162" t="e">
        <f>VLOOKUP(AB31,'01-Inventario de Activos'!$A$12:$L$61,11,FALSE)</f>
        <v>#N/A</v>
      </c>
      <c r="K31" s="162" t="e">
        <f>VLOOKUP(AB31,'01-Inventario de Activos'!$A$12:$L$61,12,FALSE)</f>
        <v>#N/A</v>
      </c>
      <c r="L31" s="169"/>
      <c r="M31" s="169"/>
      <c r="N31" s="120"/>
      <c r="O31" s="237">
        <f t="shared" si="4"/>
        <v>0</v>
      </c>
      <c r="P31" s="120"/>
      <c r="Q31" s="120"/>
      <c r="R31" s="120"/>
      <c r="S31" s="120"/>
      <c r="T31" s="120"/>
      <c r="U31" s="237">
        <f t="shared" si="0"/>
        <v>0</v>
      </c>
      <c r="V31" s="120"/>
      <c r="W31" s="120"/>
      <c r="X31" s="237">
        <f t="shared" si="1"/>
        <v>0</v>
      </c>
      <c r="Y31" s="120"/>
      <c r="Z31" s="237">
        <f t="shared" si="2"/>
        <v>0</v>
      </c>
      <c r="AA31" s="130" t="str">
        <f t="shared" si="3"/>
        <v/>
      </c>
      <c r="AB31" s="159">
        <v>20</v>
      </c>
    </row>
    <row r="32" spans="1:28" s="114" customFormat="1" ht="15.75" x14ac:dyDescent="0.2">
      <c r="A32" s="160">
        <f>COUNTIF($AA$11:AA32,"ALTA")</f>
        <v>0</v>
      </c>
      <c r="B32" s="164" t="e">
        <f>VLOOKUP(AB32,'01-Inventario de Activos'!$A$12:$L$61,2,FALSE)</f>
        <v>#N/A</v>
      </c>
      <c r="C32" s="162" t="e">
        <f>VLOOKUP(AB32,'01-Inventario de Activos'!$A$12:$L$61,3,FALSE)</f>
        <v>#N/A</v>
      </c>
      <c r="D32" s="162" t="e">
        <f>VLOOKUP(AB32,'01-Inventario de Activos'!$A$12:$L$61,4,FALSE)</f>
        <v>#N/A</v>
      </c>
      <c r="E32" s="169"/>
      <c r="F32" s="169"/>
      <c r="G32" s="162" t="e">
        <f>VLOOKUP(AB32,'01-Inventario de Activos'!$A$12:$L$61,8,FALSE)</f>
        <v>#N/A</v>
      </c>
      <c r="H32" s="162" t="e">
        <f>VLOOKUP(AB32,'01-Inventario de Activos'!$A$12:$L$61,7,FALSE)</f>
        <v>#N/A</v>
      </c>
      <c r="I32" s="162" t="e">
        <f>VLOOKUP(AB32,'01-Inventario de Activos'!$A$12:$L$61,10,FALSE)</f>
        <v>#N/A</v>
      </c>
      <c r="J32" s="162" t="e">
        <f>VLOOKUP(AB32,'01-Inventario de Activos'!$A$12:$L$61,11,FALSE)</f>
        <v>#N/A</v>
      </c>
      <c r="K32" s="162" t="e">
        <f>VLOOKUP(AB32,'01-Inventario de Activos'!$A$12:$L$61,12,FALSE)</f>
        <v>#N/A</v>
      </c>
      <c r="L32" s="169"/>
      <c r="M32" s="169"/>
      <c r="N32" s="120"/>
      <c r="O32" s="237">
        <f t="shared" si="4"/>
        <v>0</v>
      </c>
      <c r="P32" s="120"/>
      <c r="Q32" s="120"/>
      <c r="R32" s="120"/>
      <c r="S32" s="120"/>
      <c r="T32" s="120"/>
      <c r="U32" s="237">
        <f t="shared" si="0"/>
        <v>0</v>
      </c>
      <c r="V32" s="120"/>
      <c r="W32" s="120"/>
      <c r="X32" s="237">
        <f t="shared" si="1"/>
        <v>0</v>
      </c>
      <c r="Y32" s="120"/>
      <c r="Z32" s="237">
        <f t="shared" si="2"/>
        <v>0</v>
      </c>
      <c r="AA32" s="130" t="str">
        <f t="shared" si="3"/>
        <v/>
      </c>
      <c r="AB32" s="159">
        <v>21</v>
      </c>
    </row>
    <row r="33" spans="1:28" s="114" customFormat="1" ht="15.75" x14ac:dyDescent="0.2">
      <c r="A33" s="160">
        <f>COUNTIF($AA$11:AA33,"ALTA")</f>
        <v>0</v>
      </c>
      <c r="B33" s="164" t="e">
        <f>VLOOKUP(AB33,'01-Inventario de Activos'!$A$12:$L$61,2,FALSE)</f>
        <v>#N/A</v>
      </c>
      <c r="C33" s="162" t="e">
        <f>VLOOKUP(AB33,'01-Inventario de Activos'!$A$12:$L$61,3,FALSE)</f>
        <v>#N/A</v>
      </c>
      <c r="D33" s="162" t="e">
        <f>VLOOKUP(AB33,'01-Inventario de Activos'!$A$12:$L$61,4,FALSE)</f>
        <v>#N/A</v>
      </c>
      <c r="E33" s="169"/>
      <c r="F33" s="169"/>
      <c r="G33" s="162" t="e">
        <f>VLOOKUP(AB33,'01-Inventario de Activos'!$A$12:$L$61,8,FALSE)</f>
        <v>#N/A</v>
      </c>
      <c r="H33" s="162" t="e">
        <f>VLOOKUP(AB33,'01-Inventario de Activos'!$A$12:$L$61,7,FALSE)</f>
        <v>#N/A</v>
      </c>
      <c r="I33" s="162" t="e">
        <f>VLOOKUP(AB33,'01-Inventario de Activos'!$A$12:$L$61,10,FALSE)</f>
        <v>#N/A</v>
      </c>
      <c r="J33" s="162" t="e">
        <f>VLOOKUP(AB33,'01-Inventario de Activos'!$A$12:$L$61,11,FALSE)</f>
        <v>#N/A</v>
      </c>
      <c r="K33" s="162" t="e">
        <f>VLOOKUP(AB33,'01-Inventario de Activos'!$A$12:$L$61,12,FALSE)</f>
        <v>#N/A</v>
      </c>
      <c r="L33" s="169"/>
      <c r="M33" s="169"/>
      <c r="N33" s="120"/>
      <c r="O33" s="237">
        <f t="shared" si="4"/>
        <v>0</v>
      </c>
      <c r="P33" s="120"/>
      <c r="Q33" s="120"/>
      <c r="R33" s="120"/>
      <c r="S33" s="120"/>
      <c r="T33" s="120"/>
      <c r="U33" s="237">
        <f t="shared" si="0"/>
        <v>0</v>
      </c>
      <c r="V33" s="120"/>
      <c r="W33" s="120"/>
      <c r="X33" s="237">
        <f t="shared" si="1"/>
        <v>0</v>
      </c>
      <c r="Y33" s="120"/>
      <c r="Z33" s="237">
        <f t="shared" si="2"/>
        <v>0</v>
      </c>
      <c r="AA33" s="130" t="str">
        <f t="shared" si="3"/>
        <v/>
      </c>
      <c r="AB33" s="159">
        <v>22</v>
      </c>
    </row>
    <row r="34" spans="1:28" s="114" customFormat="1" ht="15.75" x14ac:dyDescent="0.2">
      <c r="A34" s="160">
        <f>COUNTIF($AA$11:AA34,"ALTA")</f>
        <v>0</v>
      </c>
      <c r="B34" s="164" t="e">
        <f>VLOOKUP(AB34,'01-Inventario de Activos'!$A$12:$L$61,2,FALSE)</f>
        <v>#N/A</v>
      </c>
      <c r="C34" s="162" t="e">
        <f>VLOOKUP(AB34,'01-Inventario de Activos'!$A$12:$L$61,3,FALSE)</f>
        <v>#N/A</v>
      </c>
      <c r="D34" s="162" t="e">
        <f>VLOOKUP(AB34,'01-Inventario de Activos'!$A$12:$L$61,4,FALSE)</f>
        <v>#N/A</v>
      </c>
      <c r="E34" s="169"/>
      <c r="F34" s="169"/>
      <c r="G34" s="162" t="e">
        <f>VLOOKUP(AB34,'01-Inventario de Activos'!$A$12:$L$61,8,FALSE)</f>
        <v>#N/A</v>
      </c>
      <c r="H34" s="162" t="e">
        <f>VLOOKUP(AB34,'01-Inventario de Activos'!$A$12:$L$61,7,FALSE)</f>
        <v>#N/A</v>
      </c>
      <c r="I34" s="162" t="e">
        <f>VLOOKUP(AB34,'01-Inventario de Activos'!$A$12:$L$61,10,FALSE)</f>
        <v>#N/A</v>
      </c>
      <c r="J34" s="162" t="e">
        <f>VLOOKUP(AB34,'01-Inventario de Activos'!$A$12:$L$61,11,FALSE)</f>
        <v>#N/A</v>
      </c>
      <c r="K34" s="162" t="e">
        <f>VLOOKUP(AB34,'01-Inventario de Activos'!$A$12:$L$61,12,FALSE)</f>
        <v>#N/A</v>
      </c>
      <c r="L34" s="169"/>
      <c r="M34" s="169"/>
      <c r="N34" s="120"/>
      <c r="O34" s="237">
        <f t="shared" si="4"/>
        <v>0</v>
      </c>
      <c r="P34" s="120"/>
      <c r="Q34" s="120"/>
      <c r="R34" s="120"/>
      <c r="S34" s="120"/>
      <c r="T34" s="120"/>
      <c r="U34" s="237">
        <f t="shared" si="0"/>
        <v>0</v>
      </c>
      <c r="V34" s="120"/>
      <c r="W34" s="120"/>
      <c r="X34" s="237">
        <f t="shared" si="1"/>
        <v>0</v>
      </c>
      <c r="Y34" s="120"/>
      <c r="Z34" s="237">
        <f t="shared" si="2"/>
        <v>0</v>
      </c>
      <c r="AA34" s="130" t="str">
        <f t="shared" si="3"/>
        <v/>
      </c>
      <c r="AB34" s="159">
        <v>23</v>
      </c>
    </row>
    <row r="35" spans="1:28" s="114" customFormat="1" ht="15.75" x14ac:dyDescent="0.2">
      <c r="A35" s="160">
        <f>COUNTIF($AA$11:AA35,"ALTA")</f>
        <v>0</v>
      </c>
      <c r="B35" s="164" t="e">
        <f>VLOOKUP(AB35,'01-Inventario de Activos'!$A$12:$L$61,2,FALSE)</f>
        <v>#N/A</v>
      </c>
      <c r="C35" s="162" t="e">
        <f>VLOOKUP(AB35,'01-Inventario de Activos'!$A$12:$L$61,3,FALSE)</f>
        <v>#N/A</v>
      </c>
      <c r="D35" s="162" t="e">
        <f>VLOOKUP(AB35,'01-Inventario de Activos'!$A$12:$L$61,4,FALSE)</f>
        <v>#N/A</v>
      </c>
      <c r="E35" s="169"/>
      <c r="F35" s="169"/>
      <c r="G35" s="162" t="e">
        <f>VLOOKUP(AB35,'01-Inventario de Activos'!$A$12:$L$61,8,FALSE)</f>
        <v>#N/A</v>
      </c>
      <c r="H35" s="162" t="e">
        <f>VLOOKUP(AB35,'01-Inventario de Activos'!$A$12:$L$61,7,FALSE)</f>
        <v>#N/A</v>
      </c>
      <c r="I35" s="162" t="e">
        <f>VLOOKUP(AB35,'01-Inventario de Activos'!$A$12:$L$61,10,FALSE)</f>
        <v>#N/A</v>
      </c>
      <c r="J35" s="162" t="e">
        <f>VLOOKUP(AB35,'01-Inventario de Activos'!$A$12:$L$61,11,FALSE)</f>
        <v>#N/A</v>
      </c>
      <c r="K35" s="162" t="e">
        <f>VLOOKUP(AB35,'01-Inventario de Activos'!$A$12:$L$61,12,FALSE)</f>
        <v>#N/A</v>
      </c>
      <c r="L35" s="169"/>
      <c r="M35" s="169"/>
      <c r="N35" s="120"/>
      <c r="O35" s="237">
        <f t="shared" si="4"/>
        <v>0</v>
      </c>
      <c r="P35" s="120"/>
      <c r="Q35" s="120"/>
      <c r="R35" s="120"/>
      <c r="S35" s="120"/>
      <c r="T35" s="120"/>
      <c r="U35" s="237">
        <f t="shared" si="0"/>
        <v>0</v>
      </c>
      <c r="V35" s="120"/>
      <c r="W35" s="120"/>
      <c r="X35" s="237">
        <f t="shared" si="1"/>
        <v>0</v>
      </c>
      <c r="Y35" s="120"/>
      <c r="Z35" s="237">
        <f t="shared" si="2"/>
        <v>0</v>
      </c>
      <c r="AA35" s="130" t="str">
        <f t="shared" si="3"/>
        <v/>
      </c>
      <c r="AB35" s="159">
        <v>24</v>
      </c>
    </row>
    <row r="36" spans="1:28" s="114" customFormat="1" ht="15.75" x14ac:dyDescent="0.2">
      <c r="A36" s="160">
        <f>COUNTIF($AA$11:AA36,"ALTA")</f>
        <v>0</v>
      </c>
      <c r="B36" s="164" t="e">
        <f>VLOOKUP(AB36,'01-Inventario de Activos'!$A$12:$L$61,2,FALSE)</f>
        <v>#N/A</v>
      </c>
      <c r="C36" s="162" t="e">
        <f>VLOOKUP(AB36,'01-Inventario de Activos'!$A$12:$L$61,3,FALSE)</f>
        <v>#N/A</v>
      </c>
      <c r="D36" s="162" t="e">
        <f>VLOOKUP(AB36,'01-Inventario de Activos'!$A$12:$L$61,4,FALSE)</f>
        <v>#N/A</v>
      </c>
      <c r="E36" s="169"/>
      <c r="F36" s="169"/>
      <c r="G36" s="162" t="e">
        <f>VLOOKUP(AB36,'01-Inventario de Activos'!$A$12:$L$61,8,FALSE)</f>
        <v>#N/A</v>
      </c>
      <c r="H36" s="162" t="e">
        <f>VLOOKUP(AB36,'01-Inventario de Activos'!$A$12:$L$61,7,FALSE)</f>
        <v>#N/A</v>
      </c>
      <c r="I36" s="162" t="e">
        <f>VLOOKUP(AB36,'01-Inventario de Activos'!$A$12:$L$61,10,FALSE)</f>
        <v>#N/A</v>
      </c>
      <c r="J36" s="162" t="e">
        <f>VLOOKUP(AB36,'01-Inventario de Activos'!$A$12:$L$61,11,FALSE)</f>
        <v>#N/A</v>
      </c>
      <c r="K36" s="162" t="e">
        <f>VLOOKUP(AB36,'01-Inventario de Activos'!$A$12:$L$61,12,FALSE)</f>
        <v>#N/A</v>
      </c>
      <c r="L36" s="169"/>
      <c r="M36" s="169"/>
      <c r="N36" s="120"/>
      <c r="O36" s="237">
        <f t="shared" si="4"/>
        <v>0</v>
      </c>
      <c r="P36" s="120"/>
      <c r="Q36" s="120"/>
      <c r="R36" s="120"/>
      <c r="S36" s="120"/>
      <c r="T36" s="120"/>
      <c r="U36" s="237">
        <f t="shared" si="0"/>
        <v>0</v>
      </c>
      <c r="V36" s="120"/>
      <c r="W36" s="120"/>
      <c r="X36" s="237">
        <f t="shared" si="1"/>
        <v>0</v>
      </c>
      <c r="Y36" s="120"/>
      <c r="Z36" s="237">
        <f t="shared" si="2"/>
        <v>0</v>
      </c>
      <c r="AA36" s="130" t="str">
        <f t="shared" si="3"/>
        <v/>
      </c>
      <c r="AB36" s="159">
        <v>25</v>
      </c>
    </row>
    <row r="37" spans="1:28" s="114" customFormat="1" ht="15.75" x14ac:dyDescent="0.2">
      <c r="A37" s="160">
        <f>COUNTIF($AA$11:AA37,"ALTA")</f>
        <v>0</v>
      </c>
      <c r="B37" s="164" t="e">
        <f>VLOOKUP(AB37,'01-Inventario de Activos'!$A$12:$L$61,2,FALSE)</f>
        <v>#N/A</v>
      </c>
      <c r="C37" s="162" t="e">
        <f>VLOOKUP(AB37,'01-Inventario de Activos'!$A$12:$L$61,3,FALSE)</f>
        <v>#N/A</v>
      </c>
      <c r="D37" s="162" t="e">
        <f>VLOOKUP(AB37,'01-Inventario de Activos'!$A$12:$L$61,4,FALSE)</f>
        <v>#N/A</v>
      </c>
      <c r="E37" s="169"/>
      <c r="F37" s="169"/>
      <c r="G37" s="162" t="e">
        <f>VLOOKUP(AB37,'01-Inventario de Activos'!$A$12:$L$61,8,FALSE)</f>
        <v>#N/A</v>
      </c>
      <c r="H37" s="162" t="e">
        <f>VLOOKUP(AB37,'01-Inventario de Activos'!$A$12:$L$61,7,FALSE)</f>
        <v>#N/A</v>
      </c>
      <c r="I37" s="162" t="e">
        <f>VLOOKUP(AB37,'01-Inventario de Activos'!$A$12:$L$61,10,FALSE)</f>
        <v>#N/A</v>
      </c>
      <c r="J37" s="162" t="e">
        <f>VLOOKUP(AB37,'01-Inventario de Activos'!$A$12:$L$61,11,FALSE)</f>
        <v>#N/A</v>
      </c>
      <c r="K37" s="162" t="e">
        <f>VLOOKUP(AB37,'01-Inventario de Activos'!$A$12:$L$61,12,FALSE)</f>
        <v>#N/A</v>
      </c>
      <c r="L37" s="169"/>
      <c r="M37" s="169"/>
      <c r="N37" s="120"/>
      <c r="O37" s="237">
        <f t="shared" si="4"/>
        <v>0</v>
      </c>
      <c r="P37" s="120"/>
      <c r="Q37" s="120"/>
      <c r="R37" s="120"/>
      <c r="S37" s="120"/>
      <c r="T37" s="120"/>
      <c r="U37" s="237">
        <f t="shared" si="0"/>
        <v>0</v>
      </c>
      <c r="V37" s="120"/>
      <c r="W37" s="120"/>
      <c r="X37" s="237">
        <f t="shared" si="1"/>
        <v>0</v>
      </c>
      <c r="Y37" s="120"/>
      <c r="Z37" s="237">
        <f t="shared" si="2"/>
        <v>0</v>
      </c>
      <c r="AA37" s="130" t="str">
        <f t="shared" si="3"/>
        <v/>
      </c>
      <c r="AB37" s="159">
        <v>26</v>
      </c>
    </row>
    <row r="38" spans="1:28" s="114" customFormat="1" ht="15.75" x14ac:dyDescent="0.2">
      <c r="A38" s="160">
        <f>COUNTIF($AA$11:AA38,"ALTA")</f>
        <v>0</v>
      </c>
      <c r="B38" s="164" t="e">
        <f>VLOOKUP(AB38,'01-Inventario de Activos'!$A$12:$L$61,2,FALSE)</f>
        <v>#N/A</v>
      </c>
      <c r="C38" s="162" t="e">
        <f>VLOOKUP(AB38,'01-Inventario de Activos'!$A$12:$L$61,3,FALSE)</f>
        <v>#N/A</v>
      </c>
      <c r="D38" s="162" t="e">
        <f>VLOOKUP(AB38,'01-Inventario de Activos'!$A$12:$L$61,4,FALSE)</f>
        <v>#N/A</v>
      </c>
      <c r="E38" s="169"/>
      <c r="F38" s="169"/>
      <c r="G38" s="162" t="e">
        <f>VLOOKUP(AB38,'01-Inventario de Activos'!$A$12:$L$61,8,FALSE)</f>
        <v>#N/A</v>
      </c>
      <c r="H38" s="162" t="e">
        <f>VLOOKUP(AB38,'01-Inventario de Activos'!$A$12:$L$61,7,FALSE)</f>
        <v>#N/A</v>
      </c>
      <c r="I38" s="162" t="e">
        <f>VLOOKUP(AB38,'01-Inventario de Activos'!$A$12:$L$61,10,FALSE)</f>
        <v>#N/A</v>
      </c>
      <c r="J38" s="162" t="e">
        <f>VLOOKUP(AB38,'01-Inventario de Activos'!$A$12:$L$61,11,FALSE)</f>
        <v>#N/A</v>
      </c>
      <c r="K38" s="162" t="e">
        <f>VLOOKUP(AB38,'01-Inventario de Activos'!$A$12:$L$61,12,FALSE)</f>
        <v>#N/A</v>
      </c>
      <c r="L38" s="169"/>
      <c r="M38" s="169"/>
      <c r="N38" s="120"/>
      <c r="O38" s="237">
        <f t="shared" si="4"/>
        <v>0</v>
      </c>
      <c r="P38" s="120"/>
      <c r="Q38" s="120"/>
      <c r="R38" s="120"/>
      <c r="S38" s="120"/>
      <c r="T38" s="120"/>
      <c r="U38" s="237">
        <f t="shared" si="0"/>
        <v>0</v>
      </c>
      <c r="V38" s="120"/>
      <c r="W38" s="120"/>
      <c r="X38" s="237">
        <f t="shared" si="1"/>
        <v>0</v>
      </c>
      <c r="Y38" s="120"/>
      <c r="Z38" s="237">
        <f t="shared" si="2"/>
        <v>0</v>
      </c>
      <c r="AA38" s="130" t="str">
        <f t="shared" si="3"/>
        <v/>
      </c>
      <c r="AB38" s="159">
        <v>27</v>
      </c>
    </row>
    <row r="39" spans="1:28" s="114" customFormat="1" ht="15.75" x14ac:dyDescent="0.2">
      <c r="A39" s="160">
        <f>COUNTIF($AA$11:AA39,"ALTA")</f>
        <v>0</v>
      </c>
      <c r="B39" s="164" t="e">
        <f>VLOOKUP(AB39,'01-Inventario de Activos'!$A$12:$L$61,2,FALSE)</f>
        <v>#N/A</v>
      </c>
      <c r="C39" s="162" t="e">
        <f>VLOOKUP(AB39,'01-Inventario de Activos'!$A$12:$L$61,3,FALSE)</f>
        <v>#N/A</v>
      </c>
      <c r="D39" s="162" t="e">
        <f>VLOOKUP(AB39,'01-Inventario de Activos'!$A$12:$L$61,4,FALSE)</f>
        <v>#N/A</v>
      </c>
      <c r="E39" s="169"/>
      <c r="F39" s="169"/>
      <c r="G39" s="162" t="e">
        <f>VLOOKUP(AB39,'01-Inventario de Activos'!$A$12:$L$61,8,FALSE)</f>
        <v>#N/A</v>
      </c>
      <c r="H39" s="162" t="e">
        <f>VLOOKUP(AB39,'01-Inventario de Activos'!$A$12:$L$61,7,FALSE)</f>
        <v>#N/A</v>
      </c>
      <c r="I39" s="162" t="e">
        <f>VLOOKUP(AB39,'01-Inventario de Activos'!$A$12:$L$61,10,FALSE)</f>
        <v>#N/A</v>
      </c>
      <c r="J39" s="162" t="e">
        <f>VLOOKUP(AB39,'01-Inventario de Activos'!$A$12:$L$61,11,FALSE)</f>
        <v>#N/A</v>
      </c>
      <c r="K39" s="162" t="e">
        <f>VLOOKUP(AB39,'01-Inventario de Activos'!$A$12:$L$61,12,FALSE)</f>
        <v>#N/A</v>
      </c>
      <c r="L39" s="169"/>
      <c r="M39" s="169"/>
      <c r="N39" s="120"/>
      <c r="O39" s="237">
        <f t="shared" si="4"/>
        <v>0</v>
      </c>
      <c r="P39" s="120"/>
      <c r="Q39" s="120"/>
      <c r="R39" s="120"/>
      <c r="S39" s="120"/>
      <c r="T39" s="120"/>
      <c r="U39" s="237">
        <f t="shared" si="0"/>
        <v>0</v>
      </c>
      <c r="V39" s="120"/>
      <c r="W39" s="120"/>
      <c r="X39" s="237">
        <f t="shared" si="1"/>
        <v>0</v>
      </c>
      <c r="Y39" s="120"/>
      <c r="Z39" s="237">
        <f t="shared" si="2"/>
        <v>0</v>
      </c>
      <c r="AA39" s="130" t="str">
        <f t="shared" si="3"/>
        <v/>
      </c>
      <c r="AB39" s="159">
        <v>28</v>
      </c>
    </row>
    <row r="40" spans="1:28" s="114" customFormat="1" ht="15.75" x14ac:dyDescent="0.2">
      <c r="A40" s="160">
        <f>COUNTIF($AA$11:AA40,"ALTA")</f>
        <v>0</v>
      </c>
      <c r="B40" s="164" t="e">
        <f>VLOOKUP(AB40,'01-Inventario de Activos'!$A$12:$L$61,2,FALSE)</f>
        <v>#N/A</v>
      </c>
      <c r="C40" s="162" t="e">
        <f>VLOOKUP(AB40,'01-Inventario de Activos'!$A$12:$L$61,3,FALSE)</f>
        <v>#N/A</v>
      </c>
      <c r="D40" s="162" t="e">
        <f>VLOOKUP(AB40,'01-Inventario de Activos'!$A$12:$L$61,4,FALSE)</f>
        <v>#N/A</v>
      </c>
      <c r="E40" s="169"/>
      <c r="F40" s="169"/>
      <c r="G40" s="162" t="e">
        <f>VLOOKUP(AB40,'01-Inventario de Activos'!$A$12:$L$61,8,FALSE)</f>
        <v>#N/A</v>
      </c>
      <c r="H40" s="162" t="e">
        <f>VLOOKUP(AB40,'01-Inventario de Activos'!$A$12:$L$61,7,FALSE)</f>
        <v>#N/A</v>
      </c>
      <c r="I40" s="162" t="e">
        <f>VLOOKUP(AB40,'01-Inventario de Activos'!$A$12:$L$61,10,FALSE)</f>
        <v>#N/A</v>
      </c>
      <c r="J40" s="162" t="e">
        <f>VLOOKUP(AB40,'01-Inventario de Activos'!$A$12:$L$61,11,FALSE)</f>
        <v>#N/A</v>
      </c>
      <c r="K40" s="162" t="e">
        <f>VLOOKUP(AB40,'01-Inventario de Activos'!$A$12:$L$61,12,FALSE)</f>
        <v>#N/A</v>
      </c>
      <c r="L40" s="169"/>
      <c r="M40" s="169"/>
      <c r="N40" s="120"/>
      <c r="O40" s="237">
        <f t="shared" si="4"/>
        <v>0</v>
      </c>
      <c r="P40" s="120"/>
      <c r="Q40" s="120"/>
      <c r="R40" s="120"/>
      <c r="S40" s="120"/>
      <c r="T40" s="120"/>
      <c r="U40" s="237">
        <f t="shared" si="0"/>
        <v>0</v>
      </c>
      <c r="V40" s="120"/>
      <c r="W40" s="120"/>
      <c r="X40" s="237">
        <f t="shared" si="1"/>
        <v>0</v>
      </c>
      <c r="Y40" s="120"/>
      <c r="Z40" s="237">
        <f t="shared" si="2"/>
        <v>0</v>
      </c>
      <c r="AA40" s="130" t="str">
        <f t="shared" si="3"/>
        <v/>
      </c>
      <c r="AB40" s="159">
        <v>29</v>
      </c>
    </row>
    <row r="41" spans="1:28" s="114" customFormat="1" ht="15.75" x14ac:dyDescent="0.2">
      <c r="A41" s="160">
        <f>COUNTIF($AA$11:AA41,"ALTA")</f>
        <v>0</v>
      </c>
      <c r="B41" s="164" t="e">
        <f>VLOOKUP(AB41,'01-Inventario de Activos'!$A$12:$L$61,2,FALSE)</f>
        <v>#N/A</v>
      </c>
      <c r="C41" s="162" t="e">
        <f>VLOOKUP(AB41,'01-Inventario de Activos'!$A$12:$L$61,3,FALSE)</f>
        <v>#N/A</v>
      </c>
      <c r="D41" s="162" t="e">
        <f>VLOOKUP(AB41,'01-Inventario de Activos'!$A$12:$L$61,4,FALSE)</f>
        <v>#N/A</v>
      </c>
      <c r="E41" s="169"/>
      <c r="F41" s="169"/>
      <c r="G41" s="162" t="e">
        <f>VLOOKUP(AB41,'01-Inventario de Activos'!$A$12:$L$61,8,FALSE)</f>
        <v>#N/A</v>
      </c>
      <c r="H41" s="162" t="e">
        <f>VLOOKUP(AB41,'01-Inventario de Activos'!$A$12:$L$61,7,FALSE)</f>
        <v>#N/A</v>
      </c>
      <c r="I41" s="162" t="e">
        <f>VLOOKUP(AB41,'01-Inventario de Activos'!$A$12:$L$61,10,FALSE)</f>
        <v>#N/A</v>
      </c>
      <c r="J41" s="162" t="e">
        <f>VLOOKUP(AB41,'01-Inventario de Activos'!$A$12:$L$61,11,FALSE)</f>
        <v>#N/A</v>
      </c>
      <c r="K41" s="162" t="e">
        <f>VLOOKUP(AB41,'01-Inventario de Activos'!$A$12:$L$61,12,FALSE)</f>
        <v>#N/A</v>
      </c>
      <c r="L41" s="169"/>
      <c r="M41" s="169"/>
      <c r="N41" s="120"/>
      <c r="O41" s="237">
        <f t="shared" si="4"/>
        <v>0</v>
      </c>
      <c r="P41" s="120"/>
      <c r="Q41" s="120"/>
      <c r="R41" s="120"/>
      <c r="S41" s="120"/>
      <c r="T41" s="120"/>
      <c r="U41" s="237">
        <f t="shared" si="0"/>
        <v>0</v>
      </c>
      <c r="V41" s="120"/>
      <c r="W41" s="120"/>
      <c r="X41" s="237">
        <f t="shared" si="1"/>
        <v>0</v>
      </c>
      <c r="Y41" s="120"/>
      <c r="Z41" s="237">
        <f t="shared" si="2"/>
        <v>0</v>
      </c>
      <c r="AA41" s="130" t="str">
        <f t="shared" si="3"/>
        <v/>
      </c>
      <c r="AB41" s="159">
        <v>30</v>
      </c>
    </row>
    <row r="42" spans="1:28" s="114" customFormat="1" ht="15.75" x14ac:dyDescent="0.2">
      <c r="A42" s="160">
        <f>COUNTIF($AA$11:AA42,"ALTA")</f>
        <v>0</v>
      </c>
      <c r="B42" s="164" t="e">
        <f>VLOOKUP(AB42,'01-Inventario de Activos'!$A$12:$L$61,2,FALSE)</f>
        <v>#N/A</v>
      </c>
      <c r="C42" s="162" t="e">
        <f>VLOOKUP(AB42,'01-Inventario de Activos'!$A$12:$L$61,3,FALSE)</f>
        <v>#N/A</v>
      </c>
      <c r="D42" s="162" t="e">
        <f>VLOOKUP(AB42,'01-Inventario de Activos'!$A$12:$L$61,4,FALSE)</f>
        <v>#N/A</v>
      </c>
      <c r="E42" s="169"/>
      <c r="F42" s="169"/>
      <c r="G42" s="162" t="e">
        <f>VLOOKUP(AB42,'01-Inventario de Activos'!$A$12:$L$61,8,FALSE)</f>
        <v>#N/A</v>
      </c>
      <c r="H42" s="162" t="e">
        <f>VLOOKUP(AB42,'01-Inventario de Activos'!$A$12:$L$61,7,FALSE)</f>
        <v>#N/A</v>
      </c>
      <c r="I42" s="162" t="e">
        <f>VLOOKUP(AB42,'01-Inventario de Activos'!$A$12:$L$61,10,FALSE)</f>
        <v>#N/A</v>
      </c>
      <c r="J42" s="162" t="e">
        <f>VLOOKUP(AB42,'01-Inventario de Activos'!$A$12:$L$61,11,FALSE)</f>
        <v>#N/A</v>
      </c>
      <c r="K42" s="162" t="e">
        <f>VLOOKUP(AB42,'01-Inventario de Activos'!$A$12:$L$61,12,FALSE)</f>
        <v>#N/A</v>
      </c>
      <c r="L42" s="169"/>
      <c r="M42" s="169"/>
      <c r="N42" s="120"/>
      <c r="O42" s="237">
        <f t="shared" si="4"/>
        <v>0</v>
      </c>
      <c r="P42" s="120"/>
      <c r="Q42" s="120"/>
      <c r="R42" s="120"/>
      <c r="S42" s="120"/>
      <c r="T42" s="120"/>
      <c r="U42" s="237">
        <f t="shared" si="0"/>
        <v>0</v>
      </c>
      <c r="V42" s="120"/>
      <c r="W42" s="120"/>
      <c r="X42" s="237">
        <f t="shared" si="1"/>
        <v>0</v>
      </c>
      <c r="Y42" s="120"/>
      <c r="Z42" s="237">
        <f t="shared" si="2"/>
        <v>0</v>
      </c>
      <c r="AA42" s="130" t="str">
        <f t="shared" si="3"/>
        <v/>
      </c>
      <c r="AB42" s="159">
        <v>31</v>
      </c>
    </row>
    <row r="43" spans="1:28" s="114" customFormat="1" ht="15.75" x14ac:dyDescent="0.2">
      <c r="A43" s="160">
        <f>COUNTIF($AA$11:AA43,"ALTA")</f>
        <v>0</v>
      </c>
      <c r="B43" s="164" t="e">
        <f>VLOOKUP(AB43,'01-Inventario de Activos'!$A$12:$L$61,2,FALSE)</f>
        <v>#N/A</v>
      </c>
      <c r="C43" s="162" t="e">
        <f>VLOOKUP(AB43,'01-Inventario de Activos'!$A$12:$L$61,3,FALSE)</f>
        <v>#N/A</v>
      </c>
      <c r="D43" s="162" t="e">
        <f>VLOOKUP(AB43,'01-Inventario de Activos'!$A$12:$L$61,4,FALSE)</f>
        <v>#N/A</v>
      </c>
      <c r="E43" s="169"/>
      <c r="F43" s="169"/>
      <c r="G43" s="162" t="e">
        <f>VLOOKUP(AB43,'01-Inventario de Activos'!$A$12:$L$61,8,FALSE)</f>
        <v>#N/A</v>
      </c>
      <c r="H43" s="162" t="e">
        <f>VLOOKUP(AB43,'01-Inventario de Activos'!$A$12:$L$61,7,FALSE)</f>
        <v>#N/A</v>
      </c>
      <c r="I43" s="162" t="e">
        <f>VLOOKUP(AB43,'01-Inventario de Activos'!$A$12:$L$61,10,FALSE)</f>
        <v>#N/A</v>
      </c>
      <c r="J43" s="162" t="e">
        <f>VLOOKUP(AB43,'01-Inventario de Activos'!$A$12:$L$61,11,FALSE)</f>
        <v>#N/A</v>
      </c>
      <c r="K43" s="162" t="e">
        <f>VLOOKUP(AB43,'01-Inventario de Activos'!$A$12:$L$61,12,FALSE)</f>
        <v>#N/A</v>
      </c>
      <c r="L43" s="169"/>
      <c r="M43" s="169"/>
      <c r="N43" s="120"/>
      <c r="O43" s="237">
        <f t="shared" si="4"/>
        <v>0</v>
      </c>
      <c r="P43" s="120"/>
      <c r="Q43" s="120"/>
      <c r="R43" s="120"/>
      <c r="S43" s="120"/>
      <c r="T43" s="120"/>
      <c r="U43" s="237">
        <f t="shared" si="0"/>
        <v>0</v>
      </c>
      <c r="V43" s="120"/>
      <c r="W43" s="120"/>
      <c r="X43" s="237">
        <f t="shared" si="1"/>
        <v>0</v>
      </c>
      <c r="Y43" s="120"/>
      <c r="Z43" s="237">
        <f t="shared" si="2"/>
        <v>0</v>
      </c>
      <c r="AA43" s="130" t="str">
        <f t="shared" si="3"/>
        <v/>
      </c>
      <c r="AB43" s="159">
        <v>32</v>
      </c>
    </row>
    <row r="44" spans="1:28" s="114" customFormat="1" ht="15.75" x14ac:dyDescent="0.2">
      <c r="A44" s="160">
        <f>COUNTIF($AA$11:AA44,"ALTA")</f>
        <v>0</v>
      </c>
      <c r="B44" s="164" t="e">
        <f>VLOOKUP(AB44,'01-Inventario de Activos'!$A$12:$L$61,2,FALSE)</f>
        <v>#N/A</v>
      </c>
      <c r="C44" s="162" t="e">
        <f>VLOOKUP(AB44,'01-Inventario de Activos'!$A$12:$L$61,3,FALSE)</f>
        <v>#N/A</v>
      </c>
      <c r="D44" s="162" t="e">
        <f>VLOOKUP(AB44,'01-Inventario de Activos'!$A$12:$L$61,4,FALSE)</f>
        <v>#N/A</v>
      </c>
      <c r="E44" s="169"/>
      <c r="F44" s="169"/>
      <c r="G44" s="162" t="e">
        <f>VLOOKUP(AB44,'01-Inventario de Activos'!$A$12:$L$61,8,FALSE)</f>
        <v>#N/A</v>
      </c>
      <c r="H44" s="162" t="e">
        <f>VLOOKUP(AB44,'01-Inventario de Activos'!$A$12:$L$61,7,FALSE)</f>
        <v>#N/A</v>
      </c>
      <c r="I44" s="162" t="e">
        <f>VLOOKUP(AB44,'01-Inventario de Activos'!$A$12:$L$61,10,FALSE)</f>
        <v>#N/A</v>
      </c>
      <c r="J44" s="162" t="e">
        <f>VLOOKUP(AB44,'01-Inventario de Activos'!$A$12:$L$61,11,FALSE)</f>
        <v>#N/A</v>
      </c>
      <c r="K44" s="162" t="e">
        <f>VLOOKUP(AB44,'01-Inventario de Activos'!$A$12:$L$61,12,FALSE)</f>
        <v>#N/A</v>
      </c>
      <c r="L44" s="169"/>
      <c r="M44" s="169"/>
      <c r="N44" s="120"/>
      <c r="O44" s="237">
        <f t="shared" si="4"/>
        <v>0</v>
      </c>
      <c r="P44" s="120"/>
      <c r="Q44" s="120"/>
      <c r="R44" s="120"/>
      <c r="S44" s="120"/>
      <c r="T44" s="120"/>
      <c r="U44" s="237">
        <f t="shared" si="0"/>
        <v>0</v>
      </c>
      <c r="V44" s="120"/>
      <c r="W44" s="120"/>
      <c r="X44" s="237">
        <f t="shared" si="1"/>
        <v>0</v>
      </c>
      <c r="Y44" s="120"/>
      <c r="Z44" s="237">
        <f t="shared" si="2"/>
        <v>0</v>
      </c>
      <c r="AA44" s="130" t="str">
        <f t="shared" si="3"/>
        <v/>
      </c>
      <c r="AB44" s="159">
        <v>33</v>
      </c>
    </row>
    <row r="45" spans="1:28" s="114" customFormat="1" ht="15.75" x14ac:dyDescent="0.2">
      <c r="A45" s="160">
        <f>COUNTIF($AA$11:AA45,"ALTA")</f>
        <v>0</v>
      </c>
      <c r="B45" s="164" t="e">
        <f>VLOOKUP(AB45,'01-Inventario de Activos'!$A$12:$L$61,2,FALSE)</f>
        <v>#N/A</v>
      </c>
      <c r="C45" s="162" t="e">
        <f>VLOOKUP(AB45,'01-Inventario de Activos'!$A$12:$L$61,3,FALSE)</f>
        <v>#N/A</v>
      </c>
      <c r="D45" s="162" t="e">
        <f>VLOOKUP(AB45,'01-Inventario de Activos'!$A$12:$L$61,4,FALSE)</f>
        <v>#N/A</v>
      </c>
      <c r="E45" s="169"/>
      <c r="F45" s="169"/>
      <c r="G45" s="162" t="e">
        <f>VLOOKUP(AB45,'01-Inventario de Activos'!$A$12:$L$61,8,FALSE)</f>
        <v>#N/A</v>
      </c>
      <c r="H45" s="162" t="e">
        <f>VLOOKUP(AB45,'01-Inventario de Activos'!$A$12:$L$61,7,FALSE)</f>
        <v>#N/A</v>
      </c>
      <c r="I45" s="162" t="e">
        <f>VLOOKUP(AB45,'01-Inventario de Activos'!$A$12:$L$61,10,FALSE)</f>
        <v>#N/A</v>
      </c>
      <c r="J45" s="162" t="e">
        <f>VLOOKUP(AB45,'01-Inventario de Activos'!$A$12:$L$61,11,FALSE)</f>
        <v>#N/A</v>
      </c>
      <c r="K45" s="162" t="e">
        <f>VLOOKUP(AB45,'01-Inventario de Activos'!$A$12:$L$61,12,FALSE)</f>
        <v>#N/A</v>
      </c>
      <c r="L45" s="169"/>
      <c r="M45" s="169"/>
      <c r="N45" s="120"/>
      <c r="O45" s="237">
        <f t="shared" si="4"/>
        <v>0</v>
      </c>
      <c r="P45" s="120"/>
      <c r="Q45" s="120"/>
      <c r="R45" s="120"/>
      <c r="S45" s="120"/>
      <c r="T45" s="120"/>
      <c r="U45" s="237">
        <f t="shared" si="0"/>
        <v>0</v>
      </c>
      <c r="V45" s="120"/>
      <c r="W45" s="120"/>
      <c r="X45" s="237">
        <f t="shared" si="1"/>
        <v>0</v>
      </c>
      <c r="Y45" s="120"/>
      <c r="Z45" s="237">
        <f t="shared" si="2"/>
        <v>0</v>
      </c>
      <c r="AA45" s="130" t="str">
        <f t="shared" si="3"/>
        <v/>
      </c>
      <c r="AB45" s="159">
        <v>34</v>
      </c>
    </row>
    <row r="46" spans="1:28" s="114" customFormat="1" ht="15.75" x14ac:dyDescent="0.2">
      <c r="A46" s="160">
        <f>COUNTIF($AA$11:AA46,"ALTA")</f>
        <v>0</v>
      </c>
      <c r="B46" s="164" t="e">
        <f>VLOOKUP(AB46,'01-Inventario de Activos'!$A$12:$L$61,2,FALSE)</f>
        <v>#N/A</v>
      </c>
      <c r="C46" s="162" t="e">
        <f>VLOOKUP(AB46,'01-Inventario de Activos'!$A$12:$L$61,3,FALSE)</f>
        <v>#N/A</v>
      </c>
      <c r="D46" s="162" t="e">
        <f>VLOOKUP(AB46,'01-Inventario de Activos'!$A$12:$L$61,4,FALSE)</f>
        <v>#N/A</v>
      </c>
      <c r="E46" s="169"/>
      <c r="F46" s="169"/>
      <c r="G46" s="162" t="e">
        <f>VLOOKUP(AB46,'01-Inventario de Activos'!$A$12:$L$61,8,FALSE)</f>
        <v>#N/A</v>
      </c>
      <c r="H46" s="162" t="e">
        <f>VLOOKUP(AB46,'01-Inventario de Activos'!$A$12:$L$61,7,FALSE)</f>
        <v>#N/A</v>
      </c>
      <c r="I46" s="162" t="e">
        <f>VLOOKUP(AB46,'01-Inventario de Activos'!$A$12:$L$61,10,FALSE)</f>
        <v>#N/A</v>
      </c>
      <c r="J46" s="162" t="e">
        <f>VLOOKUP(AB46,'01-Inventario de Activos'!$A$12:$L$61,11,FALSE)</f>
        <v>#N/A</v>
      </c>
      <c r="K46" s="162" t="e">
        <f>VLOOKUP(AB46,'01-Inventario de Activos'!$A$12:$L$61,12,FALSE)</f>
        <v>#N/A</v>
      </c>
      <c r="L46" s="169"/>
      <c r="M46" s="169"/>
      <c r="N46" s="120"/>
      <c r="O46" s="237">
        <f t="shared" si="4"/>
        <v>0</v>
      </c>
      <c r="P46" s="120"/>
      <c r="Q46" s="120"/>
      <c r="R46" s="120"/>
      <c r="S46" s="120"/>
      <c r="T46" s="120"/>
      <c r="U46" s="237">
        <f t="shared" si="0"/>
        <v>0</v>
      </c>
      <c r="V46" s="120"/>
      <c r="W46" s="120"/>
      <c r="X46" s="237">
        <f t="shared" si="1"/>
        <v>0</v>
      </c>
      <c r="Y46" s="120"/>
      <c r="Z46" s="237">
        <f t="shared" si="2"/>
        <v>0</v>
      </c>
      <c r="AA46" s="130" t="str">
        <f t="shared" si="3"/>
        <v/>
      </c>
      <c r="AB46" s="159">
        <v>35</v>
      </c>
    </row>
    <row r="47" spans="1:28" s="114" customFormat="1" ht="15.75" x14ac:dyDescent="0.2">
      <c r="A47" s="160">
        <f>COUNTIF($AA$11:AA47,"ALTA")</f>
        <v>0</v>
      </c>
      <c r="B47" s="164" t="e">
        <f>VLOOKUP(AB47,'01-Inventario de Activos'!$A$12:$L$61,2,FALSE)</f>
        <v>#N/A</v>
      </c>
      <c r="C47" s="162" t="e">
        <f>VLOOKUP(AB47,'01-Inventario de Activos'!$A$12:$L$61,3,FALSE)</f>
        <v>#N/A</v>
      </c>
      <c r="D47" s="162" t="e">
        <f>VLOOKUP(AB47,'01-Inventario de Activos'!$A$12:$L$61,4,FALSE)</f>
        <v>#N/A</v>
      </c>
      <c r="E47" s="169"/>
      <c r="F47" s="169"/>
      <c r="G47" s="162" t="e">
        <f>VLOOKUP(AB47,'01-Inventario de Activos'!$A$12:$L$61,8,FALSE)</f>
        <v>#N/A</v>
      </c>
      <c r="H47" s="162" t="e">
        <f>VLOOKUP(AB47,'01-Inventario de Activos'!$A$12:$L$61,7,FALSE)</f>
        <v>#N/A</v>
      </c>
      <c r="I47" s="162" t="e">
        <f>VLOOKUP(AB47,'01-Inventario de Activos'!$A$12:$L$61,10,FALSE)</f>
        <v>#N/A</v>
      </c>
      <c r="J47" s="162" t="e">
        <f>VLOOKUP(AB47,'01-Inventario de Activos'!$A$12:$L$61,11,FALSE)</f>
        <v>#N/A</v>
      </c>
      <c r="K47" s="162" t="e">
        <f>VLOOKUP(AB47,'01-Inventario de Activos'!$A$12:$L$61,12,FALSE)</f>
        <v>#N/A</v>
      </c>
      <c r="L47" s="169"/>
      <c r="M47" s="169"/>
      <c r="N47" s="120"/>
      <c r="O47" s="237">
        <f t="shared" si="4"/>
        <v>0</v>
      </c>
      <c r="P47" s="120"/>
      <c r="Q47" s="120"/>
      <c r="R47" s="120"/>
      <c r="S47" s="120"/>
      <c r="T47" s="120"/>
      <c r="U47" s="237">
        <f t="shared" si="0"/>
        <v>0</v>
      </c>
      <c r="V47" s="120"/>
      <c r="W47" s="120"/>
      <c r="X47" s="237">
        <f t="shared" si="1"/>
        <v>0</v>
      </c>
      <c r="Y47" s="120"/>
      <c r="Z47" s="237">
        <f t="shared" si="2"/>
        <v>0</v>
      </c>
      <c r="AA47" s="130" t="str">
        <f t="shared" si="3"/>
        <v/>
      </c>
      <c r="AB47" s="159">
        <v>36</v>
      </c>
    </row>
    <row r="48" spans="1:28" s="114" customFormat="1" ht="15.75" x14ac:dyDescent="0.2">
      <c r="A48" s="160">
        <f>COUNTIF($AA$11:AA48,"ALTA")</f>
        <v>0</v>
      </c>
      <c r="B48" s="164" t="e">
        <f>VLOOKUP(AB48,'01-Inventario de Activos'!$A$12:$L$61,2,FALSE)</f>
        <v>#N/A</v>
      </c>
      <c r="C48" s="162" t="e">
        <f>VLOOKUP(AB48,'01-Inventario de Activos'!$A$12:$L$61,3,FALSE)</f>
        <v>#N/A</v>
      </c>
      <c r="D48" s="162" t="e">
        <f>VLOOKUP(AB48,'01-Inventario de Activos'!$A$12:$L$61,4,FALSE)</f>
        <v>#N/A</v>
      </c>
      <c r="E48" s="169"/>
      <c r="F48" s="169"/>
      <c r="G48" s="162" t="e">
        <f>VLOOKUP(AB48,'01-Inventario de Activos'!$A$12:$L$61,8,FALSE)</f>
        <v>#N/A</v>
      </c>
      <c r="H48" s="162" t="e">
        <f>VLOOKUP(AB48,'01-Inventario de Activos'!$A$12:$L$61,7,FALSE)</f>
        <v>#N/A</v>
      </c>
      <c r="I48" s="162" t="e">
        <f>VLOOKUP(AB48,'01-Inventario de Activos'!$A$12:$L$61,10,FALSE)</f>
        <v>#N/A</v>
      </c>
      <c r="J48" s="162" t="e">
        <f>VLOOKUP(AB48,'01-Inventario de Activos'!$A$12:$L$61,11,FALSE)</f>
        <v>#N/A</v>
      </c>
      <c r="K48" s="162" t="e">
        <f>VLOOKUP(AB48,'01-Inventario de Activos'!$A$12:$L$61,12,FALSE)</f>
        <v>#N/A</v>
      </c>
      <c r="L48" s="169"/>
      <c r="M48" s="169"/>
      <c r="N48" s="120"/>
      <c r="O48" s="237">
        <f t="shared" si="4"/>
        <v>0</v>
      </c>
      <c r="P48" s="120"/>
      <c r="Q48" s="120"/>
      <c r="R48" s="120"/>
      <c r="S48" s="120"/>
      <c r="T48" s="120"/>
      <c r="U48" s="237">
        <f t="shared" si="0"/>
        <v>0</v>
      </c>
      <c r="V48" s="120"/>
      <c r="W48" s="120"/>
      <c r="X48" s="237">
        <f t="shared" si="1"/>
        <v>0</v>
      </c>
      <c r="Y48" s="120"/>
      <c r="Z48" s="237">
        <f t="shared" si="2"/>
        <v>0</v>
      </c>
      <c r="AA48" s="130" t="str">
        <f t="shared" si="3"/>
        <v/>
      </c>
      <c r="AB48" s="159">
        <v>37</v>
      </c>
    </row>
    <row r="49" spans="1:28" s="114" customFormat="1" ht="15.75" x14ac:dyDescent="0.2">
      <c r="A49" s="160">
        <f>COUNTIF($AA$11:AA49,"ALTA")</f>
        <v>0</v>
      </c>
      <c r="B49" s="164" t="e">
        <f>VLOOKUP(AB49,'01-Inventario de Activos'!$A$12:$L$61,2,FALSE)</f>
        <v>#N/A</v>
      </c>
      <c r="C49" s="162" t="e">
        <f>VLOOKUP(AB49,'01-Inventario de Activos'!$A$12:$L$61,3,FALSE)</f>
        <v>#N/A</v>
      </c>
      <c r="D49" s="162" t="e">
        <f>VLOOKUP(AB49,'01-Inventario de Activos'!$A$12:$L$61,4,FALSE)</f>
        <v>#N/A</v>
      </c>
      <c r="E49" s="169"/>
      <c r="F49" s="169"/>
      <c r="G49" s="162" t="e">
        <f>VLOOKUP(AB49,'01-Inventario de Activos'!$A$12:$L$61,8,FALSE)</f>
        <v>#N/A</v>
      </c>
      <c r="H49" s="162" t="e">
        <f>VLOOKUP(AB49,'01-Inventario de Activos'!$A$12:$L$61,7,FALSE)</f>
        <v>#N/A</v>
      </c>
      <c r="I49" s="162" t="e">
        <f>VLOOKUP(AB49,'01-Inventario de Activos'!$A$12:$L$61,10,FALSE)</f>
        <v>#N/A</v>
      </c>
      <c r="J49" s="162" t="e">
        <f>VLOOKUP(AB49,'01-Inventario de Activos'!$A$12:$L$61,11,FALSE)</f>
        <v>#N/A</v>
      </c>
      <c r="K49" s="162" t="e">
        <f>VLOOKUP(AB49,'01-Inventario de Activos'!$A$12:$L$61,12,FALSE)</f>
        <v>#N/A</v>
      </c>
      <c r="L49" s="169"/>
      <c r="M49" s="169"/>
      <c r="N49" s="120"/>
      <c r="O49" s="237">
        <f t="shared" si="4"/>
        <v>0</v>
      </c>
      <c r="P49" s="120"/>
      <c r="Q49" s="120"/>
      <c r="R49" s="120"/>
      <c r="S49" s="120"/>
      <c r="T49" s="120"/>
      <c r="U49" s="237">
        <f t="shared" si="0"/>
        <v>0</v>
      </c>
      <c r="V49" s="120"/>
      <c r="W49" s="120"/>
      <c r="X49" s="237">
        <f t="shared" si="1"/>
        <v>0</v>
      </c>
      <c r="Y49" s="120"/>
      <c r="Z49" s="237">
        <f t="shared" si="2"/>
        <v>0</v>
      </c>
      <c r="AA49" s="130" t="str">
        <f t="shared" si="3"/>
        <v/>
      </c>
      <c r="AB49" s="159">
        <v>38</v>
      </c>
    </row>
    <row r="50" spans="1:28" s="114" customFormat="1" ht="15.75" x14ac:dyDescent="0.2">
      <c r="A50" s="160">
        <f>COUNTIF($AA$11:AA50,"ALTA")</f>
        <v>0</v>
      </c>
      <c r="B50" s="164" t="e">
        <f>VLOOKUP(AB50,'01-Inventario de Activos'!$A$12:$L$61,2,FALSE)</f>
        <v>#N/A</v>
      </c>
      <c r="C50" s="162" t="e">
        <f>VLOOKUP(AB50,'01-Inventario de Activos'!$A$12:$L$61,3,FALSE)</f>
        <v>#N/A</v>
      </c>
      <c r="D50" s="162" t="e">
        <f>VLOOKUP(AB50,'01-Inventario de Activos'!$A$12:$L$61,4,FALSE)</f>
        <v>#N/A</v>
      </c>
      <c r="E50" s="169"/>
      <c r="F50" s="169"/>
      <c r="G50" s="162" t="e">
        <f>VLOOKUP(AB50,'01-Inventario de Activos'!$A$12:$L$61,8,FALSE)</f>
        <v>#N/A</v>
      </c>
      <c r="H50" s="162" t="e">
        <f>VLOOKUP(AB50,'01-Inventario de Activos'!$A$12:$L$61,7,FALSE)</f>
        <v>#N/A</v>
      </c>
      <c r="I50" s="162" t="e">
        <f>VLOOKUP(AB50,'01-Inventario de Activos'!$A$12:$L$61,10,FALSE)</f>
        <v>#N/A</v>
      </c>
      <c r="J50" s="162" t="e">
        <f>VLOOKUP(AB50,'01-Inventario de Activos'!$A$12:$L$61,11,FALSE)</f>
        <v>#N/A</v>
      </c>
      <c r="K50" s="162" t="e">
        <f>VLOOKUP(AB50,'01-Inventario de Activos'!$A$12:$L$61,12,FALSE)</f>
        <v>#N/A</v>
      </c>
      <c r="L50" s="169"/>
      <c r="M50" s="169"/>
      <c r="N50" s="120"/>
      <c r="O50" s="237">
        <f t="shared" si="4"/>
        <v>0</v>
      </c>
      <c r="P50" s="120"/>
      <c r="Q50" s="120"/>
      <c r="R50" s="120"/>
      <c r="S50" s="120"/>
      <c r="T50" s="120"/>
      <c r="U50" s="237">
        <f t="shared" si="0"/>
        <v>0</v>
      </c>
      <c r="V50" s="120"/>
      <c r="W50" s="120"/>
      <c r="X50" s="237">
        <f t="shared" si="1"/>
        <v>0</v>
      </c>
      <c r="Y50" s="120"/>
      <c r="Z50" s="237">
        <f t="shared" si="2"/>
        <v>0</v>
      </c>
      <c r="AA50" s="130" t="str">
        <f t="shared" si="3"/>
        <v/>
      </c>
      <c r="AB50" s="159">
        <v>39</v>
      </c>
    </row>
    <row r="51" spans="1:28" s="114" customFormat="1" ht="15.75" x14ac:dyDescent="0.2">
      <c r="A51" s="160">
        <f>COUNTIF($AA$11:AA51,"ALTA")</f>
        <v>0</v>
      </c>
      <c r="B51" s="164" t="e">
        <f>VLOOKUP(AB51,'01-Inventario de Activos'!$A$12:$L$61,2,FALSE)</f>
        <v>#N/A</v>
      </c>
      <c r="C51" s="162" t="e">
        <f>VLOOKUP(AB51,'01-Inventario de Activos'!$A$12:$L$61,3,FALSE)</f>
        <v>#N/A</v>
      </c>
      <c r="D51" s="162" t="e">
        <f>VLOOKUP(AB51,'01-Inventario de Activos'!$A$12:$L$61,4,FALSE)</f>
        <v>#N/A</v>
      </c>
      <c r="E51" s="169"/>
      <c r="F51" s="169"/>
      <c r="G51" s="162" t="e">
        <f>VLOOKUP(AB51,'01-Inventario de Activos'!$A$12:$L$61,8,FALSE)</f>
        <v>#N/A</v>
      </c>
      <c r="H51" s="162" t="e">
        <f>VLOOKUP(AB51,'01-Inventario de Activos'!$A$12:$L$61,7,FALSE)</f>
        <v>#N/A</v>
      </c>
      <c r="I51" s="162" t="e">
        <f>VLOOKUP(AB51,'01-Inventario de Activos'!$A$12:$L$61,10,FALSE)</f>
        <v>#N/A</v>
      </c>
      <c r="J51" s="162" t="e">
        <f>VLOOKUP(AB51,'01-Inventario de Activos'!$A$12:$L$61,11,FALSE)</f>
        <v>#N/A</v>
      </c>
      <c r="K51" s="162" t="e">
        <f>VLOOKUP(AB51,'01-Inventario de Activos'!$A$12:$L$61,12,FALSE)</f>
        <v>#N/A</v>
      </c>
      <c r="L51" s="169"/>
      <c r="M51" s="169"/>
      <c r="N51" s="120"/>
      <c r="O51" s="237">
        <f t="shared" si="4"/>
        <v>0</v>
      </c>
      <c r="P51" s="120"/>
      <c r="Q51" s="120"/>
      <c r="R51" s="120"/>
      <c r="S51" s="120"/>
      <c r="T51" s="120"/>
      <c r="U51" s="237">
        <f t="shared" si="0"/>
        <v>0</v>
      </c>
      <c r="V51" s="120"/>
      <c r="W51" s="120"/>
      <c r="X51" s="237">
        <f t="shared" si="1"/>
        <v>0</v>
      </c>
      <c r="Y51" s="120"/>
      <c r="Z51" s="237">
        <f t="shared" si="2"/>
        <v>0</v>
      </c>
      <c r="AA51" s="130" t="str">
        <f t="shared" si="3"/>
        <v/>
      </c>
      <c r="AB51" s="159">
        <v>40</v>
      </c>
    </row>
    <row r="52" spans="1:28" s="114" customFormat="1" ht="15.75" x14ac:dyDescent="0.2">
      <c r="A52" s="160">
        <f>COUNTIF($AA$11:AA52,"ALTA")</f>
        <v>0</v>
      </c>
      <c r="B52" s="164" t="e">
        <f>VLOOKUP(AB52,'01-Inventario de Activos'!$A$12:$L$61,2,FALSE)</f>
        <v>#N/A</v>
      </c>
      <c r="C52" s="162" t="e">
        <f>VLOOKUP(AB52,'01-Inventario de Activos'!$A$12:$L$61,3,FALSE)</f>
        <v>#N/A</v>
      </c>
      <c r="D52" s="162" t="e">
        <f>VLOOKUP(AB52,'01-Inventario de Activos'!$A$12:$L$61,4,FALSE)</f>
        <v>#N/A</v>
      </c>
      <c r="E52" s="169"/>
      <c r="F52" s="169"/>
      <c r="G52" s="162" t="e">
        <f>VLOOKUP(AB52,'01-Inventario de Activos'!$A$12:$L$61,8,FALSE)</f>
        <v>#N/A</v>
      </c>
      <c r="H52" s="162" t="e">
        <f>VLOOKUP(AB52,'01-Inventario de Activos'!$A$12:$L$61,7,FALSE)</f>
        <v>#N/A</v>
      </c>
      <c r="I52" s="162" t="e">
        <f>VLOOKUP(AB52,'01-Inventario de Activos'!$A$12:$L$61,10,FALSE)</f>
        <v>#N/A</v>
      </c>
      <c r="J52" s="162" t="e">
        <f>VLOOKUP(AB52,'01-Inventario de Activos'!$A$12:$L$61,11,FALSE)</f>
        <v>#N/A</v>
      </c>
      <c r="K52" s="162" t="e">
        <f>VLOOKUP(AB52,'01-Inventario de Activos'!$A$12:$L$61,12,FALSE)</f>
        <v>#N/A</v>
      </c>
      <c r="L52" s="169"/>
      <c r="M52" s="169"/>
      <c r="N52" s="120"/>
      <c r="O52" s="237">
        <f t="shared" si="4"/>
        <v>0</v>
      </c>
      <c r="P52" s="120"/>
      <c r="Q52" s="120"/>
      <c r="R52" s="120"/>
      <c r="S52" s="120"/>
      <c r="T52" s="120"/>
      <c r="U52" s="237">
        <f t="shared" si="0"/>
        <v>0</v>
      </c>
      <c r="V52" s="120"/>
      <c r="W52" s="120"/>
      <c r="X52" s="237">
        <f t="shared" si="1"/>
        <v>0</v>
      </c>
      <c r="Y52" s="120"/>
      <c r="Z52" s="237">
        <f t="shared" si="2"/>
        <v>0</v>
      </c>
      <c r="AA52" s="130" t="str">
        <f t="shared" si="3"/>
        <v/>
      </c>
      <c r="AB52" s="159">
        <v>41</v>
      </c>
    </row>
    <row r="53" spans="1:28" s="114" customFormat="1" ht="15.75" x14ac:dyDescent="0.2">
      <c r="A53" s="160">
        <f>COUNTIF($AA$11:AA53,"ALTA")</f>
        <v>0</v>
      </c>
      <c r="B53" s="164" t="e">
        <f>VLOOKUP(AB53,'01-Inventario de Activos'!$A$12:$L$61,2,FALSE)</f>
        <v>#N/A</v>
      </c>
      <c r="C53" s="162" t="e">
        <f>VLOOKUP(AB53,'01-Inventario de Activos'!$A$12:$L$61,3,FALSE)</f>
        <v>#N/A</v>
      </c>
      <c r="D53" s="162" t="e">
        <f>VLOOKUP(AB53,'01-Inventario de Activos'!$A$12:$L$61,4,FALSE)</f>
        <v>#N/A</v>
      </c>
      <c r="E53" s="169"/>
      <c r="F53" s="169"/>
      <c r="G53" s="162" t="e">
        <f>VLOOKUP(AB53,'01-Inventario de Activos'!$A$12:$L$61,8,FALSE)</f>
        <v>#N/A</v>
      </c>
      <c r="H53" s="162" t="e">
        <f>VLOOKUP(AB53,'01-Inventario de Activos'!$A$12:$L$61,7,FALSE)</f>
        <v>#N/A</v>
      </c>
      <c r="I53" s="162" t="e">
        <f>VLOOKUP(AB53,'01-Inventario de Activos'!$A$12:$L$61,10,FALSE)</f>
        <v>#N/A</v>
      </c>
      <c r="J53" s="162" t="e">
        <f>VLOOKUP(AB53,'01-Inventario de Activos'!$A$12:$L$61,11,FALSE)</f>
        <v>#N/A</v>
      </c>
      <c r="K53" s="162" t="e">
        <f>VLOOKUP(AB53,'01-Inventario de Activos'!$A$12:$L$61,12,FALSE)</f>
        <v>#N/A</v>
      </c>
      <c r="L53" s="169"/>
      <c r="M53" s="169"/>
      <c r="N53" s="120"/>
      <c r="O53" s="237">
        <f t="shared" si="4"/>
        <v>0</v>
      </c>
      <c r="P53" s="120"/>
      <c r="Q53" s="120"/>
      <c r="R53" s="120"/>
      <c r="S53" s="120"/>
      <c r="T53" s="120"/>
      <c r="U53" s="237">
        <f t="shared" si="0"/>
        <v>0</v>
      </c>
      <c r="V53" s="120"/>
      <c r="W53" s="120"/>
      <c r="X53" s="237">
        <f t="shared" si="1"/>
        <v>0</v>
      </c>
      <c r="Y53" s="120"/>
      <c r="Z53" s="237">
        <f t="shared" si="2"/>
        <v>0</v>
      </c>
      <c r="AA53" s="130" t="str">
        <f t="shared" si="3"/>
        <v/>
      </c>
      <c r="AB53" s="159">
        <v>42</v>
      </c>
    </row>
    <row r="54" spans="1:28" s="114" customFormat="1" ht="15.75" x14ac:dyDescent="0.2">
      <c r="A54" s="160">
        <f>COUNTIF($AA$11:AA54,"ALTA")</f>
        <v>0</v>
      </c>
      <c r="B54" s="164" t="e">
        <f>VLOOKUP(AB54,'01-Inventario de Activos'!$A$12:$L$61,2,FALSE)</f>
        <v>#N/A</v>
      </c>
      <c r="C54" s="162" t="e">
        <f>VLOOKUP(AB54,'01-Inventario de Activos'!$A$12:$L$61,3,FALSE)</f>
        <v>#N/A</v>
      </c>
      <c r="D54" s="162" t="e">
        <f>VLOOKUP(AB54,'01-Inventario de Activos'!$A$12:$L$61,4,FALSE)</f>
        <v>#N/A</v>
      </c>
      <c r="E54" s="169"/>
      <c r="F54" s="169"/>
      <c r="G54" s="162" t="e">
        <f>VLOOKUP(AB54,'01-Inventario de Activos'!$A$12:$L$61,8,FALSE)</f>
        <v>#N/A</v>
      </c>
      <c r="H54" s="162" t="e">
        <f>VLOOKUP(AB54,'01-Inventario de Activos'!$A$12:$L$61,7,FALSE)</f>
        <v>#N/A</v>
      </c>
      <c r="I54" s="162" t="e">
        <f>VLOOKUP(AB54,'01-Inventario de Activos'!$A$12:$L$61,10,FALSE)</f>
        <v>#N/A</v>
      </c>
      <c r="J54" s="162" t="e">
        <f>VLOOKUP(AB54,'01-Inventario de Activos'!$A$12:$L$61,11,FALSE)</f>
        <v>#N/A</v>
      </c>
      <c r="K54" s="162" t="e">
        <f>VLOOKUP(AB54,'01-Inventario de Activos'!$A$12:$L$61,12,FALSE)</f>
        <v>#N/A</v>
      </c>
      <c r="L54" s="169"/>
      <c r="M54" s="169"/>
      <c r="N54" s="120"/>
      <c r="O54" s="237">
        <f t="shared" si="4"/>
        <v>0</v>
      </c>
      <c r="P54" s="120"/>
      <c r="Q54" s="120"/>
      <c r="R54" s="120"/>
      <c r="S54" s="120"/>
      <c r="T54" s="120"/>
      <c r="U54" s="237">
        <f t="shared" si="0"/>
        <v>0</v>
      </c>
      <c r="V54" s="120"/>
      <c r="W54" s="120"/>
      <c r="X54" s="237">
        <f t="shared" si="1"/>
        <v>0</v>
      </c>
      <c r="Y54" s="120"/>
      <c r="Z54" s="237">
        <f t="shared" si="2"/>
        <v>0</v>
      </c>
      <c r="AA54" s="130" t="str">
        <f t="shared" si="3"/>
        <v/>
      </c>
      <c r="AB54" s="159">
        <v>43</v>
      </c>
    </row>
    <row r="55" spans="1:28" s="114" customFormat="1" ht="15.75" x14ac:dyDescent="0.2">
      <c r="A55" s="160">
        <f>COUNTIF($AA$11:AA55,"ALTA")</f>
        <v>0</v>
      </c>
      <c r="B55" s="164" t="e">
        <f>VLOOKUP(AB55,'01-Inventario de Activos'!$A$12:$L$61,2,FALSE)</f>
        <v>#N/A</v>
      </c>
      <c r="C55" s="162" t="e">
        <f>VLOOKUP(AB55,'01-Inventario de Activos'!$A$12:$L$61,3,FALSE)</f>
        <v>#N/A</v>
      </c>
      <c r="D55" s="162" t="e">
        <f>VLOOKUP(AB55,'01-Inventario de Activos'!$A$12:$L$61,4,FALSE)</f>
        <v>#N/A</v>
      </c>
      <c r="E55" s="169"/>
      <c r="F55" s="169"/>
      <c r="G55" s="162" t="e">
        <f>VLOOKUP(AB55,'01-Inventario de Activos'!$A$12:$L$61,8,FALSE)</f>
        <v>#N/A</v>
      </c>
      <c r="H55" s="162" t="e">
        <f>VLOOKUP(AB55,'01-Inventario de Activos'!$A$12:$L$61,7,FALSE)</f>
        <v>#N/A</v>
      </c>
      <c r="I55" s="162" t="e">
        <f>VLOOKUP(AB55,'01-Inventario de Activos'!$A$12:$L$61,10,FALSE)</f>
        <v>#N/A</v>
      </c>
      <c r="J55" s="162" t="e">
        <f>VLOOKUP(AB55,'01-Inventario de Activos'!$A$12:$L$61,11,FALSE)</f>
        <v>#N/A</v>
      </c>
      <c r="K55" s="162" t="e">
        <f>VLOOKUP(AB55,'01-Inventario de Activos'!$A$12:$L$61,12,FALSE)</f>
        <v>#N/A</v>
      </c>
      <c r="L55" s="169"/>
      <c r="M55" s="169"/>
      <c r="N55" s="120"/>
      <c r="O55" s="237">
        <f t="shared" si="4"/>
        <v>0</v>
      </c>
      <c r="P55" s="120"/>
      <c r="Q55" s="120"/>
      <c r="R55" s="120"/>
      <c r="S55" s="120"/>
      <c r="T55" s="120"/>
      <c r="U55" s="237">
        <f t="shared" si="0"/>
        <v>0</v>
      </c>
      <c r="V55" s="120"/>
      <c r="W55" s="120"/>
      <c r="X55" s="237">
        <f t="shared" si="1"/>
        <v>0</v>
      </c>
      <c r="Y55" s="120"/>
      <c r="Z55" s="237">
        <f t="shared" si="2"/>
        <v>0</v>
      </c>
      <c r="AA55" s="130" t="str">
        <f t="shared" si="3"/>
        <v/>
      </c>
      <c r="AB55" s="159">
        <v>44</v>
      </c>
    </row>
    <row r="56" spans="1:28" s="114" customFormat="1" ht="15.75" x14ac:dyDescent="0.2">
      <c r="A56" s="160">
        <f>COUNTIF($AA$11:AA56,"ALTA")</f>
        <v>0</v>
      </c>
      <c r="B56" s="164" t="e">
        <f>VLOOKUP(AB56,'01-Inventario de Activos'!$A$12:$L$61,2,FALSE)</f>
        <v>#N/A</v>
      </c>
      <c r="C56" s="162" t="e">
        <f>VLOOKUP(AB56,'01-Inventario de Activos'!$A$12:$L$61,3,FALSE)</f>
        <v>#N/A</v>
      </c>
      <c r="D56" s="162" t="e">
        <f>VLOOKUP(AB56,'01-Inventario de Activos'!$A$12:$L$61,4,FALSE)</f>
        <v>#N/A</v>
      </c>
      <c r="E56" s="169"/>
      <c r="F56" s="169"/>
      <c r="G56" s="162" t="e">
        <f>VLOOKUP(AB56,'01-Inventario de Activos'!$A$12:$L$61,8,FALSE)</f>
        <v>#N/A</v>
      </c>
      <c r="H56" s="162" t="e">
        <f>VLOOKUP(AB56,'01-Inventario de Activos'!$A$12:$L$61,7,FALSE)</f>
        <v>#N/A</v>
      </c>
      <c r="I56" s="162" t="e">
        <f>VLOOKUP(AB56,'01-Inventario de Activos'!$A$12:$L$61,10,FALSE)</f>
        <v>#N/A</v>
      </c>
      <c r="J56" s="162" t="e">
        <f>VLOOKUP(AB56,'01-Inventario de Activos'!$A$12:$L$61,11,FALSE)</f>
        <v>#N/A</v>
      </c>
      <c r="K56" s="162" t="e">
        <f>VLOOKUP(AB56,'01-Inventario de Activos'!$A$12:$L$61,12,FALSE)</f>
        <v>#N/A</v>
      </c>
      <c r="L56" s="169"/>
      <c r="M56" s="169"/>
      <c r="N56" s="124"/>
      <c r="O56" s="237">
        <f t="shared" si="4"/>
        <v>0</v>
      </c>
      <c r="P56" s="124"/>
      <c r="Q56" s="124"/>
      <c r="R56" s="124"/>
      <c r="S56" s="124"/>
      <c r="T56" s="124"/>
      <c r="U56" s="237">
        <f t="shared" ref="U56:U61" si="6">IF(T56="ALTA",3,IF(T56="MEDIA",2,IF(T56="BAJA",1,0)))</f>
        <v>0</v>
      </c>
      <c r="V56" s="124"/>
      <c r="W56" s="124"/>
      <c r="X56" s="237">
        <f t="shared" ref="X56:X61" si="7">IF(W56="ALTA",3,IF(W56="MEDIA",2,IF(W56="BAJA",1,0)))</f>
        <v>0</v>
      </c>
      <c r="Y56" s="124"/>
      <c r="Z56" s="237">
        <f t="shared" si="2"/>
        <v>0</v>
      </c>
      <c r="AA56" s="130" t="str">
        <f t="shared" si="3"/>
        <v/>
      </c>
      <c r="AB56" s="159">
        <v>45</v>
      </c>
    </row>
    <row r="57" spans="1:28" s="114" customFormat="1" ht="15.75" x14ac:dyDescent="0.2">
      <c r="A57" s="160">
        <f>COUNTIF($AA$11:AA57,"ALTA")</f>
        <v>0</v>
      </c>
      <c r="B57" s="164" t="e">
        <f>VLOOKUP(AB57,'01-Inventario de Activos'!$A$12:$L$61,2,FALSE)</f>
        <v>#N/A</v>
      </c>
      <c r="C57" s="162" t="e">
        <f>VLOOKUP(AB57,'01-Inventario de Activos'!$A$12:$L$61,3,FALSE)</f>
        <v>#N/A</v>
      </c>
      <c r="D57" s="162" t="e">
        <f>VLOOKUP(AB57,'01-Inventario de Activos'!$A$12:$L$61,4,FALSE)</f>
        <v>#N/A</v>
      </c>
      <c r="E57" s="169"/>
      <c r="F57" s="169"/>
      <c r="G57" s="162" t="e">
        <f>VLOOKUP(AB57,'01-Inventario de Activos'!$A$12:$L$61,8,FALSE)</f>
        <v>#N/A</v>
      </c>
      <c r="H57" s="162" t="e">
        <f>VLOOKUP(AB57,'01-Inventario de Activos'!$A$12:$L$61,7,FALSE)</f>
        <v>#N/A</v>
      </c>
      <c r="I57" s="162" t="e">
        <f>VLOOKUP(AB57,'01-Inventario de Activos'!$A$12:$L$61,10,FALSE)</f>
        <v>#N/A</v>
      </c>
      <c r="J57" s="162" t="e">
        <f>VLOOKUP(AB57,'01-Inventario de Activos'!$A$12:$L$61,11,FALSE)</f>
        <v>#N/A</v>
      </c>
      <c r="K57" s="162" t="e">
        <f>VLOOKUP(AB57,'01-Inventario de Activos'!$A$12:$L$61,12,FALSE)</f>
        <v>#N/A</v>
      </c>
      <c r="L57" s="169"/>
      <c r="M57" s="169"/>
      <c r="N57" s="124"/>
      <c r="O57" s="237">
        <f t="shared" si="4"/>
        <v>0</v>
      </c>
      <c r="P57" s="124"/>
      <c r="Q57" s="124"/>
      <c r="R57" s="124"/>
      <c r="S57" s="124"/>
      <c r="T57" s="124"/>
      <c r="U57" s="237">
        <f t="shared" si="6"/>
        <v>0</v>
      </c>
      <c r="V57" s="124"/>
      <c r="W57" s="124"/>
      <c r="X57" s="237">
        <f t="shared" si="7"/>
        <v>0</v>
      </c>
      <c r="Y57" s="124"/>
      <c r="Z57" s="237">
        <f t="shared" si="2"/>
        <v>0</v>
      </c>
      <c r="AA57" s="130" t="str">
        <f t="shared" si="3"/>
        <v/>
      </c>
      <c r="AB57" s="159">
        <v>46</v>
      </c>
    </row>
    <row r="58" spans="1:28" s="114" customFormat="1" ht="15.75" x14ac:dyDescent="0.2">
      <c r="A58" s="160">
        <f>COUNTIF($AA$11:AA58,"ALTA")</f>
        <v>0</v>
      </c>
      <c r="B58" s="164" t="e">
        <f>VLOOKUP(AB58,'01-Inventario de Activos'!$A$12:$L$61,2,FALSE)</f>
        <v>#N/A</v>
      </c>
      <c r="C58" s="162" t="e">
        <f>VLOOKUP(AB58,'01-Inventario de Activos'!$A$12:$L$61,3,FALSE)</f>
        <v>#N/A</v>
      </c>
      <c r="D58" s="162" t="e">
        <f>VLOOKUP(AB58,'01-Inventario de Activos'!$A$12:$L$61,4,FALSE)</f>
        <v>#N/A</v>
      </c>
      <c r="E58" s="169"/>
      <c r="F58" s="169"/>
      <c r="G58" s="162" t="e">
        <f>VLOOKUP(AB58,'01-Inventario de Activos'!$A$12:$L$61,8,FALSE)</f>
        <v>#N/A</v>
      </c>
      <c r="H58" s="162" t="e">
        <f>VLOOKUP(AB58,'01-Inventario de Activos'!$A$12:$L$61,7,FALSE)</f>
        <v>#N/A</v>
      </c>
      <c r="I58" s="162" t="e">
        <f>VLOOKUP(AB58,'01-Inventario de Activos'!$A$12:$L$61,10,FALSE)</f>
        <v>#N/A</v>
      </c>
      <c r="J58" s="162" t="e">
        <f>VLOOKUP(AB58,'01-Inventario de Activos'!$A$12:$L$61,11,FALSE)</f>
        <v>#N/A</v>
      </c>
      <c r="K58" s="162" t="e">
        <f>VLOOKUP(AB58,'01-Inventario de Activos'!$A$12:$L$61,12,FALSE)</f>
        <v>#N/A</v>
      </c>
      <c r="L58" s="169"/>
      <c r="M58" s="169"/>
      <c r="N58" s="124"/>
      <c r="O58" s="237">
        <f t="shared" si="4"/>
        <v>0</v>
      </c>
      <c r="P58" s="124"/>
      <c r="Q58" s="124"/>
      <c r="R58" s="124"/>
      <c r="S58" s="124"/>
      <c r="T58" s="124"/>
      <c r="U58" s="237">
        <f t="shared" si="6"/>
        <v>0</v>
      </c>
      <c r="V58" s="124"/>
      <c r="W58" s="124"/>
      <c r="X58" s="237">
        <f t="shared" si="7"/>
        <v>0</v>
      </c>
      <c r="Y58" s="124"/>
      <c r="Z58" s="237">
        <f t="shared" si="2"/>
        <v>0</v>
      </c>
      <c r="AA58" s="130" t="str">
        <f t="shared" si="3"/>
        <v/>
      </c>
      <c r="AB58" s="159">
        <v>47</v>
      </c>
    </row>
    <row r="59" spans="1:28" s="114" customFormat="1" ht="15.75" x14ac:dyDescent="0.2">
      <c r="A59" s="160">
        <f>COUNTIF($AA$11:AA59,"ALTA")</f>
        <v>0</v>
      </c>
      <c r="B59" s="164" t="e">
        <f>VLOOKUP(AB59,'01-Inventario de Activos'!$A$12:$L$61,2,FALSE)</f>
        <v>#N/A</v>
      </c>
      <c r="C59" s="162" t="e">
        <f>VLOOKUP(AB59,'01-Inventario de Activos'!$A$12:$L$61,3,FALSE)</f>
        <v>#N/A</v>
      </c>
      <c r="D59" s="162" t="e">
        <f>VLOOKUP(AB59,'01-Inventario de Activos'!$A$12:$L$61,4,FALSE)</f>
        <v>#N/A</v>
      </c>
      <c r="E59" s="169"/>
      <c r="F59" s="169"/>
      <c r="G59" s="162" t="e">
        <f>VLOOKUP(AB59,'01-Inventario de Activos'!$A$12:$L$61,8,FALSE)</f>
        <v>#N/A</v>
      </c>
      <c r="H59" s="162" t="e">
        <f>VLOOKUP(AB59,'01-Inventario de Activos'!$A$12:$L$61,7,FALSE)</f>
        <v>#N/A</v>
      </c>
      <c r="I59" s="162" t="e">
        <f>VLOOKUP(AB59,'01-Inventario de Activos'!$A$12:$L$61,10,FALSE)</f>
        <v>#N/A</v>
      </c>
      <c r="J59" s="162" t="e">
        <f>VLOOKUP(AB59,'01-Inventario de Activos'!$A$12:$L$61,11,FALSE)</f>
        <v>#N/A</v>
      </c>
      <c r="K59" s="162" t="e">
        <f>VLOOKUP(AB59,'01-Inventario de Activos'!$A$12:$L$61,12,FALSE)</f>
        <v>#N/A</v>
      </c>
      <c r="L59" s="169"/>
      <c r="M59" s="169"/>
      <c r="N59" s="124"/>
      <c r="O59" s="237">
        <f>IF(N59="RESERVADA",5,IF(N59="PÚBLICA",1,IF(N59="CLASIFICADA",3,0)))</f>
        <v>0</v>
      </c>
      <c r="P59" s="124"/>
      <c r="Q59" s="124"/>
      <c r="R59" s="124"/>
      <c r="S59" s="124"/>
      <c r="T59" s="124"/>
      <c r="U59" s="237">
        <f t="shared" si="6"/>
        <v>0</v>
      </c>
      <c r="V59" s="124"/>
      <c r="W59" s="124"/>
      <c r="X59" s="237">
        <f t="shared" si="7"/>
        <v>0</v>
      </c>
      <c r="Y59" s="124"/>
      <c r="Z59" s="237">
        <f t="shared" si="2"/>
        <v>0</v>
      </c>
      <c r="AA59" s="130" t="str">
        <f t="shared" si="3"/>
        <v/>
      </c>
      <c r="AB59" s="159">
        <v>48</v>
      </c>
    </row>
    <row r="60" spans="1:28" s="114" customFormat="1" ht="15.75" x14ac:dyDescent="0.2">
      <c r="A60" s="160">
        <f>COUNTIF($AA$11:AA60,"ALTA")</f>
        <v>0</v>
      </c>
      <c r="B60" s="164" t="e">
        <f>VLOOKUP(AB60,'01-Inventario de Activos'!$A$12:$L$61,2,FALSE)</f>
        <v>#N/A</v>
      </c>
      <c r="C60" s="162" t="e">
        <f>VLOOKUP(AB60,'01-Inventario de Activos'!$A$12:$L$61,3,FALSE)</f>
        <v>#N/A</v>
      </c>
      <c r="D60" s="162" t="e">
        <f>VLOOKUP(AB60,'01-Inventario de Activos'!$A$12:$L$61,4,FALSE)</f>
        <v>#N/A</v>
      </c>
      <c r="E60" s="169"/>
      <c r="F60" s="169"/>
      <c r="G60" s="162" t="e">
        <f>VLOOKUP(AB60,'01-Inventario de Activos'!$A$12:$L$61,8,FALSE)</f>
        <v>#N/A</v>
      </c>
      <c r="H60" s="162" t="e">
        <f>VLOOKUP(AB60,'01-Inventario de Activos'!$A$12:$L$61,7,FALSE)</f>
        <v>#N/A</v>
      </c>
      <c r="I60" s="162" t="e">
        <f>VLOOKUP(AB60,'01-Inventario de Activos'!$A$12:$L$61,10,FALSE)</f>
        <v>#N/A</v>
      </c>
      <c r="J60" s="162" t="e">
        <f>VLOOKUP(AB60,'01-Inventario de Activos'!$A$12:$L$61,11,FALSE)</f>
        <v>#N/A</v>
      </c>
      <c r="K60" s="162" t="e">
        <f>VLOOKUP(AB60,'01-Inventario de Activos'!$A$12:$L$61,12,FALSE)</f>
        <v>#N/A</v>
      </c>
      <c r="L60" s="169"/>
      <c r="M60" s="169"/>
      <c r="N60" s="124"/>
      <c r="O60" s="237">
        <f>IF(N60="RESERVADA",5,IF(N60="PÚBLICA",1,IF(N60="CLASIFICADA",3,0)))</f>
        <v>0</v>
      </c>
      <c r="P60" s="124"/>
      <c r="Q60" s="124"/>
      <c r="R60" s="124"/>
      <c r="S60" s="124"/>
      <c r="T60" s="124"/>
      <c r="U60" s="237">
        <f t="shared" si="6"/>
        <v>0</v>
      </c>
      <c r="V60" s="124"/>
      <c r="W60" s="124"/>
      <c r="X60" s="237">
        <f t="shared" si="7"/>
        <v>0</v>
      </c>
      <c r="Y60" s="124"/>
      <c r="Z60" s="237">
        <f t="shared" si="2"/>
        <v>0</v>
      </c>
      <c r="AA60" s="130" t="str">
        <f t="shared" si="3"/>
        <v/>
      </c>
      <c r="AB60" s="159">
        <v>49</v>
      </c>
    </row>
    <row r="61" spans="1:28" s="114" customFormat="1" ht="16.5" thickBot="1" x14ac:dyDescent="0.25">
      <c r="A61" s="160">
        <f>COUNTIF($AA$11:AA61,"ALTA")</f>
        <v>0</v>
      </c>
      <c r="B61" s="165" t="e">
        <f>VLOOKUP(AB61,'01-Inventario de Activos'!$A$12:$L$61,2,FALSE)</f>
        <v>#N/A</v>
      </c>
      <c r="C61" s="163" t="e">
        <f>VLOOKUP(AB61,'01-Inventario de Activos'!$A$12:$L$61,3,FALSE)</f>
        <v>#N/A</v>
      </c>
      <c r="D61" s="163" t="e">
        <f>VLOOKUP(AB61,'01-Inventario de Activos'!$A$12:$L$61,4,FALSE)</f>
        <v>#N/A</v>
      </c>
      <c r="E61" s="170"/>
      <c r="F61" s="170"/>
      <c r="G61" s="163" t="e">
        <f>VLOOKUP(AB61,'01-Inventario de Activos'!$A$12:$L$61,8,FALSE)</f>
        <v>#N/A</v>
      </c>
      <c r="H61" s="163" t="e">
        <f>VLOOKUP(AB61,'01-Inventario de Activos'!$A$12:$L$61,7,FALSE)</f>
        <v>#N/A</v>
      </c>
      <c r="I61" s="163" t="e">
        <f>VLOOKUP(AB61,'01-Inventario de Activos'!$A$12:$L$61,10,FALSE)</f>
        <v>#N/A</v>
      </c>
      <c r="J61" s="163" t="e">
        <f>VLOOKUP(AB61,'01-Inventario de Activos'!$A$12:$L$61,11,FALSE)</f>
        <v>#N/A</v>
      </c>
      <c r="K61" s="163" t="e">
        <f>VLOOKUP(AB61,'01-Inventario de Activos'!$A$12:$L$61,12,FALSE)</f>
        <v>#N/A</v>
      </c>
      <c r="L61" s="170"/>
      <c r="M61" s="170"/>
      <c r="N61" s="128"/>
      <c r="O61" s="241">
        <f>IF(N61="RESERVADA",5,IF(N61="PÚBLICA",1,IF(N61="CLASIFICADA",3,0)))</f>
        <v>0</v>
      </c>
      <c r="P61" s="128"/>
      <c r="Q61" s="128"/>
      <c r="R61" s="128"/>
      <c r="S61" s="128"/>
      <c r="T61" s="128"/>
      <c r="U61" s="241">
        <f t="shared" si="6"/>
        <v>0</v>
      </c>
      <c r="V61" s="128"/>
      <c r="W61" s="128"/>
      <c r="X61" s="241">
        <f t="shared" si="7"/>
        <v>0</v>
      </c>
      <c r="Y61" s="128"/>
      <c r="Z61" s="241">
        <f t="shared" si="2"/>
        <v>0</v>
      </c>
      <c r="AA61" s="171" t="str">
        <f t="shared" si="3"/>
        <v/>
      </c>
      <c r="AB61" s="159">
        <v>50</v>
      </c>
    </row>
    <row r="62" spans="1:28" s="114" customFormat="1" ht="15.75" x14ac:dyDescent="0.2"/>
    <row r="63" spans="1:28" s="114" customFormat="1" ht="15.75" x14ac:dyDescent="0.2"/>
    <row r="64" spans="1:28" s="114" customFormat="1" ht="15.75" x14ac:dyDescent="0.2">
      <c r="A64" s="114">
        <f>+COUNT(A12:A61)</f>
        <v>50</v>
      </c>
    </row>
    <row r="65" spans="1:1" s="114" customFormat="1" ht="15.75" x14ac:dyDescent="0.2"/>
    <row r="66" spans="1:1" s="114" customFormat="1" ht="15.75" x14ac:dyDescent="0.2"/>
    <row r="67" spans="1:1" s="114" customFormat="1" ht="15.75" x14ac:dyDescent="0.2"/>
    <row r="68" spans="1:1" s="114" customFormat="1" ht="15.75" x14ac:dyDescent="0.2"/>
    <row r="69" spans="1:1" s="114" customFormat="1" ht="15.75" x14ac:dyDescent="0.2"/>
    <row r="70" spans="1:1" s="114" customFormat="1" ht="15.75" x14ac:dyDescent="0.2"/>
    <row r="71" spans="1:1" s="114" customFormat="1" ht="15.75" x14ac:dyDescent="0.2"/>
    <row r="72" spans="1:1" ht="15.75" x14ac:dyDescent="0.2">
      <c r="A72" s="114"/>
    </row>
    <row r="73" spans="1:1" ht="15.75" x14ac:dyDescent="0.2">
      <c r="A73" s="114"/>
    </row>
  </sheetData>
  <sheetProtection algorithmName="SHA-512" hashValue="uRMLQZMN66s+xfAQR7+VwQq6cEqY98Ku6JjBEvdHdlq/4v4TOhPzJSKBCCwxFdxyJ4sifj0O+uQqUC1ALiQ5bA==" saltValue="LFjHP6GqY9jKlQRx1UdjlQ==" spinCount="100000" sheet="1" objects="1" scenarios="1" formatCells="0" formatColumns="0" formatRows="0" insertColumns="0"/>
  <dataConsolidate/>
  <mergeCells count="26">
    <mergeCell ref="W10:Y10"/>
    <mergeCell ref="C10:C11"/>
    <mergeCell ref="I10:K10"/>
    <mergeCell ref="B4:W4"/>
    <mergeCell ref="B2:W2"/>
    <mergeCell ref="I9:M9"/>
    <mergeCell ref="N7:V7"/>
    <mergeCell ref="L7:M7"/>
    <mergeCell ref="D7:K7"/>
    <mergeCell ref="B7:C7"/>
    <mergeCell ref="Z7:AA7"/>
    <mergeCell ref="D10:D11"/>
    <mergeCell ref="L10:L11"/>
    <mergeCell ref="W7:Y7"/>
    <mergeCell ref="N10:S10"/>
    <mergeCell ref="E10:E11"/>
    <mergeCell ref="N9:AA9"/>
    <mergeCell ref="B9:F9"/>
    <mergeCell ref="G9:H9"/>
    <mergeCell ref="M10:M11"/>
    <mergeCell ref="H10:H11"/>
    <mergeCell ref="F10:F11"/>
    <mergeCell ref="G10:G11"/>
    <mergeCell ref="Z10:AA10"/>
    <mergeCell ref="B10:B11"/>
    <mergeCell ref="T10:V10"/>
  </mergeCells>
  <conditionalFormatting sqref="N12:N61">
    <cfRule type="containsText" dxfId="99" priority="1038" operator="containsText" text="CLASIFICADA">
      <formula>NOT(ISERROR(SEARCH("CLASIFICADA",N12)))</formula>
    </cfRule>
    <cfRule type="containsText" dxfId="98" priority="1042" operator="containsText" text="RESERVADA">
      <formula>NOT(ISERROR(SEARCH("RESERVADA",N12)))</formula>
    </cfRule>
    <cfRule type="containsText" dxfId="97" priority="1044" operator="containsText" text="PÚBLICA">
      <formula>NOT(ISERROR(SEARCH("PÚBLICA",N12)))</formula>
    </cfRule>
  </conditionalFormatting>
  <conditionalFormatting sqref="X12:X61 U12:U61">
    <cfRule type="cellIs" dxfId="96" priority="1032" operator="equal">
      <formula>1</formula>
    </cfRule>
    <cfRule type="cellIs" dxfId="95" priority="1033" operator="equal">
      <formula>2</formula>
    </cfRule>
    <cfRule type="cellIs" dxfId="94" priority="1034" operator="equal">
      <formula>3</formula>
    </cfRule>
  </conditionalFormatting>
  <conditionalFormatting sqref="Z12:Z61">
    <cfRule type="cellIs" dxfId="93" priority="1020" operator="between">
      <formula>5</formula>
      <formula>10</formula>
    </cfRule>
    <cfRule type="cellIs" dxfId="92" priority="1021" operator="greaterThanOrEqual">
      <formula>12</formula>
    </cfRule>
    <cfRule type="cellIs" dxfId="91" priority="1022" operator="between">
      <formula>1</formula>
      <formula>4</formula>
    </cfRule>
  </conditionalFormatting>
  <conditionalFormatting sqref="O61">
    <cfRule type="containsText" dxfId="90" priority="5" operator="containsText" text="ALTA">
      <formula>NOT(ISERROR(SEARCH("ALTA",O61)))</formula>
    </cfRule>
    <cfRule type="containsText" dxfId="89" priority="6" operator="containsText" text="BAJA">
      <formula>NOT(ISERROR(SEARCH("BAJA",O61)))</formula>
    </cfRule>
  </conditionalFormatting>
  <conditionalFormatting sqref="O61">
    <cfRule type="cellIs" dxfId="88" priority="2" operator="equal">
      <formula>1</formula>
    </cfRule>
    <cfRule type="cellIs" dxfId="87" priority="3" operator="equal">
      <formula>2</formula>
    </cfRule>
    <cfRule type="cellIs" dxfId="86" priority="4" operator="equal">
      <formula>3</formula>
    </cfRule>
  </conditionalFormatting>
  <conditionalFormatting sqref="O12:O61">
    <cfRule type="cellIs" dxfId="85" priority="1" operator="equal">
      <formula>3</formula>
    </cfRule>
    <cfRule type="cellIs" dxfId="84" priority="1036" operator="equal">
      <formula>1</formula>
    </cfRule>
    <cfRule type="cellIs" dxfId="83" priority="1037" operator="equal">
      <formula>5</formula>
    </cfRule>
  </conditionalFormatting>
  <conditionalFormatting sqref="T12:T61 W12:W61 AA12:AA61">
    <cfRule type="containsText" dxfId="82" priority="1031" operator="containsText" text="MEDIA">
      <formula>NOT(ISERROR(SEARCH("MEDIA",T12)))</formula>
    </cfRule>
    <cfRule type="containsText" dxfId="81" priority="1049" operator="containsText" text="ALTA">
      <formula>NOT(ISERROR(SEARCH("ALTA",T12)))</formula>
    </cfRule>
    <cfRule type="containsText" dxfId="80" priority="1050" operator="containsText" text="BAJA">
      <formula>NOT(ISERROR(SEARCH("BAJA",T12)))</formula>
    </cfRule>
  </conditionalFormatting>
  <dataValidations xWindow="38" yWindow="171"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12:Y31 Y34:Y35"/>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FECHA DE GENERACIÓN DEL ACTIVO" prompt="Identifica el momento de la creación de la información." sqref="F12:F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Cargo que tiene la responsabilidad de definir los accesos, permisos,  requisitos de salvaguarda y demás  controles que debe tener el activo de información."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sqref="Q12:Q61"/>
    <dataValidation allowBlank="1" showInputMessage="1" showErrorMessage="1" promptTitle="TIEMPO DE CLASIFICACIÓN" prompt="Tiempo que cobija la clasificación de la información como Reservada o Clasificada" sqref="S12:S61"/>
    <dataValidation allowBlank="1" showInputMessage="1" showErrorMessage="1" promptTitle="EXCEPCIÓN TOTAL O PARCIAL" prompt="Define la protección completa del activo de información o parcial de la información contenida, la cual genera una versión pública que mantenga la reserva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14:Z61 Z12 Z13 AA23:AA61 AA18:AA22 AA13:AA17" unlockedFormula="1"/>
    <ignoredError sqref="B14:B28 B12 B13 B30:B61 B29 C13:C61 D13:D61 G12:G61 I12:I61 H12:H61 J12:J61" evalError="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8555"/>
  <sheetViews>
    <sheetView topLeftCell="B1" zoomScale="85" zoomScaleNormal="85" workbookViewId="0">
      <selection activeCell="I21" sqref="I21"/>
    </sheetView>
  </sheetViews>
  <sheetFormatPr baseColWidth="10" defaultColWidth="9.7109375" defaultRowHeight="15" customHeight="1" x14ac:dyDescent="0.2"/>
  <cols>
    <col min="1" max="1" width="3.42578125" style="100" hidden="1" customWidth="1"/>
    <col min="2" max="2" width="8.140625" style="183" customWidth="1"/>
    <col min="3" max="3" width="18.42578125" style="183" customWidth="1"/>
    <col min="4" max="4" width="26.5703125" style="183" customWidth="1"/>
    <col min="5" max="5" width="15.85546875" style="183" customWidth="1"/>
    <col min="6" max="6" width="18.28515625" style="183" customWidth="1"/>
    <col min="7" max="7" width="18" style="184" customWidth="1"/>
    <col min="8" max="8" width="13.7109375" style="183" bestFit="1" customWidth="1"/>
    <col min="9" max="9" width="14.5703125" style="183" customWidth="1"/>
    <col min="10" max="10" width="15" style="183" hidden="1" customWidth="1"/>
    <col min="11" max="11" width="11.28515625" style="183" customWidth="1"/>
    <col min="12" max="12" width="14" style="183" customWidth="1"/>
    <col min="13" max="13" width="14.5703125" style="183" customWidth="1"/>
    <col min="14" max="14" width="15" style="183" bestFit="1" customWidth="1"/>
    <col min="15" max="15" width="15" style="183" hidden="1" customWidth="1"/>
    <col min="16" max="16" width="9.7109375" style="183" hidden="1" customWidth="1"/>
    <col min="17" max="17" width="18.28515625" style="183" customWidth="1"/>
    <col min="18" max="18" width="16.5703125" style="183" customWidth="1"/>
    <col min="19" max="19" width="14" style="188" hidden="1" customWidth="1"/>
    <col min="20" max="20" width="6.140625" style="183" customWidth="1"/>
    <col min="21" max="21" width="9.7109375" style="188"/>
    <col min="22" max="22" width="9.7109375" style="189"/>
    <col min="23" max="30" width="9.7109375" style="188"/>
    <col min="31" max="16384" width="9.7109375" style="183"/>
  </cols>
  <sheetData>
    <row r="1" spans="1:33" ht="18" customHeight="1" x14ac:dyDescent="0.2">
      <c r="B1" s="223"/>
      <c r="C1" s="177"/>
      <c r="D1" s="177"/>
      <c r="E1" s="224"/>
      <c r="F1" s="224"/>
      <c r="G1" s="225"/>
      <c r="H1" s="177"/>
      <c r="I1" s="177"/>
      <c r="J1" s="177"/>
      <c r="K1" s="177"/>
      <c r="L1" s="177"/>
      <c r="M1" s="177"/>
      <c r="N1" s="177"/>
      <c r="O1" s="177"/>
      <c r="P1" s="177"/>
      <c r="Q1" s="409" t="s">
        <v>862</v>
      </c>
      <c r="R1" s="410" t="s">
        <v>867</v>
      </c>
      <c r="S1" s="226"/>
    </row>
    <row r="2" spans="1:33" ht="21" customHeight="1" x14ac:dyDescent="0.2">
      <c r="B2" s="512" t="s">
        <v>11</v>
      </c>
      <c r="C2" s="513"/>
      <c r="D2" s="513"/>
      <c r="E2" s="513"/>
      <c r="F2" s="513"/>
      <c r="G2" s="513"/>
      <c r="H2" s="513"/>
      <c r="I2" s="513"/>
      <c r="J2" s="513"/>
      <c r="K2" s="513"/>
      <c r="L2" s="513"/>
      <c r="M2" s="513"/>
      <c r="N2" s="513"/>
      <c r="O2" s="416"/>
      <c r="P2" s="416"/>
      <c r="Q2" s="411" t="s">
        <v>863</v>
      </c>
      <c r="R2" s="412">
        <v>1</v>
      </c>
      <c r="S2" s="175"/>
      <c r="U2" s="102"/>
      <c r="V2" s="227"/>
      <c r="W2" s="102"/>
      <c r="X2" s="102"/>
      <c r="Y2" s="102"/>
      <c r="Z2" s="102"/>
      <c r="AA2" s="102"/>
      <c r="AB2" s="102"/>
      <c r="AC2" s="102"/>
    </row>
    <row r="3" spans="1:33" ht="21.75" customHeight="1" x14ac:dyDescent="0.2">
      <c r="B3" s="220"/>
      <c r="C3" s="221"/>
      <c r="D3" s="105"/>
      <c r="E3" s="221"/>
      <c r="F3" s="221"/>
      <c r="G3" s="222"/>
      <c r="H3" s="221"/>
      <c r="I3" s="221"/>
      <c r="J3" s="221"/>
      <c r="K3" s="221"/>
      <c r="L3" s="221"/>
      <c r="M3" s="221"/>
      <c r="N3" s="221"/>
      <c r="O3" s="221"/>
      <c r="P3" s="221"/>
      <c r="Q3" s="411" t="s">
        <v>864</v>
      </c>
      <c r="R3" s="413" t="s">
        <v>865</v>
      </c>
      <c r="S3" s="226"/>
    </row>
    <row r="4" spans="1:33" ht="25.5" customHeight="1" thickBot="1" x14ac:dyDescent="0.25">
      <c r="B4" s="512" t="s">
        <v>624</v>
      </c>
      <c r="C4" s="513"/>
      <c r="D4" s="513"/>
      <c r="E4" s="513"/>
      <c r="F4" s="513"/>
      <c r="G4" s="513"/>
      <c r="H4" s="513"/>
      <c r="I4" s="513"/>
      <c r="J4" s="513"/>
      <c r="K4" s="513"/>
      <c r="L4" s="513"/>
      <c r="M4" s="513"/>
      <c r="N4" s="513"/>
      <c r="O4" s="416"/>
      <c r="P4" s="416"/>
      <c r="Q4" s="414" t="s">
        <v>866</v>
      </c>
      <c r="R4" s="415">
        <v>3</v>
      </c>
      <c r="S4" s="175"/>
      <c r="U4" s="102"/>
      <c r="V4" s="227"/>
      <c r="W4" s="102"/>
      <c r="X4" s="102"/>
      <c r="Y4" s="102"/>
      <c r="Z4" s="102"/>
      <c r="AA4" s="102"/>
      <c r="AB4" s="102"/>
      <c r="AC4" s="102"/>
    </row>
    <row r="5" spans="1:33" ht="15" hidden="1" customHeight="1" x14ac:dyDescent="0.2">
      <c r="B5" s="174"/>
      <c r="C5" s="174"/>
      <c r="D5" s="174"/>
      <c r="E5" s="174"/>
      <c r="F5" s="174"/>
      <c r="G5" s="181"/>
      <c r="H5" s="174"/>
      <c r="I5" s="174"/>
      <c r="J5" s="174"/>
      <c r="K5" s="174"/>
      <c r="L5" s="174"/>
      <c r="M5" s="174"/>
      <c r="N5" s="174"/>
      <c r="O5" s="174"/>
      <c r="P5" s="174"/>
      <c r="Q5" s="174"/>
      <c r="R5" s="174"/>
      <c r="S5" s="226"/>
    </row>
    <row r="6" spans="1:33" ht="15" hidden="1" customHeight="1" thickBot="1" x14ac:dyDescent="0.25">
      <c r="S6" s="183"/>
    </row>
    <row r="7" spans="1:33" ht="18.75" customHeight="1" thickBot="1" x14ac:dyDescent="0.25">
      <c r="B7" s="427" t="s">
        <v>12</v>
      </c>
      <c r="C7" s="454"/>
      <c r="D7" s="495" t="str">
        <f>+'02-Clasific. Activos Inform. '!B7:J7</f>
        <v>Recursos Informáticos y Educativos</v>
      </c>
      <c r="E7" s="473"/>
      <c r="F7" s="474"/>
      <c r="G7" s="390" t="s">
        <v>18</v>
      </c>
      <c r="H7" s="473" t="str">
        <f>+'01-Inventario de Activos'!H7</f>
        <v>Oswaldo Agudelo Gonzalez</v>
      </c>
      <c r="I7" s="473"/>
      <c r="J7" s="473"/>
      <c r="K7" s="473"/>
      <c r="L7" s="473"/>
      <c r="M7" s="391" t="s">
        <v>56</v>
      </c>
      <c r="N7" s="391"/>
      <c r="O7" s="173"/>
      <c r="P7" s="173"/>
      <c r="Q7" s="493"/>
      <c r="R7" s="494"/>
      <c r="S7" s="183"/>
      <c r="T7" s="188"/>
      <c r="V7" s="188"/>
      <c r="X7" s="110"/>
      <c r="Y7" s="110"/>
      <c r="Z7" s="174"/>
      <c r="AA7" s="174"/>
      <c r="AB7" s="183"/>
      <c r="AC7" s="183"/>
      <c r="AD7" s="183"/>
    </row>
    <row r="8" spans="1:33" ht="24" customHeight="1" thickBot="1" x14ac:dyDescent="0.25">
      <c r="B8" s="175"/>
      <c r="C8" s="175"/>
      <c r="D8" s="174"/>
      <c r="E8" s="174"/>
      <c r="F8" s="181"/>
      <c r="G8" s="174"/>
      <c r="H8" s="174"/>
      <c r="I8" s="174"/>
      <c r="J8" s="174"/>
      <c r="K8" s="175"/>
      <c r="L8" s="174"/>
      <c r="M8" s="174"/>
      <c r="N8" s="174"/>
      <c r="O8" s="174"/>
      <c r="P8" s="174"/>
      <c r="Q8" s="174"/>
      <c r="R8" s="179"/>
      <c r="S8" s="183"/>
      <c r="T8" s="174"/>
      <c r="U8" s="174"/>
      <c r="V8" s="174"/>
      <c r="W8" s="174"/>
      <c r="X8" s="228"/>
      <c r="Y8" s="228"/>
      <c r="Z8" s="228"/>
      <c r="AA8" s="174"/>
      <c r="AB8" s="174"/>
      <c r="AC8" s="174"/>
      <c r="AD8" s="174"/>
    </row>
    <row r="9" spans="1:33" s="236" customFormat="1" ht="28.5" customHeight="1" x14ac:dyDescent="0.2">
      <c r="A9" s="114"/>
      <c r="B9" s="496" t="s">
        <v>23</v>
      </c>
      <c r="C9" s="447"/>
      <c r="D9" s="447"/>
      <c r="E9" s="448"/>
      <c r="F9" s="434" t="s">
        <v>370</v>
      </c>
      <c r="G9" s="434"/>
      <c r="H9" s="434"/>
      <c r="I9" s="434"/>
      <c r="J9" s="434"/>
      <c r="K9" s="501"/>
      <c r="L9" s="501"/>
      <c r="M9" s="501"/>
      <c r="N9" s="501"/>
      <c r="O9" s="502"/>
      <c r="P9" s="392"/>
      <c r="Q9" s="393" t="s">
        <v>70</v>
      </c>
      <c r="R9" s="490" t="s">
        <v>297</v>
      </c>
      <c r="S9" s="332"/>
      <c r="T9" s="116"/>
      <c r="U9" s="116"/>
      <c r="V9" s="116"/>
      <c r="W9" s="116"/>
      <c r="X9" s="116"/>
      <c r="Y9" s="116"/>
      <c r="Z9" s="500"/>
      <c r="AA9" s="500"/>
      <c r="AB9" s="107"/>
      <c r="AC9" s="107"/>
    </row>
    <row r="10" spans="1:33" s="236" customFormat="1" ht="12.75" customHeight="1" x14ac:dyDescent="0.2">
      <c r="A10" s="114"/>
      <c r="B10" s="485" t="s">
        <v>19</v>
      </c>
      <c r="C10" s="487" t="s">
        <v>21</v>
      </c>
      <c r="D10" s="488" t="s">
        <v>14</v>
      </c>
      <c r="E10" s="488" t="s">
        <v>82</v>
      </c>
      <c r="F10" s="488" t="s">
        <v>64</v>
      </c>
      <c r="G10" s="488"/>
      <c r="H10" s="488"/>
      <c r="I10" s="488"/>
      <c r="J10" s="488"/>
      <c r="K10" s="487" t="s">
        <v>66</v>
      </c>
      <c r="L10" s="487"/>
      <c r="M10" s="487"/>
      <c r="N10" s="487"/>
      <c r="O10" s="489"/>
      <c r="P10" s="394"/>
      <c r="Q10" s="487" t="s">
        <v>15</v>
      </c>
      <c r="R10" s="491"/>
      <c r="S10" s="245"/>
      <c r="T10" s="116"/>
      <c r="U10" s="484"/>
      <c r="V10" s="484"/>
      <c r="W10" s="484"/>
      <c r="X10" s="116"/>
      <c r="Y10" s="484"/>
      <c r="Z10" s="484"/>
      <c r="AA10" s="484"/>
      <c r="AB10" s="504"/>
      <c r="AC10" s="504"/>
      <c r="AD10" s="505"/>
      <c r="AE10" s="505"/>
      <c r="AF10" s="107"/>
      <c r="AG10" s="107"/>
    </row>
    <row r="11" spans="1:33" s="236" customFormat="1" ht="32.25" thickBot="1" x14ac:dyDescent="0.25">
      <c r="B11" s="486"/>
      <c r="C11" s="459"/>
      <c r="D11" s="453"/>
      <c r="E11" s="453"/>
      <c r="F11" s="388" t="s">
        <v>608</v>
      </c>
      <c r="G11" s="388" t="s">
        <v>14</v>
      </c>
      <c r="H11" s="395" t="s">
        <v>319</v>
      </c>
      <c r="I11" s="395" t="s">
        <v>67</v>
      </c>
      <c r="J11" s="388" t="s">
        <v>69</v>
      </c>
      <c r="K11" s="388" t="s">
        <v>609</v>
      </c>
      <c r="L11" s="388" t="s">
        <v>14</v>
      </c>
      <c r="M11" s="395" t="s">
        <v>319</v>
      </c>
      <c r="N11" s="395" t="s">
        <v>67</v>
      </c>
      <c r="O11" s="396" t="s">
        <v>69</v>
      </c>
      <c r="P11" s="397" t="s">
        <v>63</v>
      </c>
      <c r="Q11" s="459"/>
      <c r="R11" s="492"/>
      <c r="S11" s="245"/>
      <c r="T11" s="246"/>
      <c r="U11" s="247"/>
      <c r="V11" s="247"/>
      <c r="W11" s="247"/>
      <c r="X11" s="247"/>
      <c r="Y11" s="247"/>
      <c r="Z11" s="247"/>
      <c r="AA11" s="247"/>
      <c r="AB11" s="247"/>
      <c r="AC11" s="246"/>
      <c r="AD11" s="505"/>
      <c r="AE11" s="505"/>
      <c r="AF11" s="107"/>
      <c r="AG11" s="107"/>
    </row>
    <row r="12" spans="1:33" s="236" customFormat="1" ht="15.75" x14ac:dyDescent="0.2">
      <c r="A12" s="172">
        <f>COUNTIF($Q$10:Q12,"media")+COUNTIF($Q$10:Q12,"alta")</f>
        <v>0</v>
      </c>
      <c r="B12" s="509" t="e">
        <f>VLOOKUP(S12,'02-Clasific. Activos Inform. '!$A$12:$AA$61,2,FALSE)</f>
        <v>#N/A</v>
      </c>
      <c r="C12" s="506" t="e">
        <f>VLOOKUP(S12,'02-Clasific. Activos Inform. '!$A$12:$AA$61,3,FALSE)</f>
        <v>#N/A</v>
      </c>
      <c r="D12" s="508" t="e">
        <f>VLOOKUP(S12,'02-Clasific. Activos Inform. '!$A$12:$AA$61,4,FALSE)</f>
        <v>#N/A</v>
      </c>
      <c r="E12" s="479" t="e">
        <f>VLOOKUP(S12,'02-Clasific. Activos Inform. '!$A$12:$AA$61,27,FALSE)</f>
        <v>#N/A</v>
      </c>
      <c r="F12" s="136"/>
      <c r="G12" s="136"/>
      <c r="H12" s="136"/>
      <c r="I12" s="136"/>
      <c r="J12" s="166">
        <f t="shared" ref="J12:J75" si="0">IF(I12="ALTA",3,IF(I12="MEDIA",2,IF(I12="BAJA",1,0)))</f>
        <v>0</v>
      </c>
      <c r="K12" s="136"/>
      <c r="L12" s="136"/>
      <c r="M12" s="136"/>
      <c r="N12" s="136"/>
      <c r="O12" s="137">
        <f t="shared" ref="O12:O75" si="1">IF(N12="ALTA",3,IF(N12="MEDIA",2,IF(N12="BAJA",1,0)))</f>
        <v>0</v>
      </c>
      <c r="P12" s="233">
        <f>O12*J12</f>
        <v>0</v>
      </c>
      <c r="Q12" s="166" t="str">
        <f>IF(P12&gt;=6,"ALTA",IF(P12=1,"BAJA",IF(AND(P12&gt;=2,P12&lt;=4),"MEDIA","")))</f>
        <v/>
      </c>
      <c r="R12" s="381" t="str">
        <f t="shared" ref="R12:R19" si="2">IF(Q12="","",IF(OR(Q12="ALTA",Q12="MEDIA"),"", "SE ASUME EL RIESGO"))</f>
        <v/>
      </c>
      <c r="S12" s="510">
        <v>1</v>
      </c>
      <c r="T12" s="234"/>
      <c r="U12" s="234"/>
      <c r="V12" s="234"/>
      <c r="W12" s="234"/>
      <c r="X12" s="234"/>
      <c r="Y12" s="234"/>
      <c r="Z12" s="234"/>
      <c r="AA12" s="234"/>
      <c r="AB12" s="234"/>
      <c r="AC12" s="234"/>
      <c r="AD12" s="235"/>
      <c r="AE12" s="235"/>
    </row>
    <row r="13" spans="1:33" s="236" customFormat="1" ht="15.75" x14ac:dyDescent="0.2">
      <c r="A13" s="172">
        <f>COUNTIF($Q$10:Q13,"media")+COUNTIF($Q$10:Q13,"alta")</f>
        <v>0</v>
      </c>
      <c r="B13" s="477"/>
      <c r="C13" s="507"/>
      <c r="D13" s="478"/>
      <c r="E13" s="480"/>
      <c r="F13" s="124"/>
      <c r="G13" s="124"/>
      <c r="H13" s="124"/>
      <c r="I13" s="136"/>
      <c r="J13" s="167">
        <f t="shared" si="0"/>
        <v>0</v>
      </c>
      <c r="K13" s="124"/>
      <c r="L13" s="124"/>
      <c r="M13" s="124"/>
      <c r="N13" s="136"/>
      <c r="O13" s="130">
        <f t="shared" si="1"/>
        <v>0</v>
      </c>
      <c r="P13" s="238">
        <f t="shared" ref="P13:P76" si="3">O13*J13</f>
        <v>0</v>
      </c>
      <c r="Q13" s="167" t="str">
        <f t="shared" ref="Q13:Q76" si="4">IF(P13&gt;=6,"ALTA",IF(P13=1,"BAJA",IF(AND(P13&gt;=2,P13&lt;=4),"MEDIA","")))</f>
        <v/>
      </c>
      <c r="R13" s="381" t="str">
        <f t="shared" si="2"/>
        <v/>
      </c>
      <c r="S13" s="510"/>
      <c r="T13" s="234"/>
      <c r="U13" s="234"/>
      <c r="V13" s="234"/>
      <c r="W13" s="234"/>
      <c r="X13" s="234"/>
      <c r="Y13" s="234"/>
      <c r="Z13" s="234"/>
      <c r="AA13" s="234"/>
      <c r="AB13" s="234"/>
      <c r="AC13" s="234"/>
      <c r="AD13" s="235"/>
      <c r="AE13" s="235"/>
    </row>
    <row r="14" spans="1:33" s="236" customFormat="1" ht="15.75" x14ac:dyDescent="0.2">
      <c r="A14" s="172">
        <f>COUNTIF($Q$10:Q14,"media")+COUNTIF($Q$10:Q14,"alta")</f>
        <v>0</v>
      </c>
      <c r="B14" s="477"/>
      <c r="C14" s="508"/>
      <c r="D14" s="478"/>
      <c r="E14" s="480"/>
      <c r="F14" s="124"/>
      <c r="G14" s="124"/>
      <c r="H14" s="124"/>
      <c r="I14" s="136"/>
      <c r="J14" s="167">
        <f t="shared" si="0"/>
        <v>0</v>
      </c>
      <c r="K14" s="124"/>
      <c r="L14" s="124"/>
      <c r="M14" s="124"/>
      <c r="N14" s="136"/>
      <c r="O14" s="130">
        <f t="shared" si="1"/>
        <v>0</v>
      </c>
      <c r="P14" s="238">
        <f t="shared" si="3"/>
        <v>0</v>
      </c>
      <c r="Q14" s="167" t="str">
        <f t="shared" si="4"/>
        <v/>
      </c>
      <c r="R14" s="381" t="str">
        <f t="shared" si="2"/>
        <v/>
      </c>
      <c r="S14" s="510"/>
      <c r="T14" s="234"/>
      <c r="U14" s="234"/>
      <c r="V14" s="234"/>
      <c r="W14" s="234"/>
      <c r="X14" s="234"/>
      <c r="Y14" s="234"/>
      <c r="Z14" s="234"/>
      <c r="AA14" s="234"/>
      <c r="AB14" s="234"/>
      <c r="AC14" s="234"/>
      <c r="AD14" s="235"/>
      <c r="AE14" s="235"/>
    </row>
    <row r="15" spans="1:33" s="236" customFormat="1" ht="15.75" x14ac:dyDescent="0.2">
      <c r="A15" s="172">
        <f>COUNTIF($Q$10:Q15,"media")+COUNTIF($Q$10:Q15,"alta")</f>
        <v>0</v>
      </c>
      <c r="B15" s="477" t="e">
        <f>VLOOKUP(S15,'02-Clasific. Activos Inform. '!$A$12:$AA$61,2,FALSE)</f>
        <v>#N/A</v>
      </c>
      <c r="C15" s="478" t="e">
        <f>VLOOKUP(S15,'02-Clasific. Activos Inform. '!$A$12:$AA$61,3,FALSE)</f>
        <v>#N/A</v>
      </c>
      <c r="D15" s="478" t="e">
        <f>VLOOKUP(S15,'02-Clasific. Activos Inform. '!$A$12:$AA$61,4,FALSE)</f>
        <v>#N/A</v>
      </c>
      <c r="E15" s="479" t="e">
        <f>VLOOKUP(S15,'02-Clasific. Activos Inform. '!$A$12:$AA$61,27,FALSE)</f>
        <v>#N/A</v>
      </c>
      <c r="F15" s="124"/>
      <c r="G15" s="124"/>
      <c r="H15" s="124"/>
      <c r="I15" s="136"/>
      <c r="J15" s="167">
        <f t="shared" si="0"/>
        <v>0</v>
      </c>
      <c r="K15" s="124"/>
      <c r="L15" s="124"/>
      <c r="M15" s="124"/>
      <c r="N15" s="136"/>
      <c r="O15" s="130">
        <f t="shared" si="1"/>
        <v>0</v>
      </c>
      <c r="P15" s="238">
        <f t="shared" si="3"/>
        <v>0</v>
      </c>
      <c r="Q15" s="167" t="str">
        <f t="shared" si="4"/>
        <v/>
      </c>
      <c r="R15" s="381" t="str">
        <f t="shared" si="2"/>
        <v/>
      </c>
      <c r="S15" s="510">
        <v>2</v>
      </c>
      <c r="T15" s="234"/>
      <c r="U15" s="234"/>
      <c r="V15" s="234"/>
      <c r="W15" s="234"/>
      <c r="X15" s="234"/>
      <c r="Y15" s="234"/>
      <c r="Z15" s="234"/>
      <c r="AA15" s="234"/>
      <c r="AB15" s="234"/>
      <c r="AC15" s="234"/>
      <c r="AD15" s="235"/>
      <c r="AE15" s="235"/>
    </row>
    <row r="16" spans="1:33" s="236" customFormat="1" ht="15.75" x14ac:dyDescent="0.2">
      <c r="A16" s="172">
        <f>COUNTIF($Q$10:Q16,"media")+COUNTIF($Q$10:Q16,"alta")</f>
        <v>0</v>
      </c>
      <c r="B16" s="477"/>
      <c r="C16" s="478"/>
      <c r="D16" s="478"/>
      <c r="E16" s="480"/>
      <c r="F16" s="124"/>
      <c r="G16" s="120"/>
      <c r="H16" s="124"/>
      <c r="I16" s="136"/>
      <c r="J16" s="167">
        <f t="shared" si="0"/>
        <v>0</v>
      </c>
      <c r="K16" s="124"/>
      <c r="L16" s="124"/>
      <c r="M16" s="124"/>
      <c r="N16" s="136"/>
      <c r="O16" s="130">
        <f t="shared" si="1"/>
        <v>0</v>
      </c>
      <c r="P16" s="238">
        <f t="shared" si="3"/>
        <v>0</v>
      </c>
      <c r="Q16" s="167" t="str">
        <f t="shared" si="4"/>
        <v/>
      </c>
      <c r="R16" s="381" t="str">
        <f t="shared" si="2"/>
        <v/>
      </c>
      <c r="S16" s="510"/>
      <c r="T16" s="234"/>
      <c r="U16" s="234"/>
      <c r="V16" s="234"/>
      <c r="W16" s="234"/>
      <c r="X16" s="234"/>
      <c r="Y16" s="234"/>
      <c r="Z16" s="234"/>
      <c r="AA16" s="234"/>
      <c r="AB16" s="234"/>
      <c r="AC16" s="234"/>
      <c r="AD16" s="235"/>
      <c r="AE16" s="235"/>
    </row>
    <row r="17" spans="1:31" s="236" customFormat="1" ht="15.75" x14ac:dyDescent="0.2">
      <c r="A17" s="172">
        <f>COUNTIF($Q$10:Q17,"media")+COUNTIF($Q$10:Q17,"alta")</f>
        <v>0</v>
      </c>
      <c r="B17" s="477"/>
      <c r="C17" s="478"/>
      <c r="D17" s="478"/>
      <c r="E17" s="480"/>
      <c r="F17" s="124"/>
      <c r="G17" s="120"/>
      <c r="H17" s="124"/>
      <c r="I17" s="136"/>
      <c r="J17" s="167">
        <f t="shared" si="0"/>
        <v>0</v>
      </c>
      <c r="K17" s="124"/>
      <c r="L17" s="124"/>
      <c r="M17" s="124"/>
      <c r="N17" s="136"/>
      <c r="O17" s="130">
        <f t="shared" si="1"/>
        <v>0</v>
      </c>
      <c r="P17" s="238">
        <f t="shared" si="3"/>
        <v>0</v>
      </c>
      <c r="Q17" s="167" t="str">
        <f t="shared" si="4"/>
        <v/>
      </c>
      <c r="R17" s="381" t="str">
        <f t="shared" si="2"/>
        <v/>
      </c>
      <c r="S17" s="510"/>
      <c r="T17" s="234"/>
      <c r="U17" s="234"/>
      <c r="V17" s="234"/>
      <c r="W17" s="234"/>
      <c r="X17" s="234"/>
      <c r="Y17" s="234"/>
      <c r="Z17" s="234"/>
      <c r="AA17" s="234"/>
      <c r="AB17" s="234"/>
      <c r="AC17" s="234"/>
      <c r="AD17" s="235"/>
      <c r="AE17" s="235"/>
    </row>
    <row r="18" spans="1:31" s="236" customFormat="1" ht="15.75" x14ac:dyDescent="0.2">
      <c r="A18" s="172">
        <f>COUNTIF($Q$10:Q18,"media")+COUNTIF($Q$10:Q18,"alta")</f>
        <v>0</v>
      </c>
      <c r="B18" s="477" t="e">
        <f>VLOOKUP(S18,'02-Clasific. Activos Inform. '!$A$12:$AA$61,2,FALSE)</f>
        <v>#N/A</v>
      </c>
      <c r="C18" s="478" t="e">
        <f>VLOOKUP(S18,'02-Clasific. Activos Inform. '!$A$12:$AA$61,3,FALSE)</f>
        <v>#N/A</v>
      </c>
      <c r="D18" s="478" t="e">
        <f>VLOOKUP(S18,'02-Clasific. Activos Inform. '!$A$12:$AA$61,4,FALSE)</f>
        <v>#N/A</v>
      </c>
      <c r="E18" s="479" t="e">
        <f>VLOOKUP(S18,'02-Clasific. Activos Inform. '!$A$12:$AA$61,27,FALSE)</f>
        <v>#N/A</v>
      </c>
      <c r="F18" s="124"/>
      <c r="G18" s="124"/>
      <c r="H18" s="124"/>
      <c r="I18" s="136"/>
      <c r="J18" s="167">
        <f t="shared" si="0"/>
        <v>0</v>
      </c>
      <c r="K18" s="124"/>
      <c r="L18" s="124"/>
      <c r="M18" s="124"/>
      <c r="N18" s="136"/>
      <c r="O18" s="130">
        <f t="shared" si="1"/>
        <v>0</v>
      </c>
      <c r="P18" s="238">
        <f t="shared" si="3"/>
        <v>0</v>
      </c>
      <c r="Q18" s="167" t="str">
        <f t="shared" si="4"/>
        <v/>
      </c>
      <c r="R18" s="381" t="str">
        <f t="shared" si="2"/>
        <v/>
      </c>
      <c r="S18" s="510">
        <v>3</v>
      </c>
      <c r="T18" s="234"/>
      <c r="U18" s="234"/>
      <c r="V18" s="234"/>
      <c r="W18" s="234"/>
      <c r="X18" s="234"/>
      <c r="Y18" s="234"/>
      <c r="Z18" s="234"/>
      <c r="AA18" s="234"/>
      <c r="AB18" s="234"/>
      <c r="AC18" s="234"/>
      <c r="AD18" s="235"/>
      <c r="AE18" s="235"/>
    </row>
    <row r="19" spans="1:31" s="236" customFormat="1" ht="15.75" x14ac:dyDescent="0.2">
      <c r="A19" s="172">
        <f>COUNTIF($Q$10:Q19,"media")+COUNTIF($Q$10:Q19,"alta")</f>
        <v>0</v>
      </c>
      <c r="B19" s="477"/>
      <c r="C19" s="478"/>
      <c r="D19" s="478"/>
      <c r="E19" s="480"/>
      <c r="F19" s="124"/>
      <c r="G19" s="124"/>
      <c r="H19" s="124"/>
      <c r="I19" s="136"/>
      <c r="J19" s="167">
        <f t="shared" si="0"/>
        <v>0</v>
      </c>
      <c r="K19" s="124"/>
      <c r="L19" s="124"/>
      <c r="M19" s="124"/>
      <c r="N19" s="136"/>
      <c r="O19" s="130">
        <f t="shared" si="1"/>
        <v>0</v>
      </c>
      <c r="P19" s="238">
        <f t="shared" si="3"/>
        <v>0</v>
      </c>
      <c r="Q19" s="167" t="str">
        <f t="shared" si="4"/>
        <v/>
      </c>
      <c r="R19" s="381" t="str">
        <f t="shared" si="2"/>
        <v/>
      </c>
      <c r="S19" s="510"/>
      <c r="T19" s="234"/>
      <c r="U19" s="234"/>
      <c r="V19" s="234"/>
      <c r="W19" s="234"/>
      <c r="X19" s="234"/>
      <c r="Y19" s="234"/>
      <c r="Z19" s="234"/>
      <c r="AA19" s="234"/>
      <c r="AB19" s="234"/>
      <c r="AC19" s="234"/>
      <c r="AD19" s="235"/>
      <c r="AE19" s="235"/>
    </row>
    <row r="20" spans="1:31" s="236" customFormat="1" ht="15.75" x14ac:dyDescent="0.2">
      <c r="A20" s="172">
        <f>COUNTIF($Q$10:Q20,"media")+COUNTIF($Q$10:Q20,"alta")</f>
        <v>0</v>
      </c>
      <c r="B20" s="477"/>
      <c r="C20" s="478"/>
      <c r="D20" s="478"/>
      <c r="E20" s="480"/>
      <c r="F20" s="124"/>
      <c r="G20" s="124"/>
      <c r="H20" s="124"/>
      <c r="I20" s="136"/>
      <c r="J20" s="167">
        <f t="shared" si="0"/>
        <v>0</v>
      </c>
      <c r="K20" s="124"/>
      <c r="L20" s="124"/>
      <c r="M20" s="124"/>
      <c r="N20" s="136"/>
      <c r="O20" s="130">
        <f t="shared" si="1"/>
        <v>0</v>
      </c>
      <c r="P20" s="238">
        <f t="shared" si="3"/>
        <v>0</v>
      </c>
      <c r="Q20" s="167" t="str">
        <f t="shared" si="4"/>
        <v/>
      </c>
      <c r="R20" s="381" t="str">
        <f t="shared" ref="R20:R80" si="5">IF(Q20="","",IF(OR(Q20="ALTA",Q20="MEDIA"),"", "SE ASUME EL RIESGO"))</f>
        <v/>
      </c>
      <c r="S20" s="510"/>
      <c r="T20" s="234"/>
      <c r="U20" s="234"/>
      <c r="V20" s="234"/>
      <c r="W20" s="234"/>
      <c r="X20" s="234"/>
      <c r="Y20" s="234"/>
      <c r="Z20" s="234"/>
      <c r="AA20" s="234"/>
      <c r="AB20" s="234"/>
      <c r="AC20" s="234"/>
      <c r="AD20" s="235"/>
      <c r="AE20" s="235"/>
    </row>
    <row r="21" spans="1:31" s="236" customFormat="1" ht="15.75" x14ac:dyDescent="0.2">
      <c r="A21" s="172">
        <f>COUNTIF($Q$10:Q21,"media")+COUNTIF($Q$10:Q21,"alta")</f>
        <v>0</v>
      </c>
      <c r="B21" s="477" t="e">
        <f>VLOOKUP(S21,'02-Clasific. Activos Inform. '!$A$12:$AA$61,2,FALSE)</f>
        <v>#N/A</v>
      </c>
      <c r="C21" s="478" t="e">
        <f>VLOOKUP(S21,'02-Clasific. Activos Inform. '!$A$12:$AA$61,3,FALSE)</f>
        <v>#N/A</v>
      </c>
      <c r="D21" s="478" t="e">
        <f>VLOOKUP(S21,'02-Clasific. Activos Inform. '!$A$12:$AA$61,4,FALSE)</f>
        <v>#N/A</v>
      </c>
      <c r="E21" s="479" t="e">
        <f>VLOOKUP(S21,'02-Clasific. Activos Inform. '!$A$12:$AA$61,27,FALSE)</f>
        <v>#N/A</v>
      </c>
      <c r="F21" s="124"/>
      <c r="G21" s="124"/>
      <c r="H21" s="124"/>
      <c r="I21" s="136"/>
      <c r="J21" s="167">
        <f t="shared" si="0"/>
        <v>0</v>
      </c>
      <c r="K21" s="124"/>
      <c r="L21" s="124"/>
      <c r="M21" s="124"/>
      <c r="N21" s="136"/>
      <c r="O21" s="130">
        <f t="shared" si="1"/>
        <v>0</v>
      </c>
      <c r="P21" s="238">
        <f t="shared" si="3"/>
        <v>0</v>
      </c>
      <c r="Q21" s="167" t="str">
        <f t="shared" si="4"/>
        <v/>
      </c>
      <c r="R21" s="381" t="str">
        <f t="shared" si="5"/>
        <v/>
      </c>
      <c r="S21" s="510">
        <v>4</v>
      </c>
      <c r="T21" s="234"/>
      <c r="U21" s="234"/>
      <c r="V21" s="234"/>
      <c r="W21" s="234"/>
      <c r="X21" s="234"/>
      <c r="Y21" s="234"/>
      <c r="Z21" s="234"/>
      <c r="AA21" s="234"/>
      <c r="AB21" s="234"/>
      <c r="AC21" s="234"/>
      <c r="AD21" s="235"/>
      <c r="AE21" s="235"/>
    </row>
    <row r="22" spans="1:31" s="236" customFormat="1" ht="15.75" x14ac:dyDescent="0.2">
      <c r="A22" s="172">
        <f>COUNTIF($Q$10:Q22,"media")+COUNTIF($Q$10:Q22,"alta")</f>
        <v>0</v>
      </c>
      <c r="B22" s="477"/>
      <c r="C22" s="478"/>
      <c r="D22" s="478"/>
      <c r="E22" s="480"/>
      <c r="F22" s="124"/>
      <c r="G22" s="124"/>
      <c r="H22" s="124"/>
      <c r="I22" s="136"/>
      <c r="J22" s="167">
        <f t="shared" si="0"/>
        <v>0</v>
      </c>
      <c r="K22" s="124"/>
      <c r="L22" s="124"/>
      <c r="M22" s="124"/>
      <c r="N22" s="136"/>
      <c r="O22" s="130">
        <f t="shared" si="1"/>
        <v>0</v>
      </c>
      <c r="P22" s="238">
        <f t="shared" si="3"/>
        <v>0</v>
      </c>
      <c r="Q22" s="167" t="str">
        <f t="shared" si="4"/>
        <v/>
      </c>
      <c r="R22" s="381" t="str">
        <f t="shared" si="5"/>
        <v/>
      </c>
      <c r="S22" s="510"/>
      <c r="T22" s="234"/>
      <c r="U22" s="234"/>
      <c r="V22" s="234"/>
      <c r="W22" s="234"/>
      <c r="X22" s="234"/>
      <c r="Y22" s="234"/>
      <c r="Z22" s="234"/>
      <c r="AA22" s="234"/>
      <c r="AB22" s="234"/>
      <c r="AC22" s="234"/>
      <c r="AD22" s="235"/>
      <c r="AE22" s="235"/>
    </row>
    <row r="23" spans="1:31" s="236" customFormat="1" ht="15.75" x14ac:dyDescent="0.2">
      <c r="A23" s="172">
        <f>COUNTIF($Q$10:Q23,"media")+COUNTIF($Q$10:Q23,"alta")</f>
        <v>0</v>
      </c>
      <c r="B23" s="477"/>
      <c r="C23" s="478"/>
      <c r="D23" s="478"/>
      <c r="E23" s="480"/>
      <c r="F23" s="124"/>
      <c r="G23" s="124"/>
      <c r="H23" s="124"/>
      <c r="I23" s="136"/>
      <c r="J23" s="167">
        <f t="shared" si="0"/>
        <v>0</v>
      </c>
      <c r="K23" s="124"/>
      <c r="L23" s="124"/>
      <c r="M23" s="124"/>
      <c r="N23" s="136"/>
      <c r="O23" s="130">
        <f t="shared" si="1"/>
        <v>0</v>
      </c>
      <c r="P23" s="238">
        <f t="shared" si="3"/>
        <v>0</v>
      </c>
      <c r="Q23" s="167" t="str">
        <f t="shared" si="4"/>
        <v/>
      </c>
      <c r="R23" s="381" t="str">
        <f t="shared" si="5"/>
        <v/>
      </c>
      <c r="S23" s="510"/>
      <c r="T23" s="234"/>
      <c r="U23" s="234"/>
      <c r="V23" s="234"/>
      <c r="W23" s="234"/>
      <c r="X23" s="234"/>
      <c r="Y23" s="234"/>
      <c r="Z23" s="234"/>
      <c r="AA23" s="234"/>
      <c r="AB23" s="234"/>
      <c r="AC23" s="234"/>
      <c r="AD23" s="235"/>
      <c r="AE23" s="235"/>
    </row>
    <row r="24" spans="1:31" s="236" customFormat="1" ht="15.75" x14ac:dyDescent="0.2">
      <c r="A24" s="172">
        <f>COUNTIF($Q$10:Q24,"media")+COUNTIF($Q$10:Q24,"alta")</f>
        <v>0</v>
      </c>
      <c r="B24" s="477" t="e">
        <f>VLOOKUP(S24,'02-Clasific. Activos Inform. '!$A$12:$AA$61,2,FALSE)</f>
        <v>#N/A</v>
      </c>
      <c r="C24" s="478" t="e">
        <f>VLOOKUP(S24,'02-Clasific. Activos Inform. '!$A$12:$AA$61,3,FALSE)</f>
        <v>#N/A</v>
      </c>
      <c r="D24" s="478" t="e">
        <f>VLOOKUP(S24,'02-Clasific. Activos Inform. '!$A$12:$AA$61,4,FALSE)</f>
        <v>#N/A</v>
      </c>
      <c r="E24" s="479" t="e">
        <f>VLOOKUP(S24,'02-Clasific. Activos Inform. '!$A$12:$AA$61,27,FALSE)</f>
        <v>#N/A</v>
      </c>
      <c r="F24" s="124"/>
      <c r="G24" s="124"/>
      <c r="H24" s="124"/>
      <c r="I24" s="136"/>
      <c r="J24" s="167">
        <f t="shared" si="0"/>
        <v>0</v>
      </c>
      <c r="K24" s="124"/>
      <c r="L24" s="124"/>
      <c r="M24" s="124"/>
      <c r="N24" s="136"/>
      <c r="O24" s="130">
        <f t="shared" si="1"/>
        <v>0</v>
      </c>
      <c r="P24" s="238">
        <f t="shared" si="3"/>
        <v>0</v>
      </c>
      <c r="Q24" s="167" t="str">
        <f t="shared" si="4"/>
        <v/>
      </c>
      <c r="R24" s="381" t="str">
        <f t="shared" si="5"/>
        <v/>
      </c>
      <c r="S24" s="510">
        <v>5</v>
      </c>
      <c r="T24" s="234"/>
      <c r="U24" s="234"/>
      <c r="V24" s="234"/>
      <c r="W24" s="234"/>
      <c r="X24" s="234"/>
      <c r="Y24" s="234"/>
      <c r="Z24" s="234"/>
      <c r="AA24" s="234"/>
      <c r="AB24" s="234"/>
      <c r="AC24" s="234"/>
      <c r="AD24" s="235"/>
      <c r="AE24" s="235"/>
    </row>
    <row r="25" spans="1:31" s="236" customFormat="1" ht="15.75" x14ac:dyDescent="0.2">
      <c r="A25" s="172">
        <f>COUNTIF($Q$10:Q25,"media")+COUNTIF($Q$10:Q25,"alta")</f>
        <v>0</v>
      </c>
      <c r="B25" s="477"/>
      <c r="C25" s="478"/>
      <c r="D25" s="478"/>
      <c r="E25" s="480"/>
      <c r="F25" s="124"/>
      <c r="G25" s="124"/>
      <c r="H25" s="124"/>
      <c r="I25" s="136"/>
      <c r="J25" s="167">
        <f t="shared" si="0"/>
        <v>0</v>
      </c>
      <c r="K25" s="124"/>
      <c r="L25" s="124"/>
      <c r="M25" s="124"/>
      <c r="N25" s="136"/>
      <c r="O25" s="130">
        <f t="shared" si="1"/>
        <v>0</v>
      </c>
      <c r="P25" s="238">
        <f t="shared" si="3"/>
        <v>0</v>
      </c>
      <c r="Q25" s="167" t="str">
        <f t="shared" si="4"/>
        <v/>
      </c>
      <c r="R25" s="381" t="str">
        <f t="shared" si="5"/>
        <v/>
      </c>
      <c r="S25" s="510"/>
      <c r="T25" s="234"/>
      <c r="U25" s="234"/>
      <c r="V25" s="234"/>
      <c r="W25" s="234"/>
      <c r="X25" s="234"/>
      <c r="Y25" s="234"/>
      <c r="Z25" s="234"/>
      <c r="AA25" s="234"/>
      <c r="AB25" s="234"/>
      <c r="AC25" s="234"/>
      <c r="AD25" s="235"/>
      <c r="AE25" s="235"/>
    </row>
    <row r="26" spans="1:31" s="236" customFormat="1" ht="15.75" x14ac:dyDescent="0.2">
      <c r="A26" s="172">
        <f>COUNTIF($Q$10:Q26,"media")+COUNTIF($Q$10:Q26,"alta")</f>
        <v>0</v>
      </c>
      <c r="B26" s="477"/>
      <c r="C26" s="478"/>
      <c r="D26" s="478"/>
      <c r="E26" s="480"/>
      <c r="F26" s="124"/>
      <c r="G26" s="124"/>
      <c r="H26" s="124"/>
      <c r="I26" s="124"/>
      <c r="J26" s="167">
        <f t="shared" si="0"/>
        <v>0</v>
      </c>
      <c r="K26" s="124"/>
      <c r="L26" s="124"/>
      <c r="M26" s="124"/>
      <c r="N26" s="136"/>
      <c r="O26" s="130">
        <f t="shared" si="1"/>
        <v>0</v>
      </c>
      <c r="P26" s="238">
        <f t="shared" si="3"/>
        <v>0</v>
      </c>
      <c r="Q26" s="167" t="str">
        <f t="shared" si="4"/>
        <v/>
      </c>
      <c r="R26" s="381" t="str">
        <f t="shared" si="5"/>
        <v/>
      </c>
      <c r="S26" s="510"/>
      <c r="T26" s="234"/>
      <c r="U26" s="234"/>
      <c r="V26" s="234"/>
      <c r="W26" s="234"/>
      <c r="X26" s="234"/>
      <c r="Y26" s="234"/>
      <c r="Z26" s="234"/>
      <c r="AA26" s="234"/>
      <c r="AB26" s="234"/>
      <c r="AC26" s="234"/>
      <c r="AD26" s="235"/>
      <c r="AE26" s="235"/>
    </row>
    <row r="27" spans="1:31" s="236" customFormat="1" ht="15.75" x14ac:dyDescent="0.2">
      <c r="A27" s="172">
        <f>COUNTIF($Q$10:Q27,"media")+COUNTIF($Q$10:Q27,"alta")</f>
        <v>0</v>
      </c>
      <c r="B27" s="477" t="e">
        <f>VLOOKUP(S27,'02-Clasific. Activos Inform. '!$A$12:$AA$61,2,FALSE)</f>
        <v>#N/A</v>
      </c>
      <c r="C27" s="478" t="e">
        <f>VLOOKUP(S27,'02-Clasific. Activos Inform. '!$A$12:$AA$61,3,FALSE)</f>
        <v>#N/A</v>
      </c>
      <c r="D27" s="478" t="e">
        <f>VLOOKUP(S27,'02-Clasific. Activos Inform. '!$A$12:$AA$61,4,FALSE)</f>
        <v>#N/A</v>
      </c>
      <c r="E27" s="479" t="e">
        <f>VLOOKUP(S27,'02-Clasific. Activos Inform. '!$A$12:$AA$61,27,FALSE)</f>
        <v>#N/A</v>
      </c>
      <c r="F27" s="124"/>
      <c r="G27" s="124"/>
      <c r="H27" s="124"/>
      <c r="I27" s="124"/>
      <c r="J27" s="167">
        <f t="shared" si="0"/>
        <v>0</v>
      </c>
      <c r="K27" s="124"/>
      <c r="L27" s="124"/>
      <c r="M27" s="124"/>
      <c r="N27" s="124"/>
      <c r="O27" s="130">
        <f t="shared" si="1"/>
        <v>0</v>
      </c>
      <c r="P27" s="238">
        <f t="shared" si="3"/>
        <v>0</v>
      </c>
      <c r="Q27" s="167" t="str">
        <f t="shared" si="4"/>
        <v/>
      </c>
      <c r="R27" s="381" t="str">
        <f t="shared" si="5"/>
        <v/>
      </c>
      <c r="S27" s="510">
        <v>6</v>
      </c>
      <c r="T27" s="234"/>
      <c r="U27" s="234"/>
      <c r="V27" s="234"/>
      <c r="W27" s="234"/>
      <c r="X27" s="234"/>
      <c r="Y27" s="234"/>
      <c r="Z27" s="234"/>
      <c r="AA27" s="234"/>
      <c r="AB27" s="234"/>
      <c r="AC27" s="234"/>
      <c r="AD27" s="235"/>
      <c r="AE27" s="235"/>
    </row>
    <row r="28" spans="1:31" s="236" customFormat="1" ht="15.75" x14ac:dyDescent="0.2">
      <c r="A28" s="172">
        <f>COUNTIF($Q$10:Q28,"media")+COUNTIF($Q$10:Q28,"alta")</f>
        <v>0</v>
      </c>
      <c r="B28" s="477"/>
      <c r="C28" s="478"/>
      <c r="D28" s="478"/>
      <c r="E28" s="480"/>
      <c r="F28" s="124"/>
      <c r="G28" s="124"/>
      <c r="H28" s="124"/>
      <c r="I28" s="124"/>
      <c r="J28" s="167">
        <f t="shared" si="0"/>
        <v>0</v>
      </c>
      <c r="K28" s="124"/>
      <c r="L28" s="124"/>
      <c r="M28" s="124"/>
      <c r="N28" s="124"/>
      <c r="O28" s="130">
        <f t="shared" si="1"/>
        <v>0</v>
      </c>
      <c r="P28" s="238">
        <f t="shared" si="3"/>
        <v>0</v>
      </c>
      <c r="Q28" s="167" t="str">
        <f t="shared" si="4"/>
        <v/>
      </c>
      <c r="R28" s="381" t="str">
        <f t="shared" si="5"/>
        <v/>
      </c>
      <c r="S28" s="510"/>
      <c r="T28" s="234"/>
      <c r="U28" s="234"/>
      <c r="V28" s="234"/>
      <c r="W28" s="234"/>
      <c r="X28" s="234"/>
      <c r="Y28" s="234"/>
      <c r="Z28" s="234"/>
      <c r="AA28" s="234"/>
      <c r="AB28" s="234"/>
      <c r="AC28" s="234"/>
      <c r="AD28" s="235"/>
      <c r="AE28" s="235"/>
    </row>
    <row r="29" spans="1:31" s="236" customFormat="1" ht="15.75" x14ac:dyDescent="0.2">
      <c r="A29" s="172">
        <f>COUNTIF($Q$10:Q29,"media")+COUNTIF($Q$10:Q29,"alta")</f>
        <v>0</v>
      </c>
      <c r="B29" s="477"/>
      <c r="C29" s="478"/>
      <c r="D29" s="478"/>
      <c r="E29" s="480"/>
      <c r="F29" s="124"/>
      <c r="G29" s="124"/>
      <c r="H29" s="124"/>
      <c r="I29" s="124"/>
      <c r="J29" s="167">
        <f t="shared" si="0"/>
        <v>0</v>
      </c>
      <c r="K29" s="124"/>
      <c r="L29" s="124"/>
      <c r="M29" s="124"/>
      <c r="N29" s="124"/>
      <c r="O29" s="130">
        <f t="shared" si="1"/>
        <v>0</v>
      </c>
      <c r="P29" s="238">
        <f t="shared" si="3"/>
        <v>0</v>
      </c>
      <c r="Q29" s="167" t="str">
        <f t="shared" si="4"/>
        <v/>
      </c>
      <c r="R29" s="381" t="str">
        <f t="shared" si="5"/>
        <v/>
      </c>
      <c r="S29" s="510"/>
      <c r="T29" s="234"/>
      <c r="U29" s="234"/>
      <c r="V29" s="234"/>
      <c r="W29" s="234"/>
      <c r="X29" s="234"/>
      <c r="Y29" s="234"/>
      <c r="Z29" s="234"/>
      <c r="AA29" s="234"/>
      <c r="AB29" s="234"/>
      <c r="AC29" s="234"/>
      <c r="AD29" s="235"/>
      <c r="AE29" s="235"/>
    </row>
    <row r="30" spans="1:31" s="236" customFormat="1" ht="15.75" x14ac:dyDescent="0.2">
      <c r="A30" s="172">
        <f>COUNTIF($Q$10:Q30,"media")+COUNTIF($Q$10:Q30,"alta")</f>
        <v>0</v>
      </c>
      <c r="B30" s="477" t="e">
        <f>VLOOKUP(S30,'02-Clasific. Activos Inform. '!$A$12:$AA$61,2,FALSE)</f>
        <v>#N/A</v>
      </c>
      <c r="C30" s="478" t="e">
        <f>VLOOKUP(S30,'02-Clasific. Activos Inform. '!$A$12:$AA$61,3,FALSE)</f>
        <v>#N/A</v>
      </c>
      <c r="D30" s="478" t="e">
        <f>VLOOKUP(S30,'02-Clasific. Activos Inform. '!$A$12:$AA$61,4,FALSE)</f>
        <v>#N/A</v>
      </c>
      <c r="E30" s="479" t="e">
        <f>VLOOKUP(S30,'02-Clasific. Activos Inform. '!$A$12:$AA$61,27,FALSE)</f>
        <v>#N/A</v>
      </c>
      <c r="F30" s="124"/>
      <c r="G30" s="124"/>
      <c r="H30" s="124"/>
      <c r="I30" s="124"/>
      <c r="J30" s="167">
        <f t="shared" si="0"/>
        <v>0</v>
      </c>
      <c r="K30" s="124"/>
      <c r="L30" s="124"/>
      <c r="M30" s="124"/>
      <c r="N30" s="124"/>
      <c r="O30" s="130">
        <f t="shared" si="1"/>
        <v>0</v>
      </c>
      <c r="P30" s="238">
        <f t="shared" si="3"/>
        <v>0</v>
      </c>
      <c r="Q30" s="167" t="str">
        <f t="shared" si="4"/>
        <v/>
      </c>
      <c r="R30" s="381" t="str">
        <f t="shared" si="5"/>
        <v/>
      </c>
      <c r="S30" s="510">
        <v>7</v>
      </c>
      <c r="T30" s="234"/>
      <c r="U30" s="234"/>
      <c r="V30" s="234"/>
      <c r="W30" s="234"/>
      <c r="X30" s="234"/>
      <c r="Y30" s="234"/>
      <c r="Z30" s="234"/>
      <c r="AA30" s="234"/>
      <c r="AB30" s="234"/>
      <c r="AC30" s="234"/>
      <c r="AD30" s="235"/>
      <c r="AE30" s="235"/>
    </row>
    <row r="31" spans="1:31" s="236" customFormat="1" ht="15.75" x14ac:dyDescent="0.2">
      <c r="A31" s="172">
        <f>COUNTIF($Q$10:Q31,"media")+COUNTIF($Q$10:Q31,"alta")</f>
        <v>0</v>
      </c>
      <c r="B31" s="477"/>
      <c r="C31" s="478"/>
      <c r="D31" s="478"/>
      <c r="E31" s="480"/>
      <c r="F31" s="124"/>
      <c r="G31" s="124"/>
      <c r="H31" s="124"/>
      <c r="I31" s="124"/>
      <c r="J31" s="167">
        <f t="shared" si="0"/>
        <v>0</v>
      </c>
      <c r="K31" s="124"/>
      <c r="L31" s="124"/>
      <c r="M31" s="124"/>
      <c r="N31" s="124"/>
      <c r="O31" s="130">
        <f t="shared" si="1"/>
        <v>0</v>
      </c>
      <c r="P31" s="238">
        <f t="shared" si="3"/>
        <v>0</v>
      </c>
      <c r="Q31" s="167" t="str">
        <f t="shared" si="4"/>
        <v/>
      </c>
      <c r="R31" s="381" t="str">
        <f t="shared" si="5"/>
        <v/>
      </c>
      <c r="S31" s="510"/>
      <c r="T31" s="234"/>
      <c r="U31" s="234"/>
      <c r="V31" s="234"/>
      <c r="W31" s="234"/>
      <c r="X31" s="234"/>
      <c r="Y31" s="234"/>
      <c r="Z31" s="234"/>
      <c r="AA31" s="234"/>
      <c r="AB31" s="234"/>
      <c r="AC31" s="234"/>
      <c r="AD31" s="235"/>
      <c r="AE31" s="235"/>
    </row>
    <row r="32" spans="1:31" s="236" customFormat="1" ht="15.75" x14ac:dyDescent="0.2">
      <c r="A32" s="172">
        <f>COUNTIF($Q$10:Q32,"media")+COUNTIF($Q$10:Q32,"alta")</f>
        <v>0</v>
      </c>
      <c r="B32" s="477"/>
      <c r="C32" s="478"/>
      <c r="D32" s="478"/>
      <c r="E32" s="480"/>
      <c r="F32" s="124"/>
      <c r="G32" s="124"/>
      <c r="H32" s="124"/>
      <c r="I32" s="124"/>
      <c r="J32" s="167">
        <f t="shared" si="0"/>
        <v>0</v>
      </c>
      <c r="K32" s="124"/>
      <c r="L32" s="124"/>
      <c r="M32" s="124"/>
      <c r="N32" s="124"/>
      <c r="O32" s="130">
        <f t="shared" si="1"/>
        <v>0</v>
      </c>
      <c r="P32" s="238">
        <f t="shared" si="3"/>
        <v>0</v>
      </c>
      <c r="Q32" s="167" t="str">
        <f t="shared" si="4"/>
        <v/>
      </c>
      <c r="R32" s="381" t="str">
        <f t="shared" si="5"/>
        <v/>
      </c>
      <c r="S32" s="510"/>
      <c r="T32" s="234"/>
      <c r="U32" s="234"/>
      <c r="V32" s="234"/>
      <c r="W32" s="234"/>
      <c r="X32" s="234"/>
      <c r="Y32" s="234"/>
      <c r="Z32" s="234"/>
      <c r="AA32" s="234"/>
      <c r="AB32" s="234"/>
      <c r="AC32" s="234"/>
      <c r="AD32" s="235"/>
      <c r="AE32" s="235"/>
    </row>
    <row r="33" spans="1:31" s="236" customFormat="1" ht="15.75" x14ac:dyDescent="0.2">
      <c r="A33" s="172">
        <f>COUNTIF($Q$10:Q33,"media")+COUNTIF($Q$10:Q33,"alta")</f>
        <v>0</v>
      </c>
      <c r="B33" s="477" t="e">
        <f>VLOOKUP(S33,'02-Clasific. Activos Inform. '!$A$12:$AA$61,2,FALSE)</f>
        <v>#N/A</v>
      </c>
      <c r="C33" s="478" t="e">
        <f>VLOOKUP(S33,'02-Clasific. Activos Inform. '!$A$12:$AA$61,3,FALSE)</f>
        <v>#N/A</v>
      </c>
      <c r="D33" s="478" t="e">
        <f>VLOOKUP(S33,'02-Clasific. Activos Inform. '!$A$12:$AA$61,4,FALSE)</f>
        <v>#N/A</v>
      </c>
      <c r="E33" s="479" t="e">
        <f>VLOOKUP(S33,'02-Clasific. Activos Inform. '!$A$12:$AA$61,27,FALSE)</f>
        <v>#N/A</v>
      </c>
      <c r="F33" s="124"/>
      <c r="G33" s="124"/>
      <c r="H33" s="124"/>
      <c r="I33" s="124"/>
      <c r="J33" s="167">
        <f t="shared" si="0"/>
        <v>0</v>
      </c>
      <c r="K33" s="124"/>
      <c r="L33" s="124"/>
      <c r="M33" s="124"/>
      <c r="N33" s="124"/>
      <c r="O33" s="130">
        <f t="shared" si="1"/>
        <v>0</v>
      </c>
      <c r="P33" s="238">
        <f t="shared" si="3"/>
        <v>0</v>
      </c>
      <c r="Q33" s="167" t="str">
        <f t="shared" si="4"/>
        <v/>
      </c>
      <c r="R33" s="381" t="str">
        <f t="shared" si="5"/>
        <v/>
      </c>
      <c r="S33" s="510">
        <v>8</v>
      </c>
      <c r="T33" s="234"/>
      <c r="U33" s="234"/>
      <c r="V33" s="234"/>
      <c r="W33" s="234"/>
      <c r="X33" s="234"/>
      <c r="Y33" s="234"/>
      <c r="Z33" s="234"/>
      <c r="AA33" s="234"/>
      <c r="AB33" s="234"/>
      <c r="AC33" s="234"/>
      <c r="AD33" s="235"/>
      <c r="AE33" s="235"/>
    </row>
    <row r="34" spans="1:31" s="236" customFormat="1" ht="15.75" x14ac:dyDescent="0.2">
      <c r="A34" s="172">
        <f>COUNTIF($Q$10:Q34,"media")+COUNTIF($Q$10:Q34,"alta")</f>
        <v>0</v>
      </c>
      <c r="B34" s="477"/>
      <c r="C34" s="478"/>
      <c r="D34" s="478"/>
      <c r="E34" s="480"/>
      <c r="F34" s="124"/>
      <c r="G34" s="124"/>
      <c r="H34" s="124"/>
      <c r="I34" s="124"/>
      <c r="J34" s="167">
        <f t="shared" si="0"/>
        <v>0</v>
      </c>
      <c r="K34" s="124"/>
      <c r="L34" s="124"/>
      <c r="M34" s="124"/>
      <c r="N34" s="124"/>
      <c r="O34" s="130">
        <f t="shared" si="1"/>
        <v>0</v>
      </c>
      <c r="P34" s="238">
        <f t="shared" si="3"/>
        <v>0</v>
      </c>
      <c r="Q34" s="167" t="str">
        <f t="shared" si="4"/>
        <v/>
      </c>
      <c r="R34" s="381" t="str">
        <f t="shared" si="5"/>
        <v/>
      </c>
      <c r="S34" s="510"/>
      <c r="T34" s="234"/>
      <c r="U34" s="234"/>
      <c r="V34" s="234"/>
      <c r="W34" s="234"/>
      <c r="X34" s="234"/>
      <c r="Y34" s="234"/>
      <c r="Z34" s="234"/>
      <c r="AA34" s="234"/>
      <c r="AB34" s="234"/>
      <c r="AC34" s="234"/>
      <c r="AD34" s="235"/>
      <c r="AE34" s="235"/>
    </row>
    <row r="35" spans="1:31" s="236" customFormat="1" ht="15.75" x14ac:dyDescent="0.2">
      <c r="A35" s="172">
        <f>COUNTIF($Q$10:Q35,"media")+COUNTIF($Q$10:Q35,"alta")</f>
        <v>0</v>
      </c>
      <c r="B35" s="477"/>
      <c r="C35" s="478"/>
      <c r="D35" s="478"/>
      <c r="E35" s="480"/>
      <c r="F35" s="124"/>
      <c r="G35" s="124"/>
      <c r="H35" s="124"/>
      <c r="I35" s="124"/>
      <c r="J35" s="167">
        <f t="shared" si="0"/>
        <v>0</v>
      </c>
      <c r="K35" s="124"/>
      <c r="L35" s="124"/>
      <c r="M35" s="124"/>
      <c r="N35" s="124"/>
      <c r="O35" s="130">
        <f t="shared" si="1"/>
        <v>0</v>
      </c>
      <c r="P35" s="238">
        <f t="shared" si="3"/>
        <v>0</v>
      </c>
      <c r="Q35" s="167" t="str">
        <f t="shared" si="4"/>
        <v/>
      </c>
      <c r="R35" s="381" t="str">
        <f t="shared" si="5"/>
        <v/>
      </c>
      <c r="S35" s="510"/>
      <c r="T35" s="234"/>
      <c r="U35" s="234"/>
      <c r="V35" s="234"/>
      <c r="W35" s="234"/>
      <c r="X35" s="234"/>
      <c r="Y35" s="234"/>
      <c r="Z35" s="234"/>
      <c r="AA35" s="234"/>
      <c r="AB35" s="234"/>
      <c r="AC35" s="234"/>
      <c r="AD35" s="235"/>
      <c r="AE35" s="235"/>
    </row>
    <row r="36" spans="1:31" s="236" customFormat="1" ht="15.75" x14ac:dyDescent="0.2">
      <c r="A36" s="172">
        <f>COUNTIF($Q$10:Q36,"media")+COUNTIF($Q$10:Q36,"alta")</f>
        <v>0</v>
      </c>
      <c r="B36" s="477" t="e">
        <f>VLOOKUP(S36,'02-Clasific. Activos Inform. '!$A$12:$AA$61,2,FALSE)</f>
        <v>#N/A</v>
      </c>
      <c r="C36" s="478" t="e">
        <f>VLOOKUP(S36,'02-Clasific. Activos Inform. '!$A$12:$AA$61,3,FALSE)</f>
        <v>#N/A</v>
      </c>
      <c r="D36" s="478" t="e">
        <f>VLOOKUP(S36,'02-Clasific. Activos Inform. '!$A$12:$AA$61,4,FALSE)</f>
        <v>#N/A</v>
      </c>
      <c r="E36" s="479" t="e">
        <f>VLOOKUP(S36,'02-Clasific. Activos Inform. '!$A$12:$AA$61,27,FALSE)</f>
        <v>#N/A</v>
      </c>
      <c r="F36" s="124"/>
      <c r="G36" s="124"/>
      <c r="H36" s="124"/>
      <c r="I36" s="124"/>
      <c r="J36" s="167">
        <f t="shared" si="0"/>
        <v>0</v>
      </c>
      <c r="K36" s="124"/>
      <c r="L36" s="124"/>
      <c r="M36" s="124"/>
      <c r="N36" s="124"/>
      <c r="O36" s="130">
        <f t="shared" si="1"/>
        <v>0</v>
      </c>
      <c r="P36" s="238">
        <f t="shared" si="3"/>
        <v>0</v>
      </c>
      <c r="Q36" s="167" t="str">
        <f t="shared" si="4"/>
        <v/>
      </c>
      <c r="R36" s="381" t="str">
        <f t="shared" si="5"/>
        <v/>
      </c>
      <c r="S36" s="510">
        <v>9</v>
      </c>
      <c r="T36" s="234"/>
      <c r="U36" s="234"/>
      <c r="V36" s="234"/>
      <c r="W36" s="234"/>
      <c r="X36" s="234"/>
      <c r="Y36" s="234"/>
      <c r="Z36" s="234"/>
      <c r="AA36" s="234"/>
      <c r="AB36" s="234"/>
      <c r="AC36" s="234"/>
      <c r="AD36" s="235"/>
      <c r="AE36" s="235"/>
    </row>
    <row r="37" spans="1:31" s="236" customFormat="1" ht="15.75" x14ac:dyDescent="0.2">
      <c r="A37" s="172">
        <f>COUNTIF($Q$10:Q37,"media")+COUNTIF($Q$10:Q37,"alta")</f>
        <v>0</v>
      </c>
      <c r="B37" s="477"/>
      <c r="C37" s="478"/>
      <c r="D37" s="478"/>
      <c r="E37" s="480"/>
      <c r="F37" s="124"/>
      <c r="G37" s="124"/>
      <c r="H37" s="124"/>
      <c r="I37" s="124"/>
      <c r="J37" s="167">
        <f t="shared" si="0"/>
        <v>0</v>
      </c>
      <c r="K37" s="124"/>
      <c r="L37" s="124"/>
      <c r="M37" s="124"/>
      <c r="N37" s="124"/>
      <c r="O37" s="130">
        <f t="shared" si="1"/>
        <v>0</v>
      </c>
      <c r="P37" s="238">
        <f t="shared" si="3"/>
        <v>0</v>
      </c>
      <c r="Q37" s="167" t="str">
        <f t="shared" si="4"/>
        <v/>
      </c>
      <c r="R37" s="381" t="str">
        <f t="shared" si="5"/>
        <v/>
      </c>
      <c r="S37" s="510"/>
      <c r="T37" s="234"/>
      <c r="U37" s="234"/>
      <c r="V37" s="234"/>
      <c r="W37" s="234"/>
      <c r="X37" s="234"/>
      <c r="Y37" s="234"/>
      <c r="Z37" s="234"/>
      <c r="AA37" s="234"/>
      <c r="AB37" s="234"/>
      <c r="AC37" s="234"/>
      <c r="AD37" s="235"/>
      <c r="AE37" s="235"/>
    </row>
    <row r="38" spans="1:31" s="236" customFormat="1" ht="15.75" x14ac:dyDescent="0.2">
      <c r="A38" s="172">
        <f>COUNTIF($Q$10:Q38,"media")+COUNTIF($Q$10:Q38,"alta")</f>
        <v>0</v>
      </c>
      <c r="B38" s="477"/>
      <c r="C38" s="478"/>
      <c r="D38" s="478"/>
      <c r="E38" s="480"/>
      <c r="F38" s="124"/>
      <c r="G38" s="124"/>
      <c r="H38" s="124"/>
      <c r="I38" s="124"/>
      <c r="J38" s="167">
        <f t="shared" si="0"/>
        <v>0</v>
      </c>
      <c r="K38" s="124"/>
      <c r="L38" s="124"/>
      <c r="M38" s="124"/>
      <c r="N38" s="124"/>
      <c r="O38" s="130">
        <f t="shared" si="1"/>
        <v>0</v>
      </c>
      <c r="P38" s="238">
        <f t="shared" si="3"/>
        <v>0</v>
      </c>
      <c r="Q38" s="167" t="str">
        <f t="shared" si="4"/>
        <v/>
      </c>
      <c r="R38" s="381" t="str">
        <f t="shared" si="5"/>
        <v/>
      </c>
      <c r="S38" s="510"/>
      <c r="T38" s="234"/>
      <c r="U38" s="234"/>
      <c r="V38" s="234"/>
      <c r="W38" s="234"/>
      <c r="X38" s="234"/>
      <c r="Y38" s="234"/>
      <c r="Z38" s="234"/>
      <c r="AA38" s="234"/>
      <c r="AB38" s="234"/>
      <c r="AC38" s="234"/>
      <c r="AD38" s="235"/>
      <c r="AE38" s="235"/>
    </row>
    <row r="39" spans="1:31" s="236" customFormat="1" ht="15.75" x14ac:dyDescent="0.2">
      <c r="A39" s="172">
        <f>COUNTIF($Q$10:Q39,"media")+COUNTIF($Q$10:Q39,"alta")</f>
        <v>0</v>
      </c>
      <c r="B39" s="477" t="e">
        <f>VLOOKUP(S39,'02-Clasific. Activos Inform. '!$A$12:$AA$61,2,FALSE)</f>
        <v>#N/A</v>
      </c>
      <c r="C39" s="478" t="e">
        <f>VLOOKUP(S39,'02-Clasific. Activos Inform. '!$A$12:$AA$61,3,FALSE)</f>
        <v>#N/A</v>
      </c>
      <c r="D39" s="478" t="e">
        <f>VLOOKUP(S39,'02-Clasific. Activos Inform. '!$A$12:$AA$61,4,FALSE)</f>
        <v>#N/A</v>
      </c>
      <c r="E39" s="479" t="e">
        <f>VLOOKUP(S39,'02-Clasific. Activos Inform. '!$A$12:$AA$61,27,FALSE)</f>
        <v>#N/A</v>
      </c>
      <c r="F39" s="124"/>
      <c r="G39" s="124"/>
      <c r="H39" s="124"/>
      <c r="I39" s="124"/>
      <c r="J39" s="167">
        <f t="shared" si="0"/>
        <v>0</v>
      </c>
      <c r="K39" s="124"/>
      <c r="L39" s="124"/>
      <c r="M39" s="124"/>
      <c r="N39" s="124"/>
      <c r="O39" s="130">
        <f t="shared" si="1"/>
        <v>0</v>
      </c>
      <c r="P39" s="238">
        <f t="shared" si="3"/>
        <v>0</v>
      </c>
      <c r="Q39" s="167" t="str">
        <f t="shared" si="4"/>
        <v/>
      </c>
      <c r="R39" s="381" t="str">
        <f t="shared" si="5"/>
        <v/>
      </c>
      <c r="S39" s="510">
        <v>10</v>
      </c>
      <c r="T39" s="234"/>
      <c r="U39" s="234"/>
      <c r="V39" s="234"/>
      <c r="W39" s="234"/>
      <c r="X39" s="234"/>
      <c r="Y39" s="234"/>
      <c r="Z39" s="234"/>
      <c r="AA39" s="234"/>
      <c r="AB39" s="234"/>
      <c r="AC39" s="234"/>
      <c r="AD39" s="235"/>
      <c r="AE39" s="235"/>
    </row>
    <row r="40" spans="1:31" s="236" customFormat="1" ht="15.75" x14ac:dyDescent="0.2">
      <c r="A40" s="172">
        <f>COUNTIF($Q$10:Q40,"media")+COUNTIF($Q$10:Q40,"alta")</f>
        <v>0</v>
      </c>
      <c r="B40" s="477"/>
      <c r="C40" s="478"/>
      <c r="D40" s="478"/>
      <c r="E40" s="480"/>
      <c r="F40" s="124"/>
      <c r="G40" s="124"/>
      <c r="H40" s="124"/>
      <c r="I40" s="124"/>
      <c r="J40" s="167">
        <f t="shared" si="0"/>
        <v>0</v>
      </c>
      <c r="K40" s="124"/>
      <c r="L40" s="124"/>
      <c r="M40" s="124"/>
      <c r="N40" s="124"/>
      <c r="O40" s="130">
        <f t="shared" si="1"/>
        <v>0</v>
      </c>
      <c r="P40" s="238">
        <f t="shared" si="3"/>
        <v>0</v>
      </c>
      <c r="Q40" s="167" t="str">
        <f t="shared" si="4"/>
        <v/>
      </c>
      <c r="R40" s="381" t="str">
        <f t="shared" si="5"/>
        <v/>
      </c>
      <c r="S40" s="510"/>
      <c r="T40" s="234"/>
      <c r="U40" s="234"/>
      <c r="V40" s="234"/>
      <c r="W40" s="234"/>
      <c r="X40" s="234"/>
      <c r="Y40" s="234"/>
      <c r="Z40" s="234"/>
      <c r="AA40" s="234"/>
      <c r="AB40" s="234"/>
      <c r="AC40" s="234"/>
      <c r="AD40" s="235"/>
      <c r="AE40" s="235"/>
    </row>
    <row r="41" spans="1:31" s="236" customFormat="1" ht="15.75" x14ac:dyDescent="0.2">
      <c r="A41" s="172">
        <f>COUNTIF($Q$10:Q41,"media")+COUNTIF($Q$10:Q41,"alta")</f>
        <v>0</v>
      </c>
      <c r="B41" s="477"/>
      <c r="C41" s="478"/>
      <c r="D41" s="478"/>
      <c r="E41" s="480"/>
      <c r="F41" s="124"/>
      <c r="G41" s="124"/>
      <c r="H41" s="124"/>
      <c r="I41" s="124"/>
      <c r="J41" s="167">
        <f t="shared" si="0"/>
        <v>0</v>
      </c>
      <c r="K41" s="124"/>
      <c r="L41" s="124"/>
      <c r="M41" s="124"/>
      <c r="N41" s="124"/>
      <c r="O41" s="130">
        <f t="shared" si="1"/>
        <v>0</v>
      </c>
      <c r="P41" s="238">
        <f t="shared" si="3"/>
        <v>0</v>
      </c>
      <c r="Q41" s="167" t="str">
        <f t="shared" si="4"/>
        <v/>
      </c>
      <c r="R41" s="381" t="str">
        <f t="shared" si="5"/>
        <v/>
      </c>
      <c r="S41" s="510"/>
      <c r="T41" s="234"/>
      <c r="U41" s="234"/>
      <c r="V41" s="234"/>
      <c r="W41" s="234"/>
      <c r="X41" s="234"/>
      <c r="Y41" s="234"/>
      <c r="Z41" s="234"/>
      <c r="AA41" s="234"/>
      <c r="AB41" s="234"/>
      <c r="AC41" s="234"/>
      <c r="AD41" s="235"/>
      <c r="AE41" s="235"/>
    </row>
    <row r="42" spans="1:31" s="236" customFormat="1" ht="15.75" x14ac:dyDescent="0.2">
      <c r="A42" s="172">
        <f>COUNTIF($Q$10:Q42,"media")+COUNTIF($Q$10:Q42,"alta")</f>
        <v>0</v>
      </c>
      <c r="B42" s="477" t="e">
        <f>VLOOKUP(S42,'02-Clasific. Activos Inform. '!$A$12:$AA$61,2,FALSE)</f>
        <v>#N/A</v>
      </c>
      <c r="C42" s="478" t="e">
        <f>VLOOKUP(S42,'02-Clasific. Activos Inform. '!$A$12:$AA$61,3,FALSE)</f>
        <v>#N/A</v>
      </c>
      <c r="D42" s="478" t="e">
        <f>VLOOKUP(S42,'02-Clasific. Activos Inform. '!$A$12:$AA$61,4,FALSE)</f>
        <v>#N/A</v>
      </c>
      <c r="E42" s="479" t="e">
        <f>VLOOKUP(S42,'02-Clasific. Activos Inform. '!$A$12:$AA$61,27,FALSE)</f>
        <v>#N/A</v>
      </c>
      <c r="F42" s="124"/>
      <c r="G42" s="120"/>
      <c r="H42" s="124"/>
      <c r="I42" s="124"/>
      <c r="J42" s="167">
        <f t="shared" si="0"/>
        <v>0</v>
      </c>
      <c r="K42" s="124"/>
      <c r="L42" s="124"/>
      <c r="M42" s="124"/>
      <c r="N42" s="124"/>
      <c r="O42" s="130">
        <f t="shared" si="1"/>
        <v>0</v>
      </c>
      <c r="P42" s="238">
        <f t="shared" si="3"/>
        <v>0</v>
      </c>
      <c r="Q42" s="167" t="str">
        <f t="shared" si="4"/>
        <v/>
      </c>
      <c r="R42" s="381" t="str">
        <f t="shared" si="5"/>
        <v/>
      </c>
      <c r="S42" s="510">
        <v>11</v>
      </c>
      <c r="T42" s="234"/>
      <c r="U42" s="234"/>
      <c r="V42" s="234"/>
      <c r="W42" s="234"/>
      <c r="X42" s="234"/>
      <c r="Y42" s="234"/>
      <c r="Z42" s="234"/>
      <c r="AA42" s="234"/>
      <c r="AB42" s="234"/>
      <c r="AC42" s="234"/>
      <c r="AD42" s="235"/>
      <c r="AE42" s="235"/>
    </row>
    <row r="43" spans="1:31" s="236" customFormat="1" ht="15.75" x14ac:dyDescent="0.2">
      <c r="A43" s="172">
        <f>COUNTIF($Q$10:Q43,"media")+COUNTIF($Q$10:Q43,"alta")</f>
        <v>0</v>
      </c>
      <c r="B43" s="477"/>
      <c r="C43" s="478"/>
      <c r="D43" s="478"/>
      <c r="E43" s="480"/>
      <c r="F43" s="124"/>
      <c r="G43" s="120"/>
      <c r="H43" s="124"/>
      <c r="I43" s="124"/>
      <c r="J43" s="167">
        <f t="shared" si="0"/>
        <v>0</v>
      </c>
      <c r="K43" s="124"/>
      <c r="L43" s="124"/>
      <c r="M43" s="124"/>
      <c r="N43" s="124"/>
      <c r="O43" s="130">
        <f t="shared" si="1"/>
        <v>0</v>
      </c>
      <c r="P43" s="238">
        <f t="shared" si="3"/>
        <v>0</v>
      </c>
      <c r="Q43" s="167" t="str">
        <f t="shared" si="4"/>
        <v/>
      </c>
      <c r="R43" s="381" t="str">
        <f t="shared" si="5"/>
        <v/>
      </c>
      <c r="S43" s="510"/>
      <c r="T43" s="234"/>
      <c r="U43" s="234"/>
      <c r="V43" s="234"/>
      <c r="W43" s="234"/>
      <c r="X43" s="234"/>
      <c r="Y43" s="234"/>
      <c r="Z43" s="234"/>
      <c r="AA43" s="234"/>
      <c r="AB43" s="234"/>
      <c r="AC43" s="234"/>
      <c r="AD43" s="235"/>
      <c r="AE43" s="235"/>
    </row>
    <row r="44" spans="1:31" s="236" customFormat="1" ht="15.75" x14ac:dyDescent="0.2">
      <c r="A44" s="172">
        <f>COUNTIF($Q$10:Q44,"media")+COUNTIF($Q$10:Q44,"alta")</f>
        <v>0</v>
      </c>
      <c r="B44" s="477"/>
      <c r="C44" s="478"/>
      <c r="D44" s="478"/>
      <c r="E44" s="480"/>
      <c r="F44" s="124"/>
      <c r="G44" s="120"/>
      <c r="H44" s="124"/>
      <c r="I44" s="124"/>
      <c r="J44" s="167">
        <f t="shared" si="0"/>
        <v>0</v>
      </c>
      <c r="K44" s="124"/>
      <c r="L44" s="124"/>
      <c r="M44" s="124"/>
      <c r="N44" s="124"/>
      <c r="O44" s="130">
        <f t="shared" si="1"/>
        <v>0</v>
      </c>
      <c r="P44" s="238">
        <f t="shared" si="3"/>
        <v>0</v>
      </c>
      <c r="Q44" s="167" t="str">
        <f t="shared" si="4"/>
        <v/>
      </c>
      <c r="R44" s="381" t="str">
        <f t="shared" si="5"/>
        <v/>
      </c>
      <c r="S44" s="510"/>
      <c r="T44" s="234"/>
      <c r="U44" s="234"/>
      <c r="V44" s="234"/>
      <c r="W44" s="234"/>
      <c r="X44" s="234"/>
      <c r="Y44" s="234"/>
      <c r="Z44" s="234"/>
      <c r="AA44" s="234"/>
      <c r="AB44" s="234"/>
      <c r="AC44" s="234"/>
      <c r="AD44" s="235"/>
      <c r="AE44" s="235"/>
    </row>
    <row r="45" spans="1:31" s="236" customFormat="1" ht="15.75" x14ac:dyDescent="0.2">
      <c r="A45" s="172">
        <f>COUNTIF($Q$10:Q45,"media")+COUNTIF($Q$10:Q45,"alta")</f>
        <v>0</v>
      </c>
      <c r="B45" s="477" t="e">
        <f>VLOOKUP(S45,'02-Clasific. Activos Inform. '!$A$12:$AA$61,2,FALSE)</f>
        <v>#N/A</v>
      </c>
      <c r="C45" s="478" t="e">
        <f>VLOOKUP(S45,'02-Clasific. Activos Inform. '!$A$12:$AA$61,3,FALSE)</f>
        <v>#N/A</v>
      </c>
      <c r="D45" s="478" t="e">
        <f>VLOOKUP(S45,'02-Clasific. Activos Inform. '!$A$12:$AA$61,4,FALSE)</f>
        <v>#N/A</v>
      </c>
      <c r="E45" s="479" t="e">
        <f>VLOOKUP(S45,'02-Clasific. Activos Inform. '!$A$12:$AA$61,27,FALSE)</f>
        <v>#N/A</v>
      </c>
      <c r="F45" s="124"/>
      <c r="G45" s="120"/>
      <c r="H45" s="124"/>
      <c r="I45" s="124"/>
      <c r="J45" s="167">
        <f t="shared" si="0"/>
        <v>0</v>
      </c>
      <c r="K45" s="124"/>
      <c r="L45" s="124"/>
      <c r="M45" s="124"/>
      <c r="N45" s="124"/>
      <c r="O45" s="130">
        <f t="shared" si="1"/>
        <v>0</v>
      </c>
      <c r="P45" s="238">
        <f t="shared" si="3"/>
        <v>0</v>
      </c>
      <c r="Q45" s="167" t="str">
        <f t="shared" si="4"/>
        <v/>
      </c>
      <c r="R45" s="381" t="str">
        <f t="shared" si="5"/>
        <v/>
      </c>
      <c r="S45" s="510">
        <v>12</v>
      </c>
      <c r="T45" s="234"/>
      <c r="U45" s="234"/>
      <c r="V45" s="234"/>
      <c r="W45" s="234"/>
      <c r="X45" s="234"/>
      <c r="Y45" s="234"/>
      <c r="Z45" s="234"/>
      <c r="AA45" s="234"/>
      <c r="AB45" s="234"/>
      <c r="AC45" s="234"/>
      <c r="AD45" s="235"/>
      <c r="AE45" s="235"/>
    </row>
    <row r="46" spans="1:31" s="236" customFormat="1" ht="15.75" x14ac:dyDescent="0.2">
      <c r="A46" s="172">
        <f>COUNTIF($Q$10:Q46,"media")+COUNTIF($Q$10:Q46,"alta")</f>
        <v>0</v>
      </c>
      <c r="B46" s="477"/>
      <c r="C46" s="478"/>
      <c r="D46" s="478"/>
      <c r="E46" s="480"/>
      <c r="F46" s="124"/>
      <c r="G46" s="120"/>
      <c r="H46" s="124"/>
      <c r="I46" s="124"/>
      <c r="J46" s="167">
        <f t="shared" si="0"/>
        <v>0</v>
      </c>
      <c r="K46" s="124"/>
      <c r="L46" s="124"/>
      <c r="M46" s="124"/>
      <c r="N46" s="124"/>
      <c r="O46" s="130">
        <f t="shared" si="1"/>
        <v>0</v>
      </c>
      <c r="P46" s="238">
        <f t="shared" si="3"/>
        <v>0</v>
      </c>
      <c r="Q46" s="167" t="str">
        <f t="shared" si="4"/>
        <v/>
      </c>
      <c r="R46" s="381" t="str">
        <f t="shared" si="5"/>
        <v/>
      </c>
      <c r="S46" s="510"/>
      <c r="T46" s="234"/>
      <c r="U46" s="234"/>
      <c r="V46" s="234"/>
      <c r="W46" s="234"/>
      <c r="X46" s="234"/>
      <c r="Y46" s="234"/>
      <c r="Z46" s="234"/>
      <c r="AA46" s="234"/>
      <c r="AB46" s="234"/>
      <c r="AC46" s="234"/>
      <c r="AD46" s="235"/>
      <c r="AE46" s="235"/>
    </row>
    <row r="47" spans="1:31" s="236" customFormat="1" ht="15.75" x14ac:dyDescent="0.2">
      <c r="A47" s="172">
        <f>COUNTIF($Q$10:Q47,"media")+COUNTIF($Q$10:Q47,"alta")</f>
        <v>0</v>
      </c>
      <c r="B47" s="477"/>
      <c r="C47" s="478"/>
      <c r="D47" s="478"/>
      <c r="E47" s="480"/>
      <c r="F47" s="124"/>
      <c r="G47" s="120"/>
      <c r="H47" s="124"/>
      <c r="I47" s="124"/>
      <c r="J47" s="167">
        <f t="shared" si="0"/>
        <v>0</v>
      </c>
      <c r="K47" s="124"/>
      <c r="L47" s="124"/>
      <c r="M47" s="124"/>
      <c r="N47" s="124"/>
      <c r="O47" s="130">
        <f t="shared" si="1"/>
        <v>0</v>
      </c>
      <c r="P47" s="238">
        <f t="shared" si="3"/>
        <v>0</v>
      </c>
      <c r="Q47" s="167" t="str">
        <f t="shared" si="4"/>
        <v/>
      </c>
      <c r="R47" s="381" t="str">
        <f t="shared" si="5"/>
        <v/>
      </c>
      <c r="S47" s="510"/>
      <c r="T47" s="234"/>
      <c r="U47" s="234"/>
      <c r="V47" s="234"/>
      <c r="W47" s="234"/>
      <c r="X47" s="234"/>
      <c r="Y47" s="234"/>
      <c r="Z47" s="234"/>
      <c r="AA47" s="234"/>
      <c r="AB47" s="234"/>
      <c r="AC47" s="234"/>
      <c r="AD47" s="235"/>
      <c r="AE47" s="235"/>
    </row>
    <row r="48" spans="1:31" s="236" customFormat="1" ht="15.75" x14ac:dyDescent="0.2">
      <c r="A48" s="172">
        <f>COUNTIF($Q$10:Q48,"media")+COUNTIF($Q$10:Q48,"alta")</f>
        <v>0</v>
      </c>
      <c r="B48" s="477" t="e">
        <f>VLOOKUP(S48,'02-Clasific. Activos Inform. '!$A$12:$AA$61,2,FALSE)</f>
        <v>#N/A</v>
      </c>
      <c r="C48" s="478" t="e">
        <f>VLOOKUP(S48,'02-Clasific. Activos Inform. '!$A$12:$AA$61,3,FALSE)</f>
        <v>#N/A</v>
      </c>
      <c r="D48" s="478" t="e">
        <f>VLOOKUP(S48,'02-Clasific. Activos Inform. '!$A$12:$AA$61,4,FALSE)</f>
        <v>#N/A</v>
      </c>
      <c r="E48" s="479" t="e">
        <f>VLOOKUP(S48,'02-Clasific. Activos Inform. '!$A$12:$AA$61,27,FALSE)</f>
        <v>#N/A</v>
      </c>
      <c r="F48" s="124"/>
      <c r="G48" s="124"/>
      <c r="H48" s="124"/>
      <c r="I48" s="124"/>
      <c r="J48" s="167">
        <f t="shared" si="0"/>
        <v>0</v>
      </c>
      <c r="K48" s="124"/>
      <c r="L48" s="124"/>
      <c r="M48" s="124"/>
      <c r="N48" s="124"/>
      <c r="O48" s="130">
        <f t="shared" si="1"/>
        <v>0</v>
      </c>
      <c r="P48" s="238">
        <f t="shared" si="3"/>
        <v>0</v>
      </c>
      <c r="Q48" s="167" t="str">
        <f t="shared" si="4"/>
        <v/>
      </c>
      <c r="R48" s="381" t="str">
        <f t="shared" si="5"/>
        <v/>
      </c>
      <c r="S48" s="510">
        <v>13</v>
      </c>
      <c r="T48" s="234"/>
      <c r="U48" s="234"/>
      <c r="V48" s="234"/>
      <c r="W48" s="234"/>
      <c r="X48" s="234"/>
      <c r="Y48" s="234"/>
      <c r="Z48" s="234"/>
      <c r="AA48" s="234"/>
      <c r="AB48" s="234"/>
      <c r="AC48" s="234"/>
      <c r="AD48" s="235"/>
      <c r="AE48" s="235"/>
    </row>
    <row r="49" spans="1:31" s="236" customFormat="1" ht="15.75" x14ac:dyDescent="0.2">
      <c r="A49" s="172">
        <f>COUNTIF($Q$10:Q49,"media")+COUNTIF($Q$10:Q49,"alta")</f>
        <v>0</v>
      </c>
      <c r="B49" s="477"/>
      <c r="C49" s="478"/>
      <c r="D49" s="478"/>
      <c r="E49" s="480"/>
      <c r="F49" s="124"/>
      <c r="G49" s="124"/>
      <c r="H49" s="124"/>
      <c r="I49" s="124"/>
      <c r="J49" s="167">
        <f t="shared" si="0"/>
        <v>0</v>
      </c>
      <c r="K49" s="124"/>
      <c r="L49" s="124"/>
      <c r="M49" s="124"/>
      <c r="N49" s="124"/>
      <c r="O49" s="130">
        <f t="shared" si="1"/>
        <v>0</v>
      </c>
      <c r="P49" s="238">
        <f t="shared" si="3"/>
        <v>0</v>
      </c>
      <c r="Q49" s="167" t="str">
        <f t="shared" si="4"/>
        <v/>
      </c>
      <c r="R49" s="381" t="str">
        <f t="shared" si="5"/>
        <v/>
      </c>
      <c r="S49" s="510"/>
      <c r="T49" s="234"/>
      <c r="U49" s="234"/>
      <c r="V49" s="234"/>
      <c r="W49" s="234"/>
      <c r="X49" s="234"/>
      <c r="Y49" s="234"/>
      <c r="Z49" s="234"/>
      <c r="AA49" s="234"/>
      <c r="AB49" s="234"/>
      <c r="AC49" s="234"/>
      <c r="AD49" s="235"/>
      <c r="AE49" s="235"/>
    </row>
    <row r="50" spans="1:31" s="236" customFormat="1" ht="15.75" x14ac:dyDescent="0.2">
      <c r="A50" s="172">
        <f>COUNTIF($Q$10:Q50,"media")+COUNTIF($Q$10:Q50,"alta")</f>
        <v>0</v>
      </c>
      <c r="B50" s="477"/>
      <c r="C50" s="478"/>
      <c r="D50" s="478"/>
      <c r="E50" s="480"/>
      <c r="F50" s="124"/>
      <c r="G50" s="124"/>
      <c r="H50" s="124"/>
      <c r="I50" s="124"/>
      <c r="J50" s="167">
        <f t="shared" si="0"/>
        <v>0</v>
      </c>
      <c r="K50" s="124"/>
      <c r="L50" s="124"/>
      <c r="M50" s="124"/>
      <c r="N50" s="124"/>
      <c r="O50" s="130">
        <f t="shared" si="1"/>
        <v>0</v>
      </c>
      <c r="P50" s="238">
        <f t="shared" si="3"/>
        <v>0</v>
      </c>
      <c r="Q50" s="167" t="str">
        <f t="shared" si="4"/>
        <v/>
      </c>
      <c r="R50" s="381" t="str">
        <f t="shared" si="5"/>
        <v/>
      </c>
      <c r="S50" s="510"/>
      <c r="T50" s="234"/>
      <c r="U50" s="234"/>
      <c r="V50" s="234"/>
      <c r="W50" s="234"/>
      <c r="X50" s="234"/>
      <c r="Y50" s="234"/>
      <c r="Z50" s="234"/>
      <c r="AA50" s="234"/>
      <c r="AB50" s="234"/>
      <c r="AC50" s="234"/>
      <c r="AD50" s="235"/>
      <c r="AE50" s="235"/>
    </row>
    <row r="51" spans="1:31" s="236" customFormat="1" ht="15.75" x14ac:dyDescent="0.2">
      <c r="A51" s="172">
        <f>COUNTIF($Q$10:Q51,"media")+COUNTIF($Q$10:Q51,"alta")</f>
        <v>0</v>
      </c>
      <c r="B51" s="477" t="e">
        <f>VLOOKUP(S51,'02-Clasific. Activos Inform. '!$A$12:$AA$61,2,FALSE)</f>
        <v>#N/A</v>
      </c>
      <c r="C51" s="478" t="e">
        <f>VLOOKUP(S51,'02-Clasific. Activos Inform. '!$A$12:$AA$61,3,FALSE)</f>
        <v>#N/A</v>
      </c>
      <c r="D51" s="478" t="e">
        <f>VLOOKUP(S51,'02-Clasific. Activos Inform. '!$A$12:$AA$61,4,FALSE)</f>
        <v>#N/A</v>
      </c>
      <c r="E51" s="479" t="e">
        <f>VLOOKUP(S51,'02-Clasific. Activos Inform. '!$A$12:$AA$61,27,FALSE)</f>
        <v>#N/A</v>
      </c>
      <c r="F51" s="124"/>
      <c r="G51" s="124"/>
      <c r="H51" s="124"/>
      <c r="I51" s="124"/>
      <c r="J51" s="167">
        <f t="shared" si="0"/>
        <v>0</v>
      </c>
      <c r="K51" s="124"/>
      <c r="L51" s="124"/>
      <c r="M51" s="124"/>
      <c r="N51" s="124"/>
      <c r="O51" s="130">
        <f t="shared" si="1"/>
        <v>0</v>
      </c>
      <c r="P51" s="238">
        <f t="shared" si="3"/>
        <v>0</v>
      </c>
      <c r="Q51" s="167" t="str">
        <f t="shared" si="4"/>
        <v/>
      </c>
      <c r="R51" s="381" t="str">
        <f t="shared" si="5"/>
        <v/>
      </c>
      <c r="S51" s="510">
        <v>14</v>
      </c>
      <c r="T51" s="234"/>
      <c r="U51" s="234"/>
      <c r="V51" s="234"/>
      <c r="W51" s="234"/>
      <c r="X51" s="234"/>
      <c r="Y51" s="234"/>
      <c r="Z51" s="234"/>
      <c r="AA51" s="234"/>
      <c r="AB51" s="234"/>
      <c r="AC51" s="234"/>
      <c r="AD51" s="235"/>
      <c r="AE51" s="235"/>
    </row>
    <row r="52" spans="1:31" s="236" customFormat="1" ht="15.75" x14ac:dyDescent="0.2">
      <c r="A52" s="172">
        <f>COUNTIF($Q$10:Q52,"media")+COUNTIF($Q$10:Q52,"alta")</f>
        <v>0</v>
      </c>
      <c r="B52" s="477"/>
      <c r="C52" s="478"/>
      <c r="D52" s="478"/>
      <c r="E52" s="480"/>
      <c r="F52" s="124"/>
      <c r="G52" s="124"/>
      <c r="H52" s="124"/>
      <c r="I52" s="124"/>
      <c r="J52" s="167">
        <f t="shared" si="0"/>
        <v>0</v>
      </c>
      <c r="K52" s="124"/>
      <c r="L52" s="124"/>
      <c r="M52" s="124"/>
      <c r="N52" s="124"/>
      <c r="O52" s="130">
        <f t="shared" si="1"/>
        <v>0</v>
      </c>
      <c r="P52" s="238">
        <f t="shared" si="3"/>
        <v>0</v>
      </c>
      <c r="Q52" s="167" t="str">
        <f t="shared" si="4"/>
        <v/>
      </c>
      <c r="R52" s="381" t="str">
        <f t="shared" si="5"/>
        <v/>
      </c>
      <c r="S52" s="510"/>
      <c r="T52" s="234"/>
      <c r="U52" s="234"/>
      <c r="V52" s="234"/>
      <c r="W52" s="234"/>
      <c r="X52" s="234"/>
      <c r="Y52" s="234"/>
      <c r="Z52" s="234"/>
      <c r="AA52" s="234"/>
      <c r="AB52" s="234"/>
      <c r="AC52" s="234"/>
      <c r="AD52" s="235"/>
      <c r="AE52" s="235"/>
    </row>
    <row r="53" spans="1:31" s="236" customFormat="1" ht="15.75" x14ac:dyDescent="0.2">
      <c r="A53" s="172">
        <f>COUNTIF($Q$10:Q53,"media")+COUNTIF($Q$10:Q53,"alta")</f>
        <v>0</v>
      </c>
      <c r="B53" s="477"/>
      <c r="C53" s="478"/>
      <c r="D53" s="478"/>
      <c r="E53" s="480"/>
      <c r="F53" s="124"/>
      <c r="G53" s="124"/>
      <c r="H53" s="124"/>
      <c r="I53" s="124"/>
      <c r="J53" s="167">
        <f t="shared" si="0"/>
        <v>0</v>
      </c>
      <c r="K53" s="124"/>
      <c r="L53" s="124"/>
      <c r="M53" s="124"/>
      <c r="N53" s="124"/>
      <c r="O53" s="130">
        <f t="shared" si="1"/>
        <v>0</v>
      </c>
      <c r="P53" s="238">
        <f t="shared" si="3"/>
        <v>0</v>
      </c>
      <c r="Q53" s="167" t="str">
        <f t="shared" si="4"/>
        <v/>
      </c>
      <c r="R53" s="381" t="str">
        <f t="shared" si="5"/>
        <v/>
      </c>
      <c r="S53" s="510"/>
      <c r="T53" s="234"/>
      <c r="U53" s="234"/>
      <c r="V53" s="234"/>
      <c r="W53" s="234"/>
      <c r="X53" s="234"/>
      <c r="Y53" s="234"/>
      <c r="Z53" s="234"/>
      <c r="AA53" s="234"/>
      <c r="AB53" s="234"/>
      <c r="AC53" s="234"/>
      <c r="AD53" s="235"/>
      <c r="AE53" s="235"/>
    </row>
    <row r="54" spans="1:31" s="236" customFormat="1" ht="15.75" x14ac:dyDescent="0.2">
      <c r="A54" s="172">
        <f>COUNTIF($Q$10:Q54,"media")+COUNTIF($Q$10:Q54,"alta")</f>
        <v>0</v>
      </c>
      <c r="B54" s="477" t="e">
        <f>VLOOKUP(S54,'02-Clasific. Activos Inform. '!$A$12:$AA$61,2,FALSE)</f>
        <v>#N/A</v>
      </c>
      <c r="C54" s="478" t="e">
        <f>VLOOKUP(S54,'02-Clasific. Activos Inform. '!$A$12:$AA$61,3,FALSE)</f>
        <v>#N/A</v>
      </c>
      <c r="D54" s="478" t="e">
        <f>VLOOKUP(S54,'02-Clasific. Activos Inform. '!$A$12:$AA$61,4,FALSE)</f>
        <v>#N/A</v>
      </c>
      <c r="E54" s="479" t="e">
        <f>VLOOKUP(S54,'02-Clasific. Activos Inform. '!$A$12:$AA$61,27,FALSE)</f>
        <v>#N/A</v>
      </c>
      <c r="F54" s="124"/>
      <c r="G54" s="124"/>
      <c r="H54" s="124"/>
      <c r="I54" s="124"/>
      <c r="J54" s="167">
        <f t="shared" si="0"/>
        <v>0</v>
      </c>
      <c r="K54" s="124"/>
      <c r="L54" s="124"/>
      <c r="M54" s="124"/>
      <c r="N54" s="124"/>
      <c r="O54" s="130">
        <f t="shared" si="1"/>
        <v>0</v>
      </c>
      <c r="P54" s="238">
        <f t="shared" si="3"/>
        <v>0</v>
      </c>
      <c r="Q54" s="167" t="str">
        <f t="shared" si="4"/>
        <v/>
      </c>
      <c r="R54" s="381" t="str">
        <f t="shared" si="5"/>
        <v/>
      </c>
      <c r="S54" s="510">
        <v>15</v>
      </c>
      <c r="T54" s="234"/>
      <c r="U54" s="234"/>
      <c r="V54" s="234"/>
      <c r="W54" s="234"/>
      <c r="X54" s="234"/>
      <c r="Y54" s="234"/>
      <c r="Z54" s="234"/>
      <c r="AA54" s="234"/>
      <c r="AB54" s="234"/>
      <c r="AC54" s="234"/>
      <c r="AD54" s="235"/>
      <c r="AE54" s="235"/>
    </row>
    <row r="55" spans="1:31" s="236" customFormat="1" ht="15.75" x14ac:dyDescent="0.2">
      <c r="A55" s="172">
        <f>COUNTIF($Q$10:Q55,"media")+COUNTIF($Q$10:Q55,"alta")</f>
        <v>0</v>
      </c>
      <c r="B55" s="477"/>
      <c r="C55" s="478"/>
      <c r="D55" s="478"/>
      <c r="E55" s="480"/>
      <c r="F55" s="124"/>
      <c r="G55" s="124"/>
      <c r="H55" s="124"/>
      <c r="I55" s="124"/>
      <c r="J55" s="167">
        <f t="shared" si="0"/>
        <v>0</v>
      </c>
      <c r="K55" s="124"/>
      <c r="L55" s="124"/>
      <c r="M55" s="124"/>
      <c r="N55" s="124"/>
      <c r="O55" s="130">
        <f t="shared" si="1"/>
        <v>0</v>
      </c>
      <c r="P55" s="238">
        <f t="shared" si="3"/>
        <v>0</v>
      </c>
      <c r="Q55" s="167" t="str">
        <f t="shared" si="4"/>
        <v/>
      </c>
      <c r="R55" s="381" t="str">
        <f t="shared" si="5"/>
        <v/>
      </c>
      <c r="S55" s="510"/>
      <c r="T55" s="234"/>
      <c r="U55" s="234"/>
      <c r="V55" s="234"/>
      <c r="W55" s="234"/>
      <c r="X55" s="234"/>
      <c r="Y55" s="234"/>
      <c r="Z55" s="234"/>
      <c r="AA55" s="234"/>
      <c r="AB55" s="234"/>
      <c r="AC55" s="234"/>
      <c r="AD55" s="235"/>
      <c r="AE55" s="235"/>
    </row>
    <row r="56" spans="1:31" s="236" customFormat="1" ht="15.75" x14ac:dyDescent="0.2">
      <c r="A56" s="172">
        <f>COUNTIF($Q$10:Q56,"media")+COUNTIF($Q$10:Q56,"alta")</f>
        <v>0</v>
      </c>
      <c r="B56" s="477"/>
      <c r="C56" s="478"/>
      <c r="D56" s="478"/>
      <c r="E56" s="480"/>
      <c r="F56" s="124"/>
      <c r="G56" s="124"/>
      <c r="H56" s="124"/>
      <c r="I56" s="124"/>
      <c r="J56" s="167">
        <f t="shared" si="0"/>
        <v>0</v>
      </c>
      <c r="K56" s="124"/>
      <c r="L56" s="124"/>
      <c r="M56" s="124"/>
      <c r="N56" s="124"/>
      <c r="O56" s="130">
        <f t="shared" si="1"/>
        <v>0</v>
      </c>
      <c r="P56" s="238">
        <f t="shared" si="3"/>
        <v>0</v>
      </c>
      <c r="Q56" s="167" t="str">
        <f t="shared" si="4"/>
        <v/>
      </c>
      <c r="R56" s="381" t="str">
        <f t="shared" si="5"/>
        <v/>
      </c>
      <c r="S56" s="510"/>
      <c r="T56" s="234"/>
      <c r="U56" s="234"/>
      <c r="V56" s="234"/>
      <c r="W56" s="234"/>
      <c r="X56" s="234"/>
      <c r="Y56" s="234"/>
      <c r="Z56" s="234"/>
      <c r="AA56" s="234"/>
      <c r="AB56" s="234"/>
      <c r="AC56" s="234"/>
      <c r="AD56" s="235"/>
      <c r="AE56" s="235"/>
    </row>
    <row r="57" spans="1:31" s="236" customFormat="1" ht="15.75" x14ac:dyDescent="0.2">
      <c r="A57" s="172">
        <f>COUNTIF($Q$10:Q57,"media")+COUNTIF($Q$10:Q57,"alta")</f>
        <v>0</v>
      </c>
      <c r="B57" s="477" t="e">
        <f>VLOOKUP(S57,'02-Clasific. Activos Inform. '!$A$12:$AA$61,2,FALSE)</f>
        <v>#N/A</v>
      </c>
      <c r="C57" s="478" t="e">
        <f>VLOOKUP(S57,'02-Clasific. Activos Inform. '!$A$12:$AA$61,3,FALSE)</f>
        <v>#N/A</v>
      </c>
      <c r="D57" s="478" t="e">
        <f>VLOOKUP(S57,'02-Clasific. Activos Inform. '!$A$12:$AA$61,4,FALSE)</f>
        <v>#N/A</v>
      </c>
      <c r="E57" s="479" t="e">
        <f>VLOOKUP(S57,'02-Clasific. Activos Inform. '!$A$12:$AA$61,27,FALSE)</f>
        <v>#N/A</v>
      </c>
      <c r="F57" s="124"/>
      <c r="G57" s="124"/>
      <c r="H57" s="124"/>
      <c r="I57" s="124"/>
      <c r="J57" s="167">
        <f t="shared" si="0"/>
        <v>0</v>
      </c>
      <c r="K57" s="124"/>
      <c r="L57" s="124"/>
      <c r="M57" s="124"/>
      <c r="N57" s="124"/>
      <c r="O57" s="130">
        <f t="shared" si="1"/>
        <v>0</v>
      </c>
      <c r="P57" s="238">
        <f t="shared" si="3"/>
        <v>0</v>
      </c>
      <c r="Q57" s="167" t="str">
        <f t="shared" si="4"/>
        <v/>
      </c>
      <c r="R57" s="381" t="str">
        <f t="shared" si="5"/>
        <v/>
      </c>
      <c r="S57" s="510">
        <v>16</v>
      </c>
      <c r="T57" s="234"/>
      <c r="U57" s="234"/>
      <c r="V57" s="234"/>
      <c r="W57" s="234"/>
      <c r="X57" s="234"/>
      <c r="Y57" s="234"/>
      <c r="Z57" s="234"/>
      <c r="AA57" s="234"/>
      <c r="AB57" s="234"/>
      <c r="AC57" s="234"/>
      <c r="AD57" s="235"/>
      <c r="AE57" s="235"/>
    </row>
    <row r="58" spans="1:31" s="236" customFormat="1" ht="15.75" x14ac:dyDescent="0.2">
      <c r="A58" s="172">
        <f>COUNTIF($Q$10:Q58,"media")+COUNTIF($Q$10:Q58,"alta")</f>
        <v>0</v>
      </c>
      <c r="B58" s="477"/>
      <c r="C58" s="478"/>
      <c r="D58" s="478"/>
      <c r="E58" s="480"/>
      <c r="F58" s="124"/>
      <c r="G58" s="124"/>
      <c r="H58" s="124"/>
      <c r="I58" s="124"/>
      <c r="J58" s="167">
        <f t="shared" si="0"/>
        <v>0</v>
      </c>
      <c r="K58" s="124"/>
      <c r="L58" s="124"/>
      <c r="M58" s="124"/>
      <c r="N58" s="124"/>
      <c r="O58" s="130">
        <f t="shared" si="1"/>
        <v>0</v>
      </c>
      <c r="P58" s="238">
        <f t="shared" si="3"/>
        <v>0</v>
      </c>
      <c r="Q58" s="167" t="str">
        <f t="shared" si="4"/>
        <v/>
      </c>
      <c r="R58" s="381" t="str">
        <f t="shared" si="5"/>
        <v/>
      </c>
      <c r="S58" s="510"/>
      <c r="T58" s="234"/>
      <c r="U58" s="234"/>
      <c r="V58" s="234"/>
      <c r="W58" s="234"/>
      <c r="X58" s="234"/>
      <c r="Y58" s="234"/>
      <c r="Z58" s="234"/>
      <c r="AA58" s="234"/>
      <c r="AB58" s="234"/>
      <c r="AC58" s="234"/>
      <c r="AD58" s="235"/>
      <c r="AE58" s="235"/>
    </row>
    <row r="59" spans="1:31" s="236" customFormat="1" ht="15.75" x14ac:dyDescent="0.2">
      <c r="A59" s="172">
        <f>COUNTIF($Q$10:Q59,"media")+COUNTIF($Q$10:Q59,"alta")</f>
        <v>0</v>
      </c>
      <c r="B59" s="477"/>
      <c r="C59" s="478"/>
      <c r="D59" s="478"/>
      <c r="E59" s="480"/>
      <c r="F59" s="124"/>
      <c r="G59" s="124"/>
      <c r="H59" s="124"/>
      <c r="I59" s="124"/>
      <c r="J59" s="167">
        <f t="shared" si="0"/>
        <v>0</v>
      </c>
      <c r="K59" s="124"/>
      <c r="L59" s="124"/>
      <c r="M59" s="124"/>
      <c r="N59" s="124"/>
      <c r="O59" s="130">
        <f t="shared" si="1"/>
        <v>0</v>
      </c>
      <c r="P59" s="238">
        <f t="shared" si="3"/>
        <v>0</v>
      </c>
      <c r="Q59" s="167" t="str">
        <f t="shared" si="4"/>
        <v/>
      </c>
      <c r="R59" s="381" t="str">
        <f t="shared" si="5"/>
        <v/>
      </c>
      <c r="S59" s="510"/>
      <c r="T59" s="234"/>
      <c r="U59" s="234"/>
      <c r="V59" s="234"/>
      <c r="W59" s="234"/>
      <c r="X59" s="234"/>
      <c r="Y59" s="234"/>
      <c r="Z59" s="234"/>
      <c r="AA59" s="234"/>
      <c r="AB59" s="234"/>
      <c r="AC59" s="234"/>
      <c r="AD59" s="235"/>
      <c r="AE59" s="235"/>
    </row>
    <row r="60" spans="1:31" s="236" customFormat="1" ht="15.75" x14ac:dyDescent="0.2">
      <c r="A60" s="172">
        <f>COUNTIF($Q$10:Q60,"media")+COUNTIF($Q$10:Q60,"alta")</f>
        <v>0</v>
      </c>
      <c r="B60" s="477" t="e">
        <f>VLOOKUP(S60,'02-Clasific. Activos Inform. '!$A$12:$AA$61,2,FALSE)</f>
        <v>#N/A</v>
      </c>
      <c r="C60" s="478" t="e">
        <f>VLOOKUP(S60,'02-Clasific. Activos Inform. '!$A$12:$AA$61,3,FALSE)</f>
        <v>#N/A</v>
      </c>
      <c r="D60" s="478" t="e">
        <f>VLOOKUP(S60,'02-Clasific. Activos Inform. '!$A$12:$AA$61,4,FALSE)</f>
        <v>#N/A</v>
      </c>
      <c r="E60" s="479" t="e">
        <f>VLOOKUP(S60,'02-Clasific. Activos Inform. '!$A$12:$AA$61,27,FALSE)</f>
        <v>#N/A</v>
      </c>
      <c r="F60" s="124"/>
      <c r="G60" s="124"/>
      <c r="H60" s="124"/>
      <c r="I60" s="124"/>
      <c r="J60" s="167">
        <f t="shared" si="0"/>
        <v>0</v>
      </c>
      <c r="K60" s="124"/>
      <c r="L60" s="124"/>
      <c r="M60" s="124"/>
      <c r="N60" s="124"/>
      <c r="O60" s="130">
        <f t="shared" si="1"/>
        <v>0</v>
      </c>
      <c r="P60" s="238">
        <f t="shared" si="3"/>
        <v>0</v>
      </c>
      <c r="Q60" s="167" t="str">
        <f t="shared" si="4"/>
        <v/>
      </c>
      <c r="R60" s="381" t="str">
        <f t="shared" si="5"/>
        <v/>
      </c>
      <c r="S60" s="510">
        <v>17</v>
      </c>
      <c r="T60" s="234"/>
      <c r="U60" s="234"/>
      <c r="V60" s="234"/>
      <c r="W60" s="234"/>
      <c r="X60" s="234"/>
      <c r="Y60" s="234"/>
      <c r="Z60" s="234"/>
      <c r="AA60" s="234"/>
      <c r="AB60" s="234"/>
      <c r="AC60" s="234"/>
      <c r="AD60" s="235"/>
      <c r="AE60" s="235"/>
    </row>
    <row r="61" spans="1:31" s="236" customFormat="1" ht="15.75" x14ac:dyDescent="0.2">
      <c r="A61" s="172">
        <f>COUNTIF($Q$10:Q61,"media")+COUNTIF($Q$10:Q61,"alta")</f>
        <v>0</v>
      </c>
      <c r="B61" s="477"/>
      <c r="C61" s="478"/>
      <c r="D61" s="478"/>
      <c r="E61" s="480"/>
      <c r="F61" s="124"/>
      <c r="G61" s="124"/>
      <c r="H61" s="124"/>
      <c r="I61" s="124"/>
      <c r="J61" s="167">
        <f t="shared" si="0"/>
        <v>0</v>
      </c>
      <c r="K61" s="124"/>
      <c r="L61" s="124"/>
      <c r="M61" s="124"/>
      <c r="N61" s="124"/>
      <c r="O61" s="130">
        <f t="shared" si="1"/>
        <v>0</v>
      </c>
      <c r="P61" s="238">
        <f t="shared" si="3"/>
        <v>0</v>
      </c>
      <c r="Q61" s="167" t="str">
        <f t="shared" si="4"/>
        <v/>
      </c>
      <c r="R61" s="381" t="str">
        <f t="shared" si="5"/>
        <v/>
      </c>
      <c r="S61" s="510"/>
      <c r="T61" s="234"/>
      <c r="U61" s="234"/>
      <c r="V61" s="234"/>
      <c r="W61" s="234"/>
      <c r="X61" s="234"/>
      <c r="Y61" s="234"/>
      <c r="Z61" s="234"/>
      <c r="AA61" s="234"/>
      <c r="AB61" s="234"/>
      <c r="AC61" s="234"/>
      <c r="AD61" s="235"/>
      <c r="AE61" s="235"/>
    </row>
    <row r="62" spans="1:31" s="236" customFormat="1" ht="15.75" x14ac:dyDescent="0.2">
      <c r="A62" s="172">
        <f>COUNTIF($Q$10:Q62,"media")+COUNTIF($Q$10:Q62,"alta")</f>
        <v>0</v>
      </c>
      <c r="B62" s="477"/>
      <c r="C62" s="478"/>
      <c r="D62" s="478"/>
      <c r="E62" s="480"/>
      <c r="F62" s="124"/>
      <c r="G62" s="124"/>
      <c r="H62" s="124"/>
      <c r="I62" s="124"/>
      <c r="J62" s="167">
        <f t="shared" si="0"/>
        <v>0</v>
      </c>
      <c r="K62" s="124"/>
      <c r="L62" s="124"/>
      <c r="M62" s="124"/>
      <c r="N62" s="124"/>
      <c r="O62" s="130">
        <f t="shared" si="1"/>
        <v>0</v>
      </c>
      <c r="P62" s="238">
        <f t="shared" si="3"/>
        <v>0</v>
      </c>
      <c r="Q62" s="167" t="str">
        <f t="shared" si="4"/>
        <v/>
      </c>
      <c r="R62" s="381" t="str">
        <f t="shared" si="5"/>
        <v/>
      </c>
      <c r="S62" s="510"/>
      <c r="T62" s="234"/>
      <c r="U62" s="234"/>
      <c r="V62" s="234"/>
      <c r="W62" s="234"/>
      <c r="X62" s="234"/>
      <c r="Y62" s="234"/>
      <c r="Z62" s="234"/>
      <c r="AA62" s="234"/>
      <c r="AB62" s="234"/>
      <c r="AC62" s="234"/>
      <c r="AD62" s="235"/>
      <c r="AE62" s="235"/>
    </row>
    <row r="63" spans="1:31" s="236" customFormat="1" ht="15.75" x14ac:dyDescent="0.2">
      <c r="A63" s="172">
        <f>COUNTIF($Q$10:Q63,"media")+COUNTIF($Q$10:Q63,"alta")</f>
        <v>0</v>
      </c>
      <c r="B63" s="477" t="e">
        <f>VLOOKUP(S63,'02-Clasific. Activos Inform. '!$A$12:$AA$61,2,FALSE)</f>
        <v>#N/A</v>
      </c>
      <c r="C63" s="478" t="e">
        <f>VLOOKUP(S63,'02-Clasific. Activos Inform. '!$A$12:$AA$61,3,FALSE)</f>
        <v>#N/A</v>
      </c>
      <c r="D63" s="478" t="e">
        <f>VLOOKUP(S63,'02-Clasific. Activos Inform. '!$A$12:$AA$61,4,FALSE)</f>
        <v>#N/A</v>
      </c>
      <c r="E63" s="479" t="e">
        <f>VLOOKUP(S63,'02-Clasific. Activos Inform. '!$A$12:$AA$61,27,FALSE)</f>
        <v>#N/A</v>
      </c>
      <c r="F63" s="124"/>
      <c r="G63" s="124"/>
      <c r="H63" s="124"/>
      <c r="I63" s="124"/>
      <c r="J63" s="167">
        <f t="shared" si="0"/>
        <v>0</v>
      </c>
      <c r="K63" s="124"/>
      <c r="L63" s="124"/>
      <c r="M63" s="124"/>
      <c r="N63" s="124"/>
      <c r="O63" s="130">
        <f t="shared" si="1"/>
        <v>0</v>
      </c>
      <c r="P63" s="238">
        <f t="shared" si="3"/>
        <v>0</v>
      </c>
      <c r="Q63" s="167" t="str">
        <f t="shared" si="4"/>
        <v/>
      </c>
      <c r="R63" s="381" t="str">
        <f t="shared" si="5"/>
        <v/>
      </c>
      <c r="S63" s="510">
        <v>18</v>
      </c>
      <c r="T63" s="234"/>
      <c r="U63" s="234"/>
      <c r="V63" s="234"/>
      <c r="W63" s="234"/>
      <c r="X63" s="234"/>
      <c r="Y63" s="234"/>
      <c r="Z63" s="234"/>
      <c r="AA63" s="234"/>
      <c r="AB63" s="234"/>
      <c r="AC63" s="234"/>
      <c r="AD63" s="235"/>
      <c r="AE63" s="235"/>
    </row>
    <row r="64" spans="1:31" s="236" customFormat="1" ht="15.75" x14ac:dyDescent="0.2">
      <c r="A64" s="172">
        <f>COUNTIF($Q$10:Q64,"media")+COUNTIF($Q$10:Q64,"alta")</f>
        <v>0</v>
      </c>
      <c r="B64" s="477"/>
      <c r="C64" s="478"/>
      <c r="D64" s="478"/>
      <c r="E64" s="480"/>
      <c r="F64" s="124"/>
      <c r="G64" s="124"/>
      <c r="H64" s="124"/>
      <c r="I64" s="124"/>
      <c r="J64" s="167">
        <f t="shared" si="0"/>
        <v>0</v>
      </c>
      <c r="K64" s="124"/>
      <c r="L64" s="124"/>
      <c r="M64" s="124"/>
      <c r="N64" s="124"/>
      <c r="O64" s="130">
        <f t="shared" si="1"/>
        <v>0</v>
      </c>
      <c r="P64" s="238">
        <f t="shared" si="3"/>
        <v>0</v>
      </c>
      <c r="Q64" s="167" t="str">
        <f t="shared" si="4"/>
        <v/>
      </c>
      <c r="R64" s="381" t="str">
        <f t="shared" si="5"/>
        <v/>
      </c>
      <c r="S64" s="510"/>
      <c r="T64" s="234"/>
      <c r="U64" s="234"/>
      <c r="V64" s="234"/>
      <c r="W64" s="234"/>
      <c r="X64" s="234"/>
      <c r="Y64" s="234"/>
      <c r="Z64" s="234"/>
      <c r="AA64" s="234"/>
      <c r="AB64" s="234"/>
      <c r="AC64" s="234"/>
      <c r="AD64" s="235"/>
      <c r="AE64" s="235"/>
    </row>
    <row r="65" spans="1:31" s="236" customFormat="1" ht="15.75" x14ac:dyDescent="0.2">
      <c r="A65" s="172">
        <f>COUNTIF($Q$10:Q65,"media")+COUNTIF($Q$10:Q65,"alta")</f>
        <v>0</v>
      </c>
      <c r="B65" s="477"/>
      <c r="C65" s="478"/>
      <c r="D65" s="478"/>
      <c r="E65" s="480"/>
      <c r="F65" s="124"/>
      <c r="G65" s="124"/>
      <c r="H65" s="124"/>
      <c r="I65" s="124"/>
      <c r="J65" s="167">
        <f t="shared" si="0"/>
        <v>0</v>
      </c>
      <c r="K65" s="124"/>
      <c r="L65" s="124"/>
      <c r="M65" s="124"/>
      <c r="N65" s="124"/>
      <c r="O65" s="130">
        <f t="shared" si="1"/>
        <v>0</v>
      </c>
      <c r="P65" s="238">
        <f t="shared" si="3"/>
        <v>0</v>
      </c>
      <c r="Q65" s="167" t="str">
        <f t="shared" si="4"/>
        <v/>
      </c>
      <c r="R65" s="381" t="str">
        <f t="shared" si="5"/>
        <v/>
      </c>
      <c r="S65" s="510"/>
      <c r="T65" s="234"/>
      <c r="U65" s="234"/>
      <c r="V65" s="234"/>
      <c r="W65" s="234"/>
      <c r="X65" s="234"/>
      <c r="Y65" s="234"/>
      <c r="Z65" s="234"/>
      <c r="AA65" s="234"/>
      <c r="AB65" s="234"/>
      <c r="AC65" s="234"/>
      <c r="AD65" s="235"/>
      <c r="AE65" s="235"/>
    </row>
    <row r="66" spans="1:31" s="236" customFormat="1" ht="15.75" x14ac:dyDescent="0.2">
      <c r="A66" s="172">
        <f>COUNTIF($Q$10:Q66,"media")+COUNTIF($Q$10:Q66,"alta")</f>
        <v>0</v>
      </c>
      <c r="B66" s="477" t="e">
        <f>VLOOKUP(S66,'02-Clasific. Activos Inform. '!$A$12:$AA$61,2,FALSE)</f>
        <v>#N/A</v>
      </c>
      <c r="C66" s="478" t="e">
        <f>VLOOKUP(S66,'02-Clasific. Activos Inform. '!$A$12:$AA$61,3,FALSE)</f>
        <v>#N/A</v>
      </c>
      <c r="D66" s="478" t="e">
        <f>VLOOKUP(S66,'02-Clasific. Activos Inform. '!$A$12:$AA$61,4,FALSE)</f>
        <v>#N/A</v>
      </c>
      <c r="E66" s="479" t="e">
        <f>VLOOKUP(S66,'02-Clasific. Activos Inform. '!$A$12:$AA$61,27,FALSE)</f>
        <v>#N/A</v>
      </c>
      <c r="F66" s="124"/>
      <c r="G66" s="124"/>
      <c r="H66" s="124"/>
      <c r="I66" s="124"/>
      <c r="J66" s="167">
        <f t="shared" si="0"/>
        <v>0</v>
      </c>
      <c r="K66" s="124"/>
      <c r="L66" s="124"/>
      <c r="M66" s="124"/>
      <c r="N66" s="124"/>
      <c r="O66" s="130">
        <f t="shared" si="1"/>
        <v>0</v>
      </c>
      <c r="P66" s="238">
        <f t="shared" si="3"/>
        <v>0</v>
      </c>
      <c r="Q66" s="167" t="str">
        <f t="shared" si="4"/>
        <v/>
      </c>
      <c r="R66" s="381" t="str">
        <f t="shared" si="5"/>
        <v/>
      </c>
      <c r="S66" s="510">
        <v>19</v>
      </c>
      <c r="T66" s="234"/>
      <c r="U66" s="234"/>
      <c r="V66" s="234"/>
      <c r="W66" s="234"/>
      <c r="X66" s="234"/>
      <c r="Y66" s="234"/>
      <c r="Z66" s="234"/>
      <c r="AA66" s="234"/>
      <c r="AB66" s="234"/>
      <c r="AC66" s="234"/>
      <c r="AD66" s="235"/>
      <c r="AE66" s="235"/>
    </row>
    <row r="67" spans="1:31" s="236" customFormat="1" ht="15.75" x14ac:dyDescent="0.2">
      <c r="A67" s="172">
        <f>COUNTIF($Q$10:Q67,"media")+COUNTIF($Q$10:Q67,"alta")</f>
        <v>0</v>
      </c>
      <c r="B67" s="477"/>
      <c r="C67" s="478"/>
      <c r="D67" s="478"/>
      <c r="E67" s="480"/>
      <c r="F67" s="124"/>
      <c r="G67" s="124"/>
      <c r="H67" s="124"/>
      <c r="I67" s="124"/>
      <c r="J67" s="167">
        <f t="shared" si="0"/>
        <v>0</v>
      </c>
      <c r="K67" s="124"/>
      <c r="L67" s="124"/>
      <c r="M67" s="124"/>
      <c r="N67" s="124"/>
      <c r="O67" s="130">
        <f t="shared" si="1"/>
        <v>0</v>
      </c>
      <c r="P67" s="238">
        <f t="shared" si="3"/>
        <v>0</v>
      </c>
      <c r="Q67" s="167" t="str">
        <f t="shared" si="4"/>
        <v/>
      </c>
      <c r="R67" s="381" t="str">
        <f t="shared" si="5"/>
        <v/>
      </c>
      <c r="S67" s="510"/>
      <c r="T67" s="234"/>
      <c r="U67" s="234"/>
      <c r="V67" s="234"/>
      <c r="W67" s="234"/>
      <c r="X67" s="234"/>
      <c r="Y67" s="234"/>
      <c r="Z67" s="234"/>
      <c r="AA67" s="234"/>
      <c r="AB67" s="234"/>
      <c r="AC67" s="234"/>
      <c r="AD67" s="235"/>
      <c r="AE67" s="235"/>
    </row>
    <row r="68" spans="1:31" s="236" customFormat="1" ht="15.75" x14ac:dyDescent="0.2">
      <c r="A68" s="172">
        <f>COUNTIF($Q$10:Q68,"media")+COUNTIF($Q$10:Q68,"alta")</f>
        <v>0</v>
      </c>
      <c r="B68" s="477"/>
      <c r="C68" s="478"/>
      <c r="D68" s="478"/>
      <c r="E68" s="480"/>
      <c r="F68" s="124"/>
      <c r="G68" s="124"/>
      <c r="H68" s="124"/>
      <c r="I68" s="124"/>
      <c r="J68" s="167">
        <f t="shared" si="0"/>
        <v>0</v>
      </c>
      <c r="K68" s="124"/>
      <c r="L68" s="124"/>
      <c r="M68" s="124"/>
      <c r="N68" s="124"/>
      <c r="O68" s="130">
        <f t="shared" si="1"/>
        <v>0</v>
      </c>
      <c r="P68" s="238">
        <f t="shared" si="3"/>
        <v>0</v>
      </c>
      <c r="Q68" s="167" t="str">
        <f t="shared" si="4"/>
        <v/>
      </c>
      <c r="R68" s="381" t="str">
        <f t="shared" si="5"/>
        <v/>
      </c>
      <c r="S68" s="510"/>
      <c r="T68" s="234"/>
      <c r="U68" s="234"/>
      <c r="V68" s="234"/>
      <c r="W68" s="234"/>
      <c r="X68" s="234"/>
      <c r="Y68" s="234"/>
      <c r="Z68" s="234"/>
      <c r="AA68" s="234"/>
      <c r="AB68" s="234"/>
      <c r="AC68" s="234"/>
      <c r="AD68" s="235"/>
      <c r="AE68" s="235"/>
    </row>
    <row r="69" spans="1:31" s="236" customFormat="1" ht="15.75" x14ac:dyDescent="0.2">
      <c r="A69" s="172">
        <f>COUNTIF($Q$10:Q69,"media")+COUNTIF($Q$10:Q69,"alta")</f>
        <v>0</v>
      </c>
      <c r="B69" s="477" t="e">
        <f>VLOOKUP(S69,'02-Clasific. Activos Inform. '!$A$12:$AA$61,2,FALSE)</f>
        <v>#N/A</v>
      </c>
      <c r="C69" s="478" t="e">
        <f>VLOOKUP(S69,'02-Clasific. Activos Inform. '!$A$12:$AA$61,3,FALSE)</f>
        <v>#N/A</v>
      </c>
      <c r="D69" s="478" t="e">
        <f>VLOOKUP(S69,'02-Clasific. Activos Inform. '!$A$12:$AA$61,4,FALSE)</f>
        <v>#N/A</v>
      </c>
      <c r="E69" s="479" t="e">
        <f>VLOOKUP(S69,'02-Clasific. Activos Inform. '!$A$12:$AA$61,27,FALSE)</f>
        <v>#N/A</v>
      </c>
      <c r="F69" s="124"/>
      <c r="G69" s="124"/>
      <c r="H69" s="124"/>
      <c r="I69" s="124"/>
      <c r="J69" s="167">
        <f t="shared" si="0"/>
        <v>0</v>
      </c>
      <c r="K69" s="124"/>
      <c r="L69" s="124"/>
      <c r="M69" s="124"/>
      <c r="N69" s="124"/>
      <c r="O69" s="130">
        <f t="shared" si="1"/>
        <v>0</v>
      </c>
      <c r="P69" s="238">
        <f t="shared" si="3"/>
        <v>0</v>
      </c>
      <c r="Q69" s="167" t="str">
        <f t="shared" si="4"/>
        <v/>
      </c>
      <c r="R69" s="381" t="str">
        <f t="shared" si="5"/>
        <v/>
      </c>
      <c r="S69" s="510">
        <v>20</v>
      </c>
      <c r="T69" s="234"/>
      <c r="U69" s="234"/>
      <c r="V69" s="234"/>
      <c r="W69" s="234"/>
      <c r="X69" s="234"/>
      <c r="Y69" s="234"/>
      <c r="Z69" s="234"/>
      <c r="AA69" s="234"/>
      <c r="AB69" s="234"/>
      <c r="AC69" s="234"/>
      <c r="AD69" s="235"/>
      <c r="AE69" s="235"/>
    </row>
    <row r="70" spans="1:31" s="236" customFormat="1" ht="15.75" x14ac:dyDescent="0.2">
      <c r="A70" s="172">
        <f>COUNTIF($Q$10:Q70,"media")+COUNTIF($Q$10:Q70,"alta")</f>
        <v>0</v>
      </c>
      <c r="B70" s="477"/>
      <c r="C70" s="478"/>
      <c r="D70" s="478"/>
      <c r="E70" s="480"/>
      <c r="F70" s="124"/>
      <c r="G70" s="124"/>
      <c r="H70" s="124"/>
      <c r="I70" s="124"/>
      <c r="J70" s="167">
        <f t="shared" si="0"/>
        <v>0</v>
      </c>
      <c r="K70" s="124"/>
      <c r="L70" s="124"/>
      <c r="M70" s="124"/>
      <c r="N70" s="124"/>
      <c r="O70" s="130">
        <f t="shared" si="1"/>
        <v>0</v>
      </c>
      <c r="P70" s="238">
        <f t="shared" si="3"/>
        <v>0</v>
      </c>
      <c r="Q70" s="167" t="str">
        <f t="shared" si="4"/>
        <v/>
      </c>
      <c r="R70" s="381" t="str">
        <f t="shared" si="5"/>
        <v/>
      </c>
      <c r="S70" s="510"/>
      <c r="T70" s="234"/>
      <c r="U70" s="234"/>
      <c r="V70" s="234"/>
      <c r="W70" s="234"/>
      <c r="X70" s="234"/>
      <c r="Y70" s="234"/>
      <c r="Z70" s="234"/>
      <c r="AA70" s="234"/>
      <c r="AB70" s="234"/>
      <c r="AC70" s="234"/>
      <c r="AD70" s="235"/>
      <c r="AE70" s="235"/>
    </row>
    <row r="71" spans="1:31" s="236" customFormat="1" ht="15.75" x14ac:dyDescent="0.2">
      <c r="A71" s="172">
        <f>COUNTIF($Q$10:Q71,"media")+COUNTIF($Q$10:Q71,"alta")</f>
        <v>0</v>
      </c>
      <c r="B71" s="477"/>
      <c r="C71" s="478"/>
      <c r="D71" s="478"/>
      <c r="E71" s="480"/>
      <c r="F71" s="124"/>
      <c r="G71" s="124"/>
      <c r="H71" s="124"/>
      <c r="I71" s="124"/>
      <c r="J71" s="167">
        <f t="shared" si="0"/>
        <v>0</v>
      </c>
      <c r="K71" s="124"/>
      <c r="L71" s="124"/>
      <c r="M71" s="124"/>
      <c r="N71" s="124"/>
      <c r="O71" s="130">
        <f t="shared" si="1"/>
        <v>0</v>
      </c>
      <c r="P71" s="238">
        <f t="shared" si="3"/>
        <v>0</v>
      </c>
      <c r="Q71" s="167" t="str">
        <f t="shared" si="4"/>
        <v/>
      </c>
      <c r="R71" s="381" t="str">
        <f t="shared" si="5"/>
        <v/>
      </c>
      <c r="S71" s="510"/>
      <c r="T71" s="234"/>
      <c r="U71" s="234"/>
      <c r="V71" s="234"/>
      <c r="W71" s="234"/>
      <c r="X71" s="234"/>
      <c r="Y71" s="234"/>
      <c r="Z71" s="234"/>
      <c r="AA71" s="234"/>
      <c r="AB71" s="234"/>
      <c r="AC71" s="234"/>
      <c r="AD71" s="235"/>
      <c r="AE71" s="235"/>
    </row>
    <row r="72" spans="1:31" s="236" customFormat="1" ht="15.75" x14ac:dyDescent="0.2">
      <c r="A72" s="172">
        <f>COUNTIF($Q$10:Q72,"media")+COUNTIF($Q$10:Q72,"alta")</f>
        <v>0</v>
      </c>
      <c r="B72" s="477" t="e">
        <f>VLOOKUP(S72,'02-Clasific. Activos Inform. '!$A$12:$AA$61,2,FALSE)</f>
        <v>#N/A</v>
      </c>
      <c r="C72" s="478" t="e">
        <f>VLOOKUP(S72,'02-Clasific. Activos Inform. '!$A$12:$AA$61,3,FALSE)</f>
        <v>#N/A</v>
      </c>
      <c r="D72" s="478" t="e">
        <f>VLOOKUP(S72,'02-Clasific. Activos Inform. '!$A$12:$AA$61,4,FALSE)</f>
        <v>#N/A</v>
      </c>
      <c r="E72" s="479" t="e">
        <f>VLOOKUP(S72,'02-Clasific. Activos Inform. '!$A$12:$AA$61,27,FALSE)</f>
        <v>#N/A</v>
      </c>
      <c r="F72" s="124"/>
      <c r="G72" s="124"/>
      <c r="H72" s="124"/>
      <c r="I72" s="124"/>
      <c r="J72" s="167">
        <f t="shared" si="0"/>
        <v>0</v>
      </c>
      <c r="K72" s="124"/>
      <c r="L72" s="124"/>
      <c r="M72" s="124"/>
      <c r="N72" s="124"/>
      <c r="O72" s="130">
        <f t="shared" si="1"/>
        <v>0</v>
      </c>
      <c r="P72" s="238">
        <f t="shared" si="3"/>
        <v>0</v>
      </c>
      <c r="Q72" s="167" t="str">
        <f t="shared" si="4"/>
        <v/>
      </c>
      <c r="R72" s="381" t="str">
        <f t="shared" si="5"/>
        <v/>
      </c>
      <c r="S72" s="510">
        <v>21</v>
      </c>
      <c r="T72" s="239"/>
      <c r="U72" s="107"/>
      <c r="V72" s="107"/>
      <c r="W72" s="107"/>
      <c r="X72" s="107"/>
      <c r="Y72" s="107"/>
      <c r="Z72" s="107"/>
      <c r="AA72" s="107"/>
      <c r="AB72" s="107"/>
      <c r="AC72" s="107"/>
      <c r="AD72" s="107"/>
    </row>
    <row r="73" spans="1:31" s="236" customFormat="1" ht="15.75" x14ac:dyDescent="0.2">
      <c r="A73" s="172">
        <f>COUNTIF($Q$10:Q73,"media")+COUNTIF($Q$10:Q73,"alta")</f>
        <v>0</v>
      </c>
      <c r="B73" s="477"/>
      <c r="C73" s="478"/>
      <c r="D73" s="478"/>
      <c r="E73" s="480"/>
      <c r="F73" s="124"/>
      <c r="G73" s="124"/>
      <c r="H73" s="124"/>
      <c r="I73" s="124"/>
      <c r="J73" s="167">
        <f t="shared" si="0"/>
        <v>0</v>
      </c>
      <c r="K73" s="124"/>
      <c r="L73" s="124"/>
      <c r="M73" s="124"/>
      <c r="N73" s="124"/>
      <c r="O73" s="130">
        <f t="shared" si="1"/>
        <v>0</v>
      </c>
      <c r="P73" s="238">
        <f t="shared" si="3"/>
        <v>0</v>
      </c>
      <c r="Q73" s="167" t="str">
        <f t="shared" si="4"/>
        <v/>
      </c>
      <c r="R73" s="381" t="str">
        <f t="shared" si="5"/>
        <v/>
      </c>
      <c r="S73" s="510"/>
      <c r="T73" s="239"/>
      <c r="U73" s="107"/>
      <c r="V73" s="107"/>
      <c r="W73" s="107"/>
      <c r="X73" s="107"/>
      <c r="Y73" s="107"/>
      <c r="Z73" s="107"/>
      <c r="AA73" s="107"/>
      <c r="AB73" s="107"/>
      <c r="AC73" s="107"/>
      <c r="AD73" s="107"/>
    </row>
    <row r="74" spans="1:31" s="236" customFormat="1" ht="15.75" x14ac:dyDescent="0.2">
      <c r="A74" s="172">
        <f>COUNTIF($Q$10:Q74,"media")+COUNTIF($Q$10:Q74,"alta")</f>
        <v>0</v>
      </c>
      <c r="B74" s="477"/>
      <c r="C74" s="478"/>
      <c r="D74" s="478"/>
      <c r="E74" s="480"/>
      <c r="F74" s="124"/>
      <c r="G74" s="124"/>
      <c r="H74" s="124"/>
      <c r="I74" s="124"/>
      <c r="J74" s="167">
        <f t="shared" si="0"/>
        <v>0</v>
      </c>
      <c r="K74" s="124"/>
      <c r="L74" s="124"/>
      <c r="M74" s="124"/>
      <c r="N74" s="124"/>
      <c r="O74" s="130">
        <f t="shared" si="1"/>
        <v>0</v>
      </c>
      <c r="P74" s="238">
        <f t="shared" si="3"/>
        <v>0</v>
      </c>
      <c r="Q74" s="167" t="str">
        <f t="shared" si="4"/>
        <v/>
      </c>
      <c r="R74" s="381" t="str">
        <f t="shared" si="5"/>
        <v/>
      </c>
      <c r="S74" s="510"/>
      <c r="T74" s="239"/>
      <c r="U74" s="107"/>
      <c r="V74" s="107"/>
      <c r="W74" s="107"/>
      <c r="X74" s="107"/>
      <c r="Y74" s="107"/>
      <c r="Z74" s="107"/>
      <c r="AA74" s="107"/>
      <c r="AB74" s="107"/>
      <c r="AC74" s="107"/>
      <c r="AD74" s="107"/>
    </row>
    <row r="75" spans="1:31" s="236" customFormat="1" ht="15.75" x14ac:dyDescent="0.2">
      <c r="A75" s="172">
        <f>COUNTIF($Q$10:Q75,"media")+COUNTIF($Q$10:Q75,"alta")</f>
        <v>0</v>
      </c>
      <c r="B75" s="477" t="e">
        <f>VLOOKUP(S75,'02-Clasific. Activos Inform. '!$A$12:$AA$61,2,FALSE)</f>
        <v>#N/A</v>
      </c>
      <c r="C75" s="478" t="e">
        <f>VLOOKUP(S75,'02-Clasific. Activos Inform. '!$A$12:$AA$61,3,FALSE)</f>
        <v>#N/A</v>
      </c>
      <c r="D75" s="478" t="e">
        <f>VLOOKUP(S75,'02-Clasific. Activos Inform. '!$A$12:$AA$61,4,FALSE)</f>
        <v>#N/A</v>
      </c>
      <c r="E75" s="479" t="e">
        <f>VLOOKUP(S75,'02-Clasific. Activos Inform. '!$A$12:$AA$61,27,FALSE)</f>
        <v>#N/A</v>
      </c>
      <c r="F75" s="124"/>
      <c r="G75" s="124"/>
      <c r="H75" s="124"/>
      <c r="I75" s="124"/>
      <c r="J75" s="167">
        <f t="shared" si="0"/>
        <v>0</v>
      </c>
      <c r="K75" s="124"/>
      <c r="L75" s="124"/>
      <c r="M75" s="124"/>
      <c r="N75" s="124"/>
      <c r="O75" s="130">
        <f t="shared" si="1"/>
        <v>0</v>
      </c>
      <c r="P75" s="238">
        <f t="shared" si="3"/>
        <v>0</v>
      </c>
      <c r="Q75" s="167" t="str">
        <f t="shared" si="4"/>
        <v/>
      </c>
      <c r="R75" s="381" t="str">
        <f t="shared" si="5"/>
        <v/>
      </c>
      <c r="S75" s="510">
        <v>22</v>
      </c>
      <c r="T75" s="239"/>
      <c r="U75" s="107"/>
      <c r="V75" s="107"/>
      <c r="W75" s="107"/>
      <c r="X75" s="107"/>
      <c r="Y75" s="107"/>
      <c r="Z75" s="107"/>
      <c r="AA75" s="107"/>
      <c r="AB75" s="107"/>
      <c r="AC75" s="107"/>
      <c r="AD75" s="107"/>
    </row>
    <row r="76" spans="1:31" s="236" customFormat="1" ht="15.75" x14ac:dyDescent="0.2">
      <c r="A76" s="172">
        <f>COUNTIF($Q$10:Q76,"media")+COUNTIF($Q$10:Q76,"alta")</f>
        <v>0</v>
      </c>
      <c r="B76" s="477"/>
      <c r="C76" s="478"/>
      <c r="D76" s="478"/>
      <c r="E76" s="480"/>
      <c r="F76" s="124"/>
      <c r="G76" s="124"/>
      <c r="H76" s="124"/>
      <c r="I76" s="124"/>
      <c r="J76" s="167">
        <f t="shared" ref="J76:J139" si="6">IF(I76="ALTA",3,IF(I76="MEDIA",2,IF(I76="BAJA",1,0)))</f>
        <v>0</v>
      </c>
      <c r="K76" s="124"/>
      <c r="L76" s="124"/>
      <c r="M76" s="124"/>
      <c r="N76" s="124"/>
      <c r="O76" s="130">
        <f t="shared" ref="O76:O139" si="7">IF(N76="ALTA",3,IF(N76="MEDIA",2,IF(N76="BAJA",1,0)))</f>
        <v>0</v>
      </c>
      <c r="P76" s="238">
        <f t="shared" si="3"/>
        <v>0</v>
      </c>
      <c r="Q76" s="167" t="str">
        <f t="shared" si="4"/>
        <v/>
      </c>
      <c r="R76" s="381" t="str">
        <f t="shared" si="5"/>
        <v/>
      </c>
      <c r="S76" s="510"/>
      <c r="T76" s="239"/>
      <c r="U76" s="107"/>
      <c r="V76" s="107"/>
      <c r="W76" s="107"/>
      <c r="X76" s="107"/>
      <c r="Y76" s="107"/>
      <c r="Z76" s="107"/>
      <c r="AA76" s="107"/>
      <c r="AB76" s="107"/>
      <c r="AC76" s="107"/>
      <c r="AD76" s="107"/>
    </row>
    <row r="77" spans="1:31" s="236" customFormat="1" ht="15.75" x14ac:dyDescent="0.2">
      <c r="A77" s="172">
        <f>COUNTIF($Q$10:Q77,"media")+COUNTIF($Q$10:Q77,"alta")</f>
        <v>0</v>
      </c>
      <c r="B77" s="477"/>
      <c r="C77" s="478"/>
      <c r="D77" s="478"/>
      <c r="E77" s="480"/>
      <c r="F77" s="124"/>
      <c r="G77" s="124"/>
      <c r="H77" s="124"/>
      <c r="I77" s="124"/>
      <c r="J77" s="167">
        <f t="shared" si="6"/>
        <v>0</v>
      </c>
      <c r="K77" s="124"/>
      <c r="L77" s="124"/>
      <c r="M77" s="124"/>
      <c r="N77" s="124"/>
      <c r="O77" s="130">
        <f t="shared" si="7"/>
        <v>0</v>
      </c>
      <c r="P77" s="238">
        <f t="shared" ref="P77:P88" si="8">O77*J77</f>
        <v>0</v>
      </c>
      <c r="Q77" s="167" t="str">
        <f t="shared" ref="Q77:Q140" si="9">IF(P77&gt;=6,"ALTA",IF(P77=1,"BAJA",IF(AND(P77&gt;=2,P77&lt;=4),"MEDIA","")))</f>
        <v/>
      </c>
      <c r="R77" s="381" t="str">
        <f t="shared" si="5"/>
        <v/>
      </c>
      <c r="S77" s="510"/>
      <c r="T77" s="239"/>
      <c r="U77" s="107"/>
      <c r="V77" s="107"/>
      <c r="W77" s="107"/>
      <c r="X77" s="107"/>
      <c r="Y77" s="107"/>
      <c r="Z77" s="107"/>
      <c r="AA77" s="107"/>
      <c r="AB77" s="107"/>
      <c r="AC77" s="107"/>
      <c r="AD77" s="107"/>
    </row>
    <row r="78" spans="1:31" s="236" customFormat="1" ht="15.75" x14ac:dyDescent="0.2">
      <c r="A78" s="172">
        <f>COUNTIF($Q$10:Q78,"media")+COUNTIF($Q$10:Q78,"alta")</f>
        <v>0</v>
      </c>
      <c r="B78" s="477" t="e">
        <f>VLOOKUP(S78,'02-Clasific. Activos Inform. '!$A$12:$AA$61,2,FALSE)</f>
        <v>#N/A</v>
      </c>
      <c r="C78" s="478" t="e">
        <f>VLOOKUP(S78,'02-Clasific. Activos Inform. '!$A$12:$AA$61,3,FALSE)</f>
        <v>#N/A</v>
      </c>
      <c r="D78" s="478" t="e">
        <f>VLOOKUP(S78,'02-Clasific. Activos Inform. '!$A$12:$AA$61,4,FALSE)</f>
        <v>#N/A</v>
      </c>
      <c r="E78" s="479" t="e">
        <f>VLOOKUP(S78,'02-Clasific. Activos Inform. '!$A$12:$AA$61,27,FALSE)</f>
        <v>#N/A</v>
      </c>
      <c r="F78" s="124"/>
      <c r="G78" s="124"/>
      <c r="H78" s="124"/>
      <c r="I78" s="124"/>
      <c r="J78" s="167">
        <f t="shared" si="6"/>
        <v>0</v>
      </c>
      <c r="K78" s="124"/>
      <c r="L78" s="124"/>
      <c r="M78" s="124"/>
      <c r="N78" s="124"/>
      <c r="O78" s="130">
        <f t="shared" si="7"/>
        <v>0</v>
      </c>
      <c r="P78" s="238">
        <f t="shared" si="8"/>
        <v>0</v>
      </c>
      <c r="Q78" s="167" t="str">
        <f t="shared" si="9"/>
        <v/>
      </c>
      <c r="R78" s="381" t="str">
        <f t="shared" si="5"/>
        <v/>
      </c>
      <c r="S78" s="510">
        <v>23</v>
      </c>
      <c r="T78" s="239"/>
      <c r="U78" s="107"/>
      <c r="V78" s="107"/>
      <c r="W78" s="107"/>
      <c r="X78" s="107"/>
      <c r="Y78" s="107"/>
      <c r="Z78" s="107"/>
      <c r="AA78" s="107"/>
      <c r="AB78" s="107"/>
      <c r="AC78" s="107"/>
      <c r="AD78" s="107"/>
    </row>
    <row r="79" spans="1:31" s="236" customFormat="1" ht="15.75" x14ac:dyDescent="0.2">
      <c r="A79" s="172">
        <f>COUNTIF($Q$10:Q79,"media")+COUNTIF($Q$10:Q79,"alta")</f>
        <v>0</v>
      </c>
      <c r="B79" s="477"/>
      <c r="C79" s="478"/>
      <c r="D79" s="478"/>
      <c r="E79" s="480"/>
      <c r="F79" s="124"/>
      <c r="G79" s="124"/>
      <c r="H79" s="124"/>
      <c r="I79" s="124"/>
      <c r="J79" s="167">
        <f t="shared" si="6"/>
        <v>0</v>
      </c>
      <c r="K79" s="124"/>
      <c r="L79" s="124"/>
      <c r="M79" s="124"/>
      <c r="N79" s="124"/>
      <c r="O79" s="130">
        <f t="shared" si="7"/>
        <v>0</v>
      </c>
      <c r="P79" s="238">
        <f t="shared" si="8"/>
        <v>0</v>
      </c>
      <c r="Q79" s="167" t="str">
        <f t="shared" si="9"/>
        <v/>
      </c>
      <c r="R79" s="381" t="str">
        <f t="shared" si="5"/>
        <v/>
      </c>
      <c r="S79" s="510"/>
      <c r="T79" s="239"/>
      <c r="U79" s="107"/>
      <c r="V79" s="107"/>
      <c r="W79" s="107"/>
      <c r="X79" s="107"/>
      <c r="Y79" s="107"/>
      <c r="Z79" s="107"/>
      <c r="AA79" s="107"/>
      <c r="AB79" s="107"/>
      <c r="AC79" s="107"/>
      <c r="AD79" s="107"/>
    </row>
    <row r="80" spans="1:31" s="236" customFormat="1" ht="15.75" x14ac:dyDescent="0.2">
      <c r="A80" s="172">
        <f>COUNTIF($Q$10:Q80,"media")+COUNTIF($Q$10:Q80,"alta")</f>
        <v>0</v>
      </c>
      <c r="B80" s="477"/>
      <c r="C80" s="478"/>
      <c r="D80" s="478"/>
      <c r="E80" s="480"/>
      <c r="F80" s="124"/>
      <c r="G80" s="124"/>
      <c r="H80" s="124"/>
      <c r="I80" s="124"/>
      <c r="J80" s="167">
        <f t="shared" si="6"/>
        <v>0</v>
      </c>
      <c r="K80" s="124"/>
      <c r="L80" s="124"/>
      <c r="M80" s="124"/>
      <c r="N80" s="124"/>
      <c r="O80" s="130">
        <f t="shared" si="7"/>
        <v>0</v>
      </c>
      <c r="P80" s="238">
        <f t="shared" si="8"/>
        <v>0</v>
      </c>
      <c r="Q80" s="167" t="str">
        <f t="shared" si="9"/>
        <v/>
      </c>
      <c r="R80" s="381" t="str">
        <f t="shared" si="5"/>
        <v/>
      </c>
      <c r="S80" s="510"/>
      <c r="T80" s="239"/>
      <c r="U80" s="107"/>
      <c r="V80" s="107"/>
      <c r="W80" s="107"/>
      <c r="X80" s="107"/>
      <c r="Y80" s="107"/>
      <c r="Z80" s="107"/>
      <c r="AA80" s="107"/>
      <c r="AB80" s="107"/>
      <c r="AC80" s="107"/>
      <c r="AD80" s="107"/>
    </row>
    <row r="81" spans="1:20" s="236" customFormat="1" ht="15.75" x14ac:dyDescent="0.2">
      <c r="A81" s="172">
        <f>COUNTIF($Q$10:Q81,"media")+COUNTIF($Q$10:Q81,"alta")</f>
        <v>0</v>
      </c>
      <c r="B81" s="477" t="e">
        <f>VLOOKUP(S81,'02-Clasific. Activos Inform. '!$A$12:$AA$61,2,FALSE)</f>
        <v>#N/A</v>
      </c>
      <c r="C81" s="478" t="e">
        <f>VLOOKUP(S81,'02-Clasific. Activos Inform. '!$A$12:$AA$61,3,FALSE)</f>
        <v>#N/A</v>
      </c>
      <c r="D81" s="478" t="e">
        <f>VLOOKUP(S81,'02-Clasific. Activos Inform. '!$A$12:$AA$61,4,FALSE)</f>
        <v>#N/A</v>
      </c>
      <c r="E81" s="479" t="e">
        <f>VLOOKUP(S81,'02-Clasific. Activos Inform. '!$A$12:$AA$61,27,FALSE)</f>
        <v>#N/A</v>
      </c>
      <c r="F81" s="124"/>
      <c r="G81" s="124"/>
      <c r="H81" s="124"/>
      <c r="I81" s="124"/>
      <c r="J81" s="167">
        <f t="shared" si="6"/>
        <v>0</v>
      </c>
      <c r="K81" s="124"/>
      <c r="L81" s="124"/>
      <c r="M81" s="124"/>
      <c r="N81" s="124"/>
      <c r="O81" s="130">
        <f t="shared" si="7"/>
        <v>0</v>
      </c>
      <c r="P81" s="238">
        <f t="shared" si="8"/>
        <v>0</v>
      </c>
      <c r="Q81" s="167" t="str">
        <f t="shared" si="9"/>
        <v/>
      </c>
      <c r="R81" s="381" t="str">
        <f t="shared" ref="R81:R144" si="10">IF(Q81="","",IF(OR(Q81="ALTA",Q81="MEDIA"),"", "SE ASUME EL RIESGO"))</f>
        <v/>
      </c>
      <c r="S81" s="510">
        <v>24</v>
      </c>
      <c r="T81" s="240"/>
    </row>
    <row r="82" spans="1:20" s="236" customFormat="1" ht="15.75" x14ac:dyDescent="0.2">
      <c r="A82" s="172">
        <f>COUNTIF($Q$10:Q82,"media")+COUNTIF($Q$10:Q82,"alta")</f>
        <v>0</v>
      </c>
      <c r="B82" s="477"/>
      <c r="C82" s="478"/>
      <c r="D82" s="478"/>
      <c r="E82" s="480"/>
      <c r="F82" s="124"/>
      <c r="G82" s="124"/>
      <c r="H82" s="124"/>
      <c r="I82" s="124"/>
      <c r="J82" s="167">
        <f t="shared" si="6"/>
        <v>0</v>
      </c>
      <c r="K82" s="124"/>
      <c r="L82" s="124"/>
      <c r="M82" s="124"/>
      <c r="N82" s="124"/>
      <c r="O82" s="130">
        <f t="shared" si="7"/>
        <v>0</v>
      </c>
      <c r="P82" s="238">
        <f t="shared" si="8"/>
        <v>0</v>
      </c>
      <c r="Q82" s="167" t="str">
        <f t="shared" si="9"/>
        <v/>
      </c>
      <c r="R82" s="381" t="str">
        <f t="shared" si="10"/>
        <v/>
      </c>
      <c r="S82" s="510"/>
      <c r="T82" s="240"/>
    </row>
    <row r="83" spans="1:20" s="236" customFormat="1" ht="15.75" x14ac:dyDescent="0.2">
      <c r="A83" s="172">
        <f>COUNTIF($Q$10:Q83,"media")+COUNTIF($Q$10:Q83,"alta")</f>
        <v>0</v>
      </c>
      <c r="B83" s="477"/>
      <c r="C83" s="478"/>
      <c r="D83" s="478"/>
      <c r="E83" s="480"/>
      <c r="F83" s="124"/>
      <c r="G83" s="124"/>
      <c r="H83" s="124"/>
      <c r="I83" s="124"/>
      <c r="J83" s="167">
        <f t="shared" si="6"/>
        <v>0</v>
      </c>
      <c r="K83" s="124"/>
      <c r="L83" s="124"/>
      <c r="M83" s="124"/>
      <c r="N83" s="124"/>
      <c r="O83" s="130">
        <f t="shared" si="7"/>
        <v>0</v>
      </c>
      <c r="P83" s="238">
        <f t="shared" si="8"/>
        <v>0</v>
      </c>
      <c r="Q83" s="167" t="str">
        <f t="shared" si="9"/>
        <v/>
      </c>
      <c r="R83" s="381" t="str">
        <f t="shared" si="10"/>
        <v/>
      </c>
      <c r="S83" s="510"/>
      <c r="T83" s="240"/>
    </row>
    <row r="84" spans="1:20" s="236" customFormat="1" ht="15.75" x14ac:dyDescent="0.2">
      <c r="A84" s="172">
        <f>COUNTIF($Q$10:Q84,"media")+COUNTIF($Q$10:Q84,"alta")</f>
        <v>0</v>
      </c>
      <c r="B84" s="477" t="e">
        <f>VLOOKUP(S84,'02-Clasific. Activos Inform. '!$A$12:$AA$61,2,FALSE)</f>
        <v>#N/A</v>
      </c>
      <c r="C84" s="478" t="e">
        <f>VLOOKUP(S84,'02-Clasific. Activos Inform. '!$A$12:$AA$61,3,FALSE)</f>
        <v>#N/A</v>
      </c>
      <c r="D84" s="478" t="e">
        <f>VLOOKUP(S84,'02-Clasific. Activos Inform. '!$A$12:$AA$61,4,FALSE)</f>
        <v>#N/A</v>
      </c>
      <c r="E84" s="479" t="e">
        <f>VLOOKUP(S84,'02-Clasific. Activos Inform. '!$A$12:$AA$61,27,FALSE)</f>
        <v>#N/A</v>
      </c>
      <c r="F84" s="124"/>
      <c r="G84" s="124"/>
      <c r="H84" s="124"/>
      <c r="I84" s="124"/>
      <c r="J84" s="167">
        <f t="shared" si="6"/>
        <v>0</v>
      </c>
      <c r="K84" s="124"/>
      <c r="L84" s="124"/>
      <c r="M84" s="124"/>
      <c r="N84" s="124"/>
      <c r="O84" s="130">
        <f t="shared" si="7"/>
        <v>0</v>
      </c>
      <c r="P84" s="238">
        <f t="shared" si="8"/>
        <v>0</v>
      </c>
      <c r="Q84" s="167" t="str">
        <f t="shared" si="9"/>
        <v/>
      </c>
      <c r="R84" s="381" t="str">
        <f t="shared" si="10"/>
        <v/>
      </c>
      <c r="S84" s="510">
        <v>25</v>
      </c>
      <c r="T84" s="240"/>
    </row>
    <row r="85" spans="1:20" s="236" customFormat="1" ht="15.75" x14ac:dyDescent="0.2">
      <c r="A85" s="172">
        <f>COUNTIF($Q$10:Q85,"media")+COUNTIF($Q$10:Q85,"alta")</f>
        <v>0</v>
      </c>
      <c r="B85" s="477"/>
      <c r="C85" s="478"/>
      <c r="D85" s="478"/>
      <c r="E85" s="480"/>
      <c r="F85" s="124"/>
      <c r="G85" s="124"/>
      <c r="H85" s="124"/>
      <c r="I85" s="124"/>
      <c r="J85" s="167">
        <f t="shared" si="6"/>
        <v>0</v>
      </c>
      <c r="K85" s="124"/>
      <c r="L85" s="124"/>
      <c r="M85" s="124"/>
      <c r="N85" s="124"/>
      <c r="O85" s="130">
        <f t="shared" si="7"/>
        <v>0</v>
      </c>
      <c r="P85" s="238">
        <f t="shared" si="8"/>
        <v>0</v>
      </c>
      <c r="Q85" s="167" t="str">
        <f t="shared" si="9"/>
        <v/>
      </c>
      <c r="R85" s="381" t="str">
        <f t="shared" si="10"/>
        <v/>
      </c>
      <c r="S85" s="510"/>
      <c r="T85" s="240"/>
    </row>
    <row r="86" spans="1:20" s="236" customFormat="1" ht="15.75" x14ac:dyDescent="0.2">
      <c r="A86" s="172">
        <f>COUNTIF($Q$10:Q86,"media")+COUNTIF($Q$10:Q86,"alta")</f>
        <v>0</v>
      </c>
      <c r="B86" s="477"/>
      <c r="C86" s="478"/>
      <c r="D86" s="478"/>
      <c r="E86" s="480"/>
      <c r="F86" s="124"/>
      <c r="G86" s="124"/>
      <c r="H86" s="124"/>
      <c r="I86" s="124"/>
      <c r="J86" s="167">
        <f t="shared" si="6"/>
        <v>0</v>
      </c>
      <c r="K86" s="124"/>
      <c r="L86" s="124"/>
      <c r="M86" s="124"/>
      <c r="N86" s="124"/>
      <c r="O86" s="130">
        <f t="shared" si="7"/>
        <v>0</v>
      </c>
      <c r="P86" s="238">
        <f t="shared" si="8"/>
        <v>0</v>
      </c>
      <c r="Q86" s="167" t="str">
        <f t="shared" si="9"/>
        <v/>
      </c>
      <c r="R86" s="381" t="str">
        <f t="shared" si="10"/>
        <v/>
      </c>
      <c r="S86" s="510"/>
      <c r="T86" s="240"/>
    </row>
    <row r="87" spans="1:20" s="236" customFormat="1" ht="15.75" x14ac:dyDescent="0.2">
      <c r="A87" s="172">
        <f>COUNTIF($Q$10:Q87,"media")+COUNTIF($Q$10:Q87,"alta")</f>
        <v>0</v>
      </c>
      <c r="B87" s="477" t="e">
        <f>VLOOKUP(S87,'02-Clasific. Activos Inform. '!$A$12:$AA$61,2,FALSE)</f>
        <v>#N/A</v>
      </c>
      <c r="C87" s="478" t="e">
        <f>VLOOKUP(S87,'02-Clasific. Activos Inform. '!$A$12:$AA$61,3,FALSE)</f>
        <v>#N/A</v>
      </c>
      <c r="D87" s="478" t="e">
        <f>VLOOKUP(S87,'02-Clasific. Activos Inform. '!$A$12:$AA$61,4,FALSE)</f>
        <v>#N/A</v>
      </c>
      <c r="E87" s="479" t="e">
        <f>VLOOKUP(S87,'02-Clasific. Activos Inform. '!$A$12:$AA$61,27,FALSE)</f>
        <v>#N/A</v>
      </c>
      <c r="F87" s="124"/>
      <c r="G87" s="124"/>
      <c r="H87" s="124"/>
      <c r="I87" s="124"/>
      <c r="J87" s="167">
        <f t="shared" si="6"/>
        <v>0</v>
      </c>
      <c r="K87" s="124"/>
      <c r="L87" s="124"/>
      <c r="M87" s="124"/>
      <c r="N87" s="124"/>
      <c r="O87" s="130">
        <f t="shared" si="7"/>
        <v>0</v>
      </c>
      <c r="P87" s="238">
        <f t="shared" si="8"/>
        <v>0</v>
      </c>
      <c r="Q87" s="167" t="str">
        <f t="shared" si="9"/>
        <v/>
      </c>
      <c r="R87" s="381" t="str">
        <f t="shared" si="10"/>
        <v/>
      </c>
      <c r="S87" s="510">
        <v>26</v>
      </c>
      <c r="T87" s="240"/>
    </row>
    <row r="88" spans="1:20" s="236" customFormat="1" ht="15.75" x14ac:dyDescent="0.2">
      <c r="A88" s="172">
        <f>COUNTIF($Q$10:Q88,"media")+COUNTIF($Q$10:Q88,"alta")</f>
        <v>0</v>
      </c>
      <c r="B88" s="477"/>
      <c r="C88" s="478"/>
      <c r="D88" s="478"/>
      <c r="E88" s="480"/>
      <c r="F88" s="124"/>
      <c r="G88" s="124"/>
      <c r="H88" s="124"/>
      <c r="I88" s="124"/>
      <c r="J88" s="167">
        <f t="shared" si="6"/>
        <v>0</v>
      </c>
      <c r="K88" s="124"/>
      <c r="L88" s="124"/>
      <c r="M88" s="124"/>
      <c r="N88" s="124"/>
      <c r="O88" s="130">
        <f t="shared" si="7"/>
        <v>0</v>
      </c>
      <c r="P88" s="238">
        <f t="shared" si="8"/>
        <v>0</v>
      </c>
      <c r="Q88" s="167" t="str">
        <f t="shared" si="9"/>
        <v/>
      </c>
      <c r="R88" s="381" t="str">
        <f t="shared" si="10"/>
        <v/>
      </c>
      <c r="S88" s="510"/>
      <c r="T88" s="240"/>
    </row>
    <row r="89" spans="1:20" s="236" customFormat="1" ht="15.75" x14ac:dyDescent="0.2">
      <c r="A89" s="172">
        <f>COUNTIF($Q$10:Q89,"media")+COUNTIF($Q$10:Q89,"alta")</f>
        <v>0</v>
      </c>
      <c r="B89" s="477"/>
      <c r="C89" s="478"/>
      <c r="D89" s="478"/>
      <c r="E89" s="480"/>
      <c r="F89" s="124"/>
      <c r="G89" s="124"/>
      <c r="H89" s="124"/>
      <c r="I89" s="124"/>
      <c r="J89" s="167">
        <f t="shared" si="6"/>
        <v>0</v>
      </c>
      <c r="K89" s="124"/>
      <c r="L89" s="124"/>
      <c r="M89" s="124"/>
      <c r="N89" s="124"/>
      <c r="O89" s="130">
        <f t="shared" si="7"/>
        <v>0</v>
      </c>
      <c r="P89" s="238">
        <f t="shared" ref="P89:P113" si="11">O89*J89</f>
        <v>0</v>
      </c>
      <c r="Q89" s="167" t="str">
        <f t="shared" si="9"/>
        <v/>
      </c>
      <c r="R89" s="381" t="str">
        <f t="shared" si="10"/>
        <v/>
      </c>
      <c r="S89" s="510"/>
    </row>
    <row r="90" spans="1:20" s="236" customFormat="1" ht="15.75" x14ac:dyDescent="0.2">
      <c r="A90" s="172">
        <f>COUNTIF($Q$10:Q90,"media")+COUNTIF($Q$10:Q90,"alta")</f>
        <v>0</v>
      </c>
      <c r="B90" s="477" t="e">
        <f>VLOOKUP(S90,'02-Clasific. Activos Inform. '!$A$12:$AA$61,2,FALSE)</f>
        <v>#N/A</v>
      </c>
      <c r="C90" s="478" t="e">
        <f>VLOOKUP(S90,'02-Clasific. Activos Inform. '!$A$12:$AA$61,3,FALSE)</f>
        <v>#N/A</v>
      </c>
      <c r="D90" s="478" t="e">
        <f>VLOOKUP(S90,'02-Clasific. Activos Inform. '!$A$12:$AA$61,4,FALSE)</f>
        <v>#N/A</v>
      </c>
      <c r="E90" s="479" t="e">
        <f>VLOOKUP(S90,'02-Clasific. Activos Inform. '!$A$12:$AA$61,27,FALSE)</f>
        <v>#N/A</v>
      </c>
      <c r="F90" s="124"/>
      <c r="G90" s="124"/>
      <c r="H90" s="124"/>
      <c r="I90" s="124"/>
      <c r="J90" s="167">
        <f t="shared" si="6"/>
        <v>0</v>
      </c>
      <c r="K90" s="124"/>
      <c r="L90" s="124"/>
      <c r="M90" s="124"/>
      <c r="N90" s="124"/>
      <c r="O90" s="130">
        <f t="shared" si="7"/>
        <v>0</v>
      </c>
      <c r="P90" s="238">
        <f t="shared" si="11"/>
        <v>0</v>
      </c>
      <c r="Q90" s="167" t="str">
        <f t="shared" si="9"/>
        <v/>
      </c>
      <c r="R90" s="381" t="str">
        <f t="shared" si="10"/>
        <v/>
      </c>
      <c r="S90" s="510">
        <v>27</v>
      </c>
    </row>
    <row r="91" spans="1:20" s="236" customFormat="1" ht="15.75" x14ac:dyDescent="0.2">
      <c r="A91" s="172">
        <f>COUNTIF($Q$10:Q91,"media")+COUNTIF($Q$10:Q91,"alta")</f>
        <v>0</v>
      </c>
      <c r="B91" s="477"/>
      <c r="C91" s="478"/>
      <c r="D91" s="478"/>
      <c r="E91" s="480"/>
      <c r="F91" s="124"/>
      <c r="G91" s="124"/>
      <c r="H91" s="124"/>
      <c r="I91" s="124"/>
      <c r="J91" s="167">
        <f t="shared" si="6"/>
        <v>0</v>
      </c>
      <c r="K91" s="124"/>
      <c r="L91" s="124"/>
      <c r="M91" s="124"/>
      <c r="N91" s="124"/>
      <c r="O91" s="130">
        <f t="shared" si="7"/>
        <v>0</v>
      </c>
      <c r="P91" s="238">
        <f t="shared" si="11"/>
        <v>0</v>
      </c>
      <c r="Q91" s="167" t="str">
        <f t="shared" si="9"/>
        <v/>
      </c>
      <c r="R91" s="381" t="str">
        <f t="shared" si="10"/>
        <v/>
      </c>
      <c r="S91" s="510"/>
    </row>
    <row r="92" spans="1:20" s="236" customFormat="1" ht="15.75" x14ac:dyDescent="0.2">
      <c r="A92" s="172">
        <f>COUNTIF($Q$10:Q92,"media")+COUNTIF($Q$10:Q92,"alta")</f>
        <v>0</v>
      </c>
      <c r="B92" s="477"/>
      <c r="C92" s="478"/>
      <c r="D92" s="478"/>
      <c r="E92" s="480"/>
      <c r="F92" s="124"/>
      <c r="G92" s="124"/>
      <c r="H92" s="124"/>
      <c r="I92" s="124"/>
      <c r="J92" s="167">
        <f t="shared" si="6"/>
        <v>0</v>
      </c>
      <c r="K92" s="124"/>
      <c r="L92" s="124"/>
      <c r="M92" s="124"/>
      <c r="N92" s="124"/>
      <c r="O92" s="130">
        <f t="shared" si="7"/>
        <v>0</v>
      </c>
      <c r="P92" s="238">
        <f t="shared" si="11"/>
        <v>0</v>
      </c>
      <c r="Q92" s="167" t="str">
        <f t="shared" si="9"/>
        <v/>
      </c>
      <c r="R92" s="381" t="str">
        <f t="shared" si="10"/>
        <v/>
      </c>
      <c r="S92" s="510"/>
    </row>
    <row r="93" spans="1:20" s="236" customFormat="1" ht="15.75" x14ac:dyDescent="0.2">
      <c r="A93" s="172">
        <f>COUNTIF($Q$10:Q93,"media")+COUNTIF($Q$10:Q93,"alta")</f>
        <v>0</v>
      </c>
      <c r="B93" s="477" t="e">
        <f>VLOOKUP(S93,'02-Clasific. Activos Inform. '!$A$12:$AA$61,2,FALSE)</f>
        <v>#N/A</v>
      </c>
      <c r="C93" s="478" t="e">
        <f>VLOOKUP(S93,'02-Clasific. Activos Inform. '!$A$12:$AA$61,3,FALSE)</f>
        <v>#N/A</v>
      </c>
      <c r="D93" s="478" t="e">
        <f>VLOOKUP(S93,'02-Clasific. Activos Inform. '!$A$12:$AA$61,4,FALSE)</f>
        <v>#N/A</v>
      </c>
      <c r="E93" s="479" t="e">
        <f>VLOOKUP(S93,'02-Clasific. Activos Inform. '!$A$12:$AA$61,27,FALSE)</f>
        <v>#N/A</v>
      </c>
      <c r="F93" s="124"/>
      <c r="G93" s="124"/>
      <c r="H93" s="124"/>
      <c r="I93" s="124"/>
      <c r="J93" s="167">
        <f t="shared" si="6"/>
        <v>0</v>
      </c>
      <c r="K93" s="124"/>
      <c r="L93" s="124"/>
      <c r="M93" s="124"/>
      <c r="N93" s="124"/>
      <c r="O93" s="130">
        <f t="shared" si="7"/>
        <v>0</v>
      </c>
      <c r="P93" s="238">
        <f t="shared" si="11"/>
        <v>0</v>
      </c>
      <c r="Q93" s="167" t="str">
        <f t="shared" si="9"/>
        <v/>
      </c>
      <c r="R93" s="381" t="str">
        <f t="shared" si="10"/>
        <v/>
      </c>
      <c r="S93" s="510">
        <v>28</v>
      </c>
    </row>
    <row r="94" spans="1:20" s="236" customFormat="1" ht="15.75" x14ac:dyDescent="0.2">
      <c r="A94" s="172">
        <f>COUNTIF($Q$10:Q94,"media")+COUNTIF($Q$10:Q94,"alta")</f>
        <v>0</v>
      </c>
      <c r="B94" s="477"/>
      <c r="C94" s="478"/>
      <c r="D94" s="478"/>
      <c r="E94" s="480"/>
      <c r="F94" s="124"/>
      <c r="G94" s="124"/>
      <c r="H94" s="124"/>
      <c r="I94" s="124"/>
      <c r="J94" s="167">
        <f t="shared" si="6"/>
        <v>0</v>
      </c>
      <c r="K94" s="124"/>
      <c r="L94" s="124"/>
      <c r="M94" s="124"/>
      <c r="N94" s="124"/>
      <c r="O94" s="130">
        <f t="shared" si="7"/>
        <v>0</v>
      </c>
      <c r="P94" s="238">
        <f t="shared" si="11"/>
        <v>0</v>
      </c>
      <c r="Q94" s="167" t="str">
        <f t="shared" si="9"/>
        <v/>
      </c>
      <c r="R94" s="381" t="str">
        <f t="shared" si="10"/>
        <v/>
      </c>
      <c r="S94" s="510"/>
    </row>
    <row r="95" spans="1:20" s="236" customFormat="1" ht="15.75" x14ac:dyDescent="0.2">
      <c r="A95" s="172">
        <f>COUNTIF($Q$10:Q95,"media")+COUNTIF($Q$10:Q95,"alta")</f>
        <v>0</v>
      </c>
      <c r="B95" s="477"/>
      <c r="C95" s="478"/>
      <c r="D95" s="478"/>
      <c r="E95" s="480"/>
      <c r="F95" s="124"/>
      <c r="G95" s="124"/>
      <c r="H95" s="124"/>
      <c r="I95" s="124"/>
      <c r="J95" s="167">
        <f t="shared" si="6"/>
        <v>0</v>
      </c>
      <c r="K95" s="124"/>
      <c r="L95" s="124"/>
      <c r="M95" s="124"/>
      <c r="N95" s="124"/>
      <c r="O95" s="130">
        <f t="shared" si="7"/>
        <v>0</v>
      </c>
      <c r="P95" s="238">
        <f t="shared" si="11"/>
        <v>0</v>
      </c>
      <c r="Q95" s="167" t="str">
        <f t="shared" si="9"/>
        <v/>
      </c>
      <c r="R95" s="381" t="str">
        <f t="shared" si="10"/>
        <v/>
      </c>
      <c r="S95" s="510"/>
    </row>
    <row r="96" spans="1:20" s="236" customFormat="1" ht="15.75" x14ac:dyDescent="0.2">
      <c r="A96" s="172">
        <f>COUNTIF($Q$10:Q96,"media")+COUNTIF($Q$10:Q96,"alta")</f>
        <v>0</v>
      </c>
      <c r="B96" s="477" t="e">
        <f>VLOOKUP(S96,'02-Clasific. Activos Inform. '!$A$12:$AA$61,2,FALSE)</f>
        <v>#N/A</v>
      </c>
      <c r="C96" s="478" t="e">
        <f>VLOOKUP(S96,'02-Clasific. Activos Inform. '!$A$12:$AA$61,3,FALSE)</f>
        <v>#N/A</v>
      </c>
      <c r="D96" s="478" t="e">
        <f>VLOOKUP(S96,'02-Clasific. Activos Inform. '!$A$12:$AA$61,4,FALSE)</f>
        <v>#N/A</v>
      </c>
      <c r="E96" s="479" t="e">
        <f>VLOOKUP(S96,'02-Clasific. Activos Inform. '!$A$12:$AA$61,27,FALSE)</f>
        <v>#N/A</v>
      </c>
      <c r="F96" s="124"/>
      <c r="G96" s="124"/>
      <c r="H96" s="124"/>
      <c r="I96" s="124"/>
      <c r="J96" s="167">
        <f t="shared" si="6"/>
        <v>0</v>
      </c>
      <c r="K96" s="124"/>
      <c r="L96" s="124"/>
      <c r="M96" s="124"/>
      <c r="N96" s="124"/>
      <c r="O96" s="130">
        <f t="shared" si="7"/>
        <v>0</v>
      </c>
      <c r="P96" s="238">
        <f t="shared" si="11"/>
        <v>0</v>
      </c>
      <c r="Q96" s="167" t="str">
        <f t="shared" si="9"/>
        <v/>
      </c>
      <c r="R96" s="381" t="str">
        <f t="shared" si="10"/>
        <v/>
      </c>
      <c r="S96" s="510">
        <v>29</v>
      </c>
    </row>
    <row r="97" spans="1:19" s="236" customFormat="1" ht="15.75" x14ac:dyDescent="0.2">
      <c r="A97" s="172">
        <f>COUNTIF($Q$10:Q97,"media")+COUNTIF($Q$10:Q97,"alta")</f>
        <v>0</v>
      </c>
      <c r="B97" s="477"/>
      <c r="C97" s="478"/>
      <c r="D97" s="478"/>
      <c r="E97" s="480"/>
      <c r="F97" s="124"/>
      <c r="G97" s="124"/>
      <c r="H97" s="124"/>
      <c r="I97" s="124"/>
      <c r="J97" s="167">
        <f t="shared" si="6"/>
        <v>0</v>
      </c>
      <c r="K97" s="124"/>
      <c r="L97" s="124"/>
      <c r="M97" s="124"/>
      <c r="N97" s="124"/>
      <c r="O97" s="130">
        <f t="shared" si="7"/>
        <v>0</v>
      </c>
      <c r="P97" s="238">
        <f t="shared" si="11"/>
        <v>0</v>
      </c>
      <c r="Q97" s="167" t="str">
        <f t="shared" si="9"/>
        <v/>
      </c>
      <c r="R97" s="381" t="str">
        <f t="shared" si="10"/>
        <v/>
      </c>
      <c r="S97" s="510"/>
    </row>
    <row r="98" spans="1:19" s="236" customFormat="1" ht="15.75" x14ac:dyDescent="0.2">
      <c r="A98" s="172">
        <f>COUNTIF($Q$10:Q98,"media")+COUNTIF($Q$10:Q98,"alta")</f>
        <v>0</v>
      </c>
      <c r="B98" s="477"/>
      <c r="C98" s="478"/>
      <c r="D98" s="478"/>
      <c r="E98" s="480"/>
      <c r="F98" s="124"/>
      <c r="G98" s="124"/>
      <c r="H98" s="124"/>
      <c r="I98" s="124"/>
      <c r="J98" s="167">
        <f t="shared" si="6"/>
        <v>0</v>
      </c>
      <c r="K98" s="124"/>
      <c r="L98" s="124"/>
      <c r="M98" s="124"/>
      <c r="N98" s="124"/>
      <c r="O98" s="130">
        <f t="shared" si="7"/>
        <v>0</v>
      </c>
      <c r="P98" s="238">
        <f t="shared" si="11"/>
        <v>0</v>
      </c>
      <c r="Q98" s="167" t="str">
        <f t="shared" si="9"/>
        <v/>
      </c>
      <c r="R98" s="381" t="str">
        <f t="shared" si="10"/>
        <v/>
      </c>
      <c r="S98" s="510"/>
    </row>
    <row r="99" spans="1:19" s="236" customFormat="1" ht="15.75" x14ac:dyDescent="0.2">
      <c r="A99" s="172">
        <f>COUNTIF($Q$10:Q99,"media")+COUNTIF($Q$10:Q99,"alta")</f>
        <v>0</v>
      </c>
      <c r="B99" s="477" t="e">
        <f>VLOOKUP(S99,'02-Clasific. Activos Inform. '!$A$12:$AA$61,2,FALSE)</f>
        <v>#N/A</v>
      </c>
      <c r="C99" s="478" t="e">
        <f>VLOOKUP(S99,'02-Clasific. Activos Inform. '!$A$12:$AA$61,3,FALSE)</f>
        <v>#N/A</v>
      </c>
      <c r="D99" s="478" t="e">
        <f>VLOOKUP(S99,'02-Clasific. Activos Inform. '!$A$12:$AA$61,4,FALSE)</f>
        <v>#N/A</v>
      </c>
      <c r="E99" s="479" t="e">
        <f>VLOOKUP(S99,'02-Clasific. Activos Inform. '!$A$12:$AA$61,27,FALSE)</f>
        <v>#N/A</v>
      </c>
      <c r="F99" s="124"/>
      <c r="G99" s="124"/>
      <c r="H99" s="124"/>
      <c r="I99" s="124"/>
      <c r="J99" s="167">
        <f t="shared" si="6"/>
        <v>0</v>
      </c>
      <c r="K99" s="124"/>
      <c r="L99" s="124"/>
      <c r="M99" s="124"/>
      <c r="N99" s="124"/>
      <c r="O99" s="130">
        <f t="shared" si="7"/>
        <v>0</v>
      </c>
      <c r="P99" s="238">
        <f t="shared" si="11"/>
        <v>0</v>
      </c>
      <c r="Q99" s="167" t="str">
        <f t="shared" si="9"/>
        <v/>
      </c>
      <c r="R99" s="381" t="str">
        <f t="shared" si="10"/>
        <v/>
      </c>
      <c r="S99" s="510">
        <v>30</v>
      </c>
    </row>
    <row r="100" spans="1:19" s="236" customFormat="1" ht="15.75" x14ac:dyDescent="0.2">
      <c r="A100" s="172">
        <f>COUNTIF($Q$10:Q100,"media")+COUNTIF($Q$10:Q100,"alta")</f>
        <v>0</v>
      </c>
      <c r="B100" s="477"/>
      <c r="C100" s="478"/>
      <c r="D100" s="478"/>
      <c r="E100" s="480"/>
      <c r="F100" s="124"/>
      <c r="G100" s="124"/>
      <c r="H100" s="124"/>
      <c r="I100" s="124"/>
      <c r="J100" s="167">
        <f t="shared" si="6"/>
        <v>0</v>
      </c>
      <c r="K100" s="124"/>
      <c r="L100" s="124"/>
      <c r="M100" s="124"/>
      <c r="N100" s="124"/>
      <c r="O100" s="130">
        <f t="shared" si="7"/>
        <v>0</v>
      </c>
      <c r="P100" s="238">
        <f t="shared" si="11"/>
        <v>0</v>
      </c>
      <c r="Q100" s="167" t="str">
        <f t="shared" si="9"/>
        <v/>
      </c>
      <c r="R100" s="381" t="str">
        <f t="shared" si="10"/>
        <v/>
      </c>
      <c r="S100" s="510"/>
    </row>
    <row r="101" spans="1:19" s="236" customFormat="1" ht="15.75" x14ac:dyDescent="0.2">
      <c r="A101" s="172">
        <f>COUNTIF($Q$10:Q101,"media")+COUNTIF($Q$10:Q101,"alta")</f>
        <v>0</v>
      </c>
      <c r="B101" s="477"/>
      <c r="C101" s="478"/>
      <c r="D101" s="478"/>
      <c r="E101" s="480"/>
      <c r="F101" s="124"/>
      <c r="G101" s="124"/>
      <c r="H101" s="124"/>
      <c r="I101" s="124"/>
      <c r="J101" s="167">
        <f t="shared" si="6"/>
        <v>0</v>
      </c>
      <c r="K101" s="124"/>
      <c r="L101" s="124"/>
      <c r="M101" s="124"/>
      <c r="N101" s="124"/>
      <c r="O101" s="130">
        <f t="shared" si="7"/>
        <v>0</v>
      </c>
      <c r="P101" s="238">
        <f t="shared" si="11"/>
        <v>0</v>
      </c>
      <c r="Q101" s="167" t="str">
        <f t="shared" si="9"/>
        <v/>
      </c>
      <c r="R101" s="381" t="str">
        <f t="shared" si="10"/>
        <v/>
      </c>
      <c r="S101" s="510"/>
    </row>
    <row r="102" spans="1:19" s="236" customFormat="1" ht="15.75" x14ac:dyDescent="0.2">
      <c r="A102" s="172">
        <f>COUNTIF($Q$10:Q102,"media")+COUNTIF($Q$10:Q102,"alta")</f>
        <v>0</v>
      </c>
      <c r="B102" s="477" t="e">
        <f>VLOOKUP(S102,'02-Clasific. Activos Inform. '!$A$12:$AA$61,2,FALSE)</f>
        <v>#N/A</v>
      </c>
      <c r="C102" s="478" t="e">
        <f>VLOOKUP(S102,'02-Clasific. Activos Inform. '!$A$12:$AA$61,3,FALSE)</f>
        <v>#N/A</v>
      </c>
      <c r="D102" s="478" t="e">
        <f>VLOOKUP(S102,'02-Clasific. Activos Inform. '!$A$12:$AA$61,4,FALSE)</f>
        <v>#N/A</v>
      </c>
      <c r="E102" s="479" t="e">
        <f>VLOOKUP(S102,'02-Clasific. Activos Inform. '!$A$12:$AA$61,27,FALSE)</f>
        <v>#N/A</v>
      </c>
      <c r="F102" s="124"/>
      <c r="G102" s="124"/>
      <c r="H102" s="124"/>
      <c r="I102" s="124"/>
      <c r="J102" s="167">
        <f t="shared" si="6"/>
        <v>0</v>
      </c>
      <c r="K102" s="124"/>
      <c r="L102" s="124"/>
      <c r="M102" s="124"/>
      <c r="N102" s="124"/>
      <c r="O102" s="130">
        <f t="shared" si="7"/>
        <v>0</v>
      </c>
      <c r="P102" s="238">
        <f t="shared" si="11"/>
        <v>0</v>
      </c>
      <c r="Q102" s="167" t="str">
        <f t="shared" si="9"/>
        <v/>
      </c>
      <c r="R102" s="381" t="str">
        <f t="shared" si="10"/>
        <v/>
      </c>
      <c r="S102" s="510">
        <v>31</v>
      </c>
    </row>
    <row r="103" spans="1:19" s="236" customFormat="1" ht="15.75" x14ac:dyDescent="0.2">
      <c r="A103" s="172">
        <f>COUNTIF($Q$10:Q103,"media")+COUNTIF($Q$10:Q103,"alta")</f>
        <v>0</v>
      </c>
      <c r="B103" s="477"/>
      <c r="C103" s="478"/>
      <c r="D103" s="478"/>
      <c r="E103" s="480"/>
      <c r="F103" s="124"/>
      <c r="G103" s="124"/>
      <c r="H103" s="124"/>
      <c r="I103" s="124"/>
      <c r="J103" s="167">
        <f t="shared" si="6"/>
        <v>0</v>
      </c>
      <c r="K103" s="124"/>
      <c r="L103" s="124"/>
      <c r="M103" s="124"/>
      <c r="N103" s="124"/>
      <c r="O103" s="130">
        <f t="shared" si="7"/>
        <v>0</v>
      </c>
      <c r="P103" s="238">
        <f t="shared" si="11"/>
        <v>0</v>
      </c>
      <c r="Q103" s="167" t="str">
        <f t="shared" si="9"/>
        <v/>
      </c>
      <c r="R103" s="381" t="str">
        <f t="shared" si="10"/>
        <v/>
      </c>
      <c r="S103" s="510"/>
    </row>
    <row r="104" spans="1:19" s="236" customFormat="1" ht="15.75" x14ac:dyDescent="0.2">
      <c r="A104" s="172">
        <f>COUNTIF($Q$10:Q104,"media")+COUNTIF($Q$10:Q104,"alta")</f>
        <v>0</v>
      </c>
      <c r="B104" s="477"/>
      <c r="C104" s="478"/>
      <c r="D104" s="478"/>
      <c r="E104" s="480"/>
      <c r="F104" s="124"/>
      <c r="G104" s="124"/>
      <c r="H104" s="124"/>
      <c r="I104" s="124"/>
      <c r="J104" s="167">
        <f t="shared" si="6"/>
        <v>0</v>
      </c>
      <c r="K104" s="124"/>
      <c r="L104" s="124"/>
      <c r="M104" s="124"/>
      <c r="N104" s="124"/>
      <c r="O104" s="130">
        <f t="shared" si="7"/>
        <v>0</v>
      </c>
      <c r="P104" s="238">
        <f t="shared" si="11"/>
        <v>0</v>
      </c>
      <c r="Q104" s="167" t="str">
        <f t="shared" si="9"/>
        <v/>
      </c>
      <c r="R104" s="381" t="str">
        <f t="shared" si="10"/>
        <v/>
      </c>
      <c r="S104" s="510"/>
    </row>
    <row r="105" spans="1:19" s="236" customFormat="1" ht="15.75" x14ac:dyDescent="0.2">
      <c r="A105" s="172">
        <f>COUNTIF($Q$10:Q105,"media")+COUNTIF($Q$10:Q105,"alta")</f>
        <v>0</v>
      </c>
      <c r="B105" s="477" t="e">
        <f>VLOOKUP(S105,'02-Clasific. Activos Inform. '!$A$12:$AA$61,2,FALSE)</f>
        <v>#N/A</v>
      </c>
      <c r="C105" s="478" t="e">
        <f>VLOOKUP(S105,'02-Clasific. Activos Inform. '!$A$12:$AA$61,3,FALSE)</f>
        <v>#N/A</v>
      </c>
      <c r="D105" s="478" t="e">
        <f>VLOOKUP(S105,'02-Clasific. Activos Inform. '!$A$12:$AA$61,4,FALSE)</f>
        <v>#N/A</v>
      </c>
      <c r="E105" s="479" t="e">
        <f>VLOOKUP(S105,'02-Clasific. Activos Inform. '!$A$12:$AA$61,27,FALSE)</f>
        <v>#N/A</v>
      </c>
      <c r="F105" s="124"/>
      <c r="G105" s="124"/>
      <c r="H105" s="124"/>
      <c r="I105" s="124"/>
      <c r="J105" s="167">
        <f t="shared" si="6"/>
        <v>0</v>
      </c>
      <c r="K105" s="124"/>
      <c r="L105" s="124"/>
      <c r="M105" s="124"/>
      <c r="N105" s="124"/>
      <c r="O105" s="130">
        <f t="shared" si="7"/>
        <v>0</v>
      </c>
      <c r="P105" s="238">
        <f t="shared" si="11"/>
        <v>0</v>
      </c>
      <c r="Q105" s="167" t="str">
        <f t="shared" si="9"/>
        <v/>
      </c>
      <c r="R105" s="381" t="str">
        <f t="shared" si="10"/>
        <v/>
      </c>
      <c r="S105" s="510">
        <v>32</v>
      </c>
    </row>
    <row r="106" spans="1:19" s="236" customFormat="1" ht="15.75" x14ac:dyDescent="0.2">
      <c r="A106" s="172">
        <f>COUNTIF($Q$10:Q106,"media")+COUNTIF($Q$10:Q106,"alta")</f>
        <v>0</v>
      </c>
      <c r="B106" s="477"/>
      <c r="C106" s="478"/>
      <c r="D106" s="478"/>
      <c r="E106" s="480"/>
      <c r="F106" s="124"/>
      <c r="G106" s="124"/>
      <c r="H106" s="124"/>
      <c r="I106" s="124"/>
      <c r="J106" s="167">
        <f t="shared" si="6"/>
        <v>0</v>
      </c>
      <c r="K106" s="124"/>
      <c r="L106" s="124"/>
      <c r="M106" s="124"/>
      <c r="N106" s="124"/>
      <c r="O106" s="130">
        <f t="shared" si="7"/>
        <v>0</v>
      </c>
      <c r="P106" s="238">
        <f t="shared" si="11"/>
        <v>0</v>
      </c>
      <c r="Q106" s="167" t="str">
        <f t="shared" si="9"/>
        <v/>
      </c>
      <c r="R106" s="381" t="str">
        <f t="shared" si="10"/>
        <v/>
      </c>
      <c r="S106" s="510"/>
    </row>
    <row r="107" spans="1:19" s="236" customFormat="1" ht="15.75" x14ac:dyDescent="0.2">
      <c r="A107" s="172">
        <f>COUNTIF($Q$10:Q107,"media")+COUNTIF($Q$10:Q107,"alta")</f>
        <v>0</v>
      </c>
      <c r="B107" s="477"/>
      <c r="C107" s="478"/>
      <c r="D107" s="478"/>
      <c r="E107" s="480"/>
      <c r="F107" s="124"/>
      <c r="G107" s="124"/>
      <c r="H107" s="124"/>
      <c r="I107" s="124"/>
      <c r="J107" s="167">
        <f t="shared" si="6"/>
        <v>0</v>
      </c>
      <c r="K107" s="124"/>
      <c r="L107" s="124"/>
      <c r="M107" s="124"/>
      <c r="N107" s="124"/>
      <c r="O107" s="130">
        <f t="shared" si="7"/>
        <v>0</v>
      </c>
      <c r="P107" s="238">
        <f t="shared" si="11"/>
        <v>0</v>
      </c>
      <c r="Q107" s="167" t="str">
        <f t="shared" si="9"/>
        <v/>
      </c>
      <c r="R107" s="381" t="str">
        <f t="shared" si="10"/>
        <v/>
      </c>
      <c r="S107" s="510"/>
    </row>
    <row r="108" spans="1:19" s="236" customFormat="1" ht="15.75" x14ac:dyDescent="0.2">
      <c r="A108" s="172">
        <f>COUNTIF($Q$10:Q108,"media")+COUNTIF($Q$10:Q108,"alta")</f>
        <v>0</v>
      </c>
      <c r="B108" s="477" t="e">
        <f>VLOOKUP(S108,'02-Clasific. Activos Inform. '!$A$12:$AA$61,2,FALSE)</f>
        <v>#N/A</v>
      </c>
      <c r="C108" s="478" t="e">
        <f>VLOOKUP(S108,'02-Clasific. Activos Inform. '!$A$12:$AA$61,3,FALSE)</f>
        <v>#N/A</v>
      </c>
      <c r="D108" s="478" t="e">
        <f>VLOOKUP(S108,'02-Clasific. Activos Inform. '!$A$12:$AA$61,4,FALSE)</f>
        <v>#N/A</v>
      </c>
      <c r="E108" s="479" t="e">
        <f>VLOOKUP(S108,'02-Clasific. Activos Inform. '!$A$12:$AA$61,27,FALSE)</f>
        <v>#N/A</v>
      </c>
      <c r="F108" s="124"/>
      <c r="G108" s="124"/>
      <c r="H108" s="124"/>
      <c r="I108" s="124"/>
      <c r="J108" s="167">
        <f t="shared" si="6"/>
        <v>0</v>
      </c>
      <c r="K108" s="124"/>
      <c r="L108" s="124"/>
      <c r="M108" s="124"/>
      <c r="N108" s="124"/>
      <c r="O108" s="130">
        <f t="shared" si="7"/>
        <v>0</v>
      </c>
      <c r="P108" s="238">
        <f t="shared" si="11"/>
        <v>0</v>
      </c>
      <c r="Q108" s="167" t="str">
        <f t="shared" si="9"/>
        <v/>
      </c>
      <c r="R108" s="381" t="str">
        <f t="shared" si="10"/>
        <v/>
      </c>
      <c r="S108" s="510">
        <v>33</v>
      </c>
    </row>
    <row r="109" spans="1:19" s="236" customFormat="1" ht="15.75" x14ac:dyDescent="0.2">
      <c r="A109" s="172">
        <f>COUNTIF($Q$10:Q109,"media")+COUNTIF($Q$10:Q109,"alta")</f>
        <v>0</v>
      </c>
      <c r="B109" s="477"/>
      <c r="C109" s="478"/>
      <c r="D109" s="478"/>
      <c r="E109" s="480"/>
      <c r="F109" s="124"/>
      <c r="G109" s="124"/>
      <c r="H109" s="124"/>
      <c r="I109" s="124"/>
      <c r="J109" s="167">
        <f t="shared" si="6"/>
        <v>0</v>
      </c>
      <c r="K109" s="124"/>
      <c r="L109" s="124"/>
      <c r="M109" s="124"/>
      <c r="N109" s="124"/>
      <c r="O109" s="130">
        <f t="shared" si="7"/>
        <v>0</v>
      </c>
      <c r="P109" s="238">
        <f t="shared" si="11"/>
        <v>0</v>
      </c>
      <c r="Q109" s="167" t="str">
        <f t="shared" si="9"/>
        <v/>
      </c>
      <c r="R109" s="381" t="str">
        <f t="shared" si="10"/>
        <v/>
      </c>
      <c r="S109" s="510"/>
    </row>
    <row r="110" spans="1:19" s="236" customFormat="1" ht="15.75" x14ac:dyDescent="0.2">
      <c r="A110" s="172">
        <f>COUNTIF($Q$10:Q110,"media")+COUNTIF($Q$10:Q110,"alta")</f>
        <v>0</v>
      </c>
      <c r="B110" s="477"/>
      <c r="C110" s="478"/>
      <c r="D110" s="478"/>
      <c r="E110" s="480"/>
      <c r="F110" s="124"/>
      <c r="G110" s="124"/>
      <c r="H110" s="124"/>
      <c r="I110" s="124"/>
      <c r="J110" s="167">
        <f t="shared" si="6"/>
        <v>0</v>
      </c>
      <c r="K110" s="124"/>
      <c r="L110" s="124"/>
      <c r="M110" s="124"/>
      <c r="N110" s="124"/>
      <c r="O110" s="130">
        <f t="shared" si="7"/>
        <v>0</v>
      </c>
      <c r="P110" s="238">
        <f t="shared" si="11"/>
        <v>0</v>
      </c>
      <c r="Q110" s="167" t="str">
        <f t="shared" si="9"/>
        <v/>
      </c>
      <c r="R110" s="381" t="str">
        <f t="shared" si="10"/>
        <v/>
      </c>
      <c r="S110" s="510"/>
    </row>
    <row r="111" spans="1:19" s="236" customFormat="1" ht="15.75" x14ac:dyDescent="0.2">
      <c r="A111" s="172">
        <f>COUNTIF($Q$10:Q111,"media")+COUNTIF($Q$10:Q111,"alta")</f>
        <v>0</v>
      </c>
      <c r="B111" s="477" t="e">
        <f>VLOOKUP(S111,'02-Clasific. Activos Inform. '!$A$12:$AA$61,2,FALSE)</f>
        <v>#N/A</v>
      </c>
      <c r="C111" s="478" t="e">
        <f>VLOOKUP(S111,'02-Clasific. Activos Inform. '!$A$12:$AA$61,3,FALSE)</f>
        <v>#N/A</v>
      </c>
      <c r="D111" s="478" t="e">
        <f>VLOOKUP(S111,'02-Clasific. Activos Inform. '!$A$12:$AA$61,4,FALSE)</f>
        <v>#N/A</v>
      </c>
      <c r="E111" s="479" t="e">
        <f>VLOOKUP(S111,'02-Clasific. Activos Inform. '!$A$12:$AA$61,27,FALSE)</f>
        <v>#N/A</v>
      </c>
      <c r="F111" s="124"/>
      <c r="G111" s="124"/>
      <c r="H111" s="124"/>
      <c r="I111" s="124"/>
      <c r="J111" s="167">
        <f t="shared" si="6"/>
        <v>0</v>
      </c>
      <c r="K111" s="124"/>
      <c r="L111" s="124"/>
      <c r="M111" s="124"/>
      <c r="N111" s="124"/>
      <c r="O111" s="130">
        <f t="shared" si="7"/>
        <v>0</v>
      </c>
      <c r="P111" s="238">
        <f t="shared" si="11"/>
        <v>0</v>
      </c>
      <c r="Q111" s="167" t="str">
        <f t="shared" si="9"/>
        <v/>
      </c>
      <c r="R111" s="381" t="str">
        <f t="shared" si="10"/>
        <v/>
      </c>
      <c r="S111" s="510">
        <v>34</v>
      </c>
    </row>
    <row r="112" spans="1:19" s="236" customFormat="1" ht="15.75" x14ac:dyDescent="0.2">
      <c r="A112" s="172">
        <f>COUNTIF($Q$10:Q112,"media")+COUNTIF($Q$10:Q112,"alta")</f>
        <v>0</v>
      </c>
      <c r="B112" s="477"/>
      <c r="C112" s="478"/>
      <c r="D112" s="478"/>
      <c r="E112" s="480"/>
      <c r="F112" s="124"/>
      <c r="G112" s="124"/>
      <c r="H112" s="124"/>
      <c r="I112" s="124"/>
      <c r="J112" s="167">
        <f t="shared" si="6"/>
        <v>0</v>
      </c>
      <c r="K112" s="124"/>
      <c r="L112" s="124"/>
      <c r="M112" s="124"/>
      <c r="N112" s="124"/>
      <c r="O112" s="130">
        <f t="shared" si="7"/>
        <v>0</v>
      </c>
      <c r="P112" s="238">
        <f t="shared" si="11"/>
        <v>0</v>
      </c>
      <c r="Q112" s="167" t="str">
        <f t="shared" si="9"/>
        <v/>
      </c>
      <c r="R112" s="381" t="str">
        <f t="shared" si="10"/>
        <v/>
      </c>
      <c r="S112" s="510"/>
    </row>
    <row r="113" spans="1:21" s="236" customFormat="1" ht="15.75" x14ac:dyDescent="0.2">
      <c r="A113" s="172">
        <f>COUNTIF($Q$10:Q113,"media")+COUNTIF($Q$10:Q113,"alta")</f>
        <v>0</v>
      </c>
      <c r="B113" s="477"/>
      <c r="C113" s="478"/>
      <c r="D113" s="478"/>
      <c r="E113" s="480"/>
      <c r="F113" s="124"/>
      <c r="G113" s="124"/>
      <c r="H113" s="124"/>
      <c r="I113" s="124"/>
      <c r="J113" s="167">
        <f t="shared" si="6"/>
        <v>0</v>
      </c>
      <c r="K113" s="124"/>
      <c r="L113" s="124"/>
      <c r="M113" s="124"/>
      <c r="N113" s="124"/>
      <c r="O113" s="130">
        <f t="shared" si="7"/>
        <v>0</v>
      </c>
      <c r="P113" s="238">
        <f t="shared" si="11"/>
        <v>0</v>
      </c>
      <c r="Q113" s="167" t="str">
        <f t="shared" si="9"/>
        <v/>
      </c>
      <c r="R113" s="381" t="str">
        <f t="shared" si="10"/>
        <v/>
      </c>
      <c r="S113" s="510"/>
    </row>
    <row r="114" spans="1:21" s="236" customFormat="1" ht="15.75" x14ac:dyDescent="0.2">
      <c r="A114" s="172">
        <f>COUNTIF($Q$10:Q114,"media")+COUNTIF($Q$10:Q114,"alta")</f>
        <v>0</v>
      </c>
      <c r="B114" s="477" t="e">
        <f>VLOOKUP(S114,'02-Clasific. Activos Inform. '!$A$12:$AA$61,2,FALSE)</f>
        <v>#N/A</v>
      </c>
      <c r="C114" s="478" t="e">
        <f>VLOOKUP(S114,'02-Clasific. Activos Inform. '!$A$12:$AA$61,3,FALSE)</f>
        <v>#N/A</v>
      </c>
      <c r="D114" s="478" t="e">
        <f>VLOOKUP(S114,'02-Clasific. Activos Inform. '!$A$12:$AA$61,4,FALSE)</f>
        <v>#N/A</v>
      </c>
      <c r="E114" s="479" t="e">
        <f>VLOOKUP(S114,'02-Clasific. Activos Inform. '!$A$12:$AA$61,27,FALSE)</f>
        <v>#N/A</v>
      </c>
      <c r="F114" s="124"/>
      <c r="G114" s="124"/>
      <c r="H114" s="124"/>
      <c r="I114" s="124"/>
      <c r="J114" s="167">
        <f t="shared" si="6"/>
        <v>0</v>
      </c>
      <c r="K114" s="124"/>
      <c r="L114" s="124"/>
      <c r="M114" s="124"/>
      <c r="N114" s="124"/>
      <c r="O114" s="130">
        <f t="shared" si="7"/>
        <v>0</v>
      </c>
      <c r="P114" s="238">
        <f t="shared" ref="P114:P146" si="12">O114*J114</f>
        <v>0</v>
      </c>
      <c r="Q114" s="167" t="str">
        <f t="shared" si="9"/>
        <v/>
      </c>
      <c r="R114" s="381" t="str">
        <f t="shared" si="10"/>
        <v/>
      </c>
      <c r="S114" s="510">
        <v>35</v>
      </c>
    </row>
    <row r="115" spans="1:21" s="236" customFormat="1" ht="15.75" x14ac:dyDescent="0.2">
      <c r="A115" s="172">
        <f>COUNTIF($Q$10:Q115,"media")+COUNTIF($Q$10:Q115,"alta")</f>
        <v>0</v>
      </c>
      <c r="B115" s="477"/>
      <c r="C115" s="478"/>
      <c r="D115" s="478"/>
      <c r="E115" s="480"/>
      <c r="F115" s="124"/>
      <c r="G115" s="124"/>
      <c r="H115" s="124"/>
      <c r="I115" s="124"/>
      <c r="J115" s="167">
        <f t="shared" si="6"/>
        <v>0</v>
      </c>
      <c r="K115" s="124"/>
      <c r="L115" s="124"/>
      <c r="M115" s="124"/>
      <c r="N115" s="124"/>
      <c r="O115" s="130">
        <f t="shared" si="7"/>
        <v>0</v>
      </c>
      <c r="P115" s="238">
        <f t="shared" si="12"/>
        <v>0</v>
      </c>
      <c r="Q115" s="167" t="str">
        <f t="shared" si="9"/>
        <v/>
      </c>
      <c r="R115" s="381" t="str">
        <f t="shared" si="10"/>
        <v/>
      </c>
      <c r="S115" s="510"/>
    </row>
    <row r="116" spans="1:21" s="236" customFormat="1" ht="15.75" x14ac:dyDescent="0.2">
      <c r="A116" s="172">
        <f>COUNTIF($Q$10:Q116,"media")+COUNTIF($Q$10:Q116,"alta")</f>
        <v>0</v>
      </c>
      <c r="B116" s="477"/>
      <c r="C116" s="478"/>
      <c r="D116" s="478"/>
      <c r="E116" s="480"/>
      <c r="F116" s="124"/>
      <c r="G116" s="124"/>
      <c r="H116" s="124"/>
      <c r="I116" s="124"/>
      <c r="J116" s="167">
        <f t="shared" si="6"/>
        <v>0</v>
      </c>
      <c r="K116" s="124"/>
      <c r="L116" s="124"/>
      <c r="M116" s="124"/>
      <c r="N116" s="124"/>
      <c r="O116" s="130">
        <f t="shared" si="7"/>
        <v>0</v>
      </c>
      <c r="P116" s="238">
        <f t="shared" si="12"/>
        <v>0</v>
      </c>
      <c r="Q116" s="167" t="str">
        <f t="shared" si="9"/>
        <v/>
      </c>
      <c r="R116" s="381" t="str">
        <f t="shared" si="10"/>
        <v/>
      </c>
      <c r="S116" s="510"/>
    </row>
    <row r="117" spans="1:21" s="236" customFormat="1" ht="15.75" x14ac:dyDescent="0.2">
      <c r="A117" s="172">
        <f>COUNTIF($Q$10:Q117,"media")+COUNTIF($Q$10:Q117,"alta")</f>
        <v>0</v>
      </c>
      <c r="B117" s="477" t="e">
        <f>VLOOKUP(S117,'02-Clasific. Activos Inform. '!$A$12:$AA$61,2,FALSE)</f>
        <v>#N/A</v>
      </c>
      <c r="C117" s="478" t="e">
        <f>VLOOKUP(S117,'02-Clasific. Activos Inform. '!$A$12:$AA$61,3,FALSE)</f>
        <v>#N/A</v>
      </c>
      <c r="D117" s="478" t="e">
        <f>VLOOKUP(S117,'02-Clasific. Activos Inform. '!$A$12:$AA$61,4,FALSE)</f>
        <v>#N/A</v>
      </c>
      <c r="E117" s="479" t="e">
        <f>VLOOKUP(S117,'02-Clasific. Activos Inform. '!$A$12:$AA$61,27,FALSE)</f>
        <v>#N/A</v>
      </c>
      <c r="F117" s="124"/>
      <c r="G117" s="124"/>
      <c r="H117" s="124"/>
      <c r="I117" s="124"/>
      <c r="J117" s="167">
        <f t="shared" si="6"/>
        <v>0</v>
      </c>
      <c r="K117" s="124"/>
      <c r="L117" s="124"/>
      <c r="M117" s="124"/>
      <c r="N117" s="124"/>
      <c r="O117" s="130">
        <f t="shared" si="7"/>
        <v>0</v>
      </c>
      <c r="P117" s="238">
        <f t="shared" si="12"/>
        <v>0</v>
      </c>
      <c r="Q117" s="167" t="str">
        <f t="shared" si="9"/>
        <v/>
      </c>
      <c r="R117" s="381" t="str">
        <f t="shared" si="10"/>
        <v/>
      </c>
      <c r="S117" s="510">
        <v>36</v>
      </c>
    </row>
    <row r="118" spans="1:21" s="236" customFormat="1" ht="15.75" x14ac:dyDescent="0.2">
      <c r="A118" s="172">
        <f>COUNTIF($Q$10:Q118,"media")+COUNTIF($Q$10:Q118,"alta")</f>
        <v>0</v>
      </c>
      <c r="B118" s="477"/>
      <c r="C118" s="478"/>
      <c r="D118" s="478"/>
      <c r="E118" s="480"/>
      <c r="F118" s="124"/>
      <c r="G118" s="124"/>
      <c r="H118" s="124"/>
      <c r="I118" s="124"/>
      <c r="J118" s="167">
        <f t="shared" si="6"/>
        <v>0</v>
      </c>
      <c r="K118" s="124"/>
      <c r="L118" s="124"/>
      <c r="M118" s="124"/>
      <c r="N118" s="124"/>
      <c r="O118" s="130">
        <f t="shared" si="7"/>
        <v>0</v>
      </c>
      <c r="P118" s="238">
        <f t="shared" si="12"/>
        <v>0</v>
      </c>
      <c r="Q118" s="167" t="str">
        <f t="shared" si="9"/>
        <v/>
      </c>
      <c r="R118" s="381" t="str">
        <f t="shared" si="10"/>
        <v/>
      </c>
      <c r="S118" s="510"/>
    </row>
    <row r="119" spans="1:21" s="236" customFormat="1" ht="15.75" x14ac:dyDescent="0.2">
      <c r="A119" s="172">
        <f>COUNTIF($Q$10:Q119,"media")+COUNTIF($Q$10:Q119,"alta")</f>
        <v>0</v>
      </c>
      <c r="B119" s="477"/>
      <c r="C119" s="478"/>
      <c r="D119" s="478"/>
      <c r="E119" s="480"/>
      <c r="F119" s="124"/>
      <c r="G119" s="124"/>
      <c r="H119" s="124"/>
      <c r="I119" s="124"/>
      <c r="J119" s="167">
        <f t="shared" si="6"/>
        <v>0</v>
      </c>
      <c r="K119" s="124"/>
      <c r="L119" s="124"/>
      <c r="M119" s="124"/>
      <c r="N119" s="124"/>
      <c r="O119" s="130">
        <f t="shared" si="7"/>
        <v>0</v>
      </c>
      <c r="P119" s="238">
        <f t="shared" si="12"/>
        <v>0</v>
      </c>
      <c r="Q119" s="167" t="str">
        <f t="shared" si="9"/>
        <v/>
      </c>
      <c r="R119" s="381" t="str">
        <f t="shared" si="10"/>
        <v/>
      </c>
      <c r="S119" s="510"/>
      <c r="U119" s="240"/>
    </row>
    <row r="120" spans="1:21" s="236" customFormat="1" ht="15.75" x14ac:dyDescent="0.2">
      <c r="A120" s="172">
        <f>COUNTIF($Q$10:Q120,"media")+COUNTIF($Q$10:Q120,"alta")</f>
        <v>0</v>
      </c>
      <c r="B120" s="477" t="e">
        <f>VLOOKUP(S120,'02-Clasific. Activos Inform. '!$A$12:$AA$61,2,FALSE)</f>
        <v>#N/A</v>
      </c>
      <c r="C120" s="478" t="e">
        <f>VLOOKUP(S120,'02-Clasific. Activos Inform. '!$A$12:$AA$61,3,FALSE)</f>
        <v>#N/A</v>
      </c>
      <c r="D120" s="478" t="e">
        <f>VLOOKUP(S120,'02-Clasific. Activos Inform. '!$A$12:$AA$61,4,FALSE)</f>
        <v>#N/A</v>
      </c>
      <c r="E120" s="479" t="e">
        <f>VLOOKUP(S120,'02-Clasific. Activos Inform. '!$A$12:$AA$61,27,FALSE)</f>
        <v>#N/A</v>
      </c>
      <c r="F120" s="124"/>
      <c r="G120" s="124"/>
      <c r="H120" s="124"/>
      <c r="I120" s="124"/>
      <c r="J120" s="167">
        <f t="shared" si="6"/>
        <v>0</v>
      </c>
      <c r="K120" s="124"/>
      <c r="L120" s="124"/>
      <c r="M120" s="124"/>
      <c r="N120" s="124"/>
      <c r="O120" s="130">
        <f t="shared" si="7"/>
        <v>0</v>
      </c>
      <c r="P120" s="238">
        <f t="shared" si="12"/>
        <v>0</v>
      </c>
      <c r="Q120" s="167" t="str">
        <f t="shared" si="9"/>
        <v/>
      </c>
      <c r="R120" s="381" t="str">
        <f t="shared" si="10"/>
        <v/>
      </c>
      <c r="S120" s="510">
        <v>37</v>
      </c>
      <c r="U120" s="240"/>
    </row>
    <row r="121" spans="1:21" s="236" customFormat="1" ht="15.75" x14ac:dyDescent="0.2">
      <c r="A121" s="172">
        <f>COUNTIF($Q$10:Q121,"media")+COUNTIF($Q$10:Q121,"alta")</f>
        <v>0</v>
      </c>
      <c r="B121" s="477"/>
      <c r="C121" s="478"/>
      <c r="D121" s="478"/>
      <c r="E121" s="480"/>
      <c r="F121" s="124"/>
      <c r="G121" s="124"/>
      <c r="H121" s="124"/>
      <c r="I121" s="124"/>
      <c r="J121" s="167">
        <f t="shared" si="6"/>
        <v>0</v>
      </c>
      <c r="K121" s="124"/>
      <c r="L121" s="124"/>
      <c r="M121" s="124"/>
      <c r="N121" s="124"/>
      <c r="O121" s="130">
        <f t="shared" si="7"/>
        <v>0</v>
      </c>
      <c r="P121" s="238">
        <f t="shared" si="12"/>
        <v>0</v>
      </c>
      <c r="Q121" s="167" t="str">
        <f t="shared" si="9"/>
        <v/>
      </c>
      <c r="R121" s="381" t="str">
        <f t="shared" si="10"/>
        <v/>
      </c>
      <c r="S121" s="510"/>
      <c r="U121" s="240"/>
    </row>
    <row r="122" spans="1:21" s="236" customFormat="1" ht="15.75" x14ac:dyDescent="0.2">
      <c r="A122" s="172">
        <f>COUNTIF($Q$10:Q122,"media")+COUNTIF($Q$10:Q122,"alta")</f>
        <v>0</v>
      </c>
      <c r="B122" s="477"/>
      <c r="C122" s="478"/>
      <c r="D122" s="478"/>
      <c r="E122" s="480"/>
      <c r="F122" s="124"/>
      <c r="G122" s="124"/>
      <c r="H122" s="124"/>
      <c r="I122" s="124"/>
      <c r="J122" s="167">
        <f t="shared" si="6"/>
        <v>0</v>
      </c>
      <c r="K122" s="124"/>
      <c r="L122" s="124"/>
      <c r="M122" s="124"/>
      <c r="N122" s="124"/>
      <c r="O122" s="130">
        <f t="shared" si="7"/>
        <v>0</v>
      </c>
      <c r="P122" s="238">
        <f t="shared" si="12"/>
        <v>0</v>
      </c>
      <c r="Q122" s="167" t="str">
        <f t="shared" si="9"/>
        <v/>
      </c>
      <c r="R122" s="381" t="str">
        <f t="shared" si="10"/>
        <v/>
      </c>
      <c r="S122" s="510"/>
      <c r="U122" s="240"/>
    </row>
    <row r="123" spans="1:21" s="236" customFormat="1" ht="15.75" x14ac:dyDescent="0.2">
      <c r="A123" s="172">
        <f>COUNTIF($Q$10:Q123,"media")+COUNTIF($Q$10:Q123,"alta")</f>
        <v>0</v>
      </c>
      <c r="B123" s="477" t="e">
        <f>VLOOKUP(S123,'02-Clasific. Activos Inform. '!$A$12:$AA$61,2,FALSE)</f>
        <v>#N/A</v>
      </c>
      <c r="C123" s="478" t="e">
        <f>VLOOKUP(S123,'02-Clasific. Activos Inform. '!$A$12:$AA$61,3,FALSE)</f>
        <v>#N/A</v>
      </c>
      <c r="D123" s="478" t="e">
        <f>VLOOKUP(S123,'02-Clasific. Activos Inform. '!$A$12:$AA$61,4,FALSE)</f>
        <v>#N/A</v>
      </c>
      <c r="E123" s="479" t="e">
        <f>VLOOKUP(S123,'02-Clasific. Activos Inform. '!$A$12:$AA$61,27,FALSE)</f>
        <v>#N/A</v>
      </c>
      <c r="F123" s="124"/>
      <c r="G123" s="124"/>
      <c r="H123" s="124"/>
      <c r="I123" s="124"/>
      <c r="J123" s="167">
        <f t="shared" si="6"/>
        <v>0</v>
      </c>
      <c r="K123" s="124"/>
      <c r="L123" s="124"/>
      <c r="M123" s="124"/>
      <c r="N123" s="124"/>
      <c r="O123" s="130">
        <f t="shared" si="7"/>
        <v>0</v>
      </c>
      <c r="P123" s="238">
        <f t="shared" si="12"/>
        <v>0</v>
      </c>
      <c r="Q123" s="167" t="str">
        <f t="shared" si="9"/>
        <v/>
      </c>
      <c r="R123" s="381" t="str">
        <f t="shared" si="10"/>
        <v/>
      </c>
      <c r="S123" s="510">
        <v>38</v>
      </c>
      <c r="U123" s="240"/>
    </row>
    <row r="124" spans="1:21" s="236" customFormat="1" ht="15.75" x14ac:dyDescent="0.2">
      <c r="A124" s="172">
        <f>COUNTIF($Q$10:Q124,"media")+COUNTIF($Q$10:Q124,"alta")</f>
        <v>0</v>
      </c>
      <c r="B124" s="477"/>
      <c r="C124" s="478"/>
      <c r="D124" s="478"/>
      <c r="E124" s="480"/>
      <c r="F124" s="124"/>
      <c r="G124" s="124"/>
      <c r="H124" s="124"/>
      <c r="I124" s="124"/>
      <c r="J124" s="167">
        <f t="shared" si="6"/>
        <v>0</v>
      </c>
      <c r="K124" s="124"/>
      <c r="L124" s="124"/>
      <c r="M124" s="124"/>
      <c r="N124" s="124"/>
      <c r="O124" s="130">
        <f t="shared" si="7"/>
        <v>0</v>
      </c>
      <c r="P124" s="238">
        <f t="shared" si="12"/>
        <v>0</v>
      </c>
      <c r="Q124" s="167" t="str">
        <f t="shared" si="9"/>
        <v/>
      </c>
      <c r="R124" s="381" t="str">
        <f t="shared" si="10"/>
        <v/>
      </c>
      <c r="S124" s="510"/>
      <c r="U124" s="240"/>
    </row>
    <row r="125" spans="1:21" s="236" customFormat="1" ht="15.75" x14ac:dyDescent="0.2">
      <c r="A125" s="172">
        <f>COUNTIF($Q$10:Q125,"media")+COUNTIF($Q$10:Q125,"alta")</f>
        <v>0</v>
      </c>
      <c r="B125" s="477"/>
      <c r="C125" s="478"/>
      <c r="D125" s="478"/>
      <c r="E125" s="480"/>
      <c r="F125" s="124"/>
      <c r="G125" s="124"/>
      <c r="H125" s="124"/>
      <c r="I125" s="124"/>
      <c r="J125" s="167">
        <f t="shared" si="6"/>
        <v>0</v>
      </c>
      <c r="K125" s="124"/>
      <c r="L125" s="124"/>
      <c r="M125" s="124"/>
      <c r="N125" s="124"/>
      <c r="O125" s="130">
        <f t="shared" si="7"/>
        <v>0</v>
      </c>
      <c r="P125" s="238">
        <f t="shared" si="12"/>
        <v>0</v>
      </c>
      <c r="Q125" s="167" t="str">
        <f t="shared" si="9"/>
        <v/>
      </c>
      <c r="R125" s="381" t="str">
        <f t="shared" si="10"/>
        <v/>
      </c>
      <c r="S125" s="510"/>
      <c r="U125" s="240"/>
    </row>
    <row r="126" spans="1:21" s="236" customFormat="1" ht="15.75" x14ac:dyDescent="0.2">
      <c r="A126" s="172">
        <f>COUNTIF($Q$10:Q126,"media")+COUNTIF($Q$10:Q126,"alta")</f>
        <v>0</v>
      </c>
      <c r="B126" s="477" t="e">
        <f>VLOOKUP(S126,'02-Clasific. Activos Inform. '!$A$12:$AA$61,2,FALSE)</f>
        <v>#N/A</v>
      </c>
      <c r="C126" s="478" t="e">
        <f>VLOOKUP(S126,'02-Clasific. Activos Inform. '!$A$12:$AA$61,3,FALSE)</f>
        <v>#N/A</v>
      </c>
      <c r="D126" s="478" t="e">
        <f>VLOOKUP(S126,'02-Clasific. Activos Inform. '!$A$12:$AA$61,4,FALSE)</f>
        <v>#N/A</v>
      </c>
      <c r="E126" s="479" t="e">
        <f>VLOOKUP(S126,'02-Clasific. Activos Inform. '!$A$12:$AA$61,27,FALSE)</f>
        <v>#N/A</v>
      </c>
      <c r="F126" s="124"/>
      <c r="G126" s="124"/>
      <c r="H126" s="124"/>
      <c r="I126" s="124"/>
      <c r="J126" s="167">
        <f t="shared" si="6"/>
        <v>0</v>
      </c>
      <c r="K126" s="124"/>
      <c r="L126" s="124"/>
      <c r="M126" s="124"/>
      <c r="N126" s="124"/>
      <c r="O126" s="130">
        <f t="shared" si="7"/>
        <v>0</v>
      </c>
      <c r="P126" s="238">
        <f t="shared" si="12"/>
        <v>0</v>
      </c>
      <c r="Q126" s="167" t="str">
        <f t="shared" si="9"/>
        <v/>
      </c>
      <c r="R126" s="381" t="str">
        <f t="shared" si="10"/>
        <v/>
      </c>
      <c r="S126" s="510">
        <v>39</v>
      </c>
      <c r="U126" s="240"/>
    </row>
    <row r="127" spans="1:21" s="236" customFormat="1" ht="15.75" x14ac:dyDescent="0.2">
      <c r="A127" s="172">
        <f>COUNTIF($Q$10:Q127,"media")+COUNTIF($Q$10:Q127,"alta")</f>
        <v>0</v>
      </c>
      <c r="B127" s="477"/>
      <c r="C127" s="478"/>
      <c r="D127" s="478"/>
      <c r="E127" s="480"/>
      <c r="F127" s="124"/>
      <c r="G127" s="124"/>
      <c r="H127" s="124"/>
      <c r="I127" s="124"/>
      <c r="J127" s="167">
        <f t="shared" si="6"/>
        <v>0</v>
      </c>
      <c r="K127" s="124"/>
      <c r="L127" s="124"/>
      <c r="M127" s="124"/>
      <c r="N127" s="124"/>
      <c r="O127" s="130">
        <f t="shared" si="7"/>
        <v>0</v>
      </c>
      <c r="P127" s="238">
        <f t="shared" si="12"/>
        <v>0</v>
      </c>
      <c r="Q127" s="167" t="str">
        <f t="shared" si="9"/>
        <v/>
      </c>
      <c r="R127" s="381" t="str">
        <f t="shared" si="10"/>
        <v/>
      </c>
      <c r="S127" s="510"/>
      <c r="U127" s="240"/>
    </row>
    <row r="128" spans="1:21" s="236" customFormat="1" ht="15.75" x14ac:dyDescent="0.2">
      <c r="A128" s="172">
        <f>COUNTIF($Q$10:Q128,"media")+COUNTIF($Q$10:Q128,"alta")</f>
        <v>0</v>
      </c>
      <c r="B128" s="477"/>
      <c r="C128" s="478"/>
      <c r="D128" s="478"/>
      <c r="E128" s="480"/>
      <c r="F128" s="124"/>
      <c r="G128" s="124"/>
      <c r="H128" s="124"/>
      <c r="I128" s="124"/>
      <c r="J128" s="167">
        <f t="shared" si="6"/>
        <v>0</v>
      </c>
      <c r="K128" s="124"/>
      <c r="L128" s="124"/>
      <c r="M128" s="124"/>
      <c r="N128" s="124"/>
      <c r="O128" s="130">
        <f t="shared" si="7"/>
        <v>0</v>
      </c>
      <c r="P128" s="238">
        <f t="shared" si="12"/>
        <v>0</v>
      </c>
      <c r="Q128" s="167" t="str">
        <f t="shared" si="9"/>
        <v/>
      </c>
      <c r="R128" s="381" t="str">
        <f t="shared" si="10"/>
        <v/>
      </c>
      <c r="S128" s="510"/>
      <c r="U128" s="240"/>
    </row>
    <row r="129" spans="1:21" s="236" customFormat="1" ht="15.75" x14ac:dyDescent="0.2">
      <c r="A129" s="172">
        <f>COUNTIF($Q$10:Q129,"media")+COUNTIF($Q$10:Q129,"alta")</f>
        <v>0</v>
      </c>
      <c r="B129" s="477" t="e">
        <f>VLOOKUP(S129,'02-Clasific. Activos Inform. '!$A$12:$AA$61,2,FALSE)</f>
        <v>#N/A</v>
      </c>
      <c r="C129" s="478" t="e">
        <f>VLOOKUP(S129,'02-Clasific. Activos Inform. '!$A$12:$AA$61,3,FALSE)</f>
        <v>#N/A</v>
      </c>
      <c r="D129" s="478" t="e">
        <f>VLOOKUP(S129,'02-Clasific. Activos Inform. '!$A$12:$AA$61,4,FALSE)</f>
        <v>#N/A</v>
      </c>
      <c r="E129" s="479" t="e">
        <f>VLOOKUP(S129,'02-Clasific. Activos Inform. '!$A$12:$AA$61,27,FALSE)</f>
        <v>#N/A</v>
      </c>
      <c r="F129" s="124"/>
      <c r="G129" s="124"/>
      <c r="H129" s="124"/>
      <c r="I129" s="124"/>
      <c r="J129" s="167">
        <f t="shared" si="6"/>
        <v>0</v>
      </c>
      <c r="K129" s="124"/>
      <c r="L129" s="124"/>
      <c r="M129" s="124"/>
      <c r="N129" s="124"/>
      <c r="O129" s="130">
        <f t="shared" si="7"/>
        <v>0</v>
      </c>
      <c r="P129" s="238">
        <f t="shared" si="12"/>
        <v>0</v>
      </c>
      <c r="Q129" s="167" t="str">
        <f t="shared" si="9"/>
        <v/>
      </c>
      <c r="R129" s="381" t="str">
        <f t="shared" si="10"/>
        <v/>
      </c>
      <c r="S129" s="510">
        <v>40</v>
      </c>
      <c r="U129" s="240"/>
    </row>
    <row r="130" spans="1:21" s="236" customFormat="1" ht="15.75" x14ac:dyDescent="0.2">
      <c r="A130" s="172">
        <f>COUNTIF($Q$10:Q130,"media")+COUNTIF($Q$10:Q130,"alta")</f>
        <v>0</v>
      </c>
      <c r="B130" s="477"/>
      <c r="C130" s="478"/>
      <c r="D130" s="478"/>
      <c r="E130" s="480"/>
      <c r="F130" s="124"/>
      <c r="G130" s="124"/>
      <c r="H130" s="124"/>
      <c r="I130" s="124"/>
      <c r="J130" s="167">
        <f t="shared" si="6"/>
        <v>0</v>
      </c>
      <c r="K130" s="124"/>
      <c r="L130" s="124"/>
      <c r="M130" s="124"/>
      <c r="N130" s="124"/>
      <c r="O130" s="130">
        <f t="shared" si="7"/>
        <v>0</v>
      </c>
      <c r="P130" s="238">
        <f t="shared" si="12"/>
        <v>0</v>
      </c>
      <c r="Q130" s="167" t="str">
        <f t="shared" si="9"/>
        <v/>
      </c>
      <c r="R130" s="381" t="str">
        <f t="shared" si="10"/>
        <v/>
      </c>
      <c r="S130" s="510"/>
      <c r="U130" s="240"/>
    </row>
    <row r="131" spans="1:21" s="236" customFormat="1" ht="15.75" x14ac:dyDescent="0.2">
      <c r="A131" s="172">
        <f>COUNTIF($Q$10:Q131,"media")+COUNTIF($Q$10:Q131,"alta")</f>
        <v>0</v>
      </c>
      <c r="B131" s="477"/>
      <c r="C131" s="478"/>
      <c r="D131" s="478"/>
      <c r="E131" s="480"/>
      <c r="F131" s="124"/>
      <c r="G131" s="124"/>
      <c r="H131" s="124"/>
      <c r="I131" s="124"/>
      <c r="J131" s="167">
        <f t="shared" si="6"/>
        <v>0</v>
      </c>
      <c r="K131" s="124"/>
      <c r="L131" s="124"/>
      <c r="M131" s="124"/>
      <c r="N131" s="124"/>
      <c r="O131" s="130">
        <f t="shared" si="7"/>
        <v>0</v>
      </c>
      <c r="P131" s="238">
        <f t="shared" si="12"/>
        <v>0</v>
      </c>
      <c r="Q131" s="167" t="str">
        <f t="shared" si="9"/>
        <v/>
      </c>
      <c r="R131" s="381" t="str">
        <f t="shared" si="10"/>
        <v/>
      </c>
      <c r="S131" s="510"/>
      <c r="U131" s="240"/>
    </row>
    <row r="132" spans="1:21" s="236" customFormat="1" ht="15.75" x14ac:dyDescent="0.2">
      <c r="A132" s="172">
        <f>COUNTIF($Q$10:Q132,"media")+COUNTIF($Q$10:Q132,"alta")</f>
        <v>0</v>
      </c>
      <c r="B132" s="477" t="e">
        <f>VLOOKUP(S132,'02-Clasific. Activos Inform. '!$A$12:$AA$61,2,FALSE)</f>
        <v>#N/A</v>
      </c>
      <c r="C132" s="478" t="e">
        <f>VLOOKUP(S132,'02-Clasific. Activos Inform. '!$A$12:$AA$61,3,FALSE)</f>
        <v>#N/A</v>
      </c>
      <c r="D132" s="478" t="e">
        <f>VLOOKUP(S132,'02-Clasific. Activos Inform. '!$A$12:$AA$61,4,FALSE)</f>
        <v>#N/A</v>
      </c>
      <c r="E132" s="479" t="e">
        <f>VLOOKUP(S132,'02-Clasific. Activos Inform. '!$A$12:$AA$61,27,FALSE)</f>
        <v>#N/A</v>
      </c>
      <c r="F132" s="124"/>
      <c r="G132" s="124"/>
      <c r="H132" s="124"/>
      <c r="I132" s="124"/>
      <c r="J132" s="167">
        <f t="shared" si="6"/>
        <v>0</v>
      </c>
      <c r="K132" s="124"/>
      <c r="L132" s="124"/>
      <c r="M132" s="124"/>
      <c r="N132" s="124"/>
      <c r="O132" s="130">
        <f t="shared" si="7"/>
        <v>0</v>
      </c>
      <c r="P132" s="238">
        <f t="shared" si="12"/>
        <v>0</v>
      </c>
      <c r="Q132" s="167" t="str">
        <f t="shared" si="9"/>
        <v/>
      </c>
      <c r="R132" s="381" t="str">
        <f t="shared" si="10"/>
        <v/>
      </c>
      <c r="S132" s="510">
        <v>41</v>
      </c>
      <c r="U132" s="240"/>
    </row>
    <row r="133" spans="1:21" s="236" customFormat="1" ht="15.75" x14ac:dyDescent="0.2">
      <c r="A133" s="172">
        <f>COUNTIF($Q$10:Q133,"media")+COUNTIF($Q$10:Q133,"alta")</f>
        <v>0</v>
      </c>
      <c r="B133" s="477"/>
      <c r="C133" s="478"/>
      <c r="D133" s="478"/>
      <c r="E133" s="480"/>
      <c r="F133" s="124"/>
      <c r="G133" s="124"/>
      <c r="H133" s="124"/>
      <c r="I133" s="124"/>
      <c r="J133" s="167">
        <f t="shared" si="6"/>
        <v>0</v>
      </c>
      <c r="K133" s="124"/>
      <c r="L133" s="124"/>
      <c r="M133" s="124"/>
      <c r="N133" s="124"/>
      <c r="O133" s="130">
        <f t="shared" si="7"/>
        <v>0</v>
      </c>
      <c r="P133" s="238">
        <f t="shared" si="12"/>
        <v>0</v>
      </c>
      <c r="Q133" s="167" t="str">
        <f t="shared" si="9"/>
        <v/>
      </c>
      <c r="R133" s="381" t="str">
        <f t="shared" si="10"/>
        <v/>
      </c>
      <c r="S133" s="510"/>
      <c r="U133" s="240"/>
    </row>
    <row r="134" spans="1:21" s="236" customFormat="1" ht="15.75" x14ac:dyDescent="0.2">
      <c r="A134" s="172">
        <f>COUNTIF($Q$10:Q134,"media")+COUNTIF($Q$10:Q134,"alta")</f>
        <v>0</v>
      </c>
      <c r="B134" s="477"/>
      <c r="C134" s="478"/>
      <c r="D134" s="478"/>
      <c r="E134" s="480"/>
      <c r="F134" s="124"/>
      <c r="G134" s="124"/>
      <c r="H134" s="124"/>
      <c r="I134" s="124"/>
      <c r="J134" s="167">
        <f t="shared" si="6"/>
        <v>0</v>
      </c>
      <c r="K134" s="124"/>
      <c r="L134" s="124"/>
      <c r="M134" s="124"/>
      <c r="N134" s="124"/>
      <c r="O134" s="130">
        <f t="shared" si="7"/>
        <v>0</v>
      </c>
      <c r="P134" s="238">
        <f t="shared" si="12"/>
        <v>0</v>
      </c>
      <c r="Q134" s="167" t="str">
        <f t="shared" si="9"/>
        <v/>
      </c>
      <c r="R134" s="381" t="str">
        <f t="shared" si="10"/>
        <v/>
      </c>
      <c r="S134" s="510"/>
      <c r="U134" s="240"/>
    </row>
    <row r="135" spans="1:21" s="236" customFormat="1" ht="15.75" x14ac:dyDescent="0.2">
      <c r="A135" s="172">
        <f>COUNTIF($Q$10:Q135,"media")+COUNTIF($Q$10:Q135,"alta")</f>
        <v>0</v>
      </c>
      <c r="B135" s="477" t="e">
        <f>VLOOKUP(S135,'02-Clasific. Activos Inform. '!$A$12:$AA$61,2,FALSE)</f>
        <v>#N/A</v>
      </c>
      <c r="C135" s="478" t="e">
        <f>VLOOKUP(S135,'02-Clasific. Activos Inform. '!$A$12:$AA$61,3,FALSE)</f>
        <v>#N/A</v>
      </c>
      <c r="D135" s="478" t="e">
        <f>VLOOKUP(S135,'02-Clasific. Activos Inform. '!$A$12:$AA$61,4,FALSE)</f>
        <v>#N/A</v>
      </c>
      <c r="E135" s="479" t="e">
        <f>VLOOKUP(S135,'02-Clasific. Activos Inform. '!$A$12:$AA$61,27,FALSE)</f>
        <v>#N/A</v>
      </c>
      <c r="F135" s="124"/>
      <c r="G135" s="124"/>
      <c r="H135" s="124"/>
      <c r="I135" s="124"/>
      <c r="J135" s="167">
        <f t="shared" si="6"/>
        <v>0</v>
      </c>
      <c r="K135" s="124"/>
      <c r="L135" s="124"/>
      <c r="M135" s="124"/>
      <c r="N135" s="124"/>
      <c r="O135" s="130">
        <f t="shared" si="7"/>
        <v>0</v>
      </c>
      <c r="P135" s="238">
        <f t="shared" si="12"/>
        <v>0</v>
      </c>
      <c r="Q135" s="167" t="str">
        <f t="shared" si="9"/>
        <v/>
      </c>
      <c r="R135" s="381" t="str">
        <f t="shared" si="10"/>
        <v/>
      </c>
      <c r="S135" s="510">
        <v>42</v>
      </c>
      <c r="U135" s="240"/>
    </row>
    <row r="136" spans="1:21" s="236" customFormat="1" ht="15.75" x14ac:dyDescent="0.2">
      <c r="A136" s="172">
        <f>COUNTIF($Q$10:Q136,"media")+COUNTIF($Q$10:Q136,"alta")</f>
        <v>0</v>
      </c>
      <c r="B136" s="477"/>
      <c r="C136" s="478"/>
      <c r="D136" s="478"/>
      <c r="E136" s="480"/>
      <c r="F136" s="124"/>
      <c r="G136" s="124"/>
      <c r="H136" s="124"/>
      <c r="I136" s="124"/>
      <c r="J136" s="167">
        <f t="shared" si="6"/>
        <v>0</v>
      </c>
      <c r="K136" s="124"/>
      <c r="L136" s="124"/>
      <c r="M136" s="124"/>
      <c r="N136" s="124"/>
      <c r="O136" s="130">
        <f t="shared" si="7"/>
        <v>0</v>
      </c>
      <c r="P136" s="238">
        <f t="shared" si="12"/>
        <v>0</v>
      </c>
      <c r="Q136" s="167" t="str">
        <f t="shared" si="9"/>
        <v/>
      </c>
      <c r="R136" s="381" t="str">
        <f t="shared" si="10"/>
        <v/>
      </c>
      <c r="S136" s="510"/>
      <c r="U136" s="240"/>
    </row>
    <row r="137" spans="1:21" s="236" customFormat="1" ht="15.75" x14ac:dyDescent="0.2">
      <c r="A137" s="172">
        <f>COUNTIF($Q$10:Q137,"media")+COUNTIF($Q$10:Q137,"alta")</f>
        <v>0</v>
      </c>
      <c r="B137" s="477"/>
      <c r="C137" s="478"/>
      <c r="D137" s="478"/>
      <c r="E137" s="480"/>
      <c r="F137" s="124"/>
      <c r="G137" s="124"/>
      <c r="H137" s="124"/>
      <c r="I137" s="124"/>
      <c r="J137" s="167">
        <f t="shared" si="6"/>
        <v>0</v>
      </c>
      <c r="K137" s="124"/>
      <c r="L137" s="124"/>
      <c r="M137" s="124"/>
      <c r="N137" s="124"/>
      <c r="O137" s="130">
        <f t="shared" si="7"/>
        <v>0</v>
      </c>
      <c r="P137" s="238">
        <f t="shared" si="12"/>
        <v>0</v>
      </c>
      <c r="Q137" s="167" t="str">
        <f t="shared" si="9"/>
        <v/>
      </c>
      <c r="R137" s="381" t="str">
        <f t="shared" si="10"/>
        <v/>
      </c>
      <c r="S137" s="510"/>
      <c r="U137" s="240"/>
    </row>
    <row r="138" spans="1:21" s="236" customFormat="1" ht="15.75" x14ac:dyDescent="0.2">
      <c r="A138" s="172">
        <f>COUNTIF($Q$10:Q138,"media")+COUNTIF($Q$10:Q138,"alta")</f>
        <v>0</v>
      </c>
      <c r="B138" s="477" t="e">
        <f>VLOOKUP(S138,'02-Clasific. Activos Inform. '!$A$12:$AA$61,2,FALSE)</f>
        <v>#N/A</v>
      </c>
      <c r="C138" s="478" t="e">
        <f>VLOOKUP(S138,'02-Clasific. Activos Inform. '!$A$12:$AA$61,3,FALSE)</f>
        <v>#N/A</v>
      </c>
      <c r="D138" s="478" t="e">
        <f>VLOOKUP(S138,'02-Clasific. Activos Inform. '!$A$12:$AA$61,4,FALSE)</f>
        <v>#N/A</v>
      </c>
      <c r="E138" s="479" t="e">
        <f>VLOOKUP(S138,'02-Clasific. Activos Inform. '!$A$12:$AA$61,27,FALSE)</f>
        <v>#N/A</v>
      </c>
      <c r="F138" s="124"/>
      <c r="G138" s="124"/>
      <c r="H138" s="124"/>
      <c r="I138" s="124"/>
      <c r="J138" s="167">
        <f t="shared" si="6"/>
        <v>0</v>
      </c>
      <c r="K138" s="124"/>
      <c r="L138" s="124"/>
      <c r="M138" s="124"/>
      <c r="N138" s="124"/>
      <c r="O138" s="130">
        <f t="shared" si="7"/>
        <v>0</v>
      </c>
      <c r="P138" s="238">
        <f t="shared" si="12"/>
        <v>0</v>
      </c>
      <c r="Q138" s="167" t="str">
        <f t="shared" si="9"/>
        <v/>
      </c>
      <c r="R138" s="381" t="str">
        <f t="shared" si="10"/>
        <v/>
      </c>
      <c r="S138" s="510">
        <v>43</v>
      </c>
      <c r="U138" s="240"/>
    </row>
    <row r="139" spans="1:21" s="236" customFormat="1" ht="15.75" x14ac:dyDescent="0.2">
      <c r="A139" s="172">
        <f>COUNTIF($Q$10:Q139,"media")+COUNTIF($Q$10:Q139,"alta")</f>
        <v>0</v>
      </c>
      <c r="B139" s="477"/>
      <c r="C139" s="478"/>
      <c r="D139" s="478"/>
      <c r="E139" s="480"/>
      <c r="F139" s="124"/>
      <c r="G139" s="124"/>
      <c r="H139" s="124"/>
      <c r="I139" s="124"/>
      <c r="J139" s="167">
        <f t="shared" si="6"/>
        <v>0</v>
      </c>
      <c r="K139" s="124"/>
      <c r="L139" s="124"/>
      <c r="M139" s="124"/>
      <c r="N139" s="124"/>
      <c r="O139" s="130">
        <f t="shared" si="7"/>
        <v>0</v>
      </c>
      <c r="P139" s="238">
        <f t="shared" si="12"/>
        <v>0</v>
      </c>
      <c r="Q139" s="167" t="str">
        <f t="shared" si="9"/>
        <v/>
      </c>
      <c r="R139" s="381" t="str">
        <f t="shared" si="10"/>
        <v/>
      </c>
      <c r="S139" s="510"/>
      <c r="U139" s="240"/>
    </row>
    <row r="140" spans="1:21" s="236" customFormat="1" ht="15.75" x14ac:dyDescent="0.2">
      <c r="A140" s="172">
        <f>COUNTIF($Q$10:Q140,"media")+COUNTIF($Q$10:Q140,"alta")</f>
        <v>0</v>
      </c>
      <c r="B140" s="477"/>
      <c r="C140" s="478"/>
      <c r="D140" s="478"/>
      <c r="E140" s="480"/>
      <c r="F140" s="124"/>
      <c r="G140" s="124"/>
      <c r="H140" s="124"/>
      <c r="I140" s="124"/>
      <c r="J140" s="167">
        <f t="shared" ref="J140:J146" si="13">IF(I140="ALTA",3,IF(I140="MEDIA",2,IF(I140="BAJA",1,0)))</f>
        <v>0</v>
      </c>
      <c r="K140" s="124"/>
      <c r="L140" s="124"/>
      <c r="M140" s="124"/>
      <c r="N140" s="124"/>
      <c r="O140" s="130">
        <f t="shared" ref="O140:O146" si="14">IF(N140="ALTA",3,IF(N140="MEDIA",2,IF(N140="BAJA",1,0)))</f>
        <v>0</v>
      </c>
      <c r="P140" s="238">
        <f t="shared" si="12"/>
        <v>0</v>
      </c>
      <c r="Q140" s="167" t="str">
        <f t="shared" si="9"/>
        <v/>
      </c>
      <c r="R140" s="381" t="str">
        <f t="shared" si="10"/>
        <v/>
      </c>
      <c r="S140" s="510"/>
      <c r="U140" s="240"/>
    </row>
    <row r="141" spans="1:21" s="236" customFormat="1" ht="15.75" x14ac:dyDescent="0.2">
      <c r="A141" s="172">
        <f>COUNTIF($Q$10:Q141,"media")+COUNTIF($Q$10:Q141,"alta")</f>
        <v>0</v>
      </c>
      <c r="B141" s="477" t="e">
        <f>VLOOKUP(S141,'02-Clasific. Activos Inform. '!$A$12:$AA$61,2,FALSE)</f>
        <v>#N/A</v>
      </c>
      <c r="C141" s="478" t="e">
        <f>VLOOKUP(S141,'02-Clasific. Activos Inform. '!$A$12:$AA$61,3,FALSE)</f>
        <v>#N/A</v>
      </c>
      <c r="D141" s="478" t="e">
        <f>VLOOKUP(S141,'02-Clasific. Activos Inform. '!$A$12:$AA$61,4,FALSE)</f>
        <v>#N/A</v>
      </c>
      <c r="E141" s="479" t="e">
        <f>VLOOKUP(S141,'02-Clasific. Activos Inform. '!$A$12:$AA$61,27,FALSE)</f>
        <v>#N/A</v>
      </c>
      <c r="F141" s="124"/>
      <c r="G141" s="124"/>
      <c r="H141" s="124"/>
      <c r="I141" s="124"/>
      <c r="J141" s="167">
        <f t="shared" si="13"/>
        <v>0</v>
      </c>
      <c r="K141" s="124"/>
      <c r="L141" s="124"/>
      <c r="M141" s="124"/>
      <c r="N141" s="124"/>
      <c r="O141" s="130">
        <f t="shared" si="14"/>
        <v>0</v>
      </c>
      <c r="P141" s="238">
        <f t="shared" si="12"/>
        <v>0</v>
      </c>
      <c r="Q141" s="167" t="str">
        <f t="shared" ref="Q141:Q146" si="15">IF(P141&gt;=6,"ALTA",IF(P141=1,"BAJA",IF(AND(P141&gt;=2,P141&lt;=4),"MEDIA","")))</f>
        <v/>
      </c>
      <c r="R141" s="381" t="str">
        <f t="shared" si="10"/>
        <v/>
      </c>
      <c r="S141" s="510">
        <v>44</v>
      </c>
      <c r="U141" s="240"/>
    </row>
    <row r="142" spans="1:21" s="236" customFormat="1" ht="15.75" x14ac:dyDescent="0.2">
      <c r="A142" s="172">
        <f>COUNTIF($Q$10:Q142,"media")+COUNTIF($Q$10:Q142,"alta")</f>
        <v>0</v>
      </c>
      <c r="B142" s="477"/>
      <c r="C142" s="478"/>
      <c r="D142" s="478"/>
      <c r="E142" s="480"/>
      <c r="F142" s="124"/>
      <c r="G142" s="124"/>
      <c r="H142" s="124"/>
      <c r="I142" s="124"/>
      <c r="J142" s="167">
        <f t="shared" si="13"/>
        <v>0</v>
      </c>
      <c r="K142" s="124"/>
      <c r="L142" s="124"/>
      <c r="M142" s="124"/>
      <c r="N142" s="124"/>
      <c r="O142" s="130">
        <f t="shared" si="14"/>
        <v>0</v>
      </c>
      <c r="P142" s="238">
        <f t="shared" si="12"/>
        <v>0</v>
      </c>
      <c r="Q142" s="167" t="str">
        <f t="shared" si="15"/>
        <v/>
      </c>
      <c r="R142" s="381" t="str">
        <f t="shared" si="10"/>
        <v/>
      </c>
      <c r="S142" s="510"/>
      <c r="U142" s="240"/>
    </row>
    <row r="143" spans="1:21" s="236" customFormat="1" ht="15.75" x14ac:dyDescent="0.2">
      <c r="A143" s="172">
        <f>COUNTIF($Q$10:Q143,"media")+COUNTIF($Q$10:Q143,"alta")</f>
        <v>0</v>
      </c>
      <c r="B143" s="477"/>
      <c r="C143" s="478"/>
      <c r="D143" s="478"/>
      <c r="E143" s="480"/>
      <c r="F143" s="124"/>
      <c r="G143" s="124"/>
      <c r="H143" s="124"/>
      <c r="I143" s="124"/>
      <c r="J143" s="167">
        <f t="shared" si="13"/>
        <v>0</v>
      </c>
      <c r="K143" s="124"/>
      <c r="L143" s="124"/>
      <c r="M143" s="124"/>
      <c r="N143" s="124"/>
      <c r="O143" s="130">
        <f t="shared" si="14"/>
        <v>0</v>
      </c>
      <c r="P143" s="238">
        <f t="shared" si="12"/>
        <v>0</v>
      </c>
      <c r="Q143" s="167" t="str">
        <f t="shared" si="15"/>
        <v/>
      </c>
      <c r="R143" s="381" t="str">
        <f t="shared" si="10"/>
        <v/>
      </c>
      <c r="S143" s="510"/>
      <c r="U143" s="240"/>
    </row>
    <row r="144" spans="1:21" s="236" customFormat="1" ht="15.75" x14ac:dyDescent="0.2">
      <c r="A144" s="172">
        <f>COUNTIF($Q$10:Q144,"media")+COUNTIF($Q$10:Q144,"alta")</f>
        <v>0</v>
      </c>
      <c r="B144" s="477" t="e">
        <f>VLOOKUP(S144,'02-Clasific. Activos Inform. '!$A$12:$AA$61,2,FALSE)</f>
        <v>#N/A</v>
      </c>
      <c r="C144" s="478" t="e">
        <f>VLOOKUP(S144,'02-Clasific. Activos Inform. '!$A$12:$AA$61,3,FALSE)</f>
        <v>#N/A</v>
      </c>
      <c r="D144" s="478" t="e">
        <f>VLOOKUP(S144,'02-Clasific. Activos Inform. '!$A$12:$AA$61,4,FALSE)</f>
        <v>#N/A</v>
      </c>
      <c r="E144" s="479" t="e">
        <f>VLOOKUP(S144,'02-Clasific. Activos Inform. '!$A$12:$AA$61,27,FALSE)</f>
        <v>#N/A</v>
      </c>
      <c r="F144" s="124"/>
      <c r="G144" s="124"/>
      <c r="H144" s="124"/>
      <c r="I144" s="124"/>
      <c r="J144" s="167">
        <f t="shared" si="13"/>
        <v>0</v>
      </c>
      <c r="K144" s="124"/>
      <c r="L144" s="124"/>
      <c r="M144" s="124"/>
      <c r="N144" s="124"/>
      <c r="O144" s="130">
        <f t="shared" si="14"/>
        <v>0</v>
      </c>
      <c r="P144" s="238">
        <f t="shared" si="12"/>
        <v>0</v>
      </c>
      <c r="Q144" s="167" t="str">
        <f t="shared" si="15"/>
        <v/>
      </c>
      <c r="R144" s="381" t="str">
        <f t="shared" si="10"/>
        <v/>
      </c>
      <c r="S144" s="510">
        <v>45</v>
      </c>
      <c r="U144" s="240"/>
    </row>
    <row r="145" spans="1:33" s="236" customFormat="1" ht="15.75" x14ac:dyDescent="0.2">
      <c r="A145" s="172">
        <f>COUNTIF($Q$10:Q145,"media")+COUNTIF($Q$10:Q145,"alta")</f>
        <v>0</v>
      </c>
      <c r="B145" s="477"/>
      <c r="C145" s="478"/>
      <c r="D145" s="478"/>
      <c r="E145" s="480"/>
      <c r="F145" s="124"/>
      <c r="G145" s="124"/>
      <c r="H145" s="124"/>
      <c r="I145" s="124"/>
      <c r="J145" s="167">
        <f t="shared" si="13"/>
        <v>0</v>
      </c>
      <c r="K145" s="124"/>
      <c r="L145" s="124"/>
      <c r="M145" s="124"/>
      <c r="N145" s="124"/>
      <c r="O145" s="130">
        <f t="shared" si="14"/>
        <v>0</v>
      </c>
      <c r="P145" s="238">
        <f t="shared" si="12"/>
        <v>0</v>
      </c>
      <c r="Q145" s="167" t="str">
        <f t="shared" si="15"/>
        <v/>
      </c>
      <c r="R145" s="381" t="str">
        <f>IF(Q145="","",IF(OR(Q145="ALTA",Q145="MEDIA"),"", "SE ASUME EL RIESGO"))</f>
        <v/>
      </c>
      <c r="S145" s="510"/>
      <c r="U145" s="240"/>
    </row>
    <row r="146" spans="1:33" s="240" customFormat="1" ht="16.5" thickBot="1" x14ac:dyDescent="0.25">
      <c r="A146" s="172">
        <f>COUNTIF($Q$10:Q146,"media")+COUNTIF($Q$10:Q146,"alta")</f>
        <v>0</v>
      </c>
      <c r="B146" s="481"/>
      <c r="C146" s="482"/>
      <c r="D146" s="482"/>
      <c r="E146" s="483"/>
      <c r="F146" s="128"/>
      <c r="G146" s="128"/>
      <c r="H146" s="128"/>
      <c r="I146" s="128"/>
      <c r="J146" s="168">
        <f t="shared" si="13"/>
        <v>0</v>
      </c>
      <c r="K146" s="128"/>
      <c r="L146" s="128"/>
      <c r="M146" s="128"/>
      <c r="N146" s="128"/>
      <c r="O146" s="171">
        <f t="shared" si="14"/>
        <v>0</v>
      </c>
      <c r="P146" s="242">
        <f t="shared" si="12"/>
        <v>0</v>
      </c>
      <c r="Q146" s="168" t="str">
        <f t="shared" si="15"/>
        <v/>
      </c>
      <c r="R146" s="382" t="str">
        <f>IF(Q146="","",IF(OR(Q146="ALTA",Q146="MEDIA"),"", "SE ASUME EL RIESGO"))</f>
        <v/>
      </c>
      <c r="S146" s="511"/>
      <c r="T146" s="239"/>
      <c r="U146" s="243"/>
      <c r="V146" s="244"/>
      <c r="W146" s="239"/>
      <c r="X146" s="239"/>
      <c r="Y146" s="239"/>
      <c r="Z146" s="239"/>
      <c r="AA146" s="239"/>
      <c r="AB146" s="239"/>
      <c r="AC146" s="239"/>
      <c r="AD146" s="239"/>
      <c r="AE146" s="239"/>
      <c r="AF146" s="239"/>
    </row>
    <row r="147" spans="1:33" s="185" customFormat="1" ht="42.75" customHeight="1" x14ac:dyDescent="0.2">
      <c r="G147" s="231"/>
      <c r="O147" s="179"/>
      <c r="P147" s="179"/>
      <c r="Q147" s="179"/>
      <c r="R147" s="179"/>
      <c r="S147" s="179"/>
      <c r="U147" s="179"/>
      <c r="V147" s="230"/>
      <c r="W147" s="179"/>
      <c r="X147" s="179"/>
      <c r="Y147" s="179"/>
      <c r="Z147" s="179"/>
      <c r="AA147" s="179"/>
      <c r="AB147" s="179"/>
      <c r="AC147" s="179"/>
      <c r="AD147" s="179"/>
      <c r="AE147" s="179"/>
      <c r="AF147" s="179"/>
      <c r="AG147" s="179"/>
    </row>
    <row r="148" spans="1:33" s="185" customFormat="1" ht="42.75" customHeight="1" x14ac:dyDescent="0.2">
      <c r="G148" s="231"/>
      <c r="O148" s="179"/>
      <c r="P148" s="179"/>
      <c r="Q148" s="179"/>
      <c r="R148" s="179"/>
      <c r="S148" s="179"/>
      <c r="U148" s="179"/>
      <c r="V148" s="230"/>
      <c r="W148" s="179"/>
      <c r="X148" s="179"/>
      <c r="Y148" s="179"/>
      <c r="Z148" s="179"/>
      <c r="AA148" s="179"/>
      <c r="AB148" s="179"/>
      <c r="AC148" s="179"/>
      <c r="AD148" s="179"/>
      <c r="AE148" s="179"/>
      <c r="AF148" s="179"/>
      <c r="AG148" s="179"/>
    </row>
    <row r="149" spans="1:33" ht="42.75" customHeight="1" x14ac:dyDescent="0.2">
      <c r="O149" s="174"/>
      <c r="P149" s="174"/>
      <c r="Q149" s="174"/>
      <c r="R149" s="174"/>
      <c r="S149" s="174"/>
      <c r="U149" s="174"/>
      <c r="V149" s="182"/>
      <c r="W149" s="174"/>
      <c r="X149" s="174"/>
      <c r="Y149" s="174"/>
      <c r="Z149" s="174"/>
      <c r="AA149" s="174"/>
      <c r="AB149" s="174"/>
      <c r="AC149" s="174"/>
      <c r="AD149" s="174"/>
      <c r="AE149" s="174"/>
      <c r="AF149" s="174"/>
      <c r="AG149" s="174"/>
    </row>
    <row r="150" spans="1:33" ht="42.75" customHeight="1" x14ac:dyDescent="0.2">
      <c r="O150" s="174"/>
      <c r="P150" s="174"/>
      <c r="Q150" s="174"/>
      <c r="R150" s="174"/>
      <c r="S150" s="174"/>
      <c r="U150" s="174"/>
      <c r="V150" s="182"/>
      <c r="W150" s="174"/>
      <c r="X150" s="174"/>
      <c r="Y150" s="174"/>
      <c r="Z150" s="174"/>
      <c r="AA150" s="174"/>
      <c r="AB150" s="174"/>
      <c r="AC150" s="174"/>
      <c r="AD150" s="174"/>
      <c r="AE150" s="174"/>
      <c r="AF150" s="174"/>
      <c r="AG150" s="174"/>
    </row>
    <row r="151" spans="1:33" ht="42.75" customHeight="1" x14ac:dyDescent="0.2">
      <c r="O151" s="174"/>
      <c r="P151" s="174"/>
      <c r="Q151" s="174"/>
      <c r="R151" s="174"/>
      <c r="S151" s="174"/>
      <c r="U151" s="174"/>
      <c r="V151" s="182"/>
      <c r="W151" s="174"/>
      <c r="X151" s="174"/>
      <c r="Y151" s="174"/>
      <c r="Z151" s="174"/>
      <c r="AA151" s="174"/>
      <c r="AB151" s="174"/>
      <c r="AC151" s="174"/>
      <c r="AD151" s="174"/>
      <c r="AE151" s="174"/>
      <c r="AF151" s="174"/>
      <c r="AG151" s="174"/>
    </row>
    <row r="152" spans="1:33" ht="42.75" customHeight="1" x14ac:dyDescent="0.2">
      <c r="O152" s="174"/>
      <c r="P152" s="174"/>
      <c r="Q152" s="174"/>
      <c r="R152" s="174"/>
      <c r="S152" s="226"/>
      <c r="U152" s="226"/>
      <c r="V152" s="229"/>
      <c r="W152" s="226"/>
      <c r="X152" s="226"/>
      <c r="Y152" s="226"/>
      <c r="Z152" s="226"/>
      <c r="AA152" s="226"/>
      <c r="AB152" s="226"/>
      <c r="AC152" s="226"/>
      <c r="AD152" s="226"/>
      <c r="AE152" s="174"/>
      <c r="AF152" s="174"/>
      <c r="AG152" s="174"/>
    </row>
    <row r="153" spans="1:33" ht="42.75" customHeight="1" x14ac:dyDescent="0.2"/>
    <row r="154" spans="1:33" ht="42.75" customHeight="1" x14ac:dyDescent="0.2"/>
    <row r="155" spans="1:33" ht="42.75" customHeight="1" x14ac:dyDescent="0.2"/>
    <row r="156" spans="1:33" ht="42.75" customHeight="1" x14ac:dyDescent="0.2"/>
    <row r="157" spans="1:33" ht="42.75" customHeight="1" x14ac:dyDescent="0.2"/>
    <row r="158" spans="1:33" ht="42.75" customHeight="1" x14ac:dyDescent="0.2"/>
    <row r="159" spans="1:33" ht="42.75" customHeight="1" x14ac:dyDescent="0.2"/>
    <row r="160" spans="1:33" ht="42.75" customHeight="1" x14ac:dyDescent="0.2"/>
    <row r="161" ht="42.75" customHeight="1" x14ac:dyDescent="0.2"/>
    <row r="162" ht="42.75" customHeight="1" x14ac:dyDescent="0.2"/>
    <row r="163" ht="42.75" customHeight="1" x14ac:dyDescent="0.2"/>
    <row r="164" ht="42.75" customHeight="1" x14ac:dyDescent="0.2"/>
    <row r="165" ht="42.75" customHeight="1" x14ac:dyDescent="0.2"/>
    <row r="166" ht="42.75" customHeight="1" x14ac:dyDescent="0.2"/>
    <row r="167" ht="42.75" customHeight="1" x14ac:dyDescent="0.2"/>
    <row r="168" ht="42.75" customHeight="1" x14ac:dyDescent="0.2"/>
    <row r="169" ht="42.75" customHeight="1" x14ac:dyDescent="0.2"/>
    <row r="170" ht="42.75" customHeight="1" x14ac:dyDescent="0.2"/>
    <row r="171" ht="42.75" customHeight="1" x14ac:dyDescent="0.2"/>
    <row r="172" ht="42.75" customHeight="1" x14ac:dyDescent="0.2"/>
    <row r="173" ht="42.75" customHeight="1" x14ac:dyDescent="0.2"/>
    <row r="174" ht="42.75" customHeight="1" x14ac:dyDescent="0.2"/>
    <row r="175" ht="42.75" customHeight="1" x14ac:dyDescent="0.2"/>
    <row r="176" ht="42.75" customHeight="1" x14ac:dyDescent="0.2"/>
    <row r="177" ht="42.75" customHeight="1" x14ac:dyDescent="0.2"/>
    <row r="178" ht="42.75" customHeight="1" x14ac:dyDescent="0.2"/>
    <row r="179" ht="42.75" customHeight="1" x14ac:dyDescent="0.2"/>
    <row r="180" ht="42.75" customHeight="1" x14ac:dyDescent="0.2"/>
    <row r="181" ht="42.75" customHeight="1" x14ac:dyDescent="0.2"/>
    <row r="182" ht="42.75" customHeight="1" x14ac:dyDescent="0.2"/>
    <row r="183" ht="42.75" customHeight="1" x14ac:dyDescent="0.2"/>
    <row r="1048218" spans="7:30" s="174" customFormat="1" ht="15" customHeight="1" x14ac:dyDescent="0.2">
      <c r="G1048218" s="181"/>
      <c r="S1048218" s="226"/>
      <c r="U1048218" s="226"/>
      <c r="V1048218" s="229"/>
      <c r="W1048218" s="226"/>
      <c r="X1048218" s="226"/>
      <c r="Y1048218" s="226"/>
      <c r="Z1048218" s="226"/>
      <c r="AA1048218" s="226"/>
      <c r="AB1048218" s="226"/>
      <c r="AC1048218" s="226"/>
      <c r="AD1048218" s="226"/>
    </row>
    <row r="1048219" spans="7:30" s="174" customFormat="1" ht="15" customHeight="1" x14ac:dyDescent="0.2">
      <c r="G1048219" s="181"/>
      <c r="S1048219" s="226"/>
      <c r="U1048219" s="226"/>
      <c r="V1048219" s="229"/>
      <c r="W1048219" s="226"/>
      <c r="X1048219" s="226"/>
      <c r="Y1048219" s="226"/>
      <c r="Z1048219" s="226"/>
      <c r="AA1048219" s="226"/>
      <c r="AB1048219" s="226"/>
      <c r="AC1048219" s="226"/>
      <c r="AD1048219" s="226"/>
    </row>
    <row r="1048220" spans="7:30" s="174" customFormat="1" ht="15" customHeight="1" x14ac:dyDescent="0.2">
      <c r="G1048220" s="181"/>
      <c r="S1048220" s="226"/>
      <c r="U1048220" s="226"/>
      <c r="V1048220" s="229"/>
      <c r="W1048220" s="226"/>
      <c r="X1048220" s="226"/>
      <c r="Y1048220" s="226"/>
      <c r="Z1048220" s="226"/>
      <c r="AA1048220" s="226"/>
      <c r="AB1048220" s="226"/>
      <c r="AC1048220" s="226"/>
      <c r="AD1048220" s="226"/>
    </row>
    <row r="1048221" spans="7:30" s="174" customFormat="1" ht="15" customHeight="1" x14ac:dyDescent="0.2">
      <c r="G1048221" s="181"/>
      <c r="S1048221" s="226"/>
      <c r="U1048221" s="226"/>
      <c r="V1048221" s="229"/>
      <c r="W1048221" s="226"/>
      <c r="X1048221" s="226"/>
      <c r="Y1048221" s="226"/>
      <c r="Z1048221" s="226"/>
      <c r="AA1048221" s="226"/>
      <c r="AB1048221" s="226"/>
      <c r="AC1048221" s="226"/>
      <c r="AD1048221" s="226"/>
    </row>
    <row r="1048222" spans="7:30" s="174" customFormat="1" ht="15" customHeight="1" x14ac:dyDescent="0.2">
      <c r="G1048222" s="181"/>
      <c r="S1048222" s="226"/>
      <c r="U1048222" s="226"/>
      <c r="V1048222" s="229"/>
      <c r="W1048222" s="226"/>
      <c r="X1048222" s="226"/>
      <c r="Y1048222" s="226"/>
      <c r="Z1048222" s="226"/>
      <c r="AA1048222" s="226"/>
      <c r="AB1048222" s="226"/>
      <c r="AC1048222" s="226"/>
      <c r="AD1048222" s="226"/>
    </row>
    <row r="1048223" spans="7:30" s="174" customFormat="1" ht="15" customHeight="1" x14ac:dyDescent="0.2">
      <c r="G1048223" s="181"/>
      <c r="S1048223" s="226"/>
      <c r="U1048223" s="226"/>
      <c r="V1048223" s="229"/>
      <c r="W1048223" s="226"/>
      <c r="X1048223" s="226"/>
      <c r="Y1048223" s="226"/>
      <c r="Z1048223" s="226"/>
      <c r="AA1048223" s="226"/>
      <c r="AB1048223" s="226"/>
      <c r="AC1048223" s="226"/>
      <c r="AD1048223" s="226"/>
    </row>
    <row r="1048224" spans="7:30" s="174" customFormat="1" ht="15" customHeight="1" x14ac:dyDescent="0.2">
      <c r="G1048224" s="181"/>
      <c r="S1048224" s="226"/>
      <c r="U1048224" s="226"/>
      <c r="V1048224" s="229"/>
      <c r="W1048224" s="226"/>
      <c r="X1048224" s="226"/>
      <c r="Y1048224" s="226"/>
      <c r="Z1048224" s="226"/>
      <c r="AA1048224" s="226"/>
      <c r="AB1048224" s="226"/>
      <c r="AC1048224" s="226"/>
      <c r="AD1048224" s="226"/>
    </row>
    <row r="1048225" spans="7:30" s="174" customFormat="1" ht="15" customHeight="1" x14ac:dyDescent="0.2">
      <c r="G1048225" s="181"/>
      <c r="S1048225" s="226"/>
      <c r="U1048225" s="226"/>
      <c r="V1048225" s="229"/>
      <c r="W1048225" s="226"/>
      <c r="X1048225" s="226"/>
      <c r="Y1048225" s="226"/>
      <c r="Z1048225" s="226"/>
      <c r="AA1048225" s="226"/>
      <c r="AB1048225" s="226"/>
      <c r="AC1048225" s="226"/>
      <c r="AD1048225" s="226"/>
    </row>
    <row r="1048226" spans="7:30" s="174" customFormat="1" ht="15" customHeight="1" x14ac:dyDescent="0.2">
      <c r="G1048226" s="181"/>
      <c r="S1048226" s="226"/>
      <c r="U1048226" s="226"/>
      <c r="V1048226" s="229"/>
      <c r="W1048226" s="226"/>
      <c r="X1048226" s="226"/>
      <c r="Y1048226" s="226"/>
      <c r="Z1048226" s="226"/>
      <c r="AA1048226" s="226"/>
      <c r="AB1048226" s="226"/>
      <c r="AC1048226" s="226"/>
      <c r="AD1048226" s="226"/>
    </row>
    <row r="1048227" spans="7:30" s="174" customFormat="1" ht="15" customHeight="1" x14ac:dyDescent="0.2">
      <c r="G1048227" s="181"/>
      <c r="S1048227" s="226"/>
      <c r="U1048227" s="226"/>
      <c r="V1048227" s="229"/>
      <c r="W1048227" s="226"/>
      <c r="X1048227" s="226"/>
      <c r="Y1048227" s="226"/>
      <c r="Z1048227" s="226"/>
      <c r="AA1048227" s="226"/>
      <c r="AB1048227" s="226"/>
      <c r="AC1048227" s="226"/>
      <c r="AD1048227" s="226"/>
    </row>
    <row r="1048228" spans="7:30" s="174" customFormat="1" ht="15" customHeight="1" x14ac:dyDescent="0.2">
      <c r="G1048228" s="181"/>
      <c r="S1048228" s="226"/>
      <c r="U1048228" s="226"/>
      <c r="V1048228" s="229"/>
      <c r="W1048228" s="226"/>
      <c r="X1048228" s="226"/>
      <c r="Y1048228" s="226"/>
      <c r="Z1048228" s="226"/>
      <c r="AA1048228" s="226"/>
      <c r="AB1048228" s="226"/>
      <c r="AC1048228" s="226"/>
      <c r="AD1048228" s="226"/>
    </row>
    <row r="1048229" spans="7:30" s="174" customFormat="1" ht="15" customHeight="1" x14ac:dyDescent="0.2">
      <c r="G1048229" s="181"/>
      <c r="S1048229" s="226"/>
      <c r="U1048229" s="226"/>
      <c r="V1048229" s="229"/>
      <c r="W1048229" s="226"/>
      <c r="X1048229" s="226"/>
      <c r="Y1048229" s="226"/>
      <c r="Z1048229" s="226"/>
      <c r="AA1048229" s="226"/>
      <c r="AB1048229" s="226"/>
      <c r="AC1048229" s="226"/>
      <c r="AD1048229" s="226"/>
    </row>
    <row r="1048230" spans="7:30" s="174" customFormat="1" ht="15" customHeight="1" x14ac:dyDescent="0.2">
      <c r="G1048230" s="181"/>
      <c r="S1048230" s="226"/>
      <c r="U1048230" s="226"/>
      <c r="V1048230" s="229"/>
      <c r="W1048230" s="226"/>
      <c r="X1048230" s="226"/>
      <c r="Y1048230" s="226"/>
      <c r="Z1048230" s="226"/>
      <c r="AA1048230" s="226"/>
      <c r="AB1048230" s="226"/>
      <c r="AC1048230" s="226"/>
      <c r="AD1048230" s="226"/>
    </row>
    <row r="1048231" spans="7:30" s="174" customFormat="1" ht="15" customHeight="1" x14ac:dyDescent="0.2">
      <c r="G1048231" s="181"/>
      <c r="S1048231" s="226"/>
      <c r="U1048231" s="226"/>
      <c r="V1048231" s="229"/>
      <c r="W1048231" s="226"/>
      <c r="X1048231" s="226"/>
      <c r="Y1048231" s="226"/>
      <c r="Z1048231" s="226"/>
      <c r="AA1048231" s="226"/>
      <c r="AB1048231" s="226"/>
      <c r="AC1048231" s="226"/>
      <c r="AD1048231" s="226"/>
    </row>
    <row r="1048232" spans="7:30" s="174" customFormat="1" ht="15" customHeight="1" x14ac:dyDescent="0.2">
      <c r="G1048232" s="181"/>
      <c r="S1048232" s="226"/>
      <c r="U1048232" s="226"/>
      <c r="V1048232" s="229"/>
      <c r="W1048232" s="226"/>
      <c r="X1048232" s="226"/>
      <c r="Y1048232" s="226"/>
      <c r="Z1048232" s="226"/>
      <c r="AA1048232" s="226"/>
      <c r="AB1048232" s="226"/>
      <c r="AC1048232" s="226"/>
      <c r="AD1048232" s="226"/>
    </row>
    <row r="1048233" spans="7:30" s="174" customFormat="1" ht="15" customHeight="1" x14ac:dyDescent="0.2">
      <c r="G1048233" s="181"/>
      <c r="S1048233" s="226"/>
      <c r="U1048233" s="226"/>
      <c r="V1048233" s="229"/>
      <c r="W1048233" s="226"/>
      <c r="X1048233" s="226"/>
      <c r="Y1048233" s="226"/>
      <c r="Z1048233" s="226"/>
      <c r="AA1048233" s="226"/>
      <c r="AB1048233" s="226"/>
      <c r="AC1048233" s="226"/>
      <c r="AD1048233" s="226"/>
    </row>
    <row r="1048234" spans="7:30" s="174" customFormat="1" ht="15" customHeight="1" x14ac:dyDescent="0.2">
      <c r="G1048234" s="181"/>
      <c r="S1048234" s="226"/>
      <c r="U1048234" s="226"/>
      <c r="V1048234" s="229"/>
      <c r="W1048234" s="226"/>
      <c r="X1048234" s="226"/>
      <c r="Y1048234" s="226"/>
      <c r="Z1048234" s="226"/>
      <c r="AA1048234" s="226"/>
      <c r="AB1048234" s="226"/>
      <c r="AC1048234" s="226"/>
      <c r="AD1048234" s="226"/>
    </row>
    <row r="1048235" spans="7:30" s="174" customFormat="1" ht="15" customHeight="1" x14ac:dyDescent="0.2">
      <c r="G1048235" s="181"/>
      <c r="S1048235" s="226"/>
      <c r="U1048235" s="226"/>
      <c r="V1048235" s="229"/>
      <c r="W1048235" s="226"/>
      <c r="X1048235" s="226"/>
      <c r="Y1048235" s="226"/>
      <c r="Z1048235" s="226"/>
      <c r="AA1048235" s="226"/>
      <c r="AB1048235" s="226"/>
      <c r="AC1048235" s="226"/>
      <c r="AD1048235" s="226"/>
    </row>
    <row r="1048236" spans="7:30" s="174" customFormat="1" ht="15" customHeight="1" x14ac:dyDescent="0.2">
      <c r="G1048236" s="181"/>
      <c r="S1048236" s="226"/>
      <c r="U1048236" s="226"/>
      <c r="V1048236" s="229"/>
      <c r="W1048236" s="226"/>
      <c r="X1048236" s="226"/>
      <c r="Y1048236" s="226"/>
      <c r="Z1048236" s="226"/>
      <c r="AA1048236" s="226"/>
      <c r="AB1048236" s="226"/>
      <c r="AC1048236" s="226"/>
      <c r="AD1048236" s="226"/>
    </row>
    <row r="1048237" spans="7:30" s="174" customFormat="1" ht="15" customHeight="1" x14ac:dyDescent="0.2">
      <c r="G1048237" s="181"/>
      <c r="S1048237" s="226"/>
      <c r="U1048237" s="226"/>
      <c r="V1048237" s="229"/>
      <c r="W1048237" s="226"/>
      <c r="X1048237" s="226"/>
      <c r="Y1048237" s="226"/>
      <c r="Z1048237" s="226"/>
      <c r="AA1048237" s="226"/>
      <c r="AB1048237" s="226"/>
      <c r="AC1048237" s="226"/>
      <c r="AD1048237" s="226"/>
    </row>
    <row r="1048238" spans="7:30" s="174" customFormat="1" ht="15" customHeight="1" x14ac:dyDescent="0.2">
      <c r="G1048238" s="181"/>
      <c r="S1048238" s="226"/>
      <c r="U1048238" s="226"/>
      <c r="V1048238" s="229"/>
      <c r="W1048238" s="226"/>
      <c r="X1048238" s="226"/>
      <c r="Y1048238" s="226"/>
      <c r="Z1048238" s="226"/>
      <c r="AA1048238" s="226"/>
      <c r="AB1048238" s="226"/>
      <c r="AC1048238" s="226"/>
      <c r="AD1048238" s="226"/>
    </row>
    <row r="1048239" spans="7:30" s="174" customFormat="1" ht="15" customHeight="1" x14ac:dyDescent="0.2">
      <c r="G1048239" s="181"/>
      <c r="S1048239" s="226"/>
      <c r="U1048239" s="226"/>
      <c r="V1048239" s="229"/>
      <c r="W1048239" s="226"/>
      <c r="X1048239" s="226"/>
      <c r="Y1048239" s="226"/>
      <c r="Z1048239" s="226"/>
      <c r="AA1048239" s="226"/>
      <c r="AB1048239" s="226"/>
      <c r="AC1048239" s="226"/>
      <c r="AD1048239" s="226"/>
    </row>
    <row r="1048240" spans="7:30" s="174" customFormat="1" ht="15" customHeight="1" x14ac:dyDescent="0.2">
      <c r="G1048240" s="181"/>
      <c r="S1048240" s="226"/>
      <c r="U1048240" s="226"/>
      <c r="V1048240" s="229"/>
      <c r="W1048240" s="226"/>
      <c r="X1048240" s="226"/>
      <c r="Y1048240" s="226"/>
      <c r="Z1048240" s="226"/>
      <c r="AA1048240" s="226"/>
      <c r="AB1048240" s="226"/>
      <c r="AC1048240" s="226"/>
      <c r="AD1048240" s="226"/>
    </row>
    <row r="1048241" spans="7:30" s="174" customFormat="1" ht="15" customHeight="1" x14ac:dyDescent="0.2">
      <c r="G1048241" s="181"/>
      <c r="S1048241" s="226"/>
      <c r="U1048241" s="226"/>
      <c r="V1048241" s="229"/>
      <c r="W1048241" s="226"/>
      <c r="X1048241" s="226"/>
      <c r="Y1048241" s="226"/>
      <c r="Z1048241" s="226"/>
      <c r="AA1048241" s="226"/>
      <c r="AB1048241" s="226"/>
      <c r="AC1048241" s="226"/>
      <c r="AD1048241" s="226"/>
    </row>
    <row r="1048242" spans="7:30" s="174" customFormat="1" ht="15" customHeight="1" x14ac:dyDescent="0.2">
      <c r="G1048242" s="181"/>
      <c r="S1048242" s="226"/>
      <c r="U1048242" s="226"/>
      <c r="V1048242" s="229"/>
      <c r="W1048242" s="226"/>
      <c r="X1048242" s="226"/>
      <c r="Y1048242" s="226"/>
      <c r="Z1048242" s="226"/>
      <c r="AA1048242" s="226"/>
      <c r="AB1048242" s="226"/>
      <c r="AC1048242" s="226"/>
      <c r="AD1048242" s="226"/>
    </row>
    <row r="1048243" spans="7:30" s="174" customFormat="1" ht="15" customHeight="1" x14ac:dyDescent="0.2">
      <c r="G1048243" s="181"/>
      <c r="S1048243" s="226"/>
      <c r="U1048243" s="226"/>
      <c r="V1048243" s="229"/>
      <c r="W1048243" s="226"/>
      <c r="X1048243" s="226"/>
      <c r="Y1048243" s="226"/>
      <c r="Z1048243" s="226"/>
      <c r="AA1048243" s="226"/>
      <c r="AB1048243" s="226"/>
      <c r="AC1048243" s="226"/>
      <c r="AD1048243" s="226"/>
    </row>
    <row r="1048244" spans="7:30" s="174" customFormat="1" ht="15" customHeight="1" x14ac:dyDescent="0.2">
      <c r="G1048244" s="181"/>
      <c r="S1048244" s="226"/>
      <c r="U1048244" s="226"/>
      <c r="V1048244" s="229"/>
      <c r="W1048244" s="226"/>
      <c r="X1048244" s="226"/>
      <c r="Y1048244" s="226"/>
      <c r="Z1048244" s="226"/>
      <c r="AA1048244" s="226"/>
      <c r="AB1048244" s="226"/>
      <c r="AC1048244" s="226"/>
      <c r="AD1048244" s="226"/>
    </row>
    <row r="1048245" spans="7:30" s="174" customFormat="1" ht="15" customHeight="1" x14ac:dyDescent="0.2">
      <c r="G1048245" s="181"/>
      <c r="S1048245" s="226"/>
      <c r="U1048245" s="226"/>
      <c r="V1048245" s="229"/>
      <c r="W1048245" s="226"/>
      <c r="X1048245" s="226"/>
      <c r="Y1048245" s="226"/>
      <c r="Z1048245" s="226"/>
      <c r="AA1048245" s="226"/>
      <c r="AB1048245" s="226"/>
      <c r="AC1048245" s="226"/>
      <c r="AD1048245" s="226"/>
    </row>
    <row r="1048246" spans="7:30" s="174" customFormat="1" ht="15" customHeight="1" x14ac:dyDescent="0.2">
      <c r="G1048246" s="181"/>
      <c r="S1048246" s="226"/>
      <c r="U1048246" s="226"/>
      <c r="V1048246" s="229"/>
      <c r="W1048246" s="226"/>
      <c r="X1048246" s="226"/>
      <c r="Y1048246" s="226"/>
      <c r="Z1048246" s="226"/>
      <c r="AA1048246" s="226"/>
      <c r="AB1048246" s="226"/>
      <c r="AC1048246" s="226"/>
      <c r="AD1048246" s="226"/>
    </row>
    <row r="1048247" spans="7:30" s="174" customFormat="1" ht="15" customHeight="1" x14ac:dyDescent="0.2">
      <c r="G1048247" s="181"/>
      <c r="S1048247" s="226"/>
      <c r="U1048247" s="226"/>
      <c r="V1048247" s="229"/>
      <c r="W1048247" s="226"/>
      <c r="X1048247" s="226"/>
      <c r="Y1048247" s="226"/>
      <c r="Z1048247" s="226"/>
      <c r="AA1048247" s="226"/>
      <c r="AB1048247" s="226"/>
      <c r="AC1048247" s="226"/>
      <c r="AD1048247" s="226"/>
    </row>
    <row r="1048248" spans="7:30" s="174" customFormat="1" ht="15" customHeight="1" x14ac:dyDescent="0.2">
      <c r="G1048248" s="181"/>
      <c r="S1048248" s="226"/>
      <c r="U1048248" s="226"/>
      <c r="V1048248" s="229"/>
      <c r="W1048248" s="226"/>
      <c r="X1048248" s="226"/>
      <c r="Y1048248" s="226"/>
      <c r="Z1048248" s="226"/>
      <c r="AA1048248" s="226"/>
      <c r="AB1048248" s="226"/>
      <c r="AC1048248" s="226"/>
      <c r="AD1048248" s="226"/>
    </row>
    <row r="1048249" spans="7:30" s="174" customFormat="1" ht="15" customHeight="1" x14ac:dyDescent="0.2">
      <c r="G1048249" s="181"/>
      <c r="S1048249" s="226"/>
      <c r="U1048249" s="226"/>
      <c r="V1048249" s="229"/>
      <c r="W1048249" s="226"/>
      <c r="X1048249" s="226"/>
      <c r="Y1048249" s="226"/>
      <c r="Z1048249" s="226"/>
      <c r="AA1048249" s="226"/>
      <c r="AB1048249" s="226"/>
      <c r="AC1048249" s="226"/>
      <c r="AD1048249" s="226"/>
    </row>
    <row r="1048250" spans="7:30" s="174" customFormat="1" ht="15" customHeight="1" x14ac:dyDescent="0.2">
      <c r="G1048250" s="181"/>
      <c r="S1048250" s="226"/>
      <c r="U1048250" s="226"/>
      <c r="V1048250" s="229"/>
      <c r="W1048250" s="226"/>
      <c r="X1048250" s="226"/>
      <c r="Y1048250" s="226"/>
      <c r="Z1048250" s="226"/>
      <c r="AA1048250" s="226"/>
      <c r="AB1048250" s="226"/>
      <c r="AC1048250" s="226"/>
      <c r="AD1048250" s="226"/>
    </row>
    <row r="1048251" spans="7:30" s="174" customFormat="1" ht="15" customHeight="1" x14ac:dyDescent="0.2">
      <c r="G1048251" s="181"/>
      <c r="S1048251" s="226"/>
      <c r="U1048251" s="226"/>
      <c r="V1048251" s="229"/>
      <c r="W1048251" s="226"/>
      <c r="X1048251" s="226"/>
      <c r="Y1048251" s="226"/>
      <c r="Z1048251" s="226"/>
      <c r="AA1048251" s="226"/>
      <c r="AB1048251" s="226"/>
      <c r="AC1048251" s="226"/>
      <c r="AD1048251" s="226"/>
    </row>
    <row r="1048252" spans="7:30" s="174" customFormat="1" ht="15" customHeight="1" x14ac:dyDescent="0.2">
      <c r="G1048252" s="181"/>
      <c r="S1048252" s="226"/>
      <c r="U1048252" s="226"/>
      <c r="V1048252" s="229"/>
      <c r="W1048252" s="226"/>
      <c r="X1048252" s="226"/>
      <c r="Y1048252" s="226"/>
      <c r="Z1048252" s="226"/>
      <c r="AA1048252" s="226"/>
      <c r="AB1048252" s="226"/>
      <c r="AC1048252" s="226"/>
      <c r="AD1048252" s="226"/>
    </row>
    <row r="1048253" spans="7:30" s="174" customFormat="1" ht="15" customHeight="1" x14ac:dyDescent="0.2">
      <c r="G1048253" s="181"/>
      <c r="S1048253" s="226"/>
      <c r="U1048253" s="226"/>
      <c r="V1048253" s="229"/>
      <c r="W1048253" s="226"/>
      <c r="X1048253" s="226"/>
      <c r="Y1048253" s="226"/>
      <c r="Z1048253" s="226"/>
      <c r="AA1048253" s="226"/>
      <c r="AB1048253" s="226"/>
      <c r="AC1048253" s="226"/>
      <c r="AD1048253" s="226"/>
    </row>
    <row r="1048254" spans="7:30" s="174" customFormat="1" ht="15" customHeight="1" x14ac:dyDescent="0.2">
      <c r="G1048254" s="181"/>
      <c r="S1048254" s="226"/>
      <c r="U1048254" s="226"/>
      <c r="V1048254" s="229"/>
      <c r="W1048254" s="226"/>
      <c r="X1048254" s="226"/>
      <c r="Y1048254" s="226"/>
      <c r="Z1048254" s="226"/>
      <c r="AA1048254" s="226"/>
      <c r="AB1048254" s="226"/>
      <c r="AC1048254" s="226"/>
      <c r="AD1048254" s="226"/>
    </row>
    <row r="1048255" spans="7:30" s="174" customFormat="1" ht="15" customHeight="1" x14ac:dyDescent="0.2">
      <c r="G1048255" s="181"/>
      <c r="S1048255" s="226"/>
      <c r="U1048255" s="226"/>
      <c r="V1048255" s="229"/>
      <c r="W1048255" s="226"/>
      <c r="X1048255" s="226"/>
      <c r="Y1048255" s="226"/>
      <c r="Z1048255" s="226"/>
      <c r="AA1048255" s="226"/>
      <c r="AB1048255" s="226"/>
      <c r="AC1048255" s="226"/>
      <c r="AD1048255" s="226"/>
    </row>
    <row r="1048256" spans="7:30" s="174" customFormat="1" ht="15" customHeight="1" x14ac:dyDescent="0.2">
      <c r="G1048256" s="181"/>
      <c r="S1048256" s="226"/>
      <c r="U1048256" s="226"/>
      <c r="V1048256" s="229"/>
      <c r="W1048256" s="226"/>
      <c r="X1048256" s="226"/>
      <c r="Y1048256" s="226"/>
      <c r="Z1048256" s="226"/>
      <c r="AA1048256" s="226"/>
      <c r="AB1048256" s="226"/>
      <c r="AC1048256" s="226"/>
      <c r="AD1048256" s="226"/>
    </row>
    <row r="1048257" spans="7:30" s="174" customFormat="1" ht="15" customHeight="1" x14ac:dyDescent="0.2">
      <c r="G1048257" s="181"/>
      <c r="S1048257" s="226"/>
      <c r="U1048257" s="226"/>
      <c r="V1048257" s="229"/>
      <c r="W1048257" s="226"/>
      <c r="X1048257" s="226"/>
      <c r="Y1048257" s="226"/>
      <c r="Z1048257" s="226"/>
      <c r="AA1048257" s="226"/>
      <c r="AB1048257" s="226"/>
      <c r="AC1048257" s="226"/>
      <c r="AD1048257" s="226"/>
    </row>
    <row r="1048258" spans="7:30" s="174" customFormat="1" ht="15" customHeight="1" x14ac:dyDescent="0.2">
      <c r="G1048258" s="181"/>
      <c r="S1048258" s="226"/>
      <c r="U1048258" s="226"/>
      <c r="V1048258" s="229"/>
      <c r="W1048258" s="226"/>
      <c r="X1048258" s="226"/>
      <c r="Y1048258" s="226"/>
      <c r="Z1048258" s="226"/>
      <c r="AA1048258" s="226"/>
      <c r="AB1048258" s="226"/>
      <c r="AC1048258" s="226"/>
      <c r="AD1048258" s="226"/>
    </row>
    <row r="1048259" spans="7:30" s="174" customFormat="1" ht="15" customHeight="1" x14ac:dyDescent="0.2">
      <c r="G1048259" s="181"/>
      <c r="S1048259" s="226"/>
      <c r="U1048259" s="226"/>
      <c r="V1048259" s="229"/>
      <c r="W1048259" s="226"/>
      <c r="X1048259" s="226"/>
      <c r="Y1048259" s="226"/>
      <c r="Z1048259" s="226"/>
      <c r="AA1048259" s="226"/>
      <c r="AB1048259" s="226"/>
      <c r="AC1048259" s="226"/>
      <c r="AD1048259" s="226"/>
    </row>
    <row r="1048260" spans="7:30" s="174" customFormat="1" ht="15" customHeight="1" x14ac:dyDescent="0.2">
      <c r="G1048260" s="181"/>
      <c r="S1048260" s="226"/>
      <c r="U1048260" s="226"/>
      <c r="V1048260" s="229"/>
      <c r="W1048260" s="226"/>
      <c r="X1048260" s="226"/>
      <c r="Y1048260" s="226"/>
      <c r="Z1048260" s="226"/>
      <c r="AA1048260" s="226"/>
      <c r="AB1048260" s="226"/>
      <c r="AC1048260" s="226"/>
      <c r="AD1048260" s="226"/>
    </row>
    <row r="1048261" spans="7:30" s="174" customFormat="1" ht="15" customHeight="1" x14ac:dyDescent="0.2">
      <c r="G1048261" s="181"/>
      <c r="S1048261" s="226"/>
      <c r="U1048261" s="226"/>
      <c r="V1048261" s="229"/>
      <c r="W1048261" s="226"/>
      <c r="X1048261" s="226"/>
      <c r="Y1048261" s="226"/>
      <c r="Z1048261" s="226"/>
      <c r="AA1048261" s="226"/>
      <c r="AB1048261" s="226"/>
      <c r="AC1048261" s="226"/>
      <c r="AD1048261" s="226"/>
    </row>
    <row r="1048262" spans="7:30" s="174" customFormat="1" ht="15" customHeight="1" x14ac:dyDescent="0.2">
      <c r="G1048262" s="181"/>
      <c r="S1048262" s="226"/>
      <c r="U1048262" s="226"/>
      <c r="V1048262" s="229"/>
      <c r="W1048262" s="226"/>
      <c r="X1048262" s="226"/>
      <c r="Y1048262" s="226"/>
      <c r="Z1048262" s="226"/>
      <c r="AA1048262" s="226"/>
      <c r="AB1048262" s="226"/>
      <c r="AC1048262" s="226"/>
      <c r="AD1048262" s="226"/>
    </row>
    <row r="1048263" spans="7:30" s="174" customFormat="1" ht="15" customHeight="1" x14ac:dyDescent="0.2">
      <c r="G1048263" s="181"/>
      <c r="S1048263" s="226"/>
      <c r="U1048263" s="226"/>
      <c r="V1048263" s="229"/>
      <c r="W1048263" s="226"/>
      <c r="X1048263" s="226"/>
      <c r="Y1048263" s="226"/>
      <c r="Z1048263" s="226"/>
      <c r="AA1048263" s="226"/>
      <c r="AB1048263" s="226"/>
      <c r="AC1048263" s="226"/>
      <c r="AD1048263" s="226"/>
    </row>
    <row r="1048264" spans="7:30" s="174" customFormat="1" ht="15" customHeight="1" x14ac:dyDescent="0.2">
      <c r="G1048264" s="181"/>
      <c r="S1048264" s="226"/>
      <c r="U1048264" s="226"/>
      <c r="V1048264" s="229"/>
      <c r="W1048264" s="226"/>
      <c r="X1048264" s="226"/>
      <c r="Y1048264" s="226"/>
      <c r="Z1048264" s="226"/>
      <c r="AA1048264" s="226"/>
      <c r="AB1048264" s="226"/>
      <c r="AC1048264" s="226"/>
      <c r="AD1048264" s="226"/>
    </row>
    <row r="1048265" spans="7:30" s="174" customFormat="1" ht="15" customHeight="1" x14ac:dyDescent="0.2">
      <c r="G1048265" s="181"/>
      <c r="S1048265" s="226"/>
      <c r="U1048265" s="226"/>
      <c r="V1048265" s="229"/>
      <c r="W1048265" s="226"/>
      <c r="X1048265" s="226"/>
      <c r="Y1048265" s="226"/>
      <c r="Z1048265" s="226"/>
      <c r="AA1048265" s="226"/>
      <c r="AB1048265" s="226"/>
      <c r="AC1048265" s="226"/>
      <c r="AD1048265" s="226"/>
    </row>
    <row r="1048266" spans="7:30" s="174" customFormat="1" ht="15" customHeight="1" x14ac:dyDescent="0.2">
      <c r="G1048266" s="181"/>
      <c r="S1048266" s="226"/>
      <c r="U1048266" s="226"/>
      <c r="V1048266" s="229"/>
      <c r="W1048266" s="226"/>
      <c r="X1048266" s="226"/>
      <c r="Y1048266" s="226"/>
      <c r="Z1048266" s="226"/>
      <c r="AA1048266" s="226"/>
      <c r="AB1048266" s="226"/>
      <c r="AC1048266" s="226"/>
      <c r="AD1048266" s="226"/>
    </row>
    <row r="1048267" spans="7:30" s="174" customFormat="1" ht="15" customHeight="1" x14ac:dyDescent="0.2">
      <c r="G1048267" s="181"/>
      <c r="S1048267" s="226"/>
      <c r="U1048267" s="226"/>
      <c r="V1048267" s="229"/>
      <c r="W1048267" s="226"/>
      <c r="X1048267" s="226"/>
      <c r="Y1048267" s="226"/>
      <c r="Z1048267" s="226"/>
      <c r="AA1048267" s="226"/>
      <c r="AB1048267" s="226"/>
      <c r="AC1048267" s="226"/>
      <c r="AD1048267" s="226"/>
    </row>
    <row r="1048268" spans="7:30" s="174" customFormat="1" ht="15" customHeight="1" x14ac:dyDescent="0.2">
      <c r="G1048268" s="181"/>
      <c r="S1048268" s="226"/>
      <c r="U1048268" s="226"/>
      <c r="V1048268" s="229"/>
      <c r="W1048268" s="226"/>
      <c r="X1048268" s="226"/>
      <c r="Y1048268" s="226"/>
      <c r="Z1048268" s="226"/>
      <c r="AA1048268" s="226"/>
      <c r="AB1048268" s="226"/>
      <c r="AC1048268" s="226"/>
      <c r="AD1048268" s="226"/>
    </row>
    <row r="1048269" spans="7:30" s="174" customFormat="1" ht="15" customHeight="1" x14ac:dyDescent="0.2">
      <c r="G1048269" s="181"/>
      <c r="S1048269" s="226"/>
      <c r="U1048269" s="226"/>
      <c r="V1048269" s="229"/>
      <c r="W1048269" s="226"/>
      <c r="X1048269" s="226"/>
      <c r="Y1048269" s="226"/>
      <c r="Z1048269" s="226"/>
      <c r="AA1048269" s="226"/>
      <c r="AB1048269" s="226"/>
      <c r="AC1048269" s="226"/>
      <c r="AD1048269" s="226"/>
    </row>
    <row r="1048270" spans="7:30" s="174" customFormat="1" ht="15" customHeight="1" x14ac:dyDescent="0.2">
      <c r="G1048270" s="181"/>
      <c r="S1048270" s="226"/>
      <c r="U1048270" s="226"/>
      <c r="V1048270" s="229"/>
      <c r="W1048270" s="226"/>
      <c r="X1048270" s="226"/>
      <c r="Y1048270" s="226"/>
      <c r="Z1048270" s="226"/>
      <c r="AA1048270" s="226"/>
      <c r="AB1048270" s="226"/>
      <c r="AC1048270" s="226"/>
      <c r="AD1048270" s="226"/>
    </row>
    <row r="1048271" spans="7:30" s="174" customFormat="1" ht="15" customHeight="1" x14ac:dyDescent="0.2">
      <c r="G1048271" s="181"/>
      <c r="S1048271" s="226"/>
      <c r="U1048271" s="226"/>
      <c r="V1048271" s="229"/>
      <c r="W1048271" s="226"/>
      <c r="X1048271" s="226"/>
      <c r="Y1048271" s="226"/>
      <c r="Z1048271" s="226"/>
      <c r="AA1048271" s="226"/>
      <c r="AB1048271" s="226"/>
      <c r="AC1048271" s="226"/>
      <c r="AD1048271" s="226"/>
    </row>
    <row r="1048272" spans="7:30" s="174" customFormat="1" ht="15" customHeight="1" x14ac:dyDescent="0.2">
      <c r="G1048272" s="181"/>
      <c r="S1048272" s="226"/>
      <c r="U1048272" s="226"/>
      <c r="V1048272" s="229"/>
      <c r="W1048272" s="226"/>
      <c r="X1048272" s="226"/>
      <c r="Y1048272" s="226"/>
      <c r="Z1048272" s="226"/>
      <c r="AA1048272" s="226"/>
      <c r="AB1048272" s="226"/>
      <c r="AC1048272" s="226"/>
      <c r="AD1048272" s="226"/>
    </row>
    <row r="1048273" spans="7:30" s="174" customFormat="1" ht="15" customHeight="1" x14ac:dyDescent="0.2">
      <c r="G1048273" s="181"/>
      <c r="S1048273" s="226"/>
      <c r="U1048273" s="226"/>
      <c r="V1048273" s="229"/>
      <c r="W1048273" s="226"/>
      <c r="X1048273" s="226"/>
      <c r="Y1048273" s="226"/>
      <c r="Z1048273" s="226"/>
      <c r="AA1048273" s="226"/>
      <c r="AB1048273" s="226"/>
      <c r="AC1048273" s="226"/>
      <c r="AD1048273" s="226"/>
    </row>
    <row r="1048274" spans="7:30" s="174" customFormat="1" ht="15" customHeight="1" x14ac:dyDescent="0.2">
      <c r="G1048274" s="181"/>
      <c r="S1048274" s="226"/>
      <c r="U1048274" s="226"/>
      <c r="V1048274" s="229"/>
      <c r="W1048274" s="226"/>
      <c r="X1048274" s="226"/>
      <c r="Y1048274" s="226"/>
      <c r="Z1048274" s="226"/>
      <c r="AA1048274" s="226"/>
      <c r="AB1048274" s="226"/>
      <c r="AC1048274" s="226"/>
      <c r="AD1048274" s="226"/>
    </row>
    <row r="1048275" spans="7:30" s="174" customFormat="1" ht="15" customHeight="1" x14ac:dyDescent="0.2">
      <c r="G1048275" s="181"/>
      <c r="S1048275" s="226"/>
      <c r="U1048275" s="226"/>
      <c r="V1048275" s="229"/>
      <c r="W1048275" s="226"/>
      <c r="X1048275" s="226"/>
      <c r="Y1048275" s="226"/>
      <c r="Z1048275" s="226"/>
      <c r="AA1048275" s="226"/>
      <c r="AB1048275" s="226"/>
      <c r="AC1048275" s="226"/>
      <c r="AD1048275" s="226"/>
    </row>
    <row r="1048276" spans="7:30" s="174" customFormat="1" ht="15" customHeight="1" x14ac:dyDescent="0.2">
      <c r="G1048276" s="181"/>
      <c r="S1048276" s="226"/>
      <c r="U1048276" s="226"/>
      <c r="V1048276" s="229"/>
      <c r="W1048276" s="226"/>
      <c r="X1048276" s="226"/>
      <c r="Y1048276" s="226"/>
      <c r="Z1048276" s="226"/>
      <c r="AA1048276" s="226"/>
      <c r="AB1048276" s="226"/>
      <c r="AC1048276" s="226"/>
      <c r="AD1048276" s="226"/>
    </row>
    <row r="1048277" spans="7:30" s="174" customFormat="1" ht="15" customHeight="1" x14ac:dyDescent="0.2">
      <c r="G1048277" s="181"/>
      <c r="S1048277" s="226"/>
      <c r="U1048277" s="226"/>
      <c r="V1048277" s="229"/>
      <c r="W1048277" s="226"/>
      <c r="X1048277" s="226"/>
      <c r="Y1048277" s="226"/>
      <c r="Z1048277" s="226"/>
      <c r="AA1048277" s="226"/>
      <c r="AB1048277" s="226"/>
      <c r="AC1048277" s="226"/>
      <c r="AD1048277" s="226"/>
    </row>
    <row r="1048278" spans="7:30" s="174" customFormat="1" ht="15" customHeight="1" x14ac:dyDescent="0.2">
      <c r="G1048278" s="181"/>
      <c r="S1048278" s="226"/>
      <c r="U1048278" s="226"/>
      <c r="V1048278" s="229"/>
      <c r="W1048278" s="226"/>
      <c r="X1048278" s="226"/>
      <c r="Y1048278" s="226"/>
      <c r="Z1048278" s="226"/>
      <c r="AA1048278" s="226"/>
      <c r="AB1048278" s="226"/>
      <c r="AC1048278" s="226"/>
      <c r="AD1048278" s="226"/>
    </row>
    <row r="1048279" spans="7:30" s="174" customFormat="1" ht="15" customHeight="1" x14ac:dyDescent="0.2">
      <c r="G1048279" s="181"/>
      <c r="S1048279" s="226"/>
      <c r="U1048279" s="226"/>
      <c r="V1048279" s="229"/>
      <c r="W1048279" s="226"/>
      <c r="X1048279" s="226"/>
      <c r="Y1048279" s="226"/>
      <c r="Z1048279" s="226"/>
      <c r="AA1048279" s="226"/>
      <c r="AB1048279" s="226"/>
      <c r="AC1048279" s="226"/>
      <c r="AD1048279" s="226"/>
    </row>
    <row r="1048280" spans="7:30" s="174" customFormat="1" ht="15" customHeight="1" x14ac:dyDescent="0.2">
      <c r="G1048280" s="181"/>
      <c r="S1048280" s="226"/>
      <c r="U1048280" s="226"/>
      <c r="V1048280" s="229"/>
      <c r="W1048280" s="226"/>
      <c r="X1048280" s="226"/>
      <c r="Y1048280" s="226"/>
      <c r="Z1048280" s="226"/>
      <c r="AA1048280" s="226"/>
      <c r="AB1048280" s="226"/>
      <c r="AC1048280" s="226"/>
      <c r="AD1048280" s="226"/>
    </row>
    <row r="1048281" spans="7:30" s="174" customFormat="1" ht="15" customHeight="1" x14ac:dyDescent="0.2">
      <c r="G1048281" s="181"/>
      <c r="S1048281" s="226"/>
      <c r="U1048281" s="226"/>
      <c r="V1048281" s="229"/>
      <c r="W1048281" s="226"/>
      <c r="X1048281" s="226"/>
      <c r="Y1048281" s="226"/>
      <c r="Z1048281" s="226"/>
      <c r="AA1048281" s="226"/>
      <c r="AB1048281" s="226"/>
      <c r="AC1048281" s="226"/>
      <c r="AD1048281" s="226"/>
    </row>
    <row r="1048282" spans="7:30" s="174" customFormat="1" ht="15" customHeight="1" x14ac:dyDescent="0.2">
      <c r="G1048282" s="181"/>
      <c r="S1048282" s="226"/>
      <c r="U1048282" s="226"/>
      <c r="V1048282" s="229"/>
      <c r="W1048282" s="226"/>
      <c r="X1048282" s="226"/>
      <c r="Y1048282" s="226"/>
      <c r="Z1048282" s="226"/>
      <c r="AA1048282" s="226"/>
      <c r="AB1048282" s="226"/>
      <c r="AC1048282" s="226"/>
      <c r="AD1048282" s="226"/>
    </row>
    <row r="1048283" spans="7:30" s="174" customFormat="1" ht="15" customHeight="1" x14ac:dyDescent="0.2">
      <c r="G1048283" s="181"/>
      <c r="S1048283" s="226"/>
      <c r="U1048283" s="226"/>
      <c r="V1048283" s="229"/>
      <c r="W1048283" s="226"/>
      <c r="X1048283" s="226"/>
      <c r="Y1048283" s="226"/>
      <c r="Z1048283" s="226"/>
      <c r="AA1048283" s="226"/>
      <c r="AB1048283" s="226"/>
      <c r="AC1048283" s="226"/>
      <c r="AD1048283" s="226"/>
    </row>
    <row r="1048284" spans="7:30" s="174" customFormat="1" ht="15" customHeight="1" x14ac:dyDescent="0.2">
      <c r="G1048284" s="181"/>
      <c r="S1048284" s="226"/>
      <c r="U1048284" s="226"/>
      <c r="V1048284" s="229"/>
      <c r="W1048284" s="226"/>
      <c r="X1048284" s="226"/>
      <c r="Y1048284" s="226"/>
      <c r="Z1048284" s="226"/>
      <c r="AA1048284" s="226"/>
      <c r="AB1048284" s="226"/>
      <c r="AC1048284" s="226"/>
      <c r="AD1048284" s="226"/>
    </row>
    <row r="1048285" spans="7:30" s="174" customFormat="1" ht="15" customHeight="1" x14ac:dyDescent="0.2">
      <c r="G1048285" s="181"/>
      <c r="S1048285" s="226"/>
      <c r="U1048285" s="226"/>
      <c r="V1048285" s="229"/>
      <c r="W1048285" s="226"/>
      <c r="X1048285" s="226"/>
      <c r="Y1048285" s="226"/>
      <c r="Z1048285" s="226"/>
      <c r="AA1048285" s="226"/>
      <c r="AB1048285" s="226"/>
      <c r="AC1048285" s="226"/>
      <c r="AD1048285" s="226"/>
    </row>
    <row r="1048286" spans="7:30" s="174" customFormat="1" ht="15" customHeight="1" x14ac:dyDescent="0.2">
      <c r="G1048286" s="181"/>
      <c r="S1048286" s="226"/>
      <c r="U1048286" s="226"/>
      <c r="V1048286" s="229"/>
      <c r="W1048286" s="226"/>
      <c r="X1048286" s="226"/>
      <c r="Y1048286" s="226"/>
      <c r="Z1048286" s="226"/>
      <c r="AA1048286" s="226"/>
      <c r="AB1048286" s="226"/>
      <c r="AC1048286" s="226"/>
      <c r="AD1048286" s="226"/>
    </row>
    <row r="1048287" spans="7:30" s="174" customFormat="1" ht="15" customHeight="1" x14ac:dyDescent="0.2">
      <c r="G1048287" s="181"/>
      <c r="S1048287" s="226"/>
      <c r="U1048287" s="226"/>
      <c r="V1048287" s="229"/>
      <c r="W1048287" s="226"/>
      <c r="X1048287" s="226"/>
      <c r="Y1048287" s="226"/>
      <c r="Z1048287" s="226"/>
      <c r="AA1048287" s="226"/>
      <c r="AB1048287" s="226"/>
      <c r="AC1048287" s="226"/>
      <c r="AD1048287" s="226"/>
    </row>
    <row r="1048288" spans="7:30" s="174" customFormat="1" ht="15" customHeight="1" x14ac:dyDescent="0.2">
      <c r="G1048288" s="181"/>
      <c r="S1048288" s="226"/>
      <c r="U1048288" s="226"/>
      <c r="V1048288" s="229"/>
      <c r="W1048288" s="226"/>
      <c r="X1048288" s="226"/>
      <c r="Y1048288" s="226"/>
      <c r="Z1048288" s="226"/>
      <c r="AA1048288" s="226"/>
      <c r="AB1048288" s="226"/>
      <c r="AC1048288" s="226"/>
      <c r="AD1048288" s="226"/>
    </row>
    <row r="1048289" spans="7:30" s="174" customFormat="1" ht="15" customHeight="1" x14ac:dyDescent="0.2">
      <c r="G1048289" s="181"/>
      <c r="S1048289" s="226"/>
      <c r="U1048289" s="226"/>
      <c r="V1048289" s="229"/>
      <c r="W1048289" s="226"/>
      <c r="X1048289" s="226"/>
      <c r="Y1048289" s="226"/>
      <c r="Z1048289" s="226"/>
      <c r="AA1048289" s="226"/>
      <c r="AB1048289" s="226"/>
      <c r="AC1048289" s="226"/>
      <c r="AD1048289" s="226"/>
    </row>
    <row r="1048290" spans="7:30" s="174" customFormat="1" ht="15" customHeight="1" x14ac:dyDescent="0.2">
      <c r="G1048290" s="181"/>
      <c r="S1048290" s="226"/>
      <c r="U1048290" s="226"/>
      <c r="V1048290" s="229"/>
      <c r="W1048290" s="226"/>
      <c r="X1048290" s="226"/>
      <c r="Y1048290" s="226"/>
      <c r="Z1048290" s="226"/>
      <c r="AA1048290" s="226"/>
      <c r="AB1048290" s="226"/>
      <c r="AC1048290" s="226"/>
      <c r="AD1048290" s="226"/>
    </row>
    <row r="1048291" spans="7:30" s="174" customFormat="1" ht="15" customHeight="1" x14ac:dyDescent="0.2">
      <c r="G1048291" s="181"/>
      <c r="S1048291" s="226"/>
      <c r="U1048291" s="226"/>
      <c r="V1048291" s="229"/>
      <c r="W1048291" s="226"/>
      <c r="X1048291" s="226"/>
      <c r="Y1048291" s="226"/>
      <c r="Z1048291" s="226"/>
      <c r="AA1048291" s="226"/>
      <c r="AB1048291" s="226"/>
      <c r="AC1048291" s="226"/>
      <c r="AD1048291" s="226"/>
    </row>
    <row r="1048292" spans="7:30" s="174" customFormat="1" ht="15" customHeight="1" x14ac:dyDescent="0.2">
      <c r="G1048292" s="181"/>
      <c r="S1048292" s="226"/>
      <c r="U1048292" s="226"/>
      <c r="V1048292" s="229"/>
      <c r="W1048292" s="226"/>
      <c r="X1048292" s="226"/>
      <c r="Y1048292" s="226"/>
      <c r="Z1048292" s="226"/>
      <c r="AA1048292" s="226"/>
      <c r="AB1048292" s="226"/>
      <c r="AC1048292" s="226"/>
      <c r="AD1048292" s="226"/>
    </row>
    <row r="1048293" spans="7:30" s="174" customFormat="1" ht="15" customHeight="1" x14ac:dyDescent="0.2">
      <c r="G1048293" s="181"/>
      <c r="S1048293" s="226"/>
      <c r="U1048293" s="226"/>
      <c r="V1048293" s="229"/>
      <c r="W1048293" s="226"/>
      <c r="X1048293" s="226"/>
      <c r="Y1048293" s="226"/>
      <c r="Z1048293" s="226"/>
      <c r="AA1048293" s="226"/>
      <c r="AB1048293" s="226"/>
      <c r="AC1048293" s="226"/>
      <c r="AD1048293" s="226"/>
    </row>
    <row r="1048294" spans="7:30" s="174" customFormat="1" ht="15" customHeight="1" x14ac:dyDescent="0.2">
      <c r="G1048294" s="181"/>
      <c r="S1048294" s="226"/>
      <c r="U1048294" s="226"/>
      <c r="V1048294" s="229"/>
      <c r="W1048294" s="226"/>
      <c r="X1048294" s="226"/>
      <c r="Y1048294" s="226"/>
      <c r="Z1048294" s="226"/>
      <c r="AA1048294" s="226"/>
      <c r="AB1048294" s="226"/>
      <c r="AC1048294" s="226"/>
      <c r="AD1048294" s="226"/>
    </row>
    <row r="1048295" spans="7:30" s="174" customFormat="1" ht="15" customHeight="1" x14ac:dyDescent="0.2">
      <c r="G1048295" s="181"/>
      <c r="S1048295" s="226"/>
      <c r="U1048295" s="226"/>
      <c r="V1048295" s="229"/>
      <c r="W1048295" s="226"/>
      <c r="X1048295" s="226"/>
      <c r="Y1048295" s="226"/>
      <c r="Z1048295" s="226"/>
      <c r="AA1048295" s="226"/>
      <c r="AB1048295" s="226"/>
      <c r="AC1048295" s="226"/>
      <c r="AD1048295" s="226"/>
    </row>
    <row r="1048296" spans="7:30" s="174" customFormat="1" ht="15" customHeight="1" x14ac:dyDescent="0.2">
      <c r="G1048296" s="181"/>
      <c r="S1048296" s="226"/>
      <c r="U1048296" s="226"/>
      <c r="V1048296" s="229"/>
      <c r="W1048296" s="226"/>
      <c r="X1048296" s="226"/>
      <c r="Y1048296" s="226"/>
      <c r="Z1048296" s="226"/>
      <c r="AA1048296" s="226"/>
      <c r="AB1048296" s="226"/>
      <c r="AC1048296" s="226"/>
      <c r="AD1048296" s="226"/>
    </row>
    <row r="1048297" spans="7:30" s="174" customFormat="1" ht="15" customHeight="1" x14ac:dyDescent="0.2">
      <c r="G1048297" s="181"/>
      <c r="S1048297" s="226"/>
      <c r="U1048297" s="226"/>
      <c r="V1048297" s="229"/>
      <c r="W1048297" s="226"/>
      <c r="X1048297" s="226"/>
      <c r="Y1048297" s="226"/>
      <c r="Z1048297" s="226"/>
      <c r="AA1048297" s="226"/>
      <c r="AB1048297" s="226"/>
      <c r="AC1048297" s="226"/>
      <c r="AD1048297" s="226"/>
    </row>
    <row r="1048298" spans="7:30" s="174" customFormat="1" ht="15" customHeight="1" x14ac:dyDescent="0.2">
      <c r="G1048298" s="181"/>
      <c r="S1048298" s="226"/>
      <c r="U1048298" s="226"/>
      <c r="V1048298" s="229"/>
      <c r="W1048298" s="226"/>
      <c r="X1048298" s="226"/>
      <c r="Y1048298" s="226"/>
      <c r="Z1048298" s="226"/>
      <c r="AA1048298" s="226"/>
      <c r="AB1048298" s="226"/>
      <c r="AC1048298" s="226"/>
      <c r="AD1048298" s="226"/>
    </row>
    <row r="1048299" spans="7:30" s="174" customFormat="1" ht="15" customHeight="1" x14ac:dyDescent="0.2">
      <c r="G1048299" s="181"/>
      <c r="S1048299" s="226"/>
      <c r="U1048299" s="226"/>
      <c r="V1048299" s="229"/>
      <c r="W1048299" s="226"/>
      <c r="X1048299" s="226"/>
      <c r="Y1048299" s="226"/>
      <c r="Z1048299" s="226"/>
      <c r="AA1048299" s="226"/>
      <c r="AB1048299" s="226"/>
      <c r="AC1048299" s="226"/>
      <c r="AD1048299" s="226"/>
    </row>
    <row r="1048300" spans="7:30" s="174" customFormat="1" ht="15" customHeight="1" x14ac:dyDescent="0.2">
      <c r="G1048300" s="181"/>
      <c r="S1048300" s="226"/>
      <c r="U1048300" s="226"/>
      <c r="V1048300" s="229"/>
      <c r="W1048300" s="226"/>
      <c r="X1048300" s="226"/>
      <c r="Y1048300" s="226"/>
      <c r="Z1048300" s="226"/>
      <c r="AA1048300" s="226"/>
      <c r="AB1048300" s="226"/>
      <c r="AC1048300" s="226"/>
      <c r="AD1048300" s="226"/>
    </row>
    <row r="1048301" spans="7:30" s="174" customFormat="1" ht="15" customHeight="1" x14ac:dyDescent="0.2">
      <c r="G1048301" s="181"/>
      <c r="S1048301" s="226"/>
      <c r="U1048301" s="226"/>
      <c r="V1048301" s="229"/>
      <c r="W1048301" s="226"/>
      <c r="X1048301" s="226"/>
      <c r="Y1048301" s="226"/>
      <c r="Z1048301" s="226"/>
      <c r="AA1048301" s="226"/>
      <c r="AB1048301" s="226"/>
      <c r="AC1048301" s="226"/>
      <c r="AD1048301" s="226"/>
    </row>
    <row r="1048302" spans="7:30" s="174" customFormat="1" ht="15" customHeight="1" x14ac:dyDescent="0.2">
      <c r="G1048302" s="181"/>
      <c r="S1048302" s="226"/>
      <c r="U1048302" s="226"/>
      <c r="V1048302" s="229"/>
      <c r="W1048302" s="226"/>
      <c r="X1048302" s="226"/>
      <c r="Y1048302" s="226"/>
      <c r="Z1048302" s="226"/>
      <c r="AA1048302" s="226"/>
      <c r="AB1048302" s="226"/>
      <c r="AC1048302" s="226"/>
      <c r="AD1048302" s="226"/>
    </row>
    <row r="1048303" spans="7:30" s="174" customFormat="1" ht="15" customHeight="1" x14ac:dyDescent="0.2">
      <c r="G1048303" s="181"/>
      <c r="S1048303" s="226"/>
      <c r="U1048303" s="226"/>
      <c r="V1048303" s="229"/>
      <c r="W1048303" s="226"/>
      <c r="X1048303" s="226"/>
      <c r="Y1048303" s="226"/>
      <c r="Z1048303" s="226"/>
      <c r="AA1048303" s="226"/>
      <c r="AB1048303" s="226"/>
      <c r="AC1048303" s="226"/>
      <c r="AD1048303" s="226"/>
    </row>
    <row r="1048304" spans="7:30" s="174" customFormat="1" ht="15" customHeight="1" x14ac:dyDescent="0.2">
      <c r="G1048304" s="181"/>
      <c r="S1048304" s="226"/>
      <c r="U1048304" s="226"/>
      <c r="V1048304" s="229"/>
      <c r="W1048304" s="226"/>
      <c r="X1048304" s="226"/>
      <c r="Y1048304" s="226"/>
      <c r="Z1048304" s="226"/>
      <c r="AA1048304" s="226"/>
      <c r="AB1048304" s="226"/>
      <c r="AC1048304" s="226"/>
      <c r="AD1048304" s="226"/>
    </row>
    <row r="1048305" spans="7:30" s="174" customFormat="1" ht="15" customHeight="1" x14ac:dyDescent="0.2">
      <c r="G1048305" s="181"/>
      <c r="S1048305" s="226"/>
      <c r="U1048305" s="226"/>
      <c r="V1048305" s="229"/>
      <c r="W1048305" s="226"/>
      <c r="X1048305" s="226"/>
      <c r="Y1048305" s="226"/>
      <c r="Z1048305" s="226"/>
      <c r="AA1048305" s="226"/>
      <c r="AB1048305" s="226"/>
      <c r="AC1048305" s="226"/>
      <c r="AD1048305" s="226"/>
    </row>
    <row r="1048306" spans="7:30" s="174" customFormat="1" ht="15" customHeight="1" x14ac:dyDescent="0.2">
      <c r="G1048306" s="181"/>
      <c r="S1048306" s="226"/>
      <c r="U1048306" s="226"/>
      <c r="V1048306" s="229"/>
      <c r="W1048306" s="226"/>
      <c r="X1048306" s="226"/>
      <c r="Y1048306" s="226"/>
      <c r="Z1048306" s="226"/>
      <c r="AA1048306" s="226"/>
      <c r="AB1048306" s="226"/>
      <c r="AC1048306" s="226"/>
      <c r="AD1048306" s="226"/>
    </row>
    <row r="1048307" spans="7:30" s="174" customFormat="1" ht="15" customHeight="1" x14ac:dyDescent="0.2">
      <c r="G1048307" s="181"/>
      <c r="S1048307" s="226"/>
      <c r="U1048307" s="226"/>
      <c r="V1048307" s="229"/>
      <c r="W1048307" s="226"/>
      <c r="X1048307" s="226"/>
      <c r="Y1048307" s="226"/>
      <c r="Z1048307" s="226"/>
      <c r="AA1048307" s="226"/>
      <c r="AB1048307" s="226"/>
      <c r="AC1048307" s="226"/>
      <c r="AD1048307" s="226"/>
    </row>
    <row r="1048308" spans="7:30" s="174" customFormat="1" ht="15" customHeight="1" x14ac:dyDescent="0.2">
      <c r="G1048308" s="181"/>
      <c r="S1048308" s="226"/>
      <c r="U1048308" s="226"/>
      <c r="V1048308" s="229"/>
      <c r="W1048308" s="226"/>
      <c r="X1048308" s="226"/>
      <c r="Y1048308" s="226"/>
      <c r="Z1048308" s="226"/>
      <c r="AA1048308" s="226"/>
      <c r="AB1048308" s="226"/>
      <c r="AC1048308" s="226"/>
      <c r="AD1048308" s="226"/>
    </row>
    <row r="1048309" spans="7:30" s="174" customFormat="1" ht="15" customHeight="1" x14ac:dyDescent="0.2">
      <c r="G1048309" s="181"/>
      <c r="S1048309" s="226"/>
      <c r="U1048309" s="226"/>
      <c r="V1048309" s="229"/>
      <c r="W1048309" s="226"/>
      <c r="X1048309" s="226"/>
      <c r="Y1048309" s="226"/>
      <c r="Z1048309" s="226"/>
      <c r="AA1048309" s="226"/>
      <c r="AB1048309" s="226"/>
      <c r="AC1048309" s="226"/>
      <c r="AD1048309" s="226"/>
    </row>
    <row r="1048310" spans="7:30" s="174" customFormat="1" ht="15" customHeight="1" x14ac:dyDescent="0.2">
      <c r="G1048310" s="181"/>
      <c r="S1048310" s="226"/>
      <c r="U1048310" s="226"/>
      <c r="V1048310" s="229"/>
      <c r="W1048310" s="226"/>
      <c r="X1048310" s="226"/>
      <c r="Y1048310" s="226"/>
      <c r="Z1048310" s="226"/>
      <c r="AA1048310" s="226"/>
      <c r="AB1048310" s="226"/>
      <c r="AC1048310" s="226"/>
      <c r="AD1048310" s="226"/>
    </row>
    <row r="1048311" spans="7:30" s="174" customFormat="1" ht="15" customHeight="1" x14ac:dyDescent="0.2">
      <c r="G1048311" s="181"/>
      <c r="S1048311" s="226"/>
      <c r="U1048311" s="226"/>
      <c r="V1048311" s="229"/>
      <c r="W1048311" s="226"/>
      <c r="X1048311" s="226"/>
      <c r="Y1048311" s="226"/>
      <c r="Z1048311" s="226"/>
      <c r="AA1048311" s="226"/>
      <c r="AB1048311" s="226"/>
      <c r="AC1048311" s="226"/>
      <c r="AD1048311" s="226"/>
    </row>
    <row r="1048312" spans="7:30" s="174" customFormat="1" ht="15" customHeight="1" x14ac:dyDescent="0.2">
      <c r="G1048312" s="181"/>
      <c r="S1048312" s="226"/>
      <c r="U1048312" s="226"/>
      <c r="V1048312" s="229"/>
      <c r="W1048312" s="226"/>
      <c r="X1048312" s="226"/>
      <c r="Y1048312" s="226"/>
      <c r="Z1048312" s="226"/>
      <c r="AA1048312" s="226"/>
      <c r="AB1048312" s="226"/>
      <c r="AC1048312" s="226"/>
      <c r="AD1048312" s="226"/>
    </row>
    <row r="1048313" spans="7:30" s="174" customFormat="1" ht="15" customHeight="1" x14ac:dyDescent="0.2">
      <c r="G1048313" s="181"/>
      <c r="S1048313" s="226"/>
      <c r="U1048313" s="226"/>
      <c r="V1048313" s="229"/>
      <c r="W1048313" s="226"/>
      <c r="X1048313" s="226"/>
      <c r="Y1048313" s="226"/>
      <c r="Z1048313" s="226"/>
      <c r="AA1048313" s="226"/>
      <c r="AB1048313" s="226"/>
      <c r="AC1048313" s="226"/>
      <c r="AD1048313" s="226"/>
    </row>
    <row r="1048314" spans="7:30" s="174" customFormat="1" ht="15" customHeight="1" x14ac:dyDescent="0.2">
      <c r="G1048314" s="181"/>
      <c r="S1048314" s="226"/>
      <c r="U1048314" s="226"/>
      <c r="V1048314" s="229"/>
      <c r="W1048314" s="226"/>
      <c r="X1048314" s="226"/>
      <c r="Y1048314" s="226"/>
      <c r="Z1048314" s="226"/>
      <c r="AA1048314" s="226"/>
      <c r="AB1048314" s="226"/>
      <c r="AC1048314" s="226"/>
      <c r="AD1048314" s="226"/>
    </row>
    <row r="1048315" spans="7:30" s="174" customFormat="1" ht="15" customHeight="1" x14ac:dyDescent="0.2">
      <c r="G1048315" s="181"/>
      <c r="S1048315" s="226"/>
      <c r="U1048315" s="226"/>
      <c r="V1048315" s="229"/>
      <c r="W1048315" s="226"/>
      <c r="X1048315" s="226"/>
      <c r="Y1048315" s="226"/>
      <c r="Z1048315" s="226"/>
      <c r="AA1048315" s="226"/>
      <c r="AB1048315" s="226"/>
      <c r="AC1048315" s="226"/>
      <c r="AD1048315" s="226"/>
    </row>
    <row r="1048316" spans="7:30" s="174" customFormat="1" ht="15" customHeight="1" x14ac:dyDescent="0.2">
      <c r="G1048316" s="181"/>
      <c r="S1048316" s="226"/>
      <c r="U1048316" s="226"/>
      <c r="V1048316" s="229"/>
      <c r="W1048316" s="226"/>
      <c r="X1048316" s="226"/>
      <c r="Y1048316" s="226"/>
      <c r="Z1048316" s="226"/>
      <c r="AA1048316" s="226"/>
      <c r="AB1048316" s="226"/>
      <c r="AC1048316" s="226"/>
      <c r="AD1048316" s="226"/>
    </row>
    <row r="1048317" spans="7:30" s="174" customFormat="1" ht="15" customHeight="1" x14ac:dyDescent="0.2">
      <c r="G1048317" s="181"/>
      <c r="S1048317" s="226"/>
      <c r="U1048317" s="226"/>
      <c r="V1048317" s="229"/>
      <c r="W1048317" s="226"/>
      <c r="X1048317" s="226"/>
      <c r="Y1048317" s="226"/>
      <c r="Z1048317" s="226"/>
      <c r="AA1048317" s="226"/>
      <c r="AB1048317" s="226"/>
      <c r="AC1048317" s="226"/>
      <c r="AD1048317" s="226"/>
    </row>
    <row r="1048318" spans="7:30" s="174" customFormat="1" ht="15" customHeight="1" x14ac:dyDescent="0.2">
      <c r="G1048318" s="181"/>
      <c r="S1048318" s="226"/>
      <c r="U1048318" s="226"/>
      <c r="V1048318" s="229"/>
      <c r="W1048318" s="226"/>
      <c r="X1048318" s="226"/>
      <c r="Y1048318" s="226"/>
      <c r="Z1048318" s="226"/>
      <c r="AA1048318" s="226"/>
      <c r="AB1048318" s="226"/>
      <c r="AC1048318" s="226"/>
      <c r="AD1048318" s="226"/>
    </row>
    <row r="1048319" spans="7:30" s="174" customFormat="1" ht="15" customHeight="1" x14ac:dyDescent="0.2">
      <c r="G1048319" s="181"/>
      <c r="S1048319" s="226"/>
      <c r="U1048319" s="226"/>
      <c r="V1048319" s="229"/>
      <c r="W1048319" s="226"/>
      <c r="X1048319" s="226"/>
      <c r="Y1048319" s="226"/>
      <c r="Z1048319" s="226"/>
      <c r="AA1048319" s="226"/>
      <c r="AB1048319" s="226"/>
      <c r="AC1048319" s="226"/>
      <c r="AD1048319" s="226"/>
    </row>
    <row r="1048320" spans="7:30" s="174" customFormat="1" ht="15" customHeight="1" x14ac:dyDescent="0.2">
      <c r="G1048320" s="181"/>
      <c r="S1048320" s="226"/>
      <c r="U1048320" s="226"/>
      <c r="V1048320" s="229"/>
      <c r="W1048320" s="226"/>
      <c r="X1048320" s="226"/>
      <c r="Y1048320" s="226"/>
      <c r="Z1048320" s="226"/>
      <c r="AA1048320" s="226"/>
      <c r="AB1048320" s="226"/>
      <c r="AC1048320" s="226"/>
      <c r="AD1048320" s="226"/>
    </row>
    <row r="1048321" spans="7:30" s="174" customFormat="1" ht="15" customHeight="1" x14ac:dyDescent="0.2">
      <c r="G1048321" s="181"/>
      <c r="S1048321" s="226"/>
      <c r="U1048321" s="226"/>
      <c r="V1048321" s="229"/>
      <c r="W1048321" s="226"/>
      <c r="X1048321" s="226"/>
      <c r="Y1048321" s="226"/>
      <c r="Z1048321" s="226"/>
      <c r="AA1048321" s="226"/>
      <c r="AB1048321" s="226"/>
      <c r="AC1048321" s="226"/>
      <c r="AD1048321" s="226"/>
    </row>
    <row r="1048322" spans="7:30" s="174" customFormat="1" ht="15" customHeight="1" x14ac:dyDescent="0.2">
      <c r="G1048322" s="181"/>
      <c r="S1048322" s="226"/>
      <c r="U1048322" s="226"/>
      <c r="V1048322" s="229"/>
      <c r="W1048322" s="226"/>
      <c r="X1048322" s="226"/>
      <c r="Y1048322" s="226"/>
      <c r="Z1048322" s="226"/>
      <c r="AA1048322" s="226"/>
      <c r="AB1048322" s="226"/>
      <c r="AC1048322" s="226"/>
      <c r="AD1048322" s="226"/>
    </row>
    <row r="1048323" spans="7:30" s="174" customFormat="1" ht="15" customHeight="1" x14ac:dyDescent="0.2">
      <c r="G1048323" s="181"/>
      <c r="S1048323" s="226"/>
      <c r="U1048323" s="226"/>
      <c r="V1048323" s="229"/>
      <c r="W1048323" s="226"/>
      <c r="X1048323" s="226"/>
      <c r="Y1048323" s="226"/>
      <c r="Z1048323" s="226"/>
      <c r="AA1048323" s="226"/>
      <c r="AB1048323" s="226"/>
      <c r="AC1048323" s="226"/>
      <c r="AD1048323" s="226"/>
    </row>
    <row r="1048324" spans="7:30" s="174" customFormat="1" ht="15" customHeight="1" x14ac:dyDescent="0.2">
      <c r="G1048324" s="181"/>
      <c r="S1048324" s="226"/>
      <c r="U1048324" s="226"/>
      <c r="V1048324" s="229"/>
      <c r="W1048324" s="226"/>
      <c r="X1048324" s="226"/>
      <c r="Y1048324" s="226"/>
      <c r="Z1048324" s="226"/>
      <c r="AA1048324" s="226"/>
      <c r="AB1048324" s="226"/>
      <c r="AC1048324" s="226"/>
      <c r="AD1048324" s="226"/>
    </row>
    <row r="1048325" spans="7:30" s="174" customFormat="1" ht="15" customHeight="1" x14ac:dyDescent="0.2">
      <c r="G1048325" s="181"/>
      <c r="S1048325" s="226"/>
      <c r="U1048325" s="226"/>
      <c r="V1048325" s="229"/>
      <c r="W1048325" s="226"/>
      <c r="X1048325" s="226"/>
      <c r="Y1048325" s="226"/>
      <c r="Z1048325" s="226"/>
      <c r="AA1048325" s="226"/>
      <c r="AB1048325" s="226"/>
      <c r="AC1048325" s="226"/>
      <c r="AD1048325" s="226"/>
    </row>
    <row r="1048326" spans="7:30" s="174" customFormat="1" ht="15" customHeight="1" x14ac:dyDescent="0.2">
      <c r="G1048326" s="181"/>
      <c r="S1048326" s="226"/>
      <c r="U1048326" s="226"/>
      <c r="V1048326" s="229"/>
      <c r="W1048326" s="226"/>
      <c r="X1048326" s="226"/>
      <c r="Y1048326" s="226"/>
      <c r="Z1048326" s="226"/>
      <c r="AA1048326" s="226"/>
      <c r="AB1048326" s="226"/>
      <c r="AC1048326" s="226"/>
      <c r="AD1048326" s="226"/>
    </row>
    <row r="1048327" spans="7:30" s="174" customFormat="1" ht="15" customHeight="1" x14ac:dyDescent="0.2">
      <c r="G1048327" s="181"/>
      <c r="S1048327" s="226"/>
      <c r="U1048327" s="226"/>
      <c r="V1048327" s="229"/>
      <c r="W1048327" s="226"/>
      <c r="X1048327" s="226"/>
      <c r="Y1048327" s="226"/>
      <c r="Z1048327" s="226"/>
      <c r="AA1048327" s="226"/>
      <c r="AB1048327" s="226"/>
      <c r="AC1048327" s="226"/>
      <c r="AD1048327" s="226"/>
    </row>
    <row r="1048328" spans="7:30" s="174" customFormat="1" ht="15" customHeight="1" x14ac:dyDescent="0.2">
      <c r="G1048328" s="181"/>
      <c r="S1048328" s="226"/>
      <c r="U1048328" s="226"/>
      <c r="V1048328" s="229"/>
      <c r="W1048328" s="226"/>
      <c r="X1048328" s="226"/>
      <c r="Y1048328" s="226"/>
      <c r="Z1048328" s="226"/>
      <c r="AA1048328" s="226"/>
      <c r="AB1048328" s="226"/>
      <c r="AC1048328" s="226"/>
      <c r="AD1048328" s="226"/>
    </row>
    <row r="1048329" spans="7:30" s="174" customFormat="1" ht="15" customHeight="1" x14ac:dyDescent="0.2">
      <c r="G1048329" s="181"/>
      <c r="S1048329" s="226"/>
      <c r="U1048329" s="226"/>
      <c r="V1048329" s="229"/>
      <c r="W1048329" s="226"/>
      <c r="X1048329" s="226"/>
      <c r="Y1048329" s="226"/>
      <c r="Z1048329" s="226"/>
      <c r="AA1048329" s="226"/>
      <c r="AB1048329" s="226"/>
      <c r="AC1048329" s="226"/>
      <c r="AD1048329" s="226"/>
    </row>
    <row r="1048330" spans="7:30" s="174" customFormat="1" ht="15" customHeight="1" x14ac:dyDescent="0.2">
      <c r="G1048330" s="181"/>
      <c r="S1048330" s="226"/>
      <c r="U1048330" s="226"/>
      <c r="V1048330" s="229"/>
      <c r="W1048330" s="226"/>
      <c r="X1048330" s="226"/>
      <c r="Y1048330" s="226"/>
      <c r="Z1048330" s="226"/>
      <c r="AA1048330" s="226"/>
      <c r="AB1048330" s="226"/>
      <c r="AC1048330" s="226"/>
      <c r="AD1048330" s="226"/>
    </row>
    <row r="1048331" spans="7:30" s="174" customFormat="1" ht="15" customHeight="1" x14ac:dyDescent="0.2">
      <c r="G1048331" s="181"/>
      <c r="S1048331" s="226"/>
      <c r="U1048331" s="226"/>
      <c r="V1048331" s="229"/>
      <c r="W1048331" s="226"/>
      <c r="X1048331" s="226"/>
      <c r="Y1048331" s="226"/>
      <c r="Z1048331" s="226"/>
      <c r="AA1048331" s="226"/>
      <c r="AB1048331" s="226"/>
      <c r="AC1048331" s="226"/>
      <c r="AD1048331" s="226"/>
    </row>
    <row r="1048332" spans="7:30" s="174" customFormat="1" ht="15" customHeight="1" x14ac:dyDescent="0.2">
      <c r="G1048332" s="181"/>
      <c r="S1048332" s="226"/>
      <c r="U1048332" s="226"/>
      <c r="V1048332" s="229"/>
      <c r="W1048332" s="226"/>
      <c r="X1048332" s="226"/>
      <c r="Y1048332" s="226"/>
      <c r="Z1048332" s="226"/>
      <c r="AA1048332" s="226"/>
      <c r="AB1048332" s="226"/>
      <c r="AC1048332" s="226"/>
      <c r="AD1048332" s="226"/>
    </row>
    <row r="1048333" spans="7:30" s="174" customFormat="1" ht="15" customHeight="1" x14ac:dyDescent="0.2">
      <c r="G1048333" s="181"/>
      <c r="S1048333" s="226"/>
      <c r="U1048333" s="226"/>
      <c r="V1048333" s="229"/>
      <c r="W1048333" s="226"/>
      <c r="X1048333" s="226"/>
      <c r="Y1048333" s="226"/>
      <c r="Z1048333" s="226"/>
      <c r="AA1048333" s="226"/>
      <c r="AB1048333" s="226"/>
      <c r="AC1048333" s="226"/>
      <c r="AD1048333" s="226"/>
    </row>
    <row r="1048334" spans="7:30" s="174" customFormat="1" ht="15" customHeight="1" x14ac:dyDescent="0.2">
      <c r="G1048334" s="181"/>
      <c r="S1048334" s="226"/>
      <c r="U1048334" s="226"/>
      <c r="V1048334" s="229"/>
      <c r="W1048334" s="226"/>
      <c r="X1048334" s="226"/>
      <c r="Y1048334" s="226"/>
      <c r="Z1048334" s="226"/>
      <c r="AA1048334" s="226"/>
      <c r="AB1048334" s="226"/>
      <c r="AC1048334" s="226"/>
      <c r="AD1048334" s="226"/>
    </row>
    <row r="1048335" spans="7:30" s="174" customFormat="1" ht="15" customHeight="1" x14ac:dyDescent="0.2">
      <c r="G1048335" s="181"/>
      <c r="S1048335" s="226"/>
      <c r="U1048335" s="226"/>
      <c r="V1048335" s="229"/>
      <c r="W1048335" s="226"/>
      <c r="X1048335" s="226"/>
      <c r="Y1048335" s="226"/>
      <c r="Z1048335" s="226"/>
      <c r="AA1048335" s="226"/>
      <c r="AB1048335" s="226"/>
      <c r="AC1048335" s="226"/>
      <c r="AD1048335" s="226"/>
    </row>
    <row r="1048336" spans="7:30" s="174" customFormat="1" ht="15" customHeight="1" x14ac:dyDescent="0.2">
      <c r="G1048336" s="181"/>
      <c r="S1048336" s="226"/>
      <c r="U1048336" s="226"/>
      <c r="V1048336" s="229"/>
      <c r="W1048336" s="226"/>
      <c r="X1048336" s="226"/>
      <c r="Y1048336" s="226"/>
      <c r="Z1048336" s="226"/>
      <c r="AA1048336" s="226"/>
      <c r="AB1048336" s="226"/>
      <c r="AC1048336" s="226"/>
      <c r="AD1048336" s="226"/>
    </row>
    <row r="1048337" spans="7:30" s="174" customFormat="1" ht="15" customHeight="1" x14ac:dyDescent="0.2">
      <c r="G1048337" s="181"/>
      <c r="S1048337" s="226"/>
      <c r="U1048337" s="226"/>
      <c r="V1048337" s="229"/>
      <c r="W1048337" s="226"/>
      <c r="X1048337" s="226"/>
      <c r="Y1048337" s="226"/>
      <c r="Z1048337" s="226"/>
      <c r="AA1048337" s="226"/>
      <c r="AB1048337" s="226"/>
      <c r="AC1048337" s="226"/>
      <c r="AD1048337" s="226"/>
    </row>
    <row r="1048338" spans="7:30" s="174" customFormat="1" ht="15" customHeight="1" x14ac:dyDescent="0.2">
      <c r="G1048338" s="181"/>
      <c r="S1048338" s="226"/>
      <c r="U1048338" s="226"/>
      <c r="V1048338" s="229"/>
      <c r="W1048338" s="226"/>
      <c r="X1048338" s="226"/>
      <c r="Y1048338" s="226"/>
      <c r="Z1048338" s="226"/>
      <c r="AA1048338" s="226"/>
      <c r="AB1048338" s="226"/>
      <c r="AC1048338" s="226"/>
      <c r="AD1048338" s="226"/>
    </row>
    <row r="1048339" spans="7:30" s="174" customFormat="1" ht="15" customHeight="1" x14ac:dyDescent="0.2">
      <c r="G1048339" s="181"/>
      <c r="S1048339" s="226"/>
      <c r="U1048339" s="226"/>
      <c r="V1048339" s="229"/>
      <c r="W1048339" s="226"/>
      <c r="X1048339" s="226"/>
      <c r="Y1048339" s="226"/>
      <c r="Z1048339" s="226"/>
      <c r="AA1048339" s="226"/>
      <c r="AB1048339" s="226"/>
      <c r="AC1048339" s="226"/>
      <c r="AD1048339" s="226"/>
    </row>
    <row r="1048340" spans="7:30" s="174" customFormat="1" ht="15" customHeight="1" x14ac:dyDescent="0.2">
      <c r="G1048340" s="181"/>
      <c r="S1048340" s="226"/>
      <c r="U1048340" s="226"/>
      <c r="V1048340" s="229"/>
      <c r="W1048340" s="226"/>
      <c r="X1048340" s="226"/>
      <c r="Y1048340" s="226"/>
      <c r="Z1048340" s="226"/>
      <c r="AA1048340" s="226"/>
      <c r="AB1048340" s="226"/>
      <c r="AC1048340" s="226"/>
      <c r="AD1048340" s="226"/>
    </row>
    <row r="1048341" spans="7:30" s="174" customFormat="1" ht="15" customHeight="1" x14ac:dyDescent="0.2">
      <c r="G1048341" s="181"/>
      <c r="S1048341" s="226"/>
      <c r="U1048341" s="226"/>
      <c r="V1048341" s="229"/>
      <c r="W1048341" s="226"/>
      <c r="X1048341" s="226"/>
      <c r="Y1048341" s="226"/>
      <c r="Z1048341" s="226"/>
      <c r="AA1048341" s="226"/>
      <c r="AB1048341" s="226"/>
      <c r="AC1048341" s="226"/>
      <c r="AD1048341" s="226"/>
    </row>
    <row r="1048342" spans="7:30" s="174" customFormat="1" ht="15" customHeight="1" x14ac:dyDescent="0.2">
      <c r="G1048342" s="181"/>
      <c r="S1048342" s="226"/>
      <c r="U1048342" s="226"/>
      <c r="V1048342" s="229"/>
      <c r="W1048342" s="226"/>
      <c r="X1048342" s="226"/>
      <c r="Y1048342" s="226"/>
      <c r="Z1048342" s="226"/>
      <c r="AA1048342" s="226"/>
      <c r="AB1048342" s="226"/>
      <c r="AC1048342" s="226"/>
      <c r="AD1048342" s="226"/>
    </row>
    <row r="1048343" spans="7:30" s="174" customFormat="1" ht="15" customHeight="1" x14ac:dyDescent="0.2">
      <c r="G1048343" s="181"/>
      <c r="S1048343" s="226"/>
      <c r="U1048343" s="226"/>
      <c r="V1048343" s="229"/>
      <c r="W1048343" s="226"/>
      <c r="X1048343" s="226"/>
      <c r="Y1048343" s="226"/>
      <c r="Z1048343" s="226"/>
      <c r="AA1048343" s="226"/>
      <c r="AB1048343" s="226"/>
      <c r="AC1048343" s="226"/>
      <c r="AD1048343" s="226"/>
    </row>
    <row r="1048344" spans="7:30" s="174" customFormat="1" ht="15" customHeight="1" x14ac:dyDescent="0.2">
      <c r="G1048344" s="181"/>
      <c r="S1048344" s="226"/>
      <c r="U1048344" s="226"/>
      <c r="V1048344" s="229"/>
      <c r="W1048344" s="226"/>
      <c r="X1048344" s="226"/>
      <c r="Y1048344" s="226"/>
      <c r="Z1048344" s="226"/>
      <c r="AA1048344" s="226"/>
      <c r="AB1048344" s="226"/>
      <c r="AC1048344" s="226"/>
      <c r="AD1048344" s="226"/>
    </row>
    <row r="1048345" spans="7:30" s="174" customFormat="1" ht="15" customHeight="1" x14ac:dyDescent="0.2">
      <c r="G1048345" s="181"/>
      <c r="S1048345" s="226"/>
      <c r="U1048345" s="226"/>
      <c r="V1048345" s="229"/>
      <c r="W1048345" s="226"/>
      <c r="X1048345" s="226"/>
      <c r="Y1048345" s="226"/>
      <c r="Z1048345" s="226"/>
      <c r="AA1048345" s="226"/>
      <c r="AB1048345" s="226"/>
      <c r="AC1048345" s="226"/>
      <c r="AD1048345" s="226"/>
    </row>
    <row r="1048346" spans="7:30" s="174" customFormat="1" ht="15" customHeight="1" x14ac:dyDescent="0.2">
      <c r="G1048346" s="181"/>
      <c r="S1048346" s="226"/>
      <c r="U1048346" s="226"/>
      <c r="V1048346" s="229"/>
      <c r="W1048346" s="226"/>
      <c r="X1048346" s="226"/>
      <c r="Y1048346" s="226"/>
      <c r="Z1048346" s="226"/>
      <c r="AA1048346" s="226"/>
      <c r="AB1048346" s="226"/>
      <c r="AC1048346" s="226"/>
      <c r="AD1048346" s="226"/>
    </row>
    <row r="1048347" spans="7:30" s="174" customFormat="1" ht="15" customHeight="1" x14ac:dyDescent="0.2">
      <c r="G1048347" s="181"/>
      <c r="S1048347" s="226"/>
      <c r="U1048347" s="226"/>
      <c r="V1048347" s="229"/>
      <c r="W1048347" s="226"/>
      <c r="X1048347" s="226"/>
      <c r="Y1048347" s="226"/>
      <c r="Z1048347" s="226"/>
      <c r="AA1048347" s="226"/>
      <c r="AB1048347" s="226"/>
      <c r="AC1048347" s="226"/>
      <c r="AD1048347" s="226"/>
    </row>
    <row r="1048348" spans="7:30" s="174" customFormat="1" ht="15" customHeight="1" x14ac:dyDescent="0.2">
      <c r="G1048348" s="181"/>
      <c r="S1048348" s="226"/>
      <c r="U1048348" s="226"/>
      <c r="V1048348" s="229"/>
      <c r="W1048348" s="226"/>
      <c r="X1048348" s="226"/>
      <c r="Y1048348" s="226"/>
      <c r="Z1048348" s="226"/>
      <c r="AA1048348" s="226"/>
      <c r="AB1048348" s="226"/>
      <c r="AC1048348" s="226"/>
      <c r="AD1048348" s="226"/>
    </row>
    <row r="1048349" spans="7:30" s="174" customFormat="1" ht="15" customHeight="1" x14ac:dyDescent="0.2">
      <c r="G1048349" s="181"/>
      <c r="S1048349" s="226"/>
      <c r="U1048349" s="226"/>
      <c r="V1048349" s="229"/>
      <c r="W1048349" s="226"/>
      <c r="X1048349" s="226"/>
      <c r="Y1048349" s="226"/>
      <c r="Z1048349" s="226"/>
      <c r="AA1048349" s="226"/>
      <c r="AB1048349" s="226"/>
      <c r="AC1048349" s="226"/>
      <c r="AD1048349" s="226"/>
    </row>
    <row r="1048350" spans="7:30" s="174" customFormat="1" ht="15" customHeight="1" x14ac:dyDescent="0.2">
      <c r="G1048350" s="181"/>
      <c r="S1048350" s="226"/>
      <c r="U1048350" s="226"/>
      <c r="V1048350" s="229"/>
      <c r="W1048350" s="226"/>
      <c r="X1048350" s="226"/>
      <c r="Y1048350" s="226"/>
      <c r="Z1048350" s="226"/>
      <c r="AA1048350" s="226"/>
      <c r="AB1048350" s="226"/>
      <c r="AC1048350" s="226"/>
      <c r="AD1048350" s="226"/>
    </row>
    <row r="1048351" spans="7:30" s="174" customFormat="1" ht="15" customHeight="1" x14ac:dyDescent="0.2">
      <c r="G1048351" s="181"/>
      <c r="S1048351" s="226"/>
      <c r="U1048351" s="226"/>
      <c r="V1048351" s="229"/>
      <c r="W1048351" s="226"/>
      <c r="X1048351" s="226"/>
      <c r="Y1048351" s="226"/>
      <c r="Z1048351" s="226"/>
      <c r="AA1048351" s="226"/>
      <c r="AB1048351" s="226"/>
      <c r="AC1048351" s="226"/>
      <c r="AD1048351" s="226"/>
    </row>
    <row r="1048352" spans="7:30" s="174" customFormat="1" ht="15" customHeight="1" x14ac:dyDescent="0.2">
      <c r="G1048352" s="181"/>
      <c r="S1048352" s="226"/>
      <c r="U1048352" s="226"/>
      <c r="V1048352" s="229"/>
      <c r="W1048352" s="226"/>
      <c r="X1048352" s="226"/>
      <c r="Y1048352" s="226"/>
      <c r="Z1048352" s="226"/>
      <c r="AA1048352" s="226"/>
      <c r="AB1048352" s="226"/>
      <c r="AC1048352" s="226"/>
      <c r="AD1048352" s="226"/>
    </row>
    <row r="1048353" spans="3:64" s="174" customFormat="1" ht="15" customHeight="1" x14ac:dyDescent="0.2">
      <c r="G1048353" s="181"/>
      <c r="S1048353" s="226"/>
      <c r="U1048353" s="226"/>
      <c r="V1048353" s="229"/>
      <c r="W1048353" s="226"/>
      <c r="X1048353" s="226"/>
      <c r="Y1048353" s="226"/>
      <c r="Z1048353" s="226"/>
      <c r="AA1048353" s="226"/>
      <c r="AB1048353" s="226"/>
      <c r="AC1048353" s="226"/>
      <c r="AD1048353" s="226"/>
    </row>
    <row r="1048354" spans="3:64" s="174" customFormat="1" ht="15" customHeight="1" x14ac:dyDescent="0.2">
      <c r="G1048354" s="181"/>
      <c r="S1048354" s="226"/>
      <c r="U1048354" s="226"/>
      <c r="V1048354" s="229"/>
      <c r="W1048354" s="226"/>
      <c r="X1048354" s="226"/>
      <c r="Y1048354" s="226"/>
      <c r="Z1048354" s="226"/>
      <c r="AA1048354" s="226"/>
      <c r="AB1048354" s="226"/>
      <c r="AC1048354" s="226"/>
      <c r="AD1048354" s="226"/>
    </row>
    <row r="1048355" spans="3:64" s="174" customFormat="1" ht="15" customHeight="1" x14ac:dyDescent="0.2">
      <c r="G1048355" s="181"/>
      <c r="S1048355" s="226"/>
      <c r="U1048355" s="226"/>
      <c r="V1048355" s="229"/>
      <c r="W1048355" s="226"/>
      <c r="X1048355" s="226"/>
      <c r="Y1048355" s="226"/>
      <c r="Z1048355" s="226"/>
      <c r="AA1048355" s="226"/>
      <c r="AB1048355" s="226"/>
      <c r="AC1048355" s="226"/>
      <c r="AD1048355" s="226"/>
    </row>
    <row r="1048356" spans="3:64" s="174" customFormat="1" ht="15" customHeight="1" x14ac:dyDescent="0.2">
      <c r="G1048356" s="181"/>
      <c r="S1048356" s="226"/>
      <c r="U1048356" s="226"/>
      <c r="V1048356" s="229"/>
      <c r="W1048356" s="226"/>
      <c r="X1048356" s="226"/>
      <c r="Y1048356" s="226"/>
      <c r="Z1048356" s="226"/>
      <c r="AA1048356" s="226"/>
      <c r="AB1048356" s="226"/>
      <c r="AC1048356" s="226"/>
      <c r="AD1048356" s="226"/>
    </row>
    <row r="1048357" spans="3:64" s="174" customFormat="1" ht="15" customHeight="1" x14ac:dyDescent="0.2">
      <c r="G1048357" s="181"/>
      <c r="S1048357" s="226"/>
      <c r="U1048357" s="226"/>
      <c r="V1048357" s="229"/>
      <c r="W1048357" s="226"/>
      <c r="X1048357" s="226"/>
      <c r="Y1048357" s="226"/>
      <c r="Z1048357" s="226"/>
      <c r="AA1048357" s="226"/>
      <c r="AB1048357" s="226"/>
      <c r="AC1048357" s="226"/>
      <c r="AD1048357" s="226"/>
    </row>
    <row r="1048358" spans="3:64" s="174" customFormat="1" ht="15" customHeight="1" x14ac:dyDescent="0.2">
      <c r="G1048358" s="181"/>
      <c r="S1048358" s="226"/>
      <c r="U1048358" s="226"/>
      <c r="V1048358" s="229"/>
      <c r="W1048358" s="226"/>
      <c r="X1048358" s="226"/>
      <c r="Y1048358" s="226"/>
      <c r="Z1048358" s="226"/>
      <c r="AA1048358" s="226"/>
      <c r="AB1048358" s="226"/>
      <c r="AC1048358" s="226"/>
      <c r="AD1048358" s="226"/>
    </row>
    <row r="1048359" spans="3:64" s="174" customFormat="1" ht="15" customHeight="1" x14ac:dyDescent="0.2">
      <c r="G1048359" s="181"/>
      <c r="S1048359" s="226"/>
      <c r="U1048359" s="226"/>
      <c r="V1048359" s="229"/>
      <c r="W1048359" s="226"/>
      <c r="X1048359" s="226"/>
      <c r="Y1048359" s="226"/>
      <c r="Z1048359" s="226"/>
      <c r="AA1048359" s="226"/>
      <c r="AB1048359" s="226"/>
      <c r="AC1048359" s="226"/>
      <c r="AD1048359" s="226"/>
    </row>
    <row r="1048360" spans="3:64" s="174" customFormat="1" ht="15" customHeight="1" x14ac:dyDescent="0.2">
      <c r="G1048360" s="181"/>
      <c r="S1048360" s="226"/>
      <c r="U1048360" s="226"/>
      <c r="V1048360" s="229"/>
      <c r="W1048360" s="226"/>
      <c r="X1048360" s="226"/>
      <c r="Y1048360" s="226"/>
      <c r="Z1048360" s="226"/>
      <c r="AA1048360" s="226"/>
      <c r="AB1048360" s="226"/>
      <c r="AC1048360" s="226"/>
      <c r="AD1048360" s="226"/>
    </row>
    <row r="1048361" spans="3:64" s="174" customFormat="1" ht="15" customHeight="1" x14ac:dyDescent="0.2">
      <c r="G1048361" s="181"/>
      <c r="S1048361" s="226"/>
      <c r="U1048361" s="226"/>
      <c r="V1048361" s="229"/>
      <c r="W1048361" s="226"/>
      <c r="X1048361" s="226"/>
      <c r="Y1048361" s="226"/>
      <c r="Z1048361" s="226"/>
      <c r="AA1048361" s="226"/>
      <c r="AB1048361" s="226"/>
      <c r="AC1048361" s="226"/>
      <c r="AD1048361" s="226"/>
    </row>
    <row r="1048362" spans="3:64" s="174" customFormat="1" ht="15" customHeight="1" x14ac:dyDescent="0.2">
      <c r="G1048362" s="181"/>
      <c r="S1048362" s="226"/>
      <c r="U1048362" s="226"/>
      <c r="V1048362" s="229"/>
      <c r="W1048362" s="226"/>
      <c r="X1048362" s="226"/>
      <c r="Y1048362" s="226"/>
      <c r="Z1048362" s="226"/>
      <c r="AA1048362" s="226"/>
      <c r="AB1048362" s="226"/>
      <c r="AC1048362" s="226"/>
      <c r="AD1048362" s="226"/>
    </row>
    <row r="1048363" spans="3:64" s="174" customFormat="1" ht="15" customHeight="1" x14ac:dyDescent="0.2">
      <c r="G1048363" s="181"/>
      <c r="S1048363" s="226"/>
      <c r="U1048363" s="226"/>
      <c r="V1048363" s="229"/>
      <c r="W1048363" s="226"/>
      <c r="X1048363" s="226"/>
      <c r="Y1048363" s="226"/>
      <c r="Z1048363" s="226"/>
      <c r="AA1048363" s="226"/>
      <c r="AB1048363" s="226"/>
      <c r="AC1048363" s="226"/>
      <c r="AD1048363" s="226"/>
    </row>
    <row r="1048364" spans="3:64" s="174" customFormat="1" ht="15" customHeight="1" x14ac:dyDescent="0.2">
      <c r="G1048364" s="181"/>
      <c r="S1048364" s="226"/>
      <c r="U1048364" s="226"/>
      <c r="V1048364" s="229"/>
      <c r="W1048364" s="226"/>
      <c r="X1048364" s="226"/>
      <c r="Y1048364" s="226"/>
      <c r="Z1048364" s="226"/>
      <c r="AA1048364" s="226"/>
      <c r="AB1048364" s="226"/>
      <c r="AC1048364" s="226"/>
      <c r="AD1048364" s="226"/>
    </row>
    <row r="1048365" spans="3:64" s="174" customFormat="1" ht="15" customHeight="1" thickBot="1" x14ac:dyDescent="0.25">
      <c r="G1048365" s="181"/>
      <c r="S1048365" s="226"/>
      <c r="U1048365" s="226"/>
      <c r="V1048365" s="229"/>
      <c r="W1048365" s="226"/>
      <c r="X1048365" s="226"/>
      <c r="Y1048365" s="226"/>
      <c r="Z1048365" s="226"/>
      <c r="AA1048365" s="226"/>
      <c r="AB1048365" s="226"/>
      <c r="AC1048365" s="226"/>
      <c r="AD1048365" s="226"/>
      <c r="BE1048365" s="226"/>
      <c r="BF1048365" s="228"/>
      <c r="BG1048365" s="226"/>
    </row>
    <row r="1048366" spans="3:64" s="174" customFormat="1" ht="26.25" customHeight="1" thickBot="1" x14ac:dyDescent="0.25">
      <c r="C1048366" s="497" t="s">
        <v>295</v>
      </c>
      <c r="D1048366" s="498"/>
      <c r="E1048366" s="498"/>
      <c r="F1048366" s="498"/>
      <c r="G1048366" s="498"/>
      <c r="H1048366" s="499"/>
      <c r="I1048366" s="190"/>
      <c r="J1048366" s="190"/>
      <c r="K1048366" s="497" t="s">
        <v>296</v>
      </c>
      <c r="L1048366" s="498"/>
      <c r="M1048366" s="498"/>
      <c r="N1048366" s="498"/>
      <c r="O1048366" s="498"/>
      <c r="P1048366" s="498"/>
      <c r="Q1048366" s="498"/>
      <c r="R1048366" s="499"/>
      <c r="S1048366" s="176"/>
      <c r="U1048366" s="175"/>
      <c r="V1048366" s="175"/>
      <c r="W1048366" s="175"/>
      <c r="X1048366" s="175"/>
      <c r="Y1048366" s="175"/>
      <c r="Z1048366" s="503"/>
      <c r="AA1048366" s="503"/>
      <c r="AB1048366" s="503"/>
      <c r="AC1048366" s="503"/>
      <c r="AD1048366" s="503"/>
      <c r="AE1048366" s="503"/>
      <c r="AF1048366" s="503"/>
      <c r="AG1048366" s="503"/>
      <c r="AH1048366" s="503"/>
      <c r="AI1048366" s="503"/>
      <c r="AJ1048366" s="503"/>
      <c r="AK1048366" s="503"/>
      <c r="AL1048366" s="503"/>
      <c r="AM1048366" s="503"/>
      <c r="AN1048366" s="503"/>
      <c r="AO1048366" s="503"/>
      <c r="AP1048366" s="503"/>
      <c r="AQ1048366" s="503"/>
      <c r="AR1048366" s="503"/>
      <c r="AS1048366" s="503"/>
      <c r="AT1048366" s="503"/>
      <c r="AU1048366" s="503"/>
      <c r="AV1048366" s="503"/>
      <c r="AW1048366" s="503"/>
      <c r="AX1048366" s="503"/>
      <c r="AY1048366" s="503"/>
      <c r="AZ1048366" s="503"/>
      <c r="BA1048366" s="503"/>
      <c r="BB1048366" s="503"/>
      <c r="BC1048366" s="503"/>
      <c r="BD1048366" s="503"/>
      <c r="BE1048366" s="503"/>
      <c r="BF1048366" s="503"/>
    </row>
    <row r="1048367" spans="3:64" s="174" customFormat="1" ht="15" customHeight="1" x14ac:dyDescent="0.2">
      <c r="C1048367" s="191" t="s">
        <v>134</v>
      </c>
      <c r="D1048367" s="192" t="s">
        <v>65</v>
      </c>
      <c r="E1048367" s="193"/>
      <c r="F1048367" s="193"/>
      <c r="G1048367" s="190" t="s">
        <v>358</v>
      </c>
      <c r="H1048367" s="194"/>
      <c r="I1048367" s="195"/>
      <c r="J1048367" s="195"/>
      <c r="K1048367" s="191" t="s">
        <v>135</v>
      </c>
      <c r="L1048367" s="195"/>
      <c r="M1048367" s="191" t="s">
        <v>114</v>
      </c>
      <c r="N1048367" s="190"/>
      <c r="O1048367" s="190" t="s">
        <v>358</v>
      </c>
      <c r="P1048367" s="195"/>
      <c r="Q1048367" s="195"/>
      <c r="R1048367" s="196"/>
      <c r="U1048367" s="175"/>
      <c r="V1048367" s="178"/>
      <c r="X1048367" s="175"/>
      <c r="Y1048367" s="175"/>
      <c r="Z1048367" s="175"/>
      <c r="AB1048367" s="175"/>
      <c r="AC1048367" s="175"/>
      <c r="AD1048367" s="175"/>
      <c r="AE1048367" s="175"/>
      <c r="AF1048367" s="175"/>
      <c r="AG1048367" s="175"/>
      <c r="AH1048367" s="175"/>
      <c r="AI1048367" s="175"/>
      <c r="AJ1048367" s="175"/>
      <c r="AK1048367" s="175"/>
      <c r="AL1048367" s="175"/>
      <c r="AM1048367" s="175"/>
      <c r="AN1048367" s="175"/>
      <c r="AO1048367" s="175"/>
      <c r="AP1048367" s="175"/>
      <c r="AQ1048367" s="175"/>
      <c r="AR1048367" s="175"/>
      <c r="AS1048367" s="175"/>
      <c r="AT1048367" s="175"/>
      <c r="AU1048367" s="175"/>
      <c r="AV1048367" s="175"/>
      <c r="AW1048367" s="175"/>
      <c r="AX1048367" s="175"/>
      <c r="AY1048367" s="175"/>
      <c r="AZ1048367" s="175"/>
      <c r="BA1048367" s="175"/>
      <c r="BC1048367" s="175"/>
      <c r="BD1048367" s="175"/>
      <c r="BE1048367" s="175"/>
      <c r="BF1048367" s="175"/>
      <c r="BH1048367" s="175"/>
      <c r="BI1048367" s="175"/>
      <c r="BK1048367" s="175"/>
      <c r="BL1048367" s="175"/>
    </row>
    <row r="1048368" spans="3:64" s="174" customFormat="1" ht="15" customHeight="1" x14ac:dyDescent="0.2">
      <c r="C1048368" s="197" t="s">
        <v>65</v>
      </c>
      <c r="D1048368" s="197" t="s">
        <v>136</v>
      </c>
      <c r="E1048368" s="195"/>
      <c r="F1048368" s="195"/>
      <c r="G1048368" s="195" t="s">
        <v>317</v>
      </c>
      <c r="H1048368" s="196"/>
      <c r="I1048368" s="195"/>
      <c r="J1048368" s="195"/>
      <c r="K1048368" s="198" t="s">
        <v>114</v>
      </c>
      <c r="L1048368" s="195"/>
      <c r="M1048368" s="197" t="s">
        <v>209</v>
      </c>
      <c r="N1048368" s="195"/>
      <c r="O1048368" s="195" t="s">
        <v>317</v>
      </c>
      <c r="P1048368" s="190"/>
      <c r="Q1048368" s="190"/>
      <c r="R1048368" s="199"/>
      <c r="S1048368" s="175"/>
      <c r="V1048368" s="179"/>
      <c r="BF1048368" s="175"/>
    </row>
    <row r="1048369" spans="3:64" s="174" customFormat="1" ht="15" customHeight="1" x14ac:dyDescent="0.2">
      <c r="C1048369" s="197" t="s">
        <v>1</v>
      </c>
      <c r="D1048369" s="197" t="s">
        <v>125</v>
      </c>
      <c r="E1048369" s="195"/>
      <c r="F1048369" s="195"/>
      <c r="G1048369" s="195"/>
      <c r="H1048369" s="196"/>
      <c r="I1048369" s="195"/>
      <c r="J1048369" s="195"/>
      <c r="K1048369" s="198" t="s">
        <v>115</v>
      </c>
      <c r="L1048369" s="195"/>
      <c r="M1048369" s="197" t="s">
        <v>214</v>
      </c>
      <c r="N1048369" s="195"/>
      <c r="O1048369" s="195"/>
      <c r="P1048369" s="195"/>
      <c r="Q1048369" s="195"/>
      <c r="R1048369" s="196"/>
      <c r="S1048369" s="175"/>
      <c r="V1048369" s="179"/>
      <c r="BA1048369" s="175"/>
      <c r="BC1048369" s="175"/>
      <c r="BE1048369" s="175"/>
      <c r="BF1048369" s="175"/>
    </row>
    <row r="1048370" spans="3:64" s="174" customFormat="1" ht="15" customHeight="1" x14ac:dyDescent="0.2">
      <c r="C1048370" s="197" t="s">
        <v>2</v>
      </c>
      <c r="D1048370" s="197" t="s">
        <v>126</v>
      </c>
      <c r="E1048370" s="195"/>
      <c r="F1048370" s="195"/>
      <c r="G1048370" s="195"/>
      <c r="H1048370" s="196"/>
      <c r="I1048370" s="195"/>
      <c r="J1048370" s="195"/>
      <c r="K1048370" s="198" t="s">
        <v>293</v>
      </c>
      <c r="L1048370" s="195"/>
      <c r="M1048370" s="197" t="s">
        <v>219</v>
      </c>
      <c r="N1048370" s="195"/>
      <c r="O1048370" s="195"/>
      <c r="P1048370" s="195"/>
      <c r="Q1048370" s="195"/>
      <c r="R1048370" s="196"/>
      <c r="S1048370" s="180"/>
      <c r="V1048370" s="179"/>
      <c r="AO1048370" s="175"/>
      <c r="BD1048370" s="175"/>
      <c r="BF1048370" s="175"/>
      <c r="BH1048370" s="175"/>
      <c r="BI1048370" s="175"/>
      <c r="BK1048370" s="175"/>
    </row>
    <row r="1048371" spans="3:64" s="174" customFormat="1" ht="15" customHeight="1" x14ac:dyDescent="0.2">
      <c r="C1048371" s="197" t="s">
        <v>103</v>
      </c>
      <c r="D1048371" s="197" t="s">
        <v>127</v>
      </c>
      <c r="E1048371" s="195"/>
      <c r="F1048371" s="195"/>
      <c r="G1048371" s="200"/>
      <c r="H1048371" s="196"/>
      <c r="I1048371" s="195"/>
      <c r="J1048371" s="195"/>
      <c r="K1048371" s="198" t="s">
        <v>116</v>
      </c>
      <c r="L1048371" s="195"/>
      <c r="M1048371" s="197" t="s">
        <v>223</v>
      </c>
      <c r="N1048371" s="195"/>
      <c r="O1048371" s="195"/>
      <c r="P1048371" s="195"/>
      <c r="Q1048371" s="195"/>
      <c r="R1048371" s="196"/>
      <c r="V1048371" s="179"/>
      <c r="AU1048371" s="175"/>
      <c r="BA1048371" s="175"/>
      <c r="BC1048371" s="175"/>
      <c r="BE1048371" s="175"/>
      <c r="BF1048371" s="175"/>
    </row>
    <row r="1048372" spans="3:64" s="174" customFormat="1" ht="15" customHeight="1" x14ac:dyDescent="0.2">
      <c r="C1048372" s="197" t="s">
        <v>74</v>
      </c>
      <c r="D1048372" s="197" t="s">
        <v>128</v>
      </c>
      <c r="E1048372" s="195"/>
      <c r="F1048372" s="195"/>
      <c r="G1048372" s="200"/>
      <c r="H1048372" s="196"/>
      <c r="I1048372" s="195"/>
      <c r="J1048372" s="195"/>
      <c r="K1048372" s="198" t="s">
        <v>117</v>
      </c>
      <c r="L1048372" s="195"/>
      <c r="M1048372" s="197" t="s">
        <v>200</v>
      </c>
      <c r="N1048372" s="195"/>
      <c r="O1048372" s="195"/>
      <c r="P1048372" s="195"/>
      <c r="Q1048372" s="195"/>
      <c r="R1048372" s="196"/>
      <c r="V1048372" s="179"/>
      <c r="BF1048372" s="175"/>
    </row>
    <row r="1048373" spans="3:64" s="174" customFormat="1" ht="15" customHeight="1" x14ac:dyDescent="0.2">
      <c r="C1048373" s="197" t="s">
        <v>105</v>
      </c>
      <c r="D1048373" s="197" t="s">
        <v>129</v>
      </c>
      <c r="E1048373" s="195"/>
      <c r="F1048373" s="195"/>
      <c r="G1048373" s="200"/>
      <c r="H1048373" s="196"/>
      <c r="I1048373" s="195"/>
      <c r="J1048373" s="195"/>
      <c r="K1048373" s="198" t="s">
        <v>118</v>
      </c>
      <c r="L1048373" s="195"/>
      <c r="M1048373" s="197" t="s">
        <v>229</v>
      </c>
      <c r="N1048373" s="195"/>
      <c r="O1048373" s="195"/>
      <c r="P1048373" s="195"/>
      <c r="Q1048373" s="195"/>
      <c r="R1048373" s="196"/>
      <c r="V1048373" s="179"/>
      <c r="AW1048373" s="175"/>
      <c r="AX1048373" s="175"/>
      <c r="AZ1048373" s="175"/>
      <c r="BA1048373" s="175"/>
      <c r="BC1048373" s="175"/>
      <c r="BD1048373" s="175"/>
      <c r="BE1048373" s="175"/>
      <c r="BF1048373" s="175"/>
      <c r="BH1048373" s="175"/>
      <c r="BI1048373" s="175"/>
      <c r="BK1048373" s="175"/>
      <c r="BL1048373" s="175"/>
    </row>
    <row r="1048374" spans="3:64" s="174" customFormat="1" ht="15" customHeight="1" x14ac:dyDescent="0.2">
      <c r="C1048374" s="197" t="s">
        <v>358</v>
      </c>
      <c r="D1048374" s="197" t="s">
        <v>130</v>
      </c>
      <c r="E1048374" s="195"/>
      <c r="F1048374" s="195"/>
      <c r="G1048374" s="200"/>
      <c r="H1048374" s="196"/>
      <c r="I1048374" s="195"/>
      <c r="J1048374" s="195"/>
      <c r="K1048374" s="198" t="s">
        <v>119</v>
      </c>
      <c r="L1048374" s="195"/>
      <c r="M1048374" s="197" t="s">
        <v>318</v>
      </c>
      <c r="N1048374" s="195"/>
      <c r="O1048374" s="195"/>
      <c r="P1048374" s="195"/>
      <c r="Q1048374" s="195"/>
      <c r="R1048374" s="196"/>
      <c r="S1048374" s="180"/>
      <c r="V1048374" s="179"/>
      <c r="AD1048374" s="175"/>
      <c r="BF1048374" s="175"/>
    </row>
    <row r="1048375" spans="3:64" s="174" customFormat="1" ht="15" customHeight="1" x14ac:dyDescent="0.2">
      <c r="C1048375" s="197"/>
      <c r="D1048375" s="197" t="s">
        <v>131</v>
      </c>
      <c r="E1048375" s="195"/>
      <c r="F1048375" s="195"/>
      <c r="G1048375" s="200"/>
      <c r="H1048375" s="196"/>
      <c r="I1048375" s="195"/>
      <c r="J1048375" s="195"/>
      <c r="K1048375" s="198" t="s">
        <v>294</v>
      </c>
      <c r="L1048375" s="195"/>
      <c r="M1048375" s="191" t="s">
        <v>115</v>
      </c>
      <c r="N1048375" s="190"/>
      <c r="O1048375" s="195"/>
      <c r="P1048375" s="195"/>
      <c r="Q1048375" s="195"/>
      <c r="R1048375" s="196"/>
      <c r="S1048375" s="180"/>
      <c r="V1048375" s="179"/>
      <c r="AT1048375" s="175"/>
      <c r="BA1048375" s="175"/>
      <c r="BB1048375" s="175"/>
      <c r="BC1048375" s="175"/>
      <c r="BE1048375" s="175"/>
      <c r="BF1048375" s="175"/>
    </row>
    <row r="1048376" spans="3:64" s="174" customFormat="1" ht="15" customHeight="1" x14ac:dyDescent="0.2">
      <c r="C1048376" s="197"/>
      <c r="D1048376" s="197" t="s">
        <v>318</v>
      </c>
      <c r="E1048376" s="195"/>
      <c r="F1048376" s="195"/>
      <c r="G1048376" s="200"/>
      <c r="H1048376" s="196"/>
      <c r="I1048376" s="195"/>
      <c r="J1048376" s="195"/>
      <c r="K1048376" s="198" t="s">
        <v>120</v>
      </c>
      <c r="L1048376" s="195"/>
      <c r="M1048376" s="197" t="s">
        <v>210</v>
      </c>
      <c r="N1048376" s="195"/>
      <c r="O1048376" s="195"/>
      <c r="P1048376" s="195"/>
      <c r="Q1048376" s="195"/>
      <c r="R1048376" s="196"/>
      <c r="S1048376" s="180"/>
      <c r="V1048376" s="179"/>
      <c r="BF1048376" s="175"/>
    </row>
    <row r="1048377" spans="3:64" s="174" customFormat="1" ht="15" customHeight="1" x14ac:dyDescent="0.2">
      <c r="C1048377" s="197"/>
      <c r="D1048377" s="191" t="s">
        <v>1</v>
      </c>
      <c r="E1048377" s="201"/>
      <c r="F1048377" s="201"/>
      <c r="G1048377" s="200"/>
      <c r="H1048377" s="196"/>
      <c r="I1048377" s="195"/>
      <c r="J1048377" s="195"/>
      <c r="K1048377" s="198" t="s">
        <v>121</v>
      </c>
      <c r="L1048377" s="195"/>
      <c r="M1048377" s="197" t="s">
        <v>215</v>
      </c>
      <c r="N1048377" s="195"/>
      <c r="O1048377" s="195"/>
      <c r="P1048377" s="195"/>
      <c r="Q1048377" s="195"/>
      <c r="R1048377" s="196"/>
      <c r="V1048377" s="179"/>
      <c r="BA1048377" s="175"/>
      <c r="BC1048377" s="175"/>
      <c r="BE1048377" s="175"/>
      <c r="BF1048377" s="175"/>
    </row>
    <row r="1048378" spans="3:64" s="174" customFormat="1" ht="15" customHeight="1" x14ac:dyDescent="0.2">
      <c r="C1048378" s="197"/>
      <c r="D1048378" s="197" t="s">
        <v>132</v>
      </c>
      <c r="E1048378" s="195"/>
      <c r="F1048378" s="195"/>
      <c r="G1048378" s="200"/>
      <c r="H1048378" s="202"/>
      <c r="I1048378" s="195"/>
      <c r="J1048378" s="195"/>
      <c r="K1048378" s="198" t="s">
        <v>291</v>
      </c>
      <c r="L1048378" s="195"/>
      <c r="M1048378" s="197" t="s">
        <v>220</v>
      </c>
      <c r="N1048378" s="195"/>
      <c r="O1048378" s="195"/>
      <c r="P1048378" s="195"/>
      <c r="Q1048378" s="195"/>
      <c r="R1048378" s="196"/>
      <c r="V1048378" s="179"/>
      <c r="AS1048378" s="175"/>
      <c r="BB1048378" s="175"/>
      <c r="BF1048378" s="175"/>
    </row>
    <row r="1048379" spans="3:64" s="174" customFormat="1" ht="15" customHeight="1" x14ac:dyDescent="0.2">
      <c r="C1048379" s="197"/>
      <c r="D1048379" s="197" t="s">
        <v>140</v>
      </c>
      <c r="E1048379" s="195"/>
      <c r="F1048379" s="195"/>
      <c r="G1048379" s="200"/>
      <c r="H1048379" s="202"/>
      <c r="I1048379" s="195"/>
      <c r="J1048379" s="195"/>
      <c r="K1048379" s="198" t="s">
        <v>122</v>
      </c>
      <c r="L1048379" s="195"/>
      <c r="M1048379" s="197" t="s">
        <v>219</v>
      </c>
      <c r="N1048379" s="195"/>
      <c r="O1048379" s="195"/>
      <c r="P1048379" s="195"/>
      <c r="Q1048379" s="195"/>
      <c r="R1048379" s="196"/>
      <c r="S1048379" s="180"/>
      <c r="V1048379" s="179"/>
      <c r="AW1048379" s="175"/>
      <c r="AZ1048379" s="175"/>
      <c r="BA1048379" s="175"/>
      <c r="BC1048379" s="175"/>
      <c r="BE1048379" s="175"/>
      <c r="BF1048379" s="175"/>
    </row>
    <row r="1048380" spans="3:64" s="174" customFormat="1" ht="15" customHeight="1" x14ac:dyDescent="0.2">
      <c r="C1048380" s="197"/>
      <c r="D1048380" s="197" t="s">
        <v>145</v>
      </c>
      <c r="E1048380" s="195"/>
      <c r="F1048380" s="195"/>
      <c r="G1048380" s="200"/>
      <c r="H1048380" s="202"/>
      <c r="I1048380" s="195"/>
      <c r="J1048380" s="195"/>
      <c r="K1048380" s="198" t="s">
        <v>123</v>
      </c>
      <c r="L1048380" s="195"/>
      <c r="M1048380" s="197" t="s">
        <v>222</v>
      </c>
      <c r="N1048380" s="195"/>
      <c r="O1048380" s="195"/>
      <c r="P1048380" s="195"/>
      <c r="Q1048380" s="195"/>
      <c r="R1048380" s="196"/>
      <c r="V1048380" s="179"/>
      <c r="AV1048380" s="175"/>
      <c r="AX1048380" s="175"/>
      <c r="BF1048380" s="175"/>
    </row>
    <row r="1048381" spans="3:64" s="174" customFormat="1" ht="15" customHeight="1" x14ac:dyDescent="0.2">
      <c r="C1048381" s="197"/>
      <c r="D1048381" s="197" t="s">
        <v>490</v>
      </c>
      <c r="E1048381" s="195"/>
      <c r="F1048381" s="195"/>
      <c r="G1048381" s="200"/>
      <c r="H1048381" s="202"/>
      <c r="I1048381" s="195"/>
      <c r="J1048381" s="195"/>
      <c r="K1048381" s="198" t="s">
        <v>552</v>
      </c>
      <c r="L1048381" s="195"/>
      <c r="M1048381" s="197" t="s">
        <v>230</v>
      </c>
      <c r="N1048381" s="195"/>
      <c r="O1048381" s="195"/>
      <c r="P1048381" s="195"/>
      <c r="Q1048381" s="195"/>
      <c r="R1048381" s="196"/>
      <c r="S1048381" s="180"/>
      <c r="V1048381" s="179"/>
      <c r="AQ1048381" s="175"/>
      <c r="AU1048381" s="175"/>
      <c r="BA1048381" s="175"/>
      <c r="BB1048381" s="175"/>
      <c r="BC1048381" s="175"/>
      <c r="BE1048381" s="175"/>
      <c r="BF1048381" s="175"/>
    </row>
    <row r="1048382" spans="3:64" s="174" customFormat="1" ht="15" customHeight="1" x14ac:dyDescent="0.2">
      <c r="C1048382" s="197"/>
      <c r="D1048382" s="197" t="s">
        <v>154</v>
      </c>
      <c r="E1048382" s="195"/>
      <c r="F1048382" s="195"/>
      <c r="G1048382" s="200"/>
      <c r="H1048382" s="203"/>
      <c r="I1048382" s="195"/>
      <c r="J1048382" s="195"/>
      <c r="K1048382" s="198" t="s">
        <v>124</v>
      </c>
      <c r="L1048382" s="195"/>
      <c r="M1048382" s="197" t="s">
        <v>200</v>
      </c>
      <c r="N1048382" s="195"/>
      <c r="O1048382" s="195"/>
      <c r="P1048382" s="195"/>
      <c r="Q1048382" s="195"/>
      <c r="R1048382" s="196"/>
      <c r="V1048382" s="179"/>
      <c r="AH1048382" s="175"/>
      <c r="AM1048382" s="175"/>
      <c r="AO1048382" s="175"/>
      <c r="AT1048382" s="175"/>
      <c r="AW1048382" s="175"/>
      <c r="AY1048382" s="175"/>
      <c r="AZ1048382" s="175"/>
      <c r="BF1048382" s="175"/>
    </row>
    <row r="1048383" spans="3:64" s="174" customFormat="1" ht="15" customHeight="1" x14ac:dyDescent="0.2">
      <c r="C1048383" s="197"/>
      <c r="D1048383" s="197" t="s">
        <v>158</v>
      </c>
      <c r="E1048383" s="195"/>
      <c r="F1048383" s="195"/>
      <c r="G1048383" s="200"/>
      <c r="H1048383" s="203"/>
      <c r="I1048383" s="195"/>
      <c r="J1048383" s="195"/>
      <c r="K1048383" s="198" t="s">
        <v>109</v>
      </c>
      <c r="L1048383" s="195"/>
      <c r="M1048383" s="197" t="s">
        <v>318</v>
      </c>
      <c r="N1048383" s="195"/>
      <c r="O1048383" s="195"/>
      <c r="P1048383" s="195"/>
      <c r="Q1048383" s="204"/>
      <c r="R1048383" s="203"/>
      <c r="S1048383" s="180"/>
      <c r="V1048383" s="179"/>
      <c r="Z1048383" s="175"/>
      <c r="AA1048383" s="175"/>
      <c r="AC1048383" s="175"/>
      <c r="AF1048383" s="175"/>
      <c r="AL1048383" s="175"/>
      <c r="BA1048383" s="175"/>
      <c r="BC1048383" s="175"/>
      <c r="BE1048383" s="175"/>
      <c r="BF1048383" s="175"/>
    </row>
    <row r="1048384" spans="3:64" s="174" customFormat="1" ht="15" customHeight="1" x14ac:dyDescent="0.2">
      <c r="C1048384" s="197"/>
      <c r="D1048384" s="197" t="s">
        <v>162</v>
      </c>
      <c r="E1048384" s="195"/>
      <c r="F1048384" s="195"/>
      <c r="G1048384" s="200"/>
      <c r="H1048384" s="203"/>
      <c r="I1048384" s="195"/>
      <c r="J1048384" s="195"/>
      <c r="K1048384" s="197" t="s">
        <v>358</v>
      </c>
      <c r="L1048384" s="195"/>
      <c r="M1048384" s="191" t="s">
        <v>293</v>
      </c>
      <c r="N1048384" s="190"/>
      <c r="O1048384" s="195"/>
      <c r="P1048384" s="195"/>
      <c r="Q1048384" s="205"/>
      <c r="R1048384" s="203"/>
      <c r="S1048384" s="180"/>
      <c r="V1048384" s="179"/>
      <c r="AN1048384" s="175"/>
      <c r="BF1048384" s="175"/>
    </row>
    <row r="1048385" spans="3:58" s="174" customFormat="1" ht="15" customHeight="1" x14ac:dyDescent="0.2">
      <c r="C1048385" s="197"/>
      <c r="D1048385" s="197" t="s">
        <v>166</v>
      </c>
      <c r="E1048385" s="195"/>
      <c r="F1048385" s="195"/>
      <c r="G1048385" s="200"/>
      <c r="H1048385" s="203"/>
      <c r="I1048385" s="195"/>
      <c r="J1048385" s="195"/>
      <c r="K1048385" s="197"/>
      <c r="L1048385" s="195"/>
      <c r="M1048385" s="197" t="s">
        <v>211</v>
      </c>
      <c r="N1048385" s="195"/>
      <c r="O1048385" s="195"/>
      <c r="P1048385" s="195"/>
      <c r="Q1048385" s="205"/>
      <c r="R1048385" s="203"/>
      <c r="V1048385" s="179"/>
      <c r="AV1048385" s="175"/>
      <c r="AW1048385" s="175"/>
      <c r="AX1048385" s="175"/>
      <c r="BA1048385" s="175"/>
      <c r="BC1048385" s="175"/>
      <c r="BE1048385" s="175"/>
      <c r="BF1048385" s="175"/>
    </row>
    <row r="1048386" spans="3:58" s="174" customFormat="1" ht="15" customHeight="1" x14ac:dyDescent="0.2">
      <c r="C1048386" s="197"/>
      <c r="D1048386" s="197" t="s">
        <v>170</v>
      </c>
      <c r="E1048386" s="195"/>
      <c r="F1048386" s="195"/>
      <c r="G1048386" s="200"/>
      <c r="H1048386" s="203"/>
      <c r="I1048386" s="195"/>
      <c r="J1048386" s="195"/>
      <c r="K1048386" s="198"/>
      <c r="L1048386" s="195"/>
      <c r="M1048386" s="197" t="s">
        <v>216</v>
      </c>
      <c r="N1048386" s="195"/>
      <c r="O1048386" s="195"/>
      <c r="P1048386" s="195"/>
      <c r="Q1048386" s="205"/>
      <c r="R1048386" s="203"/>
      <c r="V1048386" s="179"/>
      <c r="BB1048386" s="175"/>
      <c r="BF1048386" s="175"/>
    </row>
    <row r="1048387" spans="3:58" s="174" customFormat="1" ht="15" customHeight="1" x14ac:dyDescent="0.2">
      <c r="C1048387" s="197"/>
      <c r="D1048387" s="197" t="s">
        <v>318</v>
      </c>
      <c r="E1048387" s="195"/>
      <c r="F1048387" s="195"/>
      <c r="G1048387" s="200"/>
      <c r="H1048387" s="203"/>
      <c r="I1048387" s="195"/>
      <c r="J1048387" s="195"/>
      <c r="K1048387" s="197"/>
      <c r="L1048387" s="195"/>
      <c r="M1048387" s="197" t="s">
        <v>219</v>
      </c>
      <c r="N1048387" s="195"/>
      <c r="O1048387" s="195"/>
      <c r="P1048387" s="195"/>
      <c r="Q1048387" s="190"/>
      <c r="R1048387" s="196"/>
      <c r="S1048387" s="180"/>
      <c r="V1048387" s="179"/>
      <c r="AU1048387" s="175"/>
      <c r="AW1048387" s="175"/>
      <c r="BC1048387" s="175"/>
      <c r="BE1048387" s="175"/>
      <c r="BF1048387" s="175"/>
    </row>
    <row r="1048388" spans="3:58" s="174" customFormat="1" ht="15" customHeight="1" x14ac:dyDescent="0.2">
      <c r="C1048388" s="197"/>
      <c r="D1048388" s="191" t="s">
        <v>2</v>
      </c>
      <c r="E1048388" s="195"/>
      <c r="F1048388" s="195"/>
      <c r="G1048388" s="200"/>
      <c r="H1048388" s="203"/>
      <c r="I1048388" s="195"/>
      <c r="J1048388" s="195"/>
      <c r="K1048388" s="198"/>
      <c r="L1048388" s="195"/>
      <c r="M1048388" s="197" t="s">
        <v>224</v>
      </c>
      <c r="N1048388" s="195"/>
      <c r="O1048388" s="195"/>
      <c r="P1048388" s="195"/>
      <c r="Q1048388" s="201"/>
      <c r="R1048388" s="196"/>
      <c r="S1048388" s="180"/>
      <c r="V1048388" s="179"/>
      <c r="AY1048388" s="175"/>
      <c r="AZ1048388" s="175"/>
      <c r="BF1048388" s="175"/>
    </row>
    <row r="1048389" spans="3:58" s="174" customFormat="1" ht="15" customHeight="1" x14ac:dyDescent="0.2">
      <c r="C1048389" s="197"/>
      <c r="D1048389" s="197" t="s">
        <v>133</v>
      </c>
      <c r="E1048389" s="195"/>
      <c r="F1048389" s="195"/>
      <c r="G1048389" s="200"/>
      <c r="H1048389" s="203"/>
      <c r="I1048389" s="195"/>
      <c r="J1048389" s="195"/>
      <c r="K1048389" s="198"/>
      <c r="L1048389" s="195"/>
      <c r="M1048389" s="197" t="s">
        <v>227</v>
      </c>
      <c r="N1048389" s="195"/>
      <c r="O1048389" s="195"/>
      <c r="P1048389" s="195"/>
      <c r="Q1048389" s="201"/>
      <c r="R1048389" s="196"/>
      <c r="V1048389" s="179"/>
      <c r="AP1048389" s="175"/>
      <c r="BC1048389" s="175"/>
      <c r="BE1048389" s="175"/>
      <c r="BF1048389" s="175"/>
    </row>
    <row r="1048390" spans="3:58" s="174" customFormat="1" ht="15" customHeight="1" x14ac:dyDescent="0.2">
      <c r="C1048390" s="197"/>
      <c r="D1048390" s="197" t="s">
        <v>141</v>
      </c>
      <c r="E1048390" s="195"/>
      <c r="F1048390" s="195"/>
      <c r="G1048390" s="200"/>
      <c r="H1048390" s="203"/>
      <c r="I1048390" s="195"/>
      <c r="J1048390" s="195"/>
      <c r="K1048390" s="198"/>
      <c r="L1048390" s="195"/>
      <c r="M1048390" s="197" t="s">
        <v>231</v>
      </c>
      <c r="N1048390" s="195"/>
      <c r="O1048390" s="195"/>
      <c r="P1048390" s="195"/>
      <c r="Q1048390" s="201"/>
      <c r="R1048390" s="196"/>
      <c r="V1048390" s="179"/>
      <c r="AQ1048390" s="175"/>
      <c r="AT1048390" s="175"/>
      <c r="AV1048390" s="175"/>
      <c r="AW1048390" s="175"/>
      <c r="BF1048390" s="175"/>
    </row>
    <row r="1048391" spans="3:58" s="174" customFormat="1" ht="15" customHeight="1" x14ac:dyDescent="0.2">
      <c r="C1048391" s="197"/>
      <c r="D1048391" s="197" t="s">
        <v>146</v>
      </c>
      <c r="E1048391" s="195"/>
      <c r="F1048391" s="195"/>
      <c r="G1048391" s="200"/>
      <c r="H1048391" s="203"/>
      <c r="I1048391" s="195"/>
      <c r="J1048391" s="195"/>
      <c r="K1048391" s="198"/>
      <c r="L1048391" s="195"/>
      <c r="M1048391" s="197" t="s">
        <v>233</v>
      </c>
      <c r="N1048391" s="195"/>
      <c r="O1048391" s="195"/>
      <c r="P1048391" s="195"/>
      <c r="Q1048391" s="201"/>
      <c r="R1048391" s="196"/>
      <c r="S1048391" s="176"/>
      <c r="V1048391" s="179"/>
      <c r="AD1048391" s="175"/>
      <c r="AG1048391" s="175"/>
      <c r="AN1048391" s="175"/>
      <c r="AS1048391" s="175"/>
      <c r="BC1048391" s="175"/>
      <c r="BE1048391" s="175"/>
      <c r="BF1048391" s="175"/>
    </row>
    <row r="1048392" spans="3:58" s="174" customFormat="1" ht="15" customHeight="1" x14ac:dyDescent="0.2">
      <c r="C1048392" s="197"/>
      <c r="D1048392" s="197" t="s">
        <v>150</v>
      </c>
      <c r="E1048392" s="195"/>
      <c r="F1048392" s="195"/>
      <c r="G1048392" s="200"/>
      <c r="H1048392" s="203"/>
      <c r="I1048392" s="195"/>
      <c r="J1048392" s="195"/>
      <c r="K1048392" s="198"/>
      <c r="L1048392" s="195"/>
      <c r="M1048392" s="197" t="s">
        <v>200</v>
      </c>
      <c r="N1048392" s="195"/>
      <c r="O1048392" s="195"/>
      <c r="P1048392" s="195"/>
      <c r="Q1048392" s="201"/>
      <c r="R1048392" s="196"/>
      <c r="S1048392" s="176"/>
      <c r="V1048392" s="179"/>
      <c r="AL1048392" s="175"/>
      <c r="BF1048392" s="175"/>
    </row>
    <row r="1048393" spans="3:58" s="174" customFormat="1" ht="15" customHeight="1" x14ac:dyDescent="0.2">
      <c r="C1048393" s="197"/>
      <c r="D1048393" s="197" t="s">
        <v>155</v>
      </c>
      <c r="E1048393" s="195"/>
      <c r="F1048393" s="195"/>
      <c r="G1048393" s="200"/>
      <c r="H1048393" s="203"/>
      <c r="I1048393" s="195"/>
      <c r="J1048393" s="195"/>
      <c r="K1048393" s="198"/>
      <c r="L1048393" s="195"/>
      <c r="M1048393" s="197" t="s">
        <v>229</v>
      </c>
      <c r="N1048393" s="195"/>
      <c r="O1048393" s="195"/>
      <c r="P1048393" s="195"/>
      <c r="Q1048393" s="205"/>
      <c r="R1048393" s="203"/>
      <c r="S1048393" s="176"/>
      <c r="V1048393" s="179"/>
      <c r="AC1048393" s="175"/>
      <c r="AN1048393" s="175"/>
      <c r="AO1048393" s="175"/>
      <c r="AR1048393" s="175"/>
      <c r="AW1048393" s="175"/>
      <c r="BC1048393" s="175"/>
      <c r="BE1048393" s="175"/>
      <c r="BF1048393" s="175"/>
    </row>
    <row r="1048394" spans="3:58" s="174" customFormat="1" ht="15" customHeight="1" x14ac:dyDescent="0.2">
      <c r="C1048394" s="197"/>
      <c r="D1048394" s="197" t="s">
        <v>159</v>
      </c>
      <c r="E1048394" s="195"/>
      <c r="F1048394" s="195"/>
      <c r="G1048394" s="200"/>
      <c r="H1048394" s="203"/>
      <c r="I1048394" s="195"/>
      <c r="J1048394" s="195"/>
      <c r="K1048394" s="198"/>
      <c r="L1048394" s="195"/>
      <c r="M1048394" s="197" t="s">
        <v>318</v>
      </c>
      <c r="N1048394" s="195"/>
      <c r="O1048394" s="195"/>
      <c r="P1048394" s="195"/>
      <c r="Q1048394" s="205"/>
      <c r="R1048394" s="203"/>
      <c r="S1048394" s="176"/>
      <c r="V1048394" s="179"/>
      <c r="AM1048394" s="175"/>
      <c r="AP1048394" s="175"/>
      <c r="AU1048394" s="175"/>
      <c r="BF1048394" s="175"/>
    </row>
    <row r="1048395" spans="3:58" s="174" customFormat="1" ht="15" customHeight="1" x14ac:dyDescent="0.2">
      <c r="C1048395" s="197"/>
      <c r="D1048395" s="197" t="s">
        <v>163</v>
      </c>
      <c r="E1048395" s="195"/>
      <c r="F1048395" s="195"/>
      <c r="G1048395" s="200"/>
      <c r="H1048395" s="203"/>
      <c r="I1048395" s="195"/>
      <c r="J1048395" s="195"/>
      <c r="K1048395" s="198"/>
      <c r="L1048395" s="195"/>
      <c r="M1048395" s="191" t="s">
        <v>116</v>
      </c>
      <c r="N1048395" s="190"/>
      <c r="O1048395" s="195"/>
      <c r="P1048395" s="195"/>
      <c r="Q1048395" s="205"/>
      <c r="R1048395" s="203"/>
      <c r="S1048395" s="176"/>
      <c r="V1048395" s="179"/>
      <c r="AH1048395" s="175"/>
      <c r="AQ1048395" s="175"/>
      <c r="BC1048395" s="175"/>
      <c r="BE1048395" s="175"/>
      <c r="BF1048395" s="175"/>
    </row>
    <row r="1048396" spans="3:58" s="174" customFormat="1" ht="15" customHeight="1" x14ac:dyDescent="0.2">
      <c r="C1048396" s="197"/>
      <c r="D1048396" s="197" t="s">
        <v>167</v>
      </c>
      <c r="E1048396" s="195"/>
      <c r="F1048396" s="195"/>
      <c r="G1048396" s="200"/>
      <c r="H1048396" s="203"/>
      <c r="I1048396" s="195"/>
      <c r="J1048396" s="195"/>
      <c r="K1048396" s="198"/>
      <c r="L1048396" s="195"/>
      <c r="M1048396" s="197" t="s">
        <v>212</v>
      </c>
      <c r="N1048396" s="195"/>
      <c r="O1048396" s="195"/>
      <c r="P1048396" s="195"/>
      <c r="Q1048396" s="205"/>
      <c r="R1048396" s="203"/>
      <c r="S1048396" s="176"/>
      <c r="V1048396" s="179"/>
      <c r="AZ1048396" s="175"/>
      <c r="BF1048396" s="175"/>
    </row>
    <row r="1048397" spans="3:58" s="174" customFormat="1" ht="15" customHeight="1" x14ac:dyDescent="0.2">
      <c r="C1048397" s="197"/>
      <c r="D1048397" s="197" t="s">
        <v>171</v>
      </c>
      <c r="E1048397" s="195"/>
      <c r="F1048397" s="195"/>
      <c r="G1048397" s="200"/>
      <c r="H1048397" s="196"/>
      <c r="I1048397" s="195"/>
      <c r="J1048397" s="195"/>
      <c r="K1048397" s="198"/>
      <c r="L1048397" s="195"/>
      <c r="M1048397" s="197" t="s">
        <v>217</v>
      </c>
      <c r="N1048397" s="195"/>
      <c r="O1048397" s="195"/>
      <c r="P1048397" s="195"/>
      <c r="Q1048397" s="205"/>
      <c r="R1048397" s="203"/>
      <c r="S1048397" s="176"/>
      <c r="V1048397" s="179"/>
      <c r="AJ1048397" s="175"/>
      <c r="BF1048397" s="175"/>
    </row>
    <row r="1048398" spans="3:58" s="174" customFormat="1" ht="15" customHeight="1" x14ac:dyDescent="0.2">
      <c r="C1048398" s="197"/>
      <c r="D1048398" s="197" t="s">
        <v>174</v>
      </c>
      <c r="E1048398" s="195"/>
      <c r="F1048398" s="195"/>
      <c r="G1048398" s="200"/>
      <c r="H1048398" s="196"/>
      <c r="I1048398" s="205"/>
      <c r="J1048398" s="205"/>
      <c r="K1048398" s="198"/>
      <c r="L1048398" s="195"/>
      <c r="M1048398" s="197" t="s">
        <v>221</v>
      </c>
      <c r="N1048398" s="195"/>
      <c r="O1048398" s="195"/>
      <c r="P1048398" s="195"/>
      <c r="Q1048398" s="205"/>
      <c r="R1048398" s="203"/>
      <c r="S1048398" s="176"/>
      <c r="V1048398" s="179"/>
      <c r="AJ1048398" s="175"/>
      <c r="BF1048398" s="175"/>
    </row>
    <row r="1048399" spans="3:58" s="174" customFormat="1" ht="15" customHeight="1" x14ac:dyDescent="0.2">
      <c r="C1048399" s="197"/>
      <c r="D1048399" s="197" t="s">
        <v>177</v>
      </c>
      <c r="E1048399" s="195"/>
      <c r="F1048399" s="195"/>
      <c r="G1048399" s="200"/>
      <c r="H1048399" s="196"/>
      <c r="I1048399" s="205"/>
      <c r="J1048399" s="205"/>
      <c r="K1048399" s="197"/>
      <c r="L1048399" s="195"/>
      <c r="M1048399" s="197" t="s">
        <v>224</v>
      </c>
      <c r="N1048399" s="195"/>
      <c r="O1048399" s="195"/>
      <c r="P1048399" s="195"/>
      <c r="Q1048399" s="204"/>
      <c r="R1048399" s="196"/>
      <c r="V1048399" s="179"/>
      <c r="AJ1048399" s="175"/>
      <c r="BF1048399" s="175"/>
    </row>
    <row r="1048400" spans="3:58" s="174" customFormat="1" ht="15" customHeight="1" x14ac:dyDescent="0.2">
      <c r="C1048400" s="197"/>
      <c r="D1048400" s="197" t="s">
        <v>179</v>
      </c>
      <c r="E1048400" s="195"/>
      <c r="F1048400" s="195"/>
      <c r="G1048400" s="200"/>
      <c r="H1048400" s="196"/>
      <c r="I1048400" s="205"/>
      <c r="J1048400" s="205"/>
      <c r="K1048400" s="197"/>
      <c r="L1048400" s="195"/>
      <c r="M1048400" s="197" t="s">
        <v>228</v>
      </c>
      <c r="N1048400" s="195"/>
      <c r="O1048400" s="195"/>
      <c r="P1048400" s="195"/>
      <c r="Q1048400" s="195"/>
      <c r="R1048400" s="196"/>
      <c r="V1048400" s="179"/>
      <c r="AJ1048400" s="175"/>
      <c r="BF1048400" s="175"/>
    </row>
    <row r="1048401" spans="3:58" s="174" customFormat="1" ht="15" customHeight="1" x14ac:dyDescent="0.2">
      <c r="C1048401" s="197"/>
      <c r="D1048401" s="197" t="s">
        <v>181</v>
      </c>
      <c r="E1048401" s="195"/>
      <c r="F1048401" s="195"/>
      <c r="G1048401" s="200"/>
      <c r="H1048401" s="196"/>
      <c r="I1048401" s="205"/>
      <c r="J1048401" s="205"/>
      <c r="K1048401" s="197"/>
      <c r="L1048401" s="195"/>
      <c r="M1048401" s="197" t="s">
        <v>229</v>
      </c>
      <c r="N1048401" s="195"/>
      <c r="O1048401" s="195"/>
      <c r="P1048401" s="195"/>
      <c r="Q1048401" s="195"/>
      <c r="R1048401" s="196"/>
      <c r="V1048401" s="179"/>
      <c r="AJ1048401" s="175"/>
      <c r="BF1048401" s="175"/>
    </row>
    <row r="1048402" spans="3:58" s="174" customFormat="1" ht="15" customHeight="1" x14ac:dyDescent="0.2">
      <c r="C1048402" s="197"/>
      <c r="D1048402" s="197" t="s">
        <v>183</v>
      </c>
      <c r="E1048402" s="195"/>
      <c r="F1048402" s="195"/>
      <c r="G1048402" s="200"/>
      <c r="H1048402" s="196"/>
      <c r="I1048402" s="205"/>
      <c r="J1048402" s="205"/>
      <c r="K1048402" s="198"/>
      <c r="L1048402" s="195"/>
      <c r="M1048402" s="197" t="s">
        <v>234</v>
      </c>
      <c r="N1048402" s="195"/>
      <c r="O1048402" s="195"/>
      <c r="P1048402" s="195"/>
      <c r="Q1048402" s="201"/>
      <c r="R1048402" s="203"/>
      <c r="S1048402" s="176"/>
      <c r="V1048402" s="179"/>
      <c r="AJ1048402" s="175"/>
      <c r="BF1048402" s="175"/>
    </row>
    <row r="1048403" spans="3:58" s="174" customFormat="1" ht="15" customHeight="1" x14ac:dyDescent="0.2">
      <c r="C1048403" s="197"/>
      <c r="D1048403" s="197" t="s">
        <v>185</v>
      </c>
      <c r="E1048403" s="195"/>
      <c r="F1048403" s="195"/>
      <c r="G1048403" s="200"/>
      <c r="H1048403" s="196"/>
      <c r="I1048403" s="205"/>
      <c r="J1048403" s="205"/>
      <c r="K1048403" s="198"/>
      <c r="L1048403" s="195"/>
      <c r="M1048403" s="197" t="s">
        <v>318</v>
      </c>
      <c r="N1048403" s="195"/>
      <c r="O1048403" s="195"/>
      <c r="P1048403" s="195"/>
      <c r="Q1048403" s="201"/>
      <c r="R1048403" s="203"/>
      <c r="S1048403" s="176"/>
      <c r="V1048403" s="179"/>
      <c r="AJ1048403" s="175"/>
      <c r="BF1048403" s="175"/>
    </row>
    <row r="1048404" spans="3:58" s="174" customFormat="1" ht="15" customHeight="1" x14ac:dyDescent="0.2">
      <c r="C1048404" s="197"/>
      <c r="D1048404" s="197" t="s">
        <v>187</v>
      </c>
      <c r="E1048404" s="195"/>
      <c r="F1048404" s="195"/>
      <c r="G1048404" s="200"/>
      <c r="H1048404" s="196"/>
      <c r="I1048404" s="205"/>
      <c r="J1048404" s="205"/>
      <c r="K1048404" s="198"/>
      <c r="L1048404" s="195"/>
      <c r="M1048404" s="191" t="s">
        <v>117</v>
      </c>
      <c r="N1048404" s="190"/>
      <c r="O1048404" s="195"/>
      <c r="P1048404" s="195"/>
      <c r="Q1048404" s="201"/>
      <c r="R1048404" s="203"/>
      <c r="S1048404" s="176"/>
      <c r="V1048404" s="179"/>
      <c r="AJ1048404" s="175"/>
      <c r="BF1048404" s="175"/>
    </row>
    <row r="1048405" spans="3:58" s="174" customFormat="1" ht="15" customHeight="1" x14ac:dyDescent="0.2">
      <c r="C1048405" s="197"/>
      <c r="D1048405" s="197" t="s">
        <v>189</v>
      </c>
      <c r="E1048405" s="195"/>
      <c r="F1048405" s="195"/>
      <c r="G1048405" s="200"/>
      <c r="H1048405" s="196"/>
      <c r="I1048405" s="205"/>
      <c r="J1048405" s="205"/>
      <c r="K1048405" s="198"/>
      <c r="L1048405" s="195"/>
      <c r="M1048405" s="197" t="s">
        <v>211</v>
      </c>
      <c r="N1048405" s="195"/>
      <c r="O1048405" s="195"/>
      <c r="P1048405" s="195"/>
      <c r="Q1048405" s="201"/>
      <c r="R1048405" s="203"/>
      <c r="S1048405" s="176"/>
      <c r="V1048405" s="179"/>
      <c r="AJ1048405" s="175"/>
      <c r="BF1048405" s="175"/>
    </row>
    <row r="1048406" spans="3:58" s="174" customFormat="1" ht="15" customHeight="1" x14ac:dyDescent="0.2">
      <c r="C1048406" s="197"/>
      <c r="D1048406" s="197" t="s">
        <v>191</v>
      </c>
      <c r="E1048406" s="195"/>
      <c r="F1048406" s="195"/>
      <c r="G1048406" s="200"/>
      <c r="H1048406" s="196"/>
      <c r="I1048406" s="205"/>
      <c r="J1048406" s="205"/>
      <c r="K1048406" s="198"/>
      <c r="L1048406" s="195"/>
      <c r="M1048406" s="197" t="s">
        <v>218</v>
      </c>
      <c r="N1048406" s="195"/>
      <c r="O1048406" s="195"/>
      <c r="P1048406" s="195"/>
      <c r="Q1048406" s="201"/>
      <c r="R1048406" s="203"/>
      <c r="S1048406" s="176"/>
      <c r="V1048406" s="179"/>
      <c r="AJ1048406" s="175"/>
      <c r="BF1048406" s="175"/>
    </row>
    <row r="1048407" spans="3:58" s="174" customFormat="1" ht="15" customHeight="1" x14ac:dyDescent="0.2">
      <c r="C1048407" s="197"/>
      <c r="D1048407" s="197" t="s">
        <v>193</v>
      </c>
      <c r="E1048407" s="195"/>
      <c r="F1048407" s="195"/>
      <c r="G1048407" s="200"/>
      <c r="H1048407" s="196"/>
      <c r="I1048407" s="205"/>
      <c r="J1048407" s="205"/>
      <c r="K1048407" s="198"/>
      <c r="L1048407" s="195"/>
      <c r="M1048407" s="197" t="s">
        <v>216</v>
      </c>
      <c r="N1048407" s="195"/>
      <c r="O1048407" s="195"/>
      <c r="P1048407" s="195"/>
      <c r="Q1048407" s="201"/>
      <c r="R1048407" s="203"/>
      <c r="S1048407" s="176"/>
      <c r="V1048407" s="179"/>
      <c r="AJ1048407" s="175"/>
      <c r="BF1048407" s="175"/>
    </row>
    <row r="1048408" spans="3:58" s="174" customFormat="1" ht="15" customHeight="1" x14ac:dyDescent="0.2">
      <c r="C1048408" s="197"/>
      <c r="D1048408" s="197" t="s">
        <v>195</v>
      </c>
      <c r="E1048408" s="195"/>
      <c r="F1048408" s="195"/>
      <c r="G1048408" s="200"/>
      <c r="H1048408" s="196"/>
      <c r="I1048408" s="205"/>
      <c r="J1048408" s="205"/>
      <c r="K1048408" s="198"/>
      <c r="L1048408" s="195"/>
      <c r="M1048408" s="197" t="s">
        <v>225</v>
      </c>
      <c r="N1048408" s="195"/>
      <c r="O1048408" s="195"/>
      <c r="P1048408" s="195"/>
      <c r="Q1048408" s="201"/>
      <c r="R1048408" s="203"/>
      <c r="S1048408" s="176"/>
      <c r="V1048408" s="179"/>
      <c r="AJ1048408" s="175"/>
      <c r="BF1048408" s="175"/>
    </row>
    <row r="1048409" spans="3:58" s="174" customFormat="1" ht="15" customHeight="1" x14ac:dyDescent="0.2">
      <c r="C1048409" s="197"/>
      <c r="D1048409" s="197" t="s">
        <v>197</v>
      </c>
      <c r="E1048409" s="195"/>
      <c r="F1048409" s="195"/>
      <c r="G1048409" s="200"/>
      <c r="H1048409" s="196"/>
      <c r="I1048409" s="205"/>
      <c r="J1048409" s="205"/>
      <c r="K1048409" s="198"/>
      <c r="L1048409" s="195"/>
      <c r="M1048409" s="197" t="s">
        <v>212</v>
      </c>
      <c r="N1048409" s="195"/>
      <c r="O1048409" s="206"/>
      <c r="P1048409" s="201"/>
      <c r="Q1048409" s="201"/>
      <c r="R1048409" s="203"/>
      <c r="S1048409" s="176"/>
      <c r="V1048409" s="179"/>
      <c r="AJ1048409" s="175"/>
      <c r="BF1048409" s="175"/>
    </row>
    <row r="1048410" spans="3:58" s="174" customFormat="1" ht="15" customHeight="1" x14ac:dyDescent="0.2">
      <c r="C1048410" s="197"/>
      <c r="D1048410" s="197" t="s">
        <v>200</v>
      </c>
      <c r="E1048410" s="195"/>
      <c r="F1048410" s="195"/>
      <c r="G1048410" s="200"/>
      <c r="H1048410" s="196"/>
      <c r="I1048410" s="205"/>
      <c r="J1048410" s="205"/>
      <c r="K1048410" s="198"/>
      <c r="L1048410" s="195"/>
      <c r="M1048410" s="197" t="s">
        <v>232</v>
      </c>
      <c r="N1048410" s="195"/>
      <c r="O1048410" s="195"/>
      <c r="P1048410" s="201"/>
      <c r="Q1048410" s="201"/>
      <c r="R1048410" s="203"/>
      <c r="S1048410" s="176"/>
      <c r="V1048410" s="179"/>
      <c r="AJ1048410" s="175"/>
      <c r="BF1048410" s="175"/>
    </row>
    <row r="1048411" spans="3:58" s="174" customFormat="1" ht="15" customHeight="1" x14ac:dyDescent="0.2">
      <c r="C1048411" s="197"/>
      <c r="D1048411" s="197" t="s">
        <v>318</v>
      </c>
      <c r="E1048411" s="195"/>
      <c r="F1048411" s="195"/>
      <c r="G1048411" s="200"/>
      <c r="H1048411" s="196"/>
      <c r="I1048411" s="205"/>
      <c r="J1048411" s="205"/>
      <c r="K1048411" s="198"/>
      <c r="L1048411" s="195"/>
      <c r="M1048411" s="197" t="s">
        <v>219</v>
      </c>
      <c r="N1048411" s="195"/>
      <c r="O1048411" s="195"/>
      <c r="P1048411" s="201"/>
      <c r="Q1048411" s="201"/>
      <c r="R1048411" s="203"/>
      <c r="S1048411" s="176"/>
      <c r="V1048411" s="179"/>
      <c r="AJ1048411" s="175"/>
      <c r="BF1048411" s="175"/>
    </row>
    <row r="1048412" spans="3:58" s="174" customFormat="1" ht="15" customHeight="1" x14ac:dyDescent="0.2">
      <c r="C1048412" s="197"/>
      <c r="D1048412" s="195"/>
      <c r="E1048412" s="195"/>
      <c r="F1048412" s="195"/>
      <c r="G1048412" s="200"/>
      <c r="H1048412" s="196"/>
      <c r="I1048412" s="205"/>
      <c r="J1048412" s="205"/>
      <c r="K1048412" s="198"/>
      <c r="L1048412" s="195"/>
      <c r="M1048412" s="197" t="s">
        <v>227</v>
      </c>
      <c r="N1048412" s="195"/>
      <c r="O1048412" s="195"/>
      <c r="P1048412" s="195"/>
      <c r="Q1048412" s="201"/>
      <c r="R1048412" s="203"/>
      <c r="S1048412" s="176"/>
      <c r="V1048412" s="179"/>
      <c r="AJ1048412" s="175"/>
      <c r="BF1048412" s="175"/>
    </row>
    <row r="1048413" spans="3:58" s="174" customFormat="1" ht="15" customHeight="1" x14ac:dyDescent="0.2">
      <c r="C1048413" s="197"/>
      <c r="D1048413" s="191" t="s">
        <v>103</v>
      </c>
      <c r="E1048413" s="195"/>
      <c r="F1048413" s="195"/>
      <c r="G1048413" s="200"/>
      <c r="H1048413" s="196"/>
      <c r="I1048413" s="205"/>
      <c r="J1048413" s="205"/>
      <c r="K1048413" s="197"/>
      <c r="L1048413" s="195"/>
      <c r="M1048413" s="197" t="s">
        <v>235</v>
      </c>
      <c r="N1048413" s="195"/>
      <c r="O1048413" s="195"/>
      <c r="P1048413" s="195"/>
      <c r="Q1048413" s="195"/>
      <c r="R1048413" s="196"/>
      <c r="V1048413" s="179"/>
      <c r="AJ1048413" s="175"/>
      <c r="BF1048413" s="175"/>
    </row>
    <row r="1048414" spans="3:58" s="174" customFormat="1" ht="15" customHeight="1" x14ac:dyDescent="0.2">
      <c r="C1048414" s="197"/>
      <c r="D1048414" s="197" t="s">
        <v>137</v>
      </c>
      <c r="E1048414" s="195"/>
      <c r="F1048414" s="195"/>
      <c r="G1048414" s="200"/>
      <c r="H1048414" s="196"/>
      <c r="I1048414" s="205"/>
      <c r="J1048414" s="205"/>
      <c r="K1048414" s="198"/>
      <c r="L1048414" s="195"/>
      <c r="M1048414" s="197" t="s">
        <v>200</v>
      </c>
      <c r="N1048414" s="195"/>
      <c r="O1048414" s="195"/>
      <c r="P1048414" s="195"/>
      <c r="Q1048414" s="207"/>
      <c r="R1048414" s="196"/>
      <c r="V1048414" s="179"/>
      <c r="AJ1048414" s="175"/>
      <c r="BF1048414" s="175"/>
    </row>
    <row r="1048415" spans="3:58" s="174" customFormat="1" ht="15" customHeight="1" x14ac:dyDescent="0.2">
      <c r="C1048415" s="197"/>
      <c r="D1048415" s="197" t="s">
        <v>142</v>
      </c>
      <c r="E1048415" s="195"/>
      <c r="F1048415" s="195"/>
      <c r="G1048415" s="200"/>
      <c r="H1048415" s="196"/>
      <c r="I1048415" s="205"/>
      <c r="J1048415" s="205"/>
      <c r="K1048415" s="198"/>
      <c r="L1048415" s="195"/>
      <c r="M1048415" s="197" t="s">
        <v>229</v>
      </c>
      <c r="N1048415" s="195"/>
      <c r="O1048415" s="195"/>
      <c r="P1048415" s="195"/>
      <c r="Q1048415" s="207"/>
      <c r="R1048415" s="196"/>
      <c r="V1048415" s="179"/>
      <c r="AJ1048415" s="175"/>
      <c r="BF1048415" s="175"/>
    </row>
    <row r="1048416" spans="3:58" s="174" customFormat="1" ht="15" customHeight="1" x14ac:dyDescent="0.2">
      <c r="C1048416" s="197"/>
      <c r="D1048416" s="197" t="s">
        <v>147</v>
      </c>
      <c r="E1048416" s="195"/>
      <c r="F1048416" s="195"/>
      <c r="G1048416" s="200"/>
      <c r="H1048416" s="196"/>
      <c r="I1048416" s="205"/>
      <c r="J1048416" s="205"/>
      <c r="K1048416" s="198"/>
      <c r="L1048416" s="195"/>
      <c r="M1048416" s="197" t="s">
        <v>239</v>
      </c>
      <c r="N1048416" s="195"/>
      <c r="O1048416" s="195"/>
      <c r="P1048416" s="195"/>
      <c r="Q1048416" s="207"/>
      <c r="R1048416" s="196"/>
      <c r="V1048416" s="179"/>
      <c r="AJ1048416" s="175"/>
      <c r="BF1048416" s="175"/>
    </row>
    <row r="1048417" spans="3:58" s="174" customFormat="1" ht="15" customHeight="1" x14ac:dyDescent="0.2">
      <c r="C1048417" s="197"/>
      <c r="D1048417" s="197" t="s">
        <v>151</v>
      </c>
      <c r="E1048417" s="195"/>
      <c r="F1048417" s="195"/>
      <c r="G1048417" s="200"/>
      <c r="H1048417" s="196"/>
      <c r="I1048417" s="205"/>
      <c r="J1048417" s="205"/>
      <c r="K1048417" s="198"/>
      <c r="L1048417" s="195"/>
      <c r="M1048417" s="197" t="s">
        <v>318</v>
      </c>
      <c r="N1048417" s="195"/>
      <c r="O1048417" s="195"/>
      <c r="P1048417" s="195"/>
      <c r="Q1048417" s="207"/>
      <c r="R1048417" s="196"/>
      <c r="V1048417" s="179"/>
      <c r="AJ1048417" s="175"/>
      <c r="BF1048417" s="175"/>
    </row>
    <row r="1048418" spans="3:58" s="174" customFormat="1" ht="15" customHeight="1" x14ac:dyDescent="0.2">
      <c r="C1048418" s="197"/>
      <c r="D1048418" s="197" t="s">
        <v>156</v>
      </c>
      <c r="E1048418" s="195"/>
      <c r="F1048418" s="195"/>
      <c r="G1048418" s="200"/>
      <c r="H1048418" s="196"/>
      <c r="I1048418" s="205"/>
      <c r="J1048418" s="205"/>
      <c r="K1048418" s="198"/>
      <c r="L1048418" s="195"/>
      <c r="M1048418" s="191" t="s">
        <v>118</v>
      </c>
      <c r="N1048418" s="190"/>
      <c r="O1048418" s="207"/>
      <c r="P1048418" s="195"/>
      <c r="Q1048418" s="207"/>
      <c r="R1048418" s="196"/>
      <c r="V1048418" s="179"/>
      <c r="AJ1048418" s="175"/>
      <c r="BF1048418" s="175"/>
    </row>
    <row r="1048419" spans="3:58" s="174" customFormat="1" ht="15" customHeight="1" x14ac:dyDescent="0.2">
      <c r="C1048419" s="197"/>
      <c r="D1048419" s="197" t="s">
        <v>160</v>
      </c>
      <c r="E1048419" s="195"/>
      <c r="F1048419" s="195"/>
      <c r="G1048419" s="200"/>
      <c r="H1048419" s="196"/>
      <c r="I1048419" s="205"/>
      <c r="J1048419" s="205"/>
      <c r="K1048419" s="198"/>
      <c r="L1048419" s="195"/>
      <c r="M1048419" s="197" t="s">
        <v>213</v>
      </c>
      <c r="N1048419" s="195"/>
      <c r="O1048419" s="207"/>
      <c r="P1048419" s="195"/>
      <c r="Q1048419" s="207"/>
      <c r="R1048419" s="196"/>
      <c r="V1048419" s="179"/>
      <c r="AJ1048419" s="175"/>
      <c r="BF1048419" s="175"/>
    </row>
    <row r="1048420" spans="3:58" s="174" customFormat="1" ht="15" customHeight="1" x14ac:dyDescent="0.2">
      <c r="C1048420" s="197"/>
      <c r="D1048420" s="197" t="s">
        <v>164</v>
      </c>
      <c r="E1048420" s="195"/>
      <c r="F1048420" s="195"/>
      <c r="G1048420" s="200"/>
      <c r="H1048420" s="196"/>
      <c r="I1048420" s="205"/>
      <c r="J1048420" s="205"/>
      <c r="K1048420" s="198"/>
      <c r="L1048420" s="195"/>
      <c r="M1048420" s="197" t="s">
        <v>75</v>
      </c>
      <c r="N1048420" s="195"/>
      <c r="O1048420" s="207"/>
      <c r="P1048420" s="195"/>
      <c r="Q1048420" s="207"/>
      <c r="R1048420" s="196"/>
      <c r="V1048420" s="179"/>
      <c r="AJ1048420" s="175"/>
      <c r="BF1048420" s="175"/>
    </row>
    <row r="1048421" spans="3:58" s="174" customFormat="1" ht="15" customHeight="1" x14ac:dyDescent="0.2">
      <c r="C1048421" s="197"/>
      <c r="D1048421" s="197" t="s">
        <v>168</v>
      </c>
      <c r="E1048421" s="195"/>
      <c r="F1048421" s="195"/>
      <c r="G1048421" s="200"/>
      <c r="H1048421" s="196"/>
      <c r="I1048421" s="205"/>
      <c r="J1048421" s="205"/>
      <c r="K1048421" s="198"/>
      <c r="L1048421" s="195"/>
      <c r="M1048421" s="197" t="s">
        <v>222</v>
      </c>
      <c r="N1048421" s="195"/>
      <c r="O1048421" s="207"/>
      <c r="P1048421" s="195"/>
      <c r="Q1048421" s="207"/>
      <c r="R1048421" s="196"/>
      <c r="V1048421" s="179"/>
      <c r="AJ1048421" s="175"/>
      <c r="BF1048421" s="175"/>
    </row>
    <row r="1048422" spans="3:58" s="174" customFormat="1" ht="15" customHeight="1" x14ac:dyDescent="0.2">
      <c r="C1048422" s="197"/>
      <c r="D1048422" s="197" t="s">
        <v>172</v>
      </c>
      <c r="E1048422" s="195"/>
      <c r="F1048422" s="195"/>
      <c r="G1048422" s="200"/>
      <c r="H1048422" s="196"/>
      <c r="I1048422" s="205"/>
      <c r="J1048422" s="205"/>
      <c r="K1048422" s="198"/>
      <c r="L1048422" s="195"/>
      <c r="M1048422" s="197" t="s">
        <v>226</v>
      </c>
      <c r="N1048422" s="195"/>
      <c r="O1048422" s="207"/>
      <c r="P1048422" s="195"/>
      <c r="Q1048422" s="207"/>
      <c r="R1048422" s="196"/>
      <c r="V1048422" s="179"/>
      <c r="AJ1048422" s="175"/>
      <c r="BF1048422" s="175"/>
    </row>
    <row r="1048423" spans="3:58" s="174" customFormat="1" ht="15" customHeight="1" x14ac:dyDescent="0.2">
      <c r="C1048423" s="197"/>
      <c r="D1048423" s="197" t="s">
        <v>175</v>
      </c>
      <c r="E1048423" s="195"/>
      <c r="F1048423" s="195"/>
      <c r="G1048423" s="200"/>
      <c r="H1048423" s="196"/>
      <c r="I1048423" s="205"/>
      <c r="J1048423" s="205"/>
      <c r="K1048423" s="198"/>
      <c r="L1048423" s="195"/>
      <c r="M1048423" s="197" t="s">
        <v>318</v>
      </c>
      <c r="N1048423" s="195"/>
      <c r="O1048423" s="207"/>
      <c r="P1048423" s="195"/>
      <c r="Q1048423" s="207"/>
      <c r="R1048423" s="196"/>
      <c r="V1048423" s="179"/>
      <c r="AJ1048423" s="175"/>
      <c r="BF1048423" s="175"/>
    </row>
    <row r="1048424" spans="3:58" s="174" customFormat="1" ht="15" customHeight="1" x14ac:dyDescent="0.2">
      <c r="C1048424" s="197"/>
      <c r="D1048424" s="197" t="s">
        <v>318</v>
      </c>
      <c r="E1048424" s="195"/>
      <c r="F1048424" s="195"/>
      <c r="G1048424" s="200"/>
      <c r="H1048424" s="196"/>
      <c r="I1048424" s="205"/>
      <c r="J1048424" s="205"/>
      <c r="K1048424" s="198"/>
      <c r="L1048424" s="195"/>
      <c r="M1048424" s="191" t="s">
        <v>119</v>
      </c>
      <c r="N1048424" s="190"/>
      <c r="O1048424" s="195"/>
      <c r="P1048424" s="195"/>
      <c r="Q1048424" s="207"/>
      <c r="R1048424" s="196"/>
      <c r="V1048424" s="179"/>
      <c r="AJ1048424" s="175"/>
      <c r="BF1048424" s="175"/>
    </row>
    <row r="1048425" spans="3:58" s="174" customFormat="1" ht="15" customHeight="1" x14ac:dyDescent="0.2">
      <c r="C1048425" s="197"/>
      <c r="D1048425" s="191" t="s">
        <v>74</v>
      </c>
      <c r="E1048425" s="195"/>
      <c r="F1048425" s="195"/>
      <c r="G1048425" s="200"/>
      <c r="H1048425" s="196"/>
      <c r="I1048425" s="190"/>
      <c r="J1048425" s="190"/>
      <c r="K1048425" s="198"/>
      <c r="L1048425" s="195"/>
      <c r="M1048425" s="197" t="s">
        <v>106</v>
      </c>
      <c r="N1048425" s="195"/>
      <c r="O1048425" s="195"/>
      <c r="P1048425" s="195"/>
      <c r="Q1048425" s="207"/>
      <c r="R1048425" s="196"/>
      <c r="V1048425" s="179"/>
      <c r="AJ1048425" s="175"/>
      <c r="BF1048425" s="175"/>
    </row>
    <row r="1048426" spans="3:58" s="174" customFormat="1" ht="15" customHeight="1" x14ac:dyDescent="0.2">
      <c r="C1048426" s="197"/>
      <c r="D1048426" s="197" t="s">
        <v>138</v>
      </c>
      <c r="E1048426" s="208"/>
      <c r="F1048426" s="208"/>
      <c r="G1048426" s="209"/>
      <c r="H1048426" s="210"/>
      <c r="I1048426" s="195"/>
      <c r="J1048426" s="195"/>
      <c r="K1048426" s="198"/>
      <c r="L1048426" s="195"/>
      <c r="M1048426" s="197" t="s">
        <v>240</v>
      </c>
      <c r="N1048426" s="195"/>
      <c r="O1048426" s="195"/>
      <c r="P1048426" s="195"/>
      <c r="Q1048426" s="207"/>
      <c r="R1048426" s="196"/>
      <c r="V1048426" s="179"/>
      <c r="AJ1048426" s="175"/>
      <c r="BF1048426" s="175"/>
    </row>
    <row r="1048427" spans="3:58" s="174" customFormat="1" ht="15" customHeight="1" x14ac:dyDescent="0.2">
      <c r="C1048427" s="197"/>
      <c r="D1048427" s="197" t="s">
        <v>143</v>
      </c>
      <c r="E1048427" s="208"/>
      <c r="F1048427" s="208"/>
      <c r="G1048427" s="209"/>
      <c r="H1048427" s="210"/>
      <c r="I1048427" s="195"/>
      <c r="J1048427" s="195"/>
      <c r="K1048427" s="198"/>
      <c r="L1048427" s="195"/>
      <c r="M1048427" s="197" t="s">
        <v>107</v>
      </c>
      <c r="N1048427" s="195"/>
      <c r="O1048427" s="201"/>
      <c r="P1048427" s="201"/>
      <c r="Q1048427" s="207"/>
      <c r="R1048427" s="196"/>
      <c r="V1048427" s="179"/>
      <c r="AJ1048427" s="175"/>
      <c r="BF1048427" s="175"/>
    </row>
    <row r="1048428" spans="3:58" s="174" customFormat="1" ht="15" customHeight="1" x14ac:dyDescent="0.2">
      <c r="C1048428" s="197"/>
      <c r="D1048428" s="197" t="s">
        <v>148</v>
      </c>
      <c r="E1048428" s="208"/>
      <c r="F1048428" s="208"/>
      <c r="G1048428" s="209"/>
      <c r="H1048428" s="210"/>
      <c r="I1048428" s="195"/>
      <c r="J1048428" s="195"/>
      <c r="K1048428" s="198"/>
      <c r="L1048428" s="195"/>
      <c r="M1048428" s="197" t="s">
        <v>247</v>
      </c>
      <c r="N1048428" s="195"/>
      <c r="O1048428" s="201"/>
      <c r="P1048428" s="201"/>
      <c r="Q1048428" s="207"/>
      <c r="R1048428" s="196"/>
      <c r="V1048428" s="179"/>
      <c r="AJ1048428" s="175"/>
      <c r="BF1048428" s="175"/>
    </row>
    <row r="1048429" spans="3:58" s="174" customFormat="1" ht="15" customHeight="1" x14ac:dyDescent="0.2">
      <c r="C1048429" s="197"/>
      <c r="D1048429" s="197" t="s">
        <v>152</v>
      </c>
      <c r="E1048429" s="208"/>
      <c r="F1048429" s="208"/>
      <c r="G1048429" s="209"/>
      <c r="H1048429" s="210"/>
      <c r="I1048429" s="195"/>
      <c r="J1048429" s="195"/>
      <c r="K1048429" s="198"/>
      <c r="L1048429" s="195"/>
      <c r="M1048429" s="197" t="s">
        <v>249</v>
      </c>
      <c r="N1048429" s="195"/>
      <c r="O1048429" s="201"/>
      <c r="P1048429" s="201"/>
      <c r="Q1048429" s="207"/>
      <c r="R1048429" s="196"/>
      <c r="V1048429" s="179"/>
      <c r="AJ1048429" s="175"/>
      <c r="BF1048429" s="175"/>
    </row>
    <row r="1048430" spans="3:58" s="174" customFormat="1" ht="15" customHeight="1" x14ac:dyDescent="0.2">
      <c r="C1048430" s="197"/>
      <c r="D1048430" s="197" t="s">
        <v>157</v>
      </c>
      <c r="E1048430" s="208"/>
      <c r="F1048430" s="208"/>
      <c r="G1048430" s="209"/>
      <c r="H1048430" s="210"/>
      <c r="I1048430" s="195"/>
      <c r="J1048430" s="195"/>
      <c r="K1048430" s="198"/>
      <c r="L1048430" s="195"/>
      <c r="M1048430" s="197" t="s">
        <v>318</v>
      </c>
      <c r="N1048430" s="195"/>
      <c r="O1048430" s="201"/>
      <c r="P1048430" s="201"/>
      <c r="Q1048430" s="207"/>
      <c r="R1048430" s="196"/>
      <c r="V1048430" s="179"/>
      <c r="AJ1048430" s="175"/>
      <c r="BF1048430" s="175"/>
    </row>
    <row r="1048431" spans="3:58" s="174" customFormat="1" ht="15" customHeight="1" x14ac:dyDescent="0.2">
      <c r="C1048431" s="197"/>
      <c r="D1048431" s="197" t="s">
        <v>161</v>
      </c>
      <c r="E1048431" s="208"/>
      <c r="F1048431" s="208"/>
      <c r="G1048431" s="209"/>
      <c r="H1048431" s="210"/>
      <c r="I1048431" s="195"/>
      <c r="J1048431" s="195"/>
      <c r="K1048431" s="198"/>
      <c r="L1048431" s="195"/>
      <c r="M1048431" s="191" t="s">
        <v>120</v>
      </c>
      <c r="N1048431" s="190"/>
      <c r="O1048431" s="201"/>
      <c r="P1048431" s="201"/>
      <c r="Q1048431" s="207"/>
      <c r="R1048431" s="196"/>
      <c r="V1048431" s="179"/>
      <c r="AJ1048431" s="175"/>
      <c r="BF1048431" s="175"/>
    </row>
    <row r="1048432" spans="3:58" s="174" customFormat="1" ht="15" customHeight="1" x14ac:dyDescent="0.2">
      <c r="C1048432" s="197"/>
      <c r="D1048432" s="197" t="s">
        <v>165</v>
      </c>
      <c r="E1048432" s="208"/>
      <c r="F1048432" s="208"/>
      <c r="G1048432" s="209"/>
      <c r="H1048432" s="210"/>
      <c r="I1048432" s="195"/>
      <c r="J1048432" s="195"/>
      <c r="K1048432" s="198"/>
      <c r="L1048432" s="195"/>
      <c r="M1048432" s="197" t="s">
        <v>237</v>
      </c>
      <c r="N1048432" s="195"/>
      <c r="O1048432" s="201"/>
      <c r="P1048432" s="201"/>
      <c r="Q1048432" s="207"/>
      <c r="R1048432" s="196"/>
      <c r="V1048432" s="179"/>
      <c r="AJ1048432" s="175"/>
      <c r="BF1048432" s="175"/>
    </row>
    <row r="1048433" spans="3:58" s="174" customFormat="1" ht="15" customHeight="1" x14ac:dyDescent="0.2">
      <c r="C1048433" s="197"/>
      <c r="D1048433" s="197" t="s">
        <v>169</v>
      </c>
      <c r="E1048433" s="211"/>
      <c r="F1048433" s="211"/>
      <c r="G1048433" s="209"/>
      <c r="H1048433" s="210"/>
      <c r="I1048433" s="195"/>
      <c r="J1048433" s="195"/>
      <c r="K1048433" s="198"/>
      <c r="L1048433" s="195"/>
      <c r="M1048433" s="197" t="s">
        <v>242</v>
      </c>
      <c r="N1048433" s="195"/>
      <c r="O1048433" s="201"/>
      <c r="P1048433" s="201"/>
      <c r="Q1048433" s="207"/>
      <c r="R1048433" s="196"/>
      <c r="V1048433" s="179"/>
      <c r="AJ1048433" s="175"/>
      <c r="BF1048433" s="175"/>
    </row>
    <row r="1048434" spans="3:58" s="174" customFormat="1" ht="15" customHeight="1" x14ac:dyDescent="0.2">
      <c r="C1048434" s="197"/>
      <c r="D1048434" s="197" t="s">
        <v>173</v>
      </c>
      <c r="E1048434" s="211"/>
      <c r="F1048434" s="211"/>
      <c r="G1048434" s="209"/>
      <c r="H1048434" s="210"/>
      <c r="I1048434" s="195"/>
      <c r="J1048434" s="195"/>
      <c r="K1048434" s="198"/>
      <c r="L1048434" s="195"/>
      <c r="M1048434" s="197" t="s">
        <v>245</v>
      </c>
      <c r="N1048434" s="195"/>
      <c r="O1048434" s="201"/>
      <c r="P1048434" s="201"/>
      <c r="Q1048434" s="207"/>
      <c r="R1048434" s="196"/>
      <c r="V1048434" s="179"/>
      <c r="AJ1048434" s="175"/>
      <c r="BF1048434" s="175"/>
    </row>
    <row r="1048435" spans="3:58" s="174" customFormat="1" ht="15" customHeight="1" x14ac:dyDescent="0.2">
      <c r="C1048435" s="197"/>
      <c r="D1048435" s="197" t="s">
        <v>176</v>
      </c>
      <c r="E1048435" s="211"/>
      <c r="F1048435" s="211"/>
      <c r="G1048435" s="209"/>
      <c r="H1048435" s="210"/>
      <c r="I1048435" s="195"/>
      <c r="J1048435" s="195"/>
      <c r="K1048435" s="198"/>
      <c r="L1048435" s="195"/>
      <c r="M1048435" s="197" t="s">
        <v>318</v>
      </c>
      <c r="N1048435" s="195"/>
      <c r="O1048435" s="201"/>
      <c r="P1048435" s="201"/>
      <c r="Q1048435" s="207"/>
      <c r="R1048435" s="196"/>
      <c r="V1048435" s="179"/>
      <c r="AJ1048435" s="175"/>
      <c r="BF1048435" s="175"/>
    </row>
    <row r="1048436" spans="3:58" s="174" customFormat="1" ht="15" customHeight="1" x14ac:dyDescent="0.2">
      <c r="C1048436" s="197"/>
      <c r="D1048436" s="197" t="s">
        <v>178</v>
      </c>
      <c r="E1048436" s="211"/>
      <c r="F1048436" s="211"/>
      <c r="G1048436" s="209"/>
      <c r="H1048436" s="210"/>
      <c r="I1048436" s="195"/>
      <c r="J1048436" s="195"/>
      <c r="K1048436" s="198"/>
      <c r="L1048436" s="195"/>
      <c r="M1048436" s="191" t="s">
        <v>121</v>
      </c>
      <c r="N1048436" s="190"/>
      <c r="O1048436" s="201"/>
      <c r="P1048436" s="201"/>
      <c r="Q1048436" s="207"/>
      <c r="R1048436" s="196"/>
      <c r="V1048436" s="179"/>
      <c r="AJ1048436" s="175"/>
      <c r="BF1048436" s="175"/>
    </row>
    <row r="1048437" spans="3:58" s="174" customFormat="1" ht="15" customHeight="1" x14ac:dyDescent="0.2">
      <c r="C1048437" s="197"/>
      <c r="D1048437" s="197" t="s">
        <v>180</v>
      </c>
      <c r="E1048437" s="211"/>
      <c r="F1048437" s="211"/>
      <c r="G1048437" s="209"/>
      <c r="H1048437" s="210"/>
      <c r="I1048437" s="195"/>
      <c r="J1048437" s="195"/>
      <c r="K1048437" s="198"/>
      <c r="L1048437" s="195"/>
      <c r="M1048437" s="197" t="s">
        <v>238</v>
      </c>
      <c r="N1048437" s="195"/>
      <c r="O1048437" s="201"/>
      <c r="P1048437" s="201"/>
      <c r="Q1048437" s="207"/>
      <c r="R1048437" s="196"/>
      <c r="V1048437" s="179"/>
      <c r="AJ1048437" s="175"/>
      <c r="BF1048437" s="175"/>
    </row>
    <row r="1048438" spans="3:58" s="174" customFormat="1" ht="15" customHeight="1" x14ac:dyDescent="0.2">
      <c r="C1048438" s="197"/>
      <c r="D1048438" s="197" t="s">
        <v>182</v>
      </c>
      <c r="E1048438" s="211"/>
      <c r="F1048438" s="211"/>
      <c r="G1048438" s="209"/>
      <c r="H1048438" s="210"/>
      <c r="I1048438" s="195"/>
      <c r="J1048438" s="195"/>
      <c r="K1048438" s="198"/>
      <c r="L1048438" s="195"/>
      <c r="M1048438" s="197" t="s">
        <v>243</v>
      </c>
      <c r="N1048438" s="195"/>
      <c r="O1048438" s="195"/>
      <c r="P1048438" s="195"/>
      <c r="Q1048438" s="207"/>
      <c r="R1048438" s="196"/>
      <c r="V1048438" s="179"/>
      <c r="AJ1048438" s="175"/>
      <c r="BF1048438" s="175"/>
    </row>
    <row r="1048439" spans="3:58" s="174" customFormat="1" ht="15" customHeight="1" x14ac:dyDescent="0.2">
      <c r="C1048439" s="197"/>
      <c r="D1048439" s="197" t="s">
        <v>184</v>
      </c>
      <c r="E1048439" s="211"/>
      <c r="F1048439" s="211"/>
      <c r="G1048439" s="209"/>
      <c r="H1048439" s="210"/>
      <c r="I1048439" s="195"/>
      <c r="J1048439" s="195"/>
      <c r="K1048439" s="198"/>
      <c r="L1048439" s="195"/>
      <c r="M1048439" s="197" t="s">
        <v>246</v>
      </c>
      <c r="N1048439" s="195"/>
      <c r="O1048439" s="195"/>
      <c r="P1048439" s="207"/>
      <c r="Q1048439" s="207"/>
      <c r="R1048439" s="196"/>
      <c r="V1048439" s="179"/>
      <c r="AJ1048439" s="175"/>
      <c r="BF1048439" s="175"/>
    </row>
    <row r="1048440" spans="3:58" s="174" customFormat="1" ht="15" customHeight="1" x14ac:dyDescent="0.2">
      <c r="C1048440" s="197"/>
      <c r="D1048440" s="197" t="s">
        <v>186</v>
      </c>
      <c r="E1048440" s="211"/>
      <c r="F1048440" s="211"/>
      <c r="G1048440" s="209"/>
      <c r="H1048440" s="210"/>
      <c r="I1048440" s="195"/>
      <c r="J1048440" s="195"/>
      <c r="K1048440" s="198"/>
      <c r="L1048440" s="195"/>
      <c r="M1048440" s="197" t="s">
        <v>318</v>
      </c>
      <c r="N1048440" s="195"/>
      <c r="O1048440" s="195"/>
      <c r="P1048440" s="207"/>
      <c r="Q1048440" s="207"/>
      <c r="R1048440" s="196"/>
      <c r="V1048440" s="179"/>
      <c r="AJ1048440" s="175"/>
      <c r="BF1048440" s="175"/>
    </row>
    <row r="1048441" spans="3:58" s="174" customFormat="1" ht="15" customHeight="1" x14ac:dyDescent="0.2">
      <c r="C1048441" s="197"/>
      <c r="D1048441" s="197" t="s">
        <v>188</v>
      </c>
      <c r="E1048441" s="211"/>
      <c r="F1048441" s="211"/>
      <c r="G1048441" s="209"/>
      <c r="H1048441" s="210"/>
      <c r="I1048441" s="190"/>
      <c r="J1048441" s="190"/>
      <c r="K1048441" s="198"/>
      <c r="L1048441" s="195"/>
      <c r="M1048441" s="191" t="s">
        <v>291</v>
      </c>
      <c r="N1048441" s="190"/>
      <c r="O1048441" s="195"/>
      <c r="P1048441" s="207"/>
      <c r="Q1048441" s="207"/>
      <c r="R1048441" s="196"/>
      <c r="V1048441" s="179"/>
      <c r="AJ1048441" s="175"/>
      <c r="BF1048441" s="175"/>
    </row>
    <row r="1048442" spans="3:58" s="174" customFormat="1" ht="15" customHeight="1" x14ac:dyDescent="0.2">
      <c r="C1048442" s="197"/>
      <c r="D1048442" s="197" t="s">
        <v>190</v>
      </c>
      <c r="E1048442" s="211"/>
      <c r="F1048442" s="211"/>
      <c r="G1048442" s="209"/>
      <c r="H1048442" s="210"/>
      <c r="I1048442" s="195"/>
      <c r="J1048442" s="195"/>
      <c r="K1048442" s="198"/>
      <c r="L1048442" s="195"/>
      <c r="M1048442" s="197" t="s">
        <v>250</v>
      </c>
      <c r="N1048442" s="195"/>
      <c r="O1048442" s="195"/>
      <c r="P1048442" s="207"/>
      <c r="Q1048442" s="207"/>
      <c r="R1048442" s="196"/>
      <c r="V1048442" s="179"/>
      <c r="AJ1048442" s="175"/>
      <c r="BF1048442" s="175"/>
    </row>
    <row r="1048443" spans="3:58" s="174" customFormat="1" ht="15" customHeight="1" x14ac:dyDescent="0.2">
      <c r="C1048443" s="197"/>
      <c r="D1048443" s="197" t="s">
        <v>192</v>
      </c>
      <c r="E1048443" s="211"/>
      <c r="F1048443" s="211"/>
      <c r="G1048443" s="209"/>
      <c r="H1048443" s="210"/>
      <c r="I1048443" s="195"/>
      <c r="J1048443" s="195"/>
      <c r="K1048443" s="198"/>
      <c r="L1048443" s="195"/>
      <c r="M1048443" s="197" t="s">
        <v>253</v>
      </c>
      <c r="N1048443" s="195"/>
      <c r="O1048443" s="195"/>
      <c r="P1048443" s="207"/>
      <c r="Q1048443" s="207"/>
      <c r="R1048443" s="196"/>
      <c r="V1048443" s="179"/>
      <c r="AJ1048443" s="175"/>
      <c r="BF1048443" s="175"/>
    </row>
    <row r="1048444" spans="3:58" s="174" customFormat="1" ht="15" customHeight="1" x14ac:dyDescent="0.2">
      <c r="C1048444" s="197"/>
      <c r="D1048444" s="197" t="s">
        <v>194</v>
      </c>
      <c r="E1048444" s="211"/>
      <c r="F1048444" s="211"/>
      <c r="G1048444" s="209"/>
      <c r="H1048444" s="210"/>
      <c r="I1048444" s="195"/>
      <c r="J1048444" s="195"/>
      <c r="K1048444" s="198"/>
      <c r="L1048444" s="195"/>
      <c r="M1048444" s="197" t="s">
        <v>258</v>
      </c>
      <c r="N1048444" s="195"/>
      <c r="O1048444" s="195"/>
      <c r="P1048444" s="207"/>
      <c r="Q1048444" s="207"/>
      <c r="R1048444" s="196"/>
      <c r="V1048444" s="179"/>
      <c r="AJ1048444" s="175"/>
      <c r="BF1048444" s="175"/>
    </row>
    <row r="1048445" spans="3:58" s="174" customFormat="1" ht="15" customHeight="1" x14ac:dyDescent="0.2">
      <c r="C1048445" s="197"/>
      <c r="D1048445" s="197" t="s">
        <v>196</v>
      </c>
      <c r="E1048445" s="211"/>
      <c r="F1048445" s="211"/>
      <c r="G1048445" s="209"/>
      <c r="H1048445" s="210"/>
      <c r="I1048445" s="195"/>
      <c r="J1048445" s="195"/>
      <c r="K1048445" s="198"/>
      <c r="L1048445" s="195"/>
      <c r="M1048445" s="197" t="s">
        <v>262</v>
      </c>
      <c r="N1048445" s="195"/>
      <c r="O1048445" s="195"/>
      <c r="P1048445" s="207"/>
      <c r="Q1048445" s="207"/>
      <c r="R1048445" s="196"/>
      <c r="V1048445" s="179"/>
      <c r="AJ1048445" s="175"/>
      <c r="BF1048445" s="175"/>
    </row>
    <row r="1048446" spans="3:58" s="174" customFormat="1" ht="15" customHeight="1" x14ac:dyDescent="0.2">
      <c r="C1048446" s="197"/>
      <c r="D1048446" s="197" t="s">
        <v>198</v>
      </c>
      <c r="E1048446" s="211"/>
      <c r="F1048446" s="211"/>
      <c r="G1048446" s="209"/>
      <c r="H1048446" s="210"/>
      <c r="I1048446" s="195"/>
      <c r="J1048446" s="195"/>
      <c r="K1048446" s="198"/>
      <c r="L1048446" s="195"/>
      <c r="M1048446" s="197" t="s">
        <v>267</v>
      </c>
      <c r="N1048446" s="195"/>
      <c r="O1048446" s="195"/>
      <c r="P1048446" s="207"/>
      <c r="Q1048446" s="207"/>
      <c r="R1048446" s="196"/>
      <c r="V1048446" s="179"/>
      <c r="AJ1048446" s="175"/>
      <c r="BF1048446" s="175"/>
    </row>
    <row r="1048447" spans="3:58" s="174" customFormat="1" ht="15" customHeight="1" x14ac:dyDescent="0.2">
      <c r="C1048447" s="197"/>
      <c r="D1048447" s="197" t="s">
        <v>199</v>
      </c>
      <c r="E1048447" s="211"/>
      <c r="F1048447" s="211"/>
      <c r="G1048447" s="209"/>
      <c r="H1048447" s="210"/>
      <c r="I1048447" s="195"/>
      <c r="J1048447" s="195"/>
      <c r="K1048447" s="198"/>
      <c r="L1048447" s="195"/>
      <c r="M1048447" s="197" t="s">
        <v>272</v>
      </c>
      <c r="N1048447" s="195"/>
      <c r="O1048447" s="195"/>
      <c r="P1048447" s="207"/>
      <c r="Q1048447" s="207"/>
      <c r="R1048447" s="196"/>
      <c r="V1048447" s="179"/>
      <c r="AJ1048447" s="175"/>
      <c r="BF1048447" s="175"/>
    </row>
    <row r="1048448" spans="3:58" s="174" customFormat="1" ht="15" customHeight="1" x14ac:dyDescent="0.2">
      <c r="C1048448" s="197"/>
      <c r="D1048448" s="197" t="s">
        <v>201</v>
      </c>
      <c r="E1048448" s="211"/>
      <c r="F1048448" s="211"/>
      <c r="G1048448" s="209"/>
      <c r="H1048448" s="210"/>
      <c r="I1048448" s="195"/>
      <c r="J1048448" s="195"/>
      <c r="K1048448" s="198"/>
      <c r="L1048448" s="195"/>
      <c r="M1048448" s="197" t="s">
        <v>76</v>
      </c>
      <c r="N1048448" s="195"/>
      <c r="O1048448" s="195"/>
      <c r="P1048448" s="207"/>
      <c r="Q1048448" s="207"/>
      <c r="R1048448" s="196"/>
      <c r="V1048448" s="179"/>
      <c r="AJ1048448" s="175"/>
      <c r="BF1048448" s="175"/>
    </row>
    <row r="1048449" spans="2:58" s="174" customFormat="1" ht="15" customHeight="1" x14ac:dyDescent="0.2">
      <c r="C1048449" s="197"/>
      <c r="D1048449" s="197" t="s">
        <v>202</v>
      </c>
      <c r="E1048449" s="211"/>
      <c r="F1048449" s="211"/>
      <c r="G1048449" s="209"/>
      <c r="H1048449" s="210"/>
      <c r="I1048449" s="195"/>
      <c r="J1048449" s="195"/>
      <c r="K1048449" s="198"/>
      <c r="L1048449" s="195"/>
      <c r="M1048449" s="197" t="s">
        <v>275</v>
      </c>
      <c r="N1048449" s="195"/>
      <c r="O1048449" s="195"/>
      <c r="P1048449" s="207"/>
      <c r="Q1048449" s="207"/>
      <c r="R1048449" s="196"/>
      <c r="V1048449" s="179"/>
      <c r="AJ1048449" s="175"/>
      <c r="BF1048449" s="175"/>
    </row>
    <row r="1048450" spans="2:58" s="174" customFormat="1" ht="15" customHeight="1" x14ac:dyDescent="0.2">
      <c r="C1048450" s="197"/>
      <c r="D1048450" s="197" t="s">
        <v>203</v>
      </c>
      <c r="E1048450" s="211"/>
      <c r="F1048450" s="211"/>
      <c r="G1048450" s="209"/>
      <c r="H1048450" s="210"/>
      <c r="I1048450" s="195"/>
      <c r="J1048450" s="195"/>
      <c r="K1048450" s="198"/>
      <c r="L1048450" s="195"/>
      <c r="M1048450" s="197" t="s">
        <v>277</v>
      </c>
      <c r="N1048450" s="195"/>
      <c r="O1048450" s="195"/>
      <c r="P1048450" s="207"/>
      <c r="Q1048450" s="207"/>
      <c r="R1048450" s="196"/>
      <c r="V1048450" s="179"/>
      <c r="AJ1048450" s="175"/>
      <c r="BF1048450" s="175"/>
    </row>
    <row r="1048451" spans="2:58" s="174" customFormat="1" ht="15" customHeight="1" x14ac:dyDescent="0.2">
      <c r="C1048451" s="197"/>
      <c r="D1048451" s="197" t="s">
        <v>204</v>
      </c>
      <c r="E1048451" s="211"/>
      <c r="F1048451" s="211"/>
      <c r="G1048451" s="209"/>
      <c r="H1048451" s="210"/>
      <c r="I1048451" s="195"/>
      <c r="J1048451" s="195"/>
      <c r="K1048451" s="198"/>
      <c r="L1048451" s="195"/>
      <c r="M1048451" s="197" t="s">
        <v>279</v>
      </c>
      <c r="N1048451" s="195"/>
      <c r="O1048451" s="195"/>
      <c r="P1048451" s="207"/>
      <c r="Q1048451" s="207"/>
      <c r="R1048451" s="196"/>
      <c r="V1048451" s="179"/>
      <c r="AJ1048451" s="175"/>
      <c r="BF1048451" s="175"/>
    </row>
    <row r="1048452" spans="2:58" s="174" customFormat="1" ht="15" customHeight="1" x14ac:dyDescent="0.2">
      <c r="C1048452" s="197"/>
      <c r="D1048452" s="197" t="s">
        <v>205</v>
      </c>
      <c r="E1048452" s="211"/>
      <c r="F1048452" s="211"/>
      <c r="G1048452" s="209"/>
      <c r="H1048452" s="210"/>
      <c r="I1048452" s="195"/>
      <c r="J1048452" s="195"/>
      <c r="K1048452" s="198"/>
      <c r="L1048452" s="195"/>
      <c r="M1048452" s="197" t="s">
        <v>318</v>
      </c>
      <c r="N1048452" s="195"/>
      <c r="O1048452" s="195"/>
      <c r="P1048452" s="207"/>
      <c r="Q1048452" s="207"/>
      <c r="R1048452" s="196"/>
      <c r="V1048452" s="179"/>
      <c r="AJ1048452" s="175"/>
      <c r="BF1048452" s="175"/>
    </row>
    <row r="1048453" spans="2:58" s="174" customFormat="1" ht="15" customHeight="1" x14ac:dyDescent="0.2">
      <c r="C1048453" s="197"/>
      <c r="D1048453" s="197" t="s">
        <v>206</v>
      </c>
      <c r="E1048453" s="211"/>
      <c r="F1048453" s="211"/>
      <c r="G1048453" s="209"/>
      <c r="H1048453" s="210"/>
      <c r="I1048453" s="190"/>
      <c r="J1048453" s="190"/>
      <c r="K1048453" s="198"/>
      <c r="L1048453" s="195"/>
      <c r="M1048453" s="191" t="s">
        <v>122</v>
      </c>
      <c r="N1048453" s="190"/>
      <c r="O1048453" s="195"/>
      <c r="P1048453" s="207"/>
      <c r="Q1048453" s="207"/>
      <c r="R1048453" s="196"/>
      <c r="V1048453" s="179"/>
      <c r="AJ1048453" s="175"/>
      <c r="BF1048453" s="175"/>
    </row>
    <row r="1048454" spans="2:58" s="174" customFormat="1" ht="15" customHeight="1" x14ac:dyDescent="0.2">
      <c r="C1048454" s="197"/>
      <c r="D1048454" s="197" t="s">
        <v>207</v>
      </c>
      <c r="E1048454" s="211"/>
      <c r="F1048454" s="211"/>
      <c r="G1048454" s="209"/>
      <c r="H1048454" s="210"/>
      <c r="I1048454" s="195"/>
      <c r="J1048454" s="195"/>
      <c r="K1048454" s="198"/>
      <c r="L1048454" s="195"/>
      <c r="M1048454" s="197" t="s">
        <v>251</v>
      </c>
      <c r="N1048454" s="195"/>
      <c r="O1048454" s="195"/>
      <c r="P1048454" s="207"/>
      <c r="Q1048454" s="207"/>
      <c r="R1048454" s="196"/>
      <c r="V1048454" s="179"/>
      <c r="AJ1048454" s="175"/>
      <c r="BF1048454" s="175"/>
    </row>
    <row r="1048455" spans="2:58" s="174" customFormat="1" ht="15" customHeight="1" x14ac:dyDescent="0.2">
      <c r="C1048455" s="197"/>
      <c r="D1048455" s="197" t="s">
        <v>208</v>
      </c>
      <c r="E1048455" s="211"/>
      <c r="F1048455" s="211"/>
      <c r="G1048455" s="209"/>
      <c r="H1048455" s="210"/>
      <c r="I1048455" s="195"/>
      <c r="J1048455" s="195"/>
      <c r="K1048455" s="198"/>
      <c r="L1048455" s="195"/>
      <c r="M1048455" s="197" t="s">
        <v>254</v>
      </c>
      <c r="N1048455" s="195"/>
      <c r="O1048455" s="195"/>
      <c r="P1048455" s="207"/>
      <c r="Q1048455" s="207"/>
      <c r="R1048455" s="196"/>
      <c r="V1048455" s="179"/>
      <c r="AJ1048455" s="175"/>
      <c r="BF1048455" s="175"/>
    </row>
    <row r="1048456" spans="2:58" s="174" customFormat="1" ht="15" customHeight="1" x14ac:dyDescent="0.2">
      <c r="C1048456" s="197"/>
      <c r="D1048456" s="197" t="s">
        <v>318</v>
      </c>
      <c r="E1048456" s="212"/>
      <c r="F1048456" s="212"/>
      <c r="G1048456" s="209"/>
      <c r="H1048456" s="210"/>
      <c r="I1048456" s="205"/>
      <c r="J1048456" s="205"/>
      <c r="K1048456" s="198"/>
      <c r="L1048456" s="195"/>
      <c r="M1048456" s="197" t="s">
        <v>259</v>
      </c>
      <c r="N1048456" s="195"/>
      <c r="O1048456" s="195"/>
      <c r="P1048456" s="207"/>
      <c r="Q1048456" s="207"/>
      <c r="R1048456" s="196"/>
      <c r="V1048456" s="179"/>
      <c r="AJ1048456" s="175"/>
      <c r="BF1048456" s="175"/>
    </row>
    <row r="1048457" spans="2:58" s="174" customFormat="1" ht="15" customHeight="1" x14ac:dyDescent="0.2">
      <c r="C1048457" s="197"/>
      <c r="D1048457" s="191" t="s">
        <v>105</v>
      </c>
      <c r="E1048457" s="207"/>
      <c r="F1048457" s="207"/>
      <c r="G1048457" s="200"/>
      <c r="H1048457" s="196"/>
      <c r="I1048457" s="205"/>
      <c r="J1048457" s="205"/>
      <c r="K1048457" s="198"/>
      <c r="L1048457" s="195"/>
      <c r="M1048457" s="197" t="s">
        <v>263</v>
      </c>
      <c r="N1048457" s="195"/>
      <c r="O1048457" s="195"/>
      <c r="P1048457" s="207"/>
      <c r="Q1048457" s="207"/>
      <c r="R1048457" s="196"/>
      <c r="V1048457" s="179"/>
      <c r="AJ1048457" s="175"/>
      <c r="BF1048457" s="175"/>
    </row>
    <row r="1048458" spans="2:58" s="174" customFormat="1" ht="15" customHeight="1" x14ac:dyDescent="0.2">
      <c r="C1048458" s="197"/>
      <c r="D1048458" s="197" t="s">
        <v>139</v>
      </c>
      <c r="E1048458" s="195"/>
      <c r="F1048458" s="195"/>
      <c r="G1048458" s="200"/>
      <c r="H1048458" s="196"/>
      <c r="I1048458" s="205"/>
      <c r="J1048458" s="205"/>
      <c r="K1048458" s="198"/>
      <c r="L1048458" s="195"/>
      <c r="M1048458" s="197" t="s">
        <v>268</v>
      </c>
      <c r="N1048458" s="195"/>
      <c r="O1048458" s="195"/>
      <c r="P1048458" s="207"/>
      <c r="Q1048458" s="207"/>
      <c r="R1048458" s="196"/>
      <c r="V1048458" s="179"/>
      <c r="AJ1048458" s="175"/>
      <c r="BF1048458" s="175"/>
    </row>
    <row r="1048459" spans="2:58" s="174" customFormat="1" ht="15" customHeight="1" x14ac:dyDescent="0.2">
      <c r="C1048459" s="197"/>
      <c r="D1048459" s="197" t="s">
        <v>144</v>
      </c>
      <c r="E1048459" s="195"/>
      <c r="F1048459" s="195"/>
      <c r="G1048459" s="200"/>
      <c r="H1048459" s="196"/>
      <c r="I1048459" s="205"/>
      <c r="J1048459" s="205"/>
      <c r="K1048459" s="198"/>
      <c r="L1048459" s="195"/>
      <c r="M1048459" s="197" t="s">
        <v>318</v>
      </c>
      <c r="N1048459" s="195"/>
      <c r="O1048459" s="195"/>
      <c r="P1048459" s="207"/>
      <c r="Q1048459" s="207"/>
      <c r="R1048459" s="196"/>
      <c r="V1048459" s="179"/>
      <c r="AJ1048459" s="175"/>
      <c r="BF1048459" s="175"/>
    </row>
    <row r="1048460" spans="2:58" s="174" customFormat="1" ht="15" customHeight="1" x14ac:dyDescent="0.2">
      <c r="C1048460" s="197"/>
      <c r="D1048460" s="197" t="s">
        <v>149</v>
      </c>
      <c r="E1048460" s="195"/>
      <c r="F1048460" s="195"/>
      <c r="G1048460" s="200"/>
      <c r="H1048460" s="196"/>
      <c r="I1048460" s="205"/>
      <c r="J1048460" s="205"/>
      <c r="K1048460" s="198"/>
      <c r="L1048460" s="195"/>
      <c r="M1048460" s="191" t="s">
        <v>123</v>
      </c>
      <c r="N1048460" s="190"/>
      <c r="O1048460" s="195"/>
      <c r="P1048460" s="207"/>
      <c r="Q1048460" s="207"/>
      <c r="R1048460" s="196"/>
      <c r="V1048460" s="179"/>
      <c r="AJ1048460" s="175"/>
      <c r="BF1048460" s="175"/>
    </row>
    <row r="1048461" spans="2:58" s="174" customFormat="1" ht="15" customHeight="1" x14ac:dyDescent="0.2">
      <c r="C1048461" s="197"/>
      <c r="D1048461" s="197" t="s">
        <v>153</v>
      </c>
      <c r="E1048461" s="195"/>
      <c r="F1048461" s="195"/>
      <c r="G1048461" s="200"/>
      <c r="H1048461" s="196"/>
      <c r="I1048461" s="205"/>
      <c r="J1048461" s="205"/>
      <c r="K1048461" s="198"/>
      <c r="L1048461" s="195"/>
      <c r="M1048461" s="197" t="s">
        <v>252</v>
      </c>
      <c r="N1048461" s="195"/>
      <c r="O1048461" s="195"/>
      <c r="P1048461" s="207"/>
      <c r="Q1048461" s="207"/>
      <c r="R1048461" s="196"/>
      <c r="V1048461" s="179"/>
      <c r="AJ1048461" s="175"/>
      <c r="BF1048461" s="175"/>
    </row>
    <row r="1048462" spans="2:58" s="174" customFormat="1" ht="15" customHeight="1" thickBot="1" x14ac:dyDescent="0.25">
      <c r="C1048462" s="213"/>
      <c r="D1048462" s="213" t="s">
        <v>318</v>
      </c>
      <c r="E1048462" s="214"/>
      <c r="F1048462" s="214"/>
      <c r="G1048462" s="215"/>
      <c r="H1048462" s="216"/>
      <c r="I1048462" s="205"/>
      <c r="J1048462" s="205"/>
      <c r="K1048462" s="198"/>
      <c r="L1048462" s="195"/>
      <c r="M1048462" s="197" t="s">
        <v>255</v>
      </c>
      <c r="N1048462" s="195"/>
      <c r="O1048462" s="195"/>
      <c r="P1048462" s="207"/>
      <c r="Q1048462" s="207"/>
      <c r="R1048462" s="196"/>
      <c r="V1048462" s="179"/>
      <c r="AJ1048462" s="175"/>
      <c r="BF1048462" s="175"/>
    </row>
    <row r="1048463" spans="2:58" s="174" customFormat="1" ht="15" customHeight="1" x14ac:dyDescent="0.2">
      <c r="C1048463" s="195"/>
      <c r="D1048463" s="195"/>
      <c r="E1048463" s="195"/>
      <c r="F1048463" s="195"/>
      <c r="G1048463" s="200"/>
      <c r="H1048463" s="195"/>
      <c r="I1048463" s="205"/>
      <c r="J1048463" s="205"/>
      <c r="K1048463" s="198"/>
      <c r="L1048463" s="195"/>
      <c r="M1048463" s="197" t="s">
        <v>260</v>
      </c>
      <c r="N1048463" s="195"/>
      <c r="O1048463" s="195"/>
      <c r="P1048463" s="207"/>
      <c r="Q1048463" s="207"/>
      <c r="R1048463" s="196"/>
      <c r="V1048463" s="179"/>
      <c r="AJ1048463" s="175"/>
      <c r="BF1048463" s="175"/>
    </row>
    <row r="1048464" spans="2:58" s="174" customFormat="1" ht="15" customHeight="1" x14ac:dyDescent="0.2">
      <c r="B1048464" s="183"/>
      <c r="C1048464" s="195"/>
      <c r="D1048464" s="195"/>
      <c r="E1048464" s="195"/>
      <c r="F1048464" s="195"/>
      <c r="G1048464" s="200"/>
      <c r="H1048464" s="195"/>
      <c r="I1048464" s="205"/>
      <c r="J1048464" s="205"/>
      <c r="K1048464" s="198"/>
      <c r="L1048464" s="195"/>
      <c r="M1048464" s="197" t="s">
        <v>264</v>
      </c>
      <c r="N1048464" s="195"/>
      <c r="O1048464" s="195"/>
      <c r="P1048464" s="207"/>
      <c r="Q1048464" s="207"/>
      <c r="R1048464" s="196"/>
      <c r="V1048464" s="179"/>
      <c r="AJ1048464" s="175"/>
      <c r="BF1048464" s="175"/>
    </row>
    <row r="1048465" spans="1:66" s="174" customFormat="1" ht="15" customHeight="1" x14ac:dyDescent="0.2">
      <c r="B1048465" s="183"/>
      <c r="C1048465" s="195"/>
      <c r="D1048465" s="195"/>
      <c r="E1048465" s="195"/>
      <c r="F1048465" s="195"/>
      <c r="G1048465" s="200"/>
      <c r="H1048465" s="195"/>
      <c r="I1048465" s="205"/>
      <c r="J1048465" s="205"/>
      <c r="K1048465" s="198"/>
      <c r="L1048465" s="195"/>
      <c r="M1048465" s="197" t="s">
        <v>269</v>
      </c>
      <c r="N1048465" s="195"/>
      <c r="O1048465" s="195"/>
      <c r="P1048465" s="207"/>
      <c r="Q1048465" s="207"/>
      <c r="R1048465" s="196"/>
      <c r="V1048465" s="179"/>
      <c r="AJ1048465" s="175"/>
      <c r="BF1048465" s="175"/>
    </row>
    <row r="1048466" spans="1:66" s="174" customFormat="1" ht="15" customHeight="1" x14ac:dyDescent="0.2">
      <c r="B1048466" s="183"/>
      <c r="C1048466" s="195"/>
      <c r="D1048466" s="195"/>
      <c r="E1048466" s="195"/>
      <c r="F1048466" s="195"/>
      <c r="G1048466" s="200"/>
      <c r="H1048466" s="195"/>
      <c r="I1048466" s="205"/>
      <c r="J1048466" s="205"/>
      <c r="K1048466" s="198"/>
      <c r="L1048466" s="195"/>
      <c r="M1048466" s="197" t="s">
        <v>318</v>
      </c>
      <c r="N1048466" s="195"/>
      <c r="O1048466" s="195"/>
      <c r="P1048466" s="207"/>
      <c r="Q1048466" s="207"/>
      <c r="R1048466" s="196"/>
      <c r="V1048466" s="179"/>
      <c r="AJ1048466" s="175"/>
      <c r="BF1048466" s="175"/>
    </row>
    <row r="1048467" spans="1:66" s="174" customFormat="1" ht="15" customHeight="1" x14ac:dyDescent="0.2">
      <c r="B1048467" s="183"/>
      <c r="C1048467" s="195"/>
      <c r="D1048467" s="195"/>
      <c r="E1048467" s="195"/>
      <c r="F1048467" s="195"/>
      <c r="G1048467" s="200"/>
      <c r="H1048467" s="195"/>
      <c r="I1048467" s="205"/>
      <c r="J1048467" s="205"/>
      <c r="K1048467" s="198"/>
      <c r="L1048467" s="195"/>
      <c r="M1048467" s="191" t="s">
        <v>552</v>
      </c>
      <c r="N1048467" s="190"/>
      <c r="O1048467" s="195"/>
      <c r="P1048467" s="207"/>
      <c r="Q1048467" s="207"/>
      <c r="R1048467" s="196"/>
      <c r="V1048467" s="179"/>
      <c r="AJ1048467" s="175"/>
      <c r="BF1048467" s="175"/>
    </row>
    <row r="1048468" spans="1:66" s="174" customFormat="1" ht="15" customHeight="1" x14ac:dyDescent="0.2">
      <c r="B1048468" s="183"/>
      <c r="C1048468" s="195"/>
      <c r="D1048468" s="195"/>
      <c r="E1048468" s="195"/>
      <c r="F1048468" s="195"/>
      <c r="G1048468" s="200"/>
      <c r="H1048468" s="195"/>
      <c r="I1048468" s="205"/>
      <c r="J1048468" s="205"/>
      <c r="K1048468" s="198"/>
      <c r="L1048468" s="195"/>
      <c r="M1048468" s="197" t="s">
        <v>77</v>
      </c>
      <c r="N1048468" s="195"/>
      <c r="O1048468" s="195"/>
      <c r="P1048468" s="207"/>
      <c r="Q1048468" s="207"/>
      <c r="R1048468" s="196"/>
      <c r="V1048468" s="179"/>
      <c r="AJ1048468" s="175"/>
      <c r="BF1048468" s="175"/>
    </row>
    <row r="1048469" spans="1:66" s="174" customFormat="1" ht="15" customHeight="1" x14ac:dyDescent="0.2">
      <c r="B1048469" s="183"/>
      <c r="C1048469" s="195"/>
      <c r="D1048469" s="195"/>
      <c r="E1048469" s="195"/>
      <c r="F1048469" s="195"/>
      <c r="G1048469" s="200"/>
      <c r="H1048469" s="195"/>
      <c r="I1048469" s="205"/>
      <c r="J1048469" s="205"/>
      <c r="K1048469" s="198"/>
      <c r="L1048469" s="195"/>
      <c r="M1048469" s="197" t="s">
        <v>256</v>
      </c>
      <c r="N1048469" s="195"/>
      <c r="O1048469" s="195"/>
      <c r="P1048469" s="207"/>
      <c r="Q1048469" s="207"/>
      <c r="R1048469" s="196"/>
      <c r="V1048469" s="179"/>
      <c r="AJ1048469" s="175"/>
      <c r="BF1048469" s="175"/>
    </row>
    <row r="1048470" spans="1:66" s="174" customFormat="1" ht="15" customHeight="1" x14ac:dyDescent="0.2">
      <c r="B1048470" s="183"/>
      <c r="C1048470" s="195"/>
      <c r="D1048470" s="195"/>
      <c r="E1048470" s="195"/>
      <c r="F1048470" s="195"/>
      <c r="G1048470" s="200"/>
      <c r="H1048470" s="195"/>
      <c r="I1048470" s="205"/>
      <c r="J1048470" s="205"/>
      <c r="K1048470" s="198"/>
      <c r="L1048470" s="195"/>
      <c r="M1048470" s="197" t="s">
        <v>113</v>
      </c>
      <c r="N1048470" s="195"/>
      <c r="O1048470" s="195"/>
      <c r="P1048470" s="207"/>
      <c r="Q1048470" s="207"/>
      <c r="R1048470" s="196"/>
      <c r="V1048470" s="179"/>
      <c r="AJ1048470" s="175"/>
      <c r="BF1048470" s="175"/>
    </row>
    <row r="1048471" spans="1:66" s="174" customFormat="1" ht="15" customHeight="1" x14ac:dyDescent="0.2">
      <c r="B1048471" s="183"/>
      <c r="C1048471" s="195"/>
      <c r="D1048471" s="195"/>
      <c r="E1048471" s="195"/>
      <c r="F1048471" s="195"/>
      <c r="G1048471" s="200"/>
      <c r="H1048471" s="195"/>
      <c r="I1048471" s="205"/>
      <c r="J1048471" s="205"/>
      <c r="K1048471" s="198"/>
      <c r="L1048471" s="195"/>
      <c r="M1048471" s="197" t="s">
        <v>281</v>
      </c>
      <c r="N1048471" s="195"/>
      <c r="O1048471" s="195"/>
      <c r="P1048471" s="207"/>
      <c r="Q1048471" s="207"/>
      <c r="R1048471" s="196"/>
      <c r="V1048471" s="179"/>
      <c r="AJ1048471" s="175"/>
      <c r="BF1048471" s="175"/>
    </row>
    <row r="1048472" spans="1:66" s="174" customFormat="1" ht="15" customHeight="1" x14ac:dyDescent="0.2">
      <c r="B1048472" s="183"/>
      <c r="C1048472" s="195"/>
      <c r="D1048472" s="195"/>
      <c r="E1048472" s="195"/>
      <c r="F1048472" s="195"/>
      <c r="G1048472" s="200"/>
      <c r="H1048472" s="195"/>
      <c r="I1048472" s="205"/>
      <c r="J1048472" s="205"/>
      <c r="K1048472" s="198"/>
      <c r="L1048472" s="195"/>
      <c r="M1048472" s="197" t="s">
        <v>270</v>
      </c>
      <c r="N1048472" s="195"/>
      <c r="O1048472" s="195"/>
      <c r="P1048472" s="207"/>
      <c r="Q1048472" s="207"/>
      <c r="R1048472" s="196"/>
      <c r="V1048472" s="179"/>
      <c r="AJ1048472" s="175"/>
      <c r="BF1048472" s="175"/>
    </row>
    <row r="1048473" spans="1:66" s="174" customFormat="1" ht="15" customHeight="1" x14ac:dyDescent="0.2">
      <c r="B1048473" s="183"/>
      <c r="C1048473" s="195"/>
      <c r="D1048473" s="195"/>
      <c r="E1048473" s="195"/>
      <c r="F1048473" s="195"/>
      <c r="G1048473" s="200"/>
      <c r="H1048473" s="195"/>
      <c r="I1048473" s="205"/>
      <c r="J1048473" s="205"/>
      <c r="K1048473" s="198"/>
      <c r="L1048473" s="195"/>
      <c r="M1048473" s="197" t="s">
        <v>273</v>
      </c>
      <c r="N1048473" s="195"/>
      <c r="O1048473" s="195"/>
      <c r="P1048473" s="207"/>
      <c r="Q1048473" s="207"/>
      <c r="R1048473" s="196"/>
      <c r="V1048473" s="179"/>
      <c r="AJ1048473" s="175"/>
      <c r="BF1048473" s="175"/>
    </row>
    <row r="1048474" spans="1:66" s="174" customFormat="1" ht="15" customHeight="1" x14ac:dyDescent="0.2">
      <c r="B1048474" s="183"/>
      <c r="C1048474" s="195"/>
      <c r="D1048474" s="195"/>
      <c r="E1048474" s="195"/>
      <c r="F1048474" s="195"/>
      <c r="G1048474" s="200"/>
      <c r="H1048474" s="195"/>
      <c r="I1048474" s="195"/>
      <c r="J1048474" s="195"/>
      <c r="K1048474" s="197"/>
      <c r="L1048474" s="195"/>
      <c r="M1048474" s="197" t="s">
        <v>274</v>
      </c>
      <c r="N1048474" s="195"/>
      <c r="O1048474" s="195"/>
      <c r="P1048474" s="207"/>
      <c r="Q1048474" s="207"/>
      <c r="R1048474" s="196"/>
      <c r="V1048474" s="179"/>
      <c r="AJ1048474" s="175"/>
      <c r="BF1048474" s="175"/>
    </row>
    <row r="1048475" spans="1:66" ht="15" customHeight="1" x14ac:dyDescent="0.2">
      <c r="A1048475" s="183"/>
      <c r="C1048475" s="217"/>
      <c r="D1048475" s="217"/>
      <c r="E1048475" s="217"/>
      <c r="F1048475" s="217"/>
      <c r="G1048475" s="218"/>
      <c r="H1048475" s="217"/>
      <c r="I1048475" s="217"/>
      <c r="J1048475" s="217"/>
      <c r="K1048475" s="197"/>
      <c r="L1048475" s="195"/>
      <c r="M1048475" s="197" t="s">
        <v>276</v>
      </c>
      <c r="N1048475" s="195"/>
      <c r="O1048475" s="195"/>
      <c r="P1048475" s="207"/>
      <c r="Q1048475" s="195"/>
      <c r="R1048475" s="196"/>
      <c r="S1048475" s="174"/>
      <c r="U1048475" s="183"/>
      <c r="V1048475" s="185"/>
      <c r="W1048475" s="183"/>
      <c r="X1048475" s="183"/>
      <c r="Y1048475" s="183"/>
      <c r="Z1048475" s="183"/>
      <c r="AA1048475" s="183"/>
      <c r="AB1048475" s="183"/>
      <c r="AC1048475" s="183"/>
      <c r="AD1048475" s="183"/>
    </row>
    <row r="1048476" spans="1:66" s="174" customFormat="1" ht="15" customHeight="1" x14ac:dyDescent="0.2">
      <c r="B1048476" s="183"/>
      <c r="C1048476" s="195"/>
      <c r="D1048476" s="195"/>
      <c r="E1048476" s="195"/>
      <c r="F1048476" s="195"/>
      <c r="G1048476" s="200"/>
      <c r="H1048476" s="195"/>
      <c r="I1048476" s="195"/>
      <c r="J1048476" s="195"/>
      <c r="K1048476" s="197"/>
      <c r="L1048476" s="195"/>
      <c r="M1048476" s="197" t="s">
        <v>278</v>
      </c>
      <c r="N1048476" s="195"/>
      <c r="O1048476" s="195"/>
      <c r="P1048476" s="207"/>
      <c r="Q1048476" s="190"/>
      <c r="R1048476" s="199"/>
      <c r="S1048476" s="175"/>
      <c r="U1048476" s="175"/>
      <c r="V1048476" s="175"/>
      <c r="W1048476" s="175"/>
      <c r="X1048476" s="175"/>
      <c r="Y1048476" s="175"/>
      <c r="Z1048476" s="503"/>
      <c r="AA1048476" s="503"/>
      <c r="AB1048476" s="503"/>
      <c r="AC1048476" s="503"/>
      <c r="AD1048476" s="503"/>
      <c r="AE1048476" s="503"/>
      <c r="AF1048476" s="503"/>
      <c r="AG1048476" s="503"/>
      <c r="AH1048476" s="503"/>
      <c r="AI1048476" s="503"/>
      <c r="AJ1048476" s="503"/>
      <c r="AK1048476" s="503"/>
      <c r="AL1048476" s="503"/>
      <c r="AM1048476" s="503"/>
      <c r="AN1048476" s="503"/>
      <c r="AO1048476" s="503"/>
      <c r="AP1048476" s="503"/>
      <c r="AQ1048476" s="503"/>
      <c r="AR1048476" s="503"/>
      <c r="AS1048476" s="503"/>
      <c r="AT1048476" s="503"/>
      <c r="AU1048476" s="503"/>
      <c r="AV1048476" s="503"/>
      <c r="AW1048476" s="503"/>
      <c r="AX1048476" s="503"/>
      <c r="AY1048476" s="503"/>
      <c r="AZ1048476" s="503"/>
      <c r="BA1048476" s="503"/>
      <c r="BB1048476" s="503"/>
      <c r="BC1048476" s="503"/>
      <c r="BD1048476" s="503"/>
      <c r="BE1048476" s="503"/>
      <c r="BF1048476" s="503"/>
    </row>
    <row r="1048477" spans="1:66" s="174" customFormat="1" ht="15" customHeight="1" x14ac:dyDescent="0.2">
      <c r="B1048477" s="183"/>
      <c r="C1048477" s="195"/>
      <c r="D1048477" s="195"/>
      <c r="E1048477" s="195"/>
      <c r="F1048477" s="195"/>
      <c r="G1048477" s="200"/>
      <c r="H1048477" s="195"/>
      <c r="I1048477" s="195"/>
      <c r="J1048477" s="195"/>
      <c r="K1048477" s="197"/>
      <c r="L1048477" s="195"/>
      <c r="M1048477" s="197" t="s">
        <v>280</v>
      </c>
      <c r="N1048477" s="195"/>
      <c r="O1048477" s="195"/>
      <c r="P1048477" s="207"/>
      <c r="Q1048477" s="190"/>
      <c r="R1048477" s="199"/>
      <c r="S1048477" s="175"/>
      <c r="U1048477" s="175"/>
      <c r="V1048477" s="178"/>
      <c r="X1048477" s="175"/>
      <c r="Y1048477" s="175"/>
      <c r="Z1048477" s="175"/>
      <c r="AB1048477" s="175"/>
      <c r="AC1048477" s="175"/>
      <c r="AD1048477" s="175"/>
      <c r="AE1048477" s="175"/>
      <c r="AF1048477" s="175"/>
      <c r="AG1048477" s="175"/>
      <c r="AH1048477" s="175"/>
      <c r="AI1048477" s="175"/>
      <c r="AJ1048477" s="175"/>
      <c r="AK1048477" s="175"/>
      <c r="AL1048477" s="175"/>
      <c r="AM1048477" s="175"/>
      <c r="AN1048477" s="175"/>
      <c r="AO1048477" s="175"/>
      <c r="AP1048477" s="175"/>
      <c r="AQ1048477" s="175"/>
      <c r="AR1048477" s="175"/>
      <c r="AS1048477" s="175"/>
      <c r="AT1048477" s="175"/>
      <c r="AU1048477" s="175"/>
      <c r="AV1048477" s="175"/>
      <c r="AW1048477" s="175"/>
      <c r="AX1048477" s="175"/>
      <c r="AY1048477" s="175"/>
      <c r="AZ1048477" s="175"/>
      <c r="BA1048477" s="175"/>
      <c r="BC1048477" s="175"/>
      <c r="BD1048477" s="175"/>
      <c r="BE1048477" s="175"/>
      <c r="BF1048477" s="175"/>
      <c r="BH1048477" s="175"/>
      <c r="BI1048477" s="175"/>
      <c r="BK1048477" s="175"/>
      <c r="BL1048477" s="175"/>
    </row>
    <row r="1048478" spans="1:66" s="176" customFormat="1" ht="15" customHeight="1" x14ac:dyDescent="0.2">
      <c r="B1048478" s="186"/>
      <c r="C1048478" s="201"/>
      <c r="D1048478" s="201"/>
      <c r="E1048478" s="201"/>
      <c r="F1048478" s="201"/>
      <c r="G1048478" s="200"/>
      <c r="H1048478" s="201"/>
      <c r="I1048478" s="201"/>
      <c r="J1048478" s="201"/>
      <c r="K1048478" s="198"/>
      <c r="L1048478" s="201"/>
      <c r="M1048478" s="197" t="s">
        <v>266</v>
      </c>
      <c r="N1048478" s="195"/>
      <c r="O1048478" s="195"/>
      <c r="P1048478" s="207"/>
      <c r="Q1048478" s="207"/>
      <c r="R1048478" s="196"/>
      <c r="S1048478" s="174"/>
      <c r="U1048478" s="174"/>
      <c r="V1048478" s="179"/>
      <c r="W1048478" s="174"/>
      <c r="X1048478" s="174"/>
      <c r="Y1048478" s="174"/>
      <c r="Z1048478" s="174"/>
      <c r="AA1048478" s="174"/>
      <c r="AB1048478" s="174"/>
      <c r="AC1048478" s="174"/>
      <c r="AD1048478" s="174"/>
      <c r="AE1048478" s="174"/>
      <c r="AF1048478" s="174"/>
      <c r="AG1048478" s="174"/>
      <c r="AH1048478" s="174"/>
      <c r="AI1048478" s="174"/>
      <c r="AJ1048478" s="174"/>
      <c r="AK1048478" s="174"/>
      <c r="AL1048478" s="174"/>
      <c r="AM1048478" s="174"/>
      <c r="AN1048478" s="174"/>
      <c r="AO1048478" s="174"/>
      <c r="AP1048478" s="174"/>
      <c r="AQ1048478" s="174"/>
      <c r="AR1048478" s="174"/>
      <c r="AS1048478" s="174"/>
      <c r="AT1048478" s="174"/>
      <c r="AU1048478" s="174"/>
      <c r="AV1048478" s="174"/>
      <c r="AW1048478" s="174"/>
      <c r="AX1048478" s="174"/>
      <c r="AY1048478" s="174"/>
      <c r="AZ1048478" s="174"/>
      <c r="BA1048478" s="174"/>
      <c r="BC1048478" s="174"/>
      <c r="BD1048478" s="174"/>
      <c r="BE1048478" s="174"/>
      <c r="BF1048478" s="175"/>
      <c r="BG1048478" s="174"/>
      <c r="BH1048478" s="174"/>
      <c r="BI1048478" s="174"/>
      <c r="BK1048478" s="174"/>
      <c r="BL1048478" s="174"/>
      <c r="BM1048478" s="174"/>
      <c r="BN1048478" s="174"/>
    </row>
    <row r="1048479" spans="1:66" s="176" customFormat="1" ht="15" customHeight="1" x14ac:dyDescent="0.2">
      <c r="B1048479" s="186"/>
      <c r="C1048479" s="201"/>
      <c r="D1048479" s="201"/>
      <c r="E1048479" s="201"/>
      <c r="F1048479" s="201"/>
      <c r="G1048479" s="200"/>
      <c r="H1048479" s="201"/>
      <c r="I1048479" s="201"/>
      <c r="J1048479" s="201"/>
      <c r="K1048479" s="198"/>
      <c r="L1048479" s="201"/>
      <c r="M1048479" s="197" t="s">
        <v>318</v>
      </c>
      <c r="N1048479" s="195"/>
      <c r="O1048479" s="195"/>
      <c r="P1048479" s="207"/>
      <c r="Q1048479" s="207"/>
      <c r="R1048479" s="196"/>
      <c r="S1048479" s="174"/>
      <c r="U1048479" s="174"/>
      <c r="V1048479" s="179"/>
      <c r="W1048479" s="174"/>
      <c r="X1048479" s="174"/>
      <c r="Y1048479" s="174"/>
      <c r="Z1048479" s="174"/>
      <c r="AA1048479" s="174"/>
      <c r="AB1048479" s="174"/>
      <c r="AC1048479" s="174"/>
      <c r="AD1048479" s="174"/>
      <c r="AE1048479" s="174"/>
      <c r="AF1048479" s="174"/>
      <c r="AG1048479" s="174"/>
      <c r="AH1048479" s="174"/>
      <c r="AI1048479" s="174"/>
      <c r="AJ1048479" s="174"/>
      <c r="AK1048479" s="174"/>
      <c r="AL1048479" s="174"/>
      <c r="AM1048479" s="174"/>
      <c r="AN1048479" s="174"/>
      <c r="AO1048479" s="174"/>
      <c r="AP1048479" s="174"/>
      <c r="AQ1048479" s="174"/>
      <c r="AR1048479" s="174"/>
      <c r="AS1048479" s="174"/>
      <c r="AT1048479" s="174"/>
      <c r="AU1048479" s="174"/>
      <c r="AV1048479" s="174"/>
      <c r="AW1048479" s="174"/>
      <c r="AX1048479" s="174"/>
      <c r="AY1048479" s="174"/>
      <c r="AZ1048479" s="174"/>
      <c r="BA1048479" s="175"/>
      <c r="BC1048479" s="175"/>
      <c r="BD1048479" s="174"/>
      <c r="BE1048479" s="175"/>
      <c r="BF1048479" s="175"/>
      <c r="BG1048479" s="174"/>
      <c r="BH1048479" s="174"/>
      <c r="BI1048479" s="174"/>
      <c r="BK1048479" s="174"/>
      <c r="BL1048479" s="174"/>
      <c r="BM1048479" s="174"/>
      <c r="BN1048479" s="174"/>
    </row>
    <row r="1048480" spans="1:66" s="176" customFormat="1" ht="15" customHeight="1" x14ac:dyDescent="0.2">
      <c r="B1048480" s="186"/>
      <c r="C1048480" s="201"/>
      <c r="D1048480" s="201"/>
      <c r="E1048480" s="201"/>
      <c r="F1048480" s="201"/>
      <c r="G1048480" s="200"/>
      <c r="H1048480" s="201"/>
      <c r="I1048480" s="201"/>
      <c r="J1048480" s="201"/>
      <c r="K1048480" s="198"/>
      <c r="L1048480" s="201"/>
      <c r="M1048480" s="198"/>
      <c r="N1048480" s="201"/>
      <c r="O1048480" s="195"/>
      <c r="P1048480" s="207"/>
      <c r="Q1048480" s="207"/>
      <c r="R1048480" s="196"/>
      <c r="S1048480" s="174"/>
      <c r="U1048480" s="174"/>
      <c r="V1048480" s="179"/>
      <c r="W1048480" s="174"/>
      <c r="X1048480" s="174"/>
      <c r="Y1048480" s="174"/>
      <c r="Z1048480" s="174"/>
      <c r="AA1048480" s="174"/>
      <c r="AB1048480" s="174"/>
      <c r="AC1048480" s="174"/>
      <c r="AD1048480" s="174"/>
      <c r="AE1048480" s="174"/>
      <c r="AF1048480" s="174"/>
      <c r="AG1048480" s="174"/>
      <c r="AH1048480" s="174"/>
      <c r="AI1048480" s="174"/>
      <c r="AJ1048480" s="174"/>
      <c r="AK1048480" s="174"/>
      <c r="AL1048480" s="174"/>
      <c r="AM1048480" s="174"/>
      <c r="AN1048480" s="174"/>
      <c r="AO1048480" s="175"/>
      <c r="AP1048480" s="174"/>
      <c r="AQ1048480" s="174"/>
      <c r="AR1048480" s="174"/>
      <c r="AS1048480" s="174"/>
      <c r="AT1048480" s="174"/>
      <c r="AU1048480" s="174"/>
      <c r="AV1048480" s="174"/>
      <c r="AW1048480" s="174"/>
      <c r="AX1048480" s="174"/>
      <c r="AY1048480" s="174"/>
      <c r="AZ1048480" s="174"/>
      <c r="BA1048480" s="174"/>
      <c r="BC1048480" s="174"/>
      <c r="BD1048480" s="175"/>
      <c r="BE1048480" s="174"/>
      <c r="BF1048480" s="175"/>
      <c r="BG1048480" s="174"/>
      <c r="BH1048480" s="175"/>
      <c r="BI1048480" s="175"/>
      <c r="BK1048480" s="175"/>
      <c r="BL1048480" s="174"/>
      <c r="BM1048480" s="174"/>
      <c r="BN1048480" s="174"/>
    </row>
    <row r="1048481" spans="2:66" s="176" customFormat="1" ht="15" customHeight="1" x14ac:dyDescent="0.2">
      <c r="B1048481" s="186"/>
      <c r="C1048481" s="201"/>
      <c r="D1048481" s="201"/>
      <c r="E1048481" s="201"/>
      <c r="F1048481" s="201"/>
      <c r="G1048481" s="200"/>
      <c r="H1048481" s="201"/>
      <c r="I1048481" s="201"/>
      <c r="J1048481" s="201"/>
      <c r="K1048481" s="198"/>
      <c r="L1048481" s="201"/>
      <c r="M1048481" s="191" t="s">
        <v>294</v>
      </c>
      <c r="N1048481" s="190"/>
      <c r="O1048481" s="195"/>
      <c r="P1048481" s="207"/>
      <c r="Q1048481" s="207"/>
      <c r="R1048481" s="196"/>
      <c r="S1048481" s="174"/>
      <c r="U1048481" s="174"/>
      <c r="V1048481" s="179"/>
      <c r="W1048481" s="174"/>
      <c r="X1048481" s="174"/>
      <c r="Y1048481" s="174"/>
      <c r="Z1048481" s="174"/>
      <c r="AA1048481" s="174"/>
      <c r="AB1048481" s="174"/>
      <c r="AC1048481" s="174"/>
      <c r="AD1048481" s="174"/>
      <c r="AE1048481" s="174"/>
      <c r="AF1048481" s="174"/>
      <c r="AG1048481" s="174"/>
      <c r="AH1048481" s="174"/>
      <c r="AI1048481" s="174"/>
      <c r="AJ1048481" s="174"/>
      <c r="AK1048481" s="174"/>
      <c r="AL1048481" s="174"/>
      <c r="AM1048481" s="174"/>
      <c r="AN1048481" s="174"/>
      <c r="AO1048481" s="174"/>
      <c r="AP1048481" s="174"/>
      <c r="AQ1048481" s="174"/>
      <c r="AR1048481" s="174"/>
      <c r="AS1048481" s="174"/>
      <c r="AT1048481" s="174"/>
      <c r="AU1048481" s="175"/>
      <c r="AV1048481" s="174"/>
      <c r="AW1048481" s="174"/>
      <c r="AX1048481" s="174"/>
      <c r="AY1048481" s="174"/>
      <c r="AZ1048481" s="174"/>
      <c r="BA1048481" s="175"/>
      <c r="BC1048481" s="175"/>
      <c r="BD1048481" s="174"/>
      <c r="BE1048481" s="175"/>
      <c r="BF1048481" s="175"/>
      <c r="BG1048481" s="174"/>
      <c r="BH1048481" s="174"/>
      <c r="BI1048481" s="174"/>
      <c r="BK1048481" s="174"/>
      <c r="BL1048481" s="174"/>
      <c r="BM1048481" s="174"/>
      <c r="BN1048481" s="174"/>
    </row>
    <row r="1048482" spans="2:66" s="176" customFormat="1" ht="15" customHeight="1" x14ac:dyDescent="0.2">
      <c r="B1048482" s="186"/>
      <c r="C1048482" s="201"/>
      <c r="D1048482" s="201"/>
      <c r="E1048482" s="201"/>
      <c r="F1048482" s="201"/>
      <c r="G1048482" s="200"/>
      <c r="H1048482" s="201"/>
      <c r="I1048482" s="201"/>
      <c r="J1048482" s="201"/>
      <c r="K1048482" s="198"/>
      <c r="L1048482" s="201"/>
      <c r="M1048482" s="197" t="s">
        <v>236</v>
      </c>
      <c r="N1048482" s="195"/>
      <c r="O1048482" s="195"/>
      <c r="P1048482" s="207"/>
      <c r="Q1048482" s="207"/>
      <c r="R1048482" s="196"/>
      <c r="S1048482" s="174"/>
      <c r="U1048482" s="174"/>
      <c r="V1048482" s="179"/>
      <c r="W1048482" s="174"/>
      <c r="X1048482" s="174"/>
      <c r="Y1048482" s="174"/>
      <c r="Z1048482" s="174"/>
      <c r="AA1048482" s="174"/>
      <c r="AB1048482" s="174"/>
      <c r="AC1048482" s="174"/>
      <c r="AD1048482" s="174"/>
      <c r="AE1048482" s="174"/>
      <c r="AF1048482" s="174"/>
      <c r="AG1048482" s="174"/>
      <c r="AH1048482" s="174"/>
      <c r="AI1048482" s="174"/>
      <c r="AJ1048482" s="174"/>
      <c r="AK1048482" s="174"/>
      <c r="AL1048482" s="174"/>
      <c r="AM1048482" s="174"/>
      <c r="AN1048482" s="174"/>
      <c r="AO1048482" s="174"/>
      <c r="AP1048482" s="174"/>
      <c r="AQ1048482" s="174"/>
      <c r="AR1048482" s="174"/>
      <c r="AS1048482" s="174"/>
      <c r="AT1048482" s="174"/>
      <c r="AU1048482" s="174"/>
      <c r="AV1048482" s="174"/>
      <c r="AW1048482" s="174"/>
      <c r="AX1048482" s="174"/>
      <c r="AY1048482" s="174"/>
      <c r="AZ1048482" s="174"/>
      <c r="BA1048482" s="174"/>
      <c r="BC1048482" s="174"/>
      <c r="BD1048482" s="174"/>
      <c r="BE1048482" s="174"/>
      <c r="BF1048482" s="175"/>
      <c r="BG1048482" s="174"/>
      <c r="BH1048482" s="174"/>
      <c r="BI1048482" s="174"/>
      <c r="BK1048482" s="174"/>
      <c r="BL1048482" s="174"/>
      <c r="BM1048482" s="174"/>
      <c r="BN1048482" s="174"/>
    </row>
    <row r="1048483" spans="2:66" s="176" customFormat="1" ht="15" customHeight="1" x14ac:dyDescent="0.2">
      <c r="B1048483" s="186"/>
      <c r="C1048483" s="201"/>
      <c r="D1048483" s="201"/>
      <c r="E1048483" s="201"/>
      <c r="F1048483" s="201"/>
      <c r="G1048483" s="200"/>
      <c r="H1048483" s="201"/>
      <c r="I1048483" s="201"/>
      <c r="J1048483" s="201"/>
      <c r="K1048483" s="198"/>
      <c r="L1048483" s="201"/>
      <c r="M1048483" s="197" t="s">
        <v>241</v>
      </c>
      <c r="N1048483" s="195"/>
      <c r="O1048483" s="195"/>
      <c r="P1048483" s="207"/>
      <c r="Q1048483" s="207"/>
      <c r="R1048483" s="196"/>
      <c r="S1048483" s="174"/>
      <c r="U1048483" s="174"/>
      <c r="V1048483" s="179"/>
      <c r="W1048483" s="174"/>
      <c r="X1048483" s="174"/>
      <c r="Y1048483" s="174"/>
      <c r="Z1048483" s="174"/>
      <c r="AA1048483" s="174"/>
      <c r="AB1048483" s="174"/>
      <c r="AC1048483" s="174"/>
      <c r="AD1048483" s="174"/>
      <c r="AE1048483" s="174"/>
      <c r="AF1048483" s="174"/>
      <c r="AG1048483" s="174"/>
      <c r="AH1048483" s="174"/>
      <c r="AI1048483" s="174"/>
      <c r="AJ1048483" s="174"/>
      <c r="AK1048483" s="174"/>
      <c r="AL1048483" s="174"/>
      <c r="AM1048483" s="174"/>
      <c r="AN1048483" s="174"/>
      <c r="AO1048483" s="174"/>
      <c r="AP1048483" s="174"/>
      <c r="AQ1048483" s="174"/>
      <c r="AR1048483" s="174"/>
      <c r="AS1048483" s="174"/>
      <c r="AT1048483" s="174"/>
      <c r="AU1048483" s="174"/>
      <c r="AV1048483" s="174"/>
      <c r="AW1048483" s="175"/>
      <c r="AX1048483" s="175"/>
      <c r="AY1048483" s="174"/>
      <c r="AZ1048483" s="175"/>
      <c r="BA1048483" s="175"/>
      <c r="BC1048483" s="175"/>
      <c r="BD1048483" s="175"/>
      <c r="BE1048483" s="175"/>
      <c r="BF1048483" s="175"/>
      <c r="BG1048483" s="174"/>
      <c r="BH1048483" s="175"/>
      <c r="BI1048483" s="175"/>
      <c r="BK1048483" s="175"/>
      <c r="BL1048483" s="175"/>
      <c r="BM1048483" s="174"/>
      <c r="BN1048483" s="174"/>
    </row>
    <row r="1048484" spans="2:66" s="176" customFormat="1" ht="15" customHeight="1" x14ac:dyDescent="0.2">
      <c r="B1048484" s="186"/>
      <c r="C1048484" s="201"/>
      <c r="D1048484" s="201"/>
      <c r="E1048484" s="201"/>
      <c r="F1048484" s="201"/>
      <c r="G1048484" s="200"/>
      <c r="H1048484" s="201"/>
      <c r="I1048484" s="201"/>
      <c r="J1048484" s="201"/>
      <c r="K1048484" s="198"/>
      <c r="L1048484" s="201"/>
      <c r="M1048484" s="197" t="s">
        <v>244</v>
      </c>
      <c r="N1048484" s="195"/>
      <c r="O1048484" s="195"/>
      <c r="P1048484" s="207"/>
      <c r="Q1048484" s="207"/>
      <c r="R1048484" s="196"/>
      <c r="S1048484" s="174"/>
      <c r="U1048484" s="174"/>
      <c r="V1048484" s="179"/>
      <c r="W1048484" s="174"/>
      <c r="X1048484" s="174"/>
      <c r="Y1048484" s="174"/>
      <c r="Z1048484" s="174"/>
      <c r="AA1048484" s="174"/>
      <c r="AB1048484" s="174"/>
      <c r="AC1048484" s="174"/>
      <c r="AD1048484" s="175"/>
      <c r="AE1048484" s="174"/>
      <c r="AF1048484" s="174"/>
      <c r="AG1048484" s="174"/>
      <c r="AH1048484" s="174"/>
      <c r="AI1048484" s="174"/>
      <c r="AJ1048484" s="174"/>
      <c r="AK1048484" s="174"/>
      <c r="AL1048484" s="174"/>
      <c r="AM1048484" s="174"/>
      <c r="AN1048484" s="174"/>
      <c r="AO1048484" s="174"/>
      <c r="AP1048484" s="174"/>
      <c r="AQ1048484" s="174"/>
      <c r="AR1048484" s="174"/>
      <c r="AS1048484" s="174"/>
      <c r="AT1048484" s="174"/>
      <c r="AU1048484" s="174"/>
      <c r="AV1048484" s="174"/>
      <c r="AW1048484" s="174"/>
      <c r="AX1048484" s="174"/>
      <c r="AY1048484" s="174"/>
      <c r="AZ1048484" s="174"/>
      <c r="BA1048484" s="174"/>
      <c r="BB1048484" s="174"/>
      <c r="BC1048484" s="174"/>
      <c r="BD1048484" s="174"/>
      <c r="BE1048484" s="174"/>
      <c r="BF1048484" s="175"/>
      <c r="BG1048484" s="174"/>
      <c r="BH1048484" s="174"/>
      <c r="BI1048484" s="174"/>
      <c r="BK1048484" s="174"/>
      <c r="BL1048484" s="174"/>
      <c r="BM1048484" s="174"/>
      <c r="BN1048484" s="174"/>
    </row>
    <row r="1048485" spans="2:66" s="176" customFormat="1" ht="15" customHeight="1" x14ac:dyDescent="0.2">
      <c r="B1048485" s="186"/>
      <c r="C1048485" s="201"/>
      <c r="D1048485" s="201"/>
      <c r="E1048485" s="201"/>
      <c r="F1048485" s="201"/>
      <c r="G1048485" s="200"/>
      <c r="H1048485" s="201"/>
      <c r="I1048485" s="201"/>
      <c r="J1048485" s="201"/>
      <c r="K1048485" s="198"/>
      <c r="L1048485" s="201"/>
      <c r="M1048485" s="197" t="s">
        <v>248</v>
      </c>
      <c r="N1048485" s="195"/>
      <c r="O1048485" s="195"/>
      <c r="P1048485" s="207"/>
      <c r="Q1048485" s="207"/>
      <c r="R1048485" s="196"/>
      <c r="S1048485" s="174"/>
      <c r="U1048485" s="174"/>
      <c r="V1048485" s="179"/>
      <c r="W1048485" s="174"/>
      <c r="X1048485" s="174"/>
      <c r="Y1048485" s="174"/>
      <c r="Z1048485" s="174"/>
      <c r="AA1048485" s="174"/>
      <c r="AB1048485" s="174"/>
      <c r="AC1048485" s="174"/>
      <c r="AD1048485" s="174"/>
      <c r="AE1048485" s="174"/>
      <c r="AF1048485" s="174"/>
      <c r="AG1048485" s="174"/>
      <c r="AH1048485" s="174"/>
      <c r="AI1048485" s="174"/>
      <c r="AJ1048485" s="174"/>
      <c r="AK1048485" s="174"/>
      <c r="AL1048485" s="174"/>
      <c r="AM1048485" s="174"/>
      <c r="AN1048485" s="174"/>
      <c r="AO1048485" s="174"/>
      <c r="AP1048485" s="174"/>
      <c r="AQ1048485" s="174"/>
      <c r="AR1048485" s="174"/>
      <c r="AS1048485" s="174"/>
      <c r="AT1048485" s="175"/>
      <c r="AU1048485" s="174"/>
      <c r="AV1048485" s="174"/>
      <c r="AW1048485" s="174"/>
      <c r="AX1048485" s="174"/>
      <c r="AY1048485" s="174"/>
      <c r="AZ1048485" s="174"/>
      <c r="BA1048485" s="175"/>
      <c r="BB1048485" s="175"/>
      <c r="BC1048485" s="175"/>
      <c r="BD1048485" s="174"/>
      <c r="BE1048485" s="175"/>
      <c r="BF1048485" s="175"/>
      <c r="BG1048485" s="174"/>
      <c r="BH1048485" s="174"/>
      <c r="BI1048485" s="174"/>
      <c r="BJ1048485" s="174"/>
      <c r="BK1048485" s="174"/>
      <c r="BL1048485" s="174"/>
      <c r="BM1048485" s="174"/>
      <c r="BN1048485" s="174"/>
    </row>
    <row r="1048486" spans="2:66" s="176" customFormat="1" ht="15" customHeight="1" x14ac:dyDescent="0.2">
      <c r="B1048486" s="186"/>
      <c r="C1048486" s="201"/>
      <c r="D1048486" s="201"/>
      <c r="E1048486" s="201"/>
      <c r="F1048486" s="201"/>
      <c r="G1048486" s="200"/>
      <c r="H1048486" s="201"/>
      <c r="I1048486" s="201"/>
      <c r="J1048486" s="201"/>
      <c r="K1048486" s="198"/>
      <c r="L1048486" s="201"/>
      <c r="M1048486" s="197" t="s">
        <v>108</v>
      </c>
      <c r="N1048486" s="195"/>
      <c r="O1048486" s="195"/>
      <c r="P1048486" s="207"/>
      <c r="Q1048486" s="207"/>
      <c r="R1048486" s="196"/>
      <c r="S1048486" s="174"/>
      <c r="U1048486" s="174"/>
      <c r="V1048486" s="179"/>
      <c r="W1048486" s="174"/>
      <c r="X1048486" s="174"/>
      <c r="Y1048486" s="174"/>
      <c r="Z1048486" s="174"/>
      <c r="AA1048486" s="174"/>
      <c r="AB1048486" s="174"/>
      <c r="AC1048486" s="174"/>
      <c r="AD1048486" s="174"/>
      <c r="AE1048486" s="174"/>
      <c r="AF1048486" s="174"/>
      <c r="AG1048486" s="174"/>
      <c r="AH1048486" s="174"/>
      <c r="AI1048486" s="174"/>
      <c r="AJ1048486" s="174"/>
      <c r="AK1048486" s="174"/>
      <c r="AL1048486" s="174"/>
      <c r="AM1048486" s="174"/>
      <c r="AN1048486" s="174"/>
      <c r="AO1048486" s="174"/>
      <c r="AP1048486" s="174"/>
      <c r="AQ1048486" s="174"/>
      <c r="AR1048486" s="174"/>
      <c r="AS1048486" s="174"/>
      <c r="AT1048486" s="174"/>
      <c r="AU1048486" s="174"/>
      <c r="AV1048486" s="174"/>
      <c r="AW1048486" s="174"/>
      <c r="AX1048486" s="174"/>
      <c r="AY1048486" s="174"/>
      <c r="AZ1048486" s="174"/>
      <c r="BA1048486" s="174"/>
      <c r="BB1048486" s="174"/>
      <c r="BC1048486" s="174"/>
      <c r="BD1048486" s="174"/>
      <c r="BE1048486" s="174"/>
      <c r="BF1048486" s="175"/>
      <c r="BG1048486" s="174"/>
      <c r="BH1048486" s="174"/>
      <c r="BI1048486" s="174"/>
      <c r="BJ1048486" s="174"/>
      <c r="BK1048486" s="174"/>
      <c r="BL1048486" s="174"/>
      <c r="BM1048486" s="174"/>
      <c r="BN1048486" s="174"/>
    </row>
    <row r="1048487" spans="2:66" s="176" customFormat="1" ht="15" customHeight="1" x14ac:dyDescent="0.2">
      <c r="B1048487" s="186"/>
      <c r="C1048487" s="201"/>
      <c r="D1048487" s="201"/>
      <c r="E1048487" s="201"/>
      <c r="F1048487" s="201"/>
      <c r="G1048487" s="200"/>
      <c r="H1048487" s="201"/>
      <c r="I1048487" s="201"/>
      <c r="J1048487" s="201"/>
      <c r="K1048487" s="198"/>
      <c r="L1048487" s="201"/>
      <c r="M1048487" s="197" t="s">
        <v>318</v>
      </c>
      <c r="N1048487" s="195"/>
      <c r="O1048487" s="195"/>
      <c r="P1048487" s="207"/>
      <c r="Q1048487" s="207"/>
      <c r="R1048487" s="196"/>
      <c r="S1048487" s="174"/>
      <c r="U1048487" s="174"/>
      <c r="V1048487" s="179"/>
      <c r="W1048487" s="174"/>
      <c r="X1048487" s="174"/>
      <c r="Y1048487" s="174"/>
      <c r="Z1048487" s="174"/>
      <c r="AA1048487" s="174"/>
      <c r="AB1048487" s="174"/>
      <c r="AC1048487" s="174"/>
      <c r="AD1048487" s="174"/>
      <c r="AE1048487" s="174"/>
      <c r="AF1048487" s="174"/>
      <c r="AG1048487" s="174"/>
      <c r="AH1048487" s="174"/>
      <c r="AI1048487" s="174"/>
      <c r="AJ1048487" s="174"/>
      <c r="AK1048487" s="174"/>
      <c r="AL1048487" s="174"/>
      <c r="AM1048487" s="174"/>
      <c r="AN1048487" s="174"/>
      <c r="AO1048487" s="174"/>
      <c r="AP1048487" s="174"/>
      <c r="AQ1048487" s="174"/>
      <c r="AR1048487" s="174"/>
      <c r="AS1048487" s="174"/>
      <c r="AT1048487" s="174"/>
      <c r="AU1048487" s="174"/>
      <c r="AV1048487" s="174"/>
      <c r="AW1048487" s="174"/>
      <c r="AX1048487" s="174"/>
      <c r="AY1048487" s="174"/>
      <c r="AZ1048487" s="174"/>
      <c r="BA1048487" s="175"/>
      <c r="BB1048487" s="174"/>
      <c r="BC1048487" s="175"/>
      <c r="BD1048487" s="174"/>
      <c r="BE1048487" s="175"/>
      <c r="BF1048487" s="175"/>
      <c r="BG1048487" s="174"/>
      <c r="BH1048487" s="174"/>
      <c r="BI1048487" s="174"/>
      <c r="BJ1048487" s="174"/>
      <c r="BK1048487" s="174"/>
      <c r="BL1048487" s="174"/>
      <c r="BM1048487" s="174"/>
      <c r="BN1048487" s="174"/>
    </row>
    <row r="1048488" spans="2:66" s="176" customFormat="1" ht="15" customHeight="1" x14ac:dyDescent="0.2">
      <c r="B1048488" s="186"/>
      <c r="C1048488" s="201"/>
      <c r="D1048488" s="201"/>
      <c r="E1048488" s="201"/>
      <c r="F1048488" s="201"/>
      <c r="G1048488" s="200"/>
      <c r="H1048488" s="201"/>
      <c r="I1048488" s="201"/>
      <c r="J1048488" s="201"/>
      <c r="K1048488" s="198"/>
      <c r="L1048488" s="201"/>
      <c r="M1048488" s="191" t="s">
        <v>124</v>
      </c>
      <c r="N1048488" s="190"/>
      <c r="O1048488" s="195"/>
      <c r="P1048488" s="207"/>
      <c r="Q1048488" s="207"/>
      <c r="R1048488" s="196"/>
      <c r="S1048488" s="174"/>
      <c r="U1048488" s="174"/>
      <c r="V1048488" s="179"/>
      <c r="W1048488" s="174"/>
      <c r="X1048488" s="174"/>
      <c r="Y1048488" s="174"/>
      <c r="Z1048488" s="174"/>
      <c r="AA1048488" s="174"/>
      <c r="AB1048488" s="174"/>
      <c r="AC1048488" s="174"/>
      <c r="AD1048488" s="174"/>
      <c r="AE1048488" s="174"/>
      <c r="AF1048488" s="174"/>
      <c r="AG1048488" s="174"/>
      <c r="AH1048488" s="174"/>
      <c r="AI1048488" s="174"/>
      <c r="AJ1048488" s="174"/>
      <c r="AK1048488" s="174"/>
      <c r="AL1048488" s="174"/>
      <c r="AN1048488" s="174"/>
      <c r="AO1048488" s="174"/>
      <c r="AP1048488" s="174"/>
      <c r="AQ1048488" s="174"/>
      <c r="AR1048488" s="174"/>
      <c r="AS1048488" s="175"/>
      <c r="AT1048488" s="174"/>
      <c r="AU1048488" s="174"/>
      <c r="AV1048488" s="174"/>
      <c r="AW1048488" s="174"/>
      <c r="AX1048488" s="174"/>
      <c r="AY1048488" s="174"/>
      <c r="AZ1048488" s="174"/>
      <c r="BA1048488" s="174"/>
      <c r="BB1048488" s="175"/>
      <c r="BC1048488" s="174"/>
      <c r="BE1048488" s="174"/>
      <c r="BF1048488" s="175"/>
      <c r="BG1048488" s="174"/>
    </row>
    <row r="1048489" spans="2:66" s="176" customFormat="1" ht="15" customHeight="1" x14ac:dyDescent="0.2">
      <c r="B1048489" s="186"/>
      <c r="C1048489" s="201"/>
      <c r="D1048489" s="201"/>
      <c r="E1048489" s="201"/>
      <c r="F1048489" s="201"/>
      <c r="G1048489" s="200"/>
      <c r="H1048489" s="201"/>
      <c r="I1048489" s="201"/>
      <c r="J1048489" s="201"/>
      <c r="K1048489" s="198"/>
      <c r="L1048489" s="201"/>
      <c r="M1048489" s="197" t="s">
        <v>282</v>
      </c>
      <c r="N1048489" s="195"/>
      <c r="O1048489" s="195"/>
      <c r="P1048489" s="195"/>
      <c r="Q1048489" s="207"/>
      <c r="R1048489" s="196"/>
      <c r="S1048489" s="174"/>
      <c r="U1048489" s="174"/>
      <c r="V1048489" s="179"/>
      <c r="W1048489" s="174"/>
      <c r="X1048489" s="174"/>
      <c r="Y1048489" s="174"/>
      <c r="Z1048489" s="174"/>
      <c r="AA1048489" s="174"/>
      <c r="AB1048489" s="174"/>
      <c r="AC1048489" s="174"/>
      <c r="AD1048489" s="174"/>
      <c r="AE1048489" s="174"/>
      <c r="AF1048489" s="174"/>
      <c r="AG1048489" s="174"/>
      <c r="AH1048489" s="174"/>
      <c r="AI1048489" s="174"/>
      <c r="AJ1048489" s="174"/>
      <c r="AK1048489" s="174"/>
      <c r="AL1048489" s="174"/>
      <c r="AN1048489" s="174"/>
      <c r="AO1048489" s="174"/>
      <c r="AP1048489" s="174"/>
      <c r="AQ1048489" s="174"/>
      <c r="AR1048489" s="174"/>
      <c r="AS1048489" s="174"/>
      <c r="AT1048489" s="174"/>
      <c r="AU1048489" s="174"/>
      <c r="AV1048489" s="174"/>
      <c r="AW1048489" s="175"/>
      <c r="AX1048489" s="174"/>
      <c r="AY1048489" s="174"/>
      <c r="AZ1048489" s="175"/>
      <c r="BA1048489" s="175"/>
      <c r="BB1048489" s="174"/>
      <c r="BC1048489" s="175"/>
      <c r="BE1048489" s="175"/>
      <c r="BF1048489" s="175"/>
      <c r="BG1048489" s="174"/>
    </row>
    <row r="1048490" spans="2:66" s="176" customFormat="1" ht="15" customHeight="1" x14ac:dyDescent="0.2">
      <c r="B1048490" s="186"/>
      <c r="C1048490" s="201"/>
      <c r="D1048490" s="201"/>
      <c r="E1048490" s="201"/>
      <c r="F1048490" s="201"/>
      <c r="G1048490" s="200"/>
      <c r="H1048490" s="201"/>
      <c r="I1048490" s="201"/>
      <c r="J1048490" s="201"/>
      <c r="K1048490" s="198"/>
      <c r="L1048490" s="201"/>
      <c r="M1048490" s="197" t="s">
        <v>110</v>
      </c>
      <c r="N1048490" s="195"/>
      <c r="O1048490" s="190"/>
      <c r="P1048490" s="190"/>
      <c r="Q1048490" s="207"/>
      <c r="R1048490" s="196"/>
      <c r="S1048490" s="174"/>
      <c r="U1048490" s="174"/>
      <c r="V1048490" s="179"/>
      <c r="W1048490" s="174"/>
      <c r="X1048490" s="174"/>
      <c r="Y1048490" s="174"/>
      <c r="Z1048490" s="174"/>
      <c r="AA1048490" s="174"/>
      <c r="AB1048490" s="174"/>
      <c r="AC1048490" s="174"/>
      <c r="AD1048490" s="174"/>
      <c r="AE1048490" s="174"/>
      <c r="AF1048490" s="174"/>
      <c r="AG1048490" s="174"/>
      <c r="AH1048490" s="174"/>
      <c r="AI1048490" s="174"/>
      <c r="AJ1048490" s="174"/>
      <c r="AK1048490" s="174"/>
      <c r="AL1048490" s="174"/>
      <c r="AN1048490" s="174"/>
      <c r="AO1048490" s="174"/>
      <c r="AP1048490" s="174"/>
      <c r="AR1048490" s="174"/>
      <c r="AS1048490" s="174"/>
      <c r="AT1048490" s="174"/>
      <c r="AU1048490" s="174"/>
      <c r="AV1048490" s="175"/>
      <c r="AW1048490" s="174"/>
      <c r="AX1048490" s="175"/>
      <c r="AY1048490" s="174"/>
      <c r="AZ1048490" s="174"/>
      <c r="BA1048490" s="174"/>
      <c r="BB1048490" s="174"/>
      <c r="BC1048490" s="174"/>
      <c r="BE1048490" s="174"/>
      <c r="BF1048490" s="175"/>
      <c r="BG1048490" s="174"/>
    </row>
    <row r="1048491" spans="2:66" s="176" customFormat="1" ht="15" customHeight="1" x14ac:dyDescent="0.2">
      <c r="B1048491" s="186"/>
      <c r="C1048491" s="201"/>
      <c r="D1048491" s="201"/>
      <c r="E1048491" s="201"/>
      <c r="F1048491" s="201"/>
      <c r="G1048491" s="200"/>
      <c r="H1048491" s="201"/>
      <c r="I1048491" s="201"/>
      <c r="J1048491" s="201"/>
      <c r="K1048491" s="198"/>
      <c r="L1048491" s="201"/>
      <c r="M1048491" s="197" t="s">
        <v>283</v>
      </c>
      <c r="N1048491" s="195"/>
      <c r="O1048491" s="190"/>
      <c r="P1048491" s="190"/>
      <c r="Q1048491" s="207"/>
      <c r="R1048491" s="196"/>
      <c r="S1048491" s="174"/>
      <c r="U1048491" s="174"/>
      <c r="V1048491" s="179"/>
      <c r="W1048491" s="174"/>
      <c r="X1048491" s="174"/>
      <c r="Y1048491" s="174"/>
      <c r="Z1048491" s="174"/>
      <c r="AA1048491" s="174"/>
      <c r="AB1048491" s="174"/>
      <c r="AC1048491" s="174"/>
      <c r="AD1048491" s="174"/>
      <c r="AE1048491" s="174"/>
      <c r="AF1048491" s="174"/>
      <c r="AG1048491" s="174"/>
      <c r="AH1048491" s="174"/>
      <c r="AI1048491" s="174"/>
      <c r="AJ1048491" s="174"/>
      <c r="AK1048491" s="174"/>
      <c r="AL1048491" s="174"/>
      <c r="AM1048491" s="174"/>
      <c r="AN1048491" s="174"/>
      <c r="AO1048491" s="174"/>
      <c r="AP1048491" s="174"/>
      <c r="AQ1048491" s="175"/>
      <c r="AR1048491" s="174"/>
      <c r="AS1048491" s="174"/>
      <c r="AT1048491" s="174"/>
      <c r="AU1048491" s="175"/>
      <c r="AV1048491" s="174"/>
      <c r="AW1048491" s="174"/>
      <c r="AX1048491" s="174"/>
      <c r="AY1048491" s="174"/>
      <c r="AZ1048491" s="174"/>
      <c r="BA1048491" s="175"/>
      <c r="BB1048491" s="175"/>
      <c r="BC1048491" s="175"/>
      <c r="BE1048491" s="175"/>
      <c r="BF1048491" s="175"/>
      <c r="BG1048491" s="174"/>
    </row>
    <row r="1048492" spans="2:66" s="176" customFormat="1" ht="15" customHeight="1" x14ac:dyDescent="0.2">
      <c r="B1048492" s="186"/>
      <c r="C1048492" s="201"/>
      <c r="D1048492" s="201"/>
      <c r="E1048492" s="201"/>
      <c r="F1048492" s="201"/>
      <c r="G1048492" s="200"/>
      <c r="H1048492" s="201"/>
      <c r="I1048492" s="201"/>
      <c r="J1048492" s="201"/>
      <c r="K1048492" s="198"/>
      <c r="L1048492" s="201"/>
      <c r="M1048492" s="197" t="s">
        <v>284</v>
      </c>
      <c r="N1048492" s="195"/>
      <c r="O1048492" s="195"/>
      <c r="P1048492" s="207"/>
      <c r="Q1048492" s="207"/>
      <c r="R1048492" s="196"/>
      <c r="S1048492" s="175"/>
      <c r="U1048492" s="174"/>
      <c r="V1048492" s="179"/>
      <c r="W1048492" s="174"/>
      <c r="X1048492" s="174"/>
      <c r="Y1048492" s="174"/>
      <c r="Z1048492" s="174"/>
      <c r="AA1048492" s="174"/>
      <c r="AB1048492" s="174"/>
      <c r="AC1048492" s="174"/>
      <c r="AD1048492" s="174"/>
      <c r="AE1048492" s="174"/>
      <c r="AF1048492" s="174"/>
      <c r="AG1048492" s="174"/>
      <c r="AH1048492" s="175"/>
      <c r="AI1048492" s="174"/>
      <c r="AJ1048492" s="174"/>
      <c r="AK1048492" s="174"/>
      <c r="AM1048492" s="175"/>
      <c r="AN1048492" s="174"/>
      <c r="AO1048492" s="175"/>
      <c r="AP1048492" s="174"/>
      <c r="AQ1048492" s="174"/>
      <c r="AR1048492" s="174"/>
      <c r="AS1048492" s="174"/>
      <c r="AT1048492" s="175"/>
      <c r="AU1048492" s="174"/>
      <c r="AV1048492" s="174"/>
      <c r="AW1048492" s="175"/>
      <c r="AX1048492" s="174"/>
      <c r="AY1048492" s="175"/>
      <c r="AZ1048492" s="175"/>
      <c r="BA1048492" s="174"/>
      <c r="BB1048492" s="174"/>
      <c r="BC1048492" s="174"/>
      <c r="BE1048492" s="174"/>
      <c r="BF1048492" s="175"/>
      <c r="BG1048492" s="174"/>
    </row>
    <row r="1048493" spans="2:66" s="176" customFormat="1" ht="15" customHeight="1" x14ac:dyDescent="0.2">
      <c r="B1048493" s="186"/>
      <c r="C1048493" s="201"/>
      <c r="D1048493" s="201"/>
      <c r="E1048493" s="201"/>
      <c r="F1048493" s="201"/>
      <c r="G1048493" s="200"/>
      <c r="H1048493" s="201"/>
      <c r="I1048493" s="201"/>
      <c r="J1048493" s="201"/>
      <c r="K1048493" s="198"/>
      <c r="L1048493" s="201"/>
      <c r="M1048493" s="197" t="s">
        <v>285</v>
      </c>
      <c r="N1048493" s="195"/>
      <c r="O1048493" s="195"/>
      <c r="P1048493" s="207"/>
      <c r="Q1048493" s="207"/>
      <c r="R1048493" s="199"/>
      <c r="S1048493" s="174"/>
      <c r="U1048493" s="174"/>
      <c r="V1048493" s="179"/>
      <c r="W1048493" s="174"/>
      <c r="X1048493" s="174"/>
      <c r="Y1048493" s="174"/>
      <c r="Z1048493" s="175"/>
      <c r="AA1048493" s="175"/>
      <c r="AB1048493" s="174"/>
      <c r="AC1048493" s="175"/>
      <c r="AD1048493" s="174"/>
      <c r="AE1048493" s="174"/>
      <c r="AF1048493" s="175"/>
      <c r="AG1048493" s="174"/>
      <c r="AH1048493" s="174"/>
      <c r="AI1048493" s="174"/>
      <c r="AJ1048493" s="174"/>
      <c r="AK1048493" s="174"/>
      <c r="AL1048493" s="175"/>
      <c r="AM1048493" s="174"/>
      <c r="AN1048493" s="174"/>
      <c r="AO1048493" s="174"/>
      <c r="AP1048493" s="174"/>
      <c r="AQ1048493" s="174"/>
      <c r="AR1048493" s="174"/>
      <c r="AS1048493" s="174"/>
      <c r="AT1048493" s="174"/>
      <c r="AU1048493" s="174"/>
      <c r="AV1048493" s="174"/>
      <c r="AW1048493" s="174"/>
      <c r="AX1048493" s="174"/>
      <c r="AY1048493" s="174"/>
      <c r="AZ1048493" s="174"/>
      <c r="BA1048493" s="175"/>
      <c r="BC1048493" s="175"/>
      <c r="BE1048493" s="175"/>
      <c r="BF1048493" s="175"/>
      <c r="BG1048493" s="174"/>
    </row>
    <row r="1048494" spans="2:66" s="176" customFormat="1" ht="15" customHeight="1" x14ac:dyDescent="0.2">
      <c r="B1048494" s="186"/>
      <c r="C1048494" s="201"/>
      <c r="D1048494" s="201"/>
      <c r="E1048494" s="201"/>
      <c r="F1048494" s="201"/>
      <c r="G1048494" s="200"/>
      <c r="H1048494" s="201"/>
      <c r="I1048494" s="201"/>
      <c r="J1048494" s="201"/>
      <c r="K1048494" s="198"/>
      <c r="L1048494" s="201"/>
      <c r="M1048494" s="197" t="s">
        <v>286</v>
      </c>
      <c r="N1048494" s="195"/>
      <c r="O1048494" s="195"/>
      <c r="P1048494" s="207"/>
      <c r="Q1048494" s="207"/>
      <c r="R1048494" s="196"/>
      <c r="S1048494" s="174"/>
      <c r="U1048494" s="174"/>
      <c r="V1048494" s="179"/>
      <c r="W1048494" s="174"/>
      <c r="X1048494" s="174"/>
      <c r="Y1048494" s="174"/>
      <c r="Z1048494" s="174"/>
      <c r="AA1048494" s="174"/>
      <c r="AB1048494" s="174"/>
      <c r="AC1048494" s="174"/>
      <c r="AD1048494" s="174"/>
      <c r="AE1048494" s="174"/>
      <c r="AF1048494" s="174"/>
      <c r="AG1048494" s="174"/>
      <c r="AH1048494" s="174"/>
      <c r="AI1048494" s="174"/>
      <c r="AJ1048494" s="174"/>
      <c r="AK1048494" s="174"/>
      <c r="AL1048494" s="174"/>
      <c r="AM1048494" s="174"/>
      <c r="AN1048494" s="175"/>
      <c r="AO1048494" s="174"/>
      <c r="AP1048494" s="174"/>
      <c r="AQ1048494" s="174"/>
      <c r="AR1048494" s="174"/>
      <c r="AS1048494" s="174"/>
      <c r="AT1048494" s="174"/>
      <c r="AU1048494" s="174"/>
      <c r="AV1048494" s="174"/>
      <c r="AW1048494" s="174"/>
      <c r="AX1048494" s="174"/>
      <c r="AY1048494" s="174"/>
      <c r="AZ1048494" s="174"/>
      <c r="BA1048494" s="174"/>
      <c r="BC1048494" s="174"/>
      <c r="BE1048494" s="174"/>
      <c r="BF1048494" s="175"/>
      <c r="BG1048494" s="174"/>
    </row>
    <row r="1048495" spans="2:66" s="174" customFormat="1" ht="15" customHeight="1" x14ac:dyDescent="0.2">
      <c r="B1048495" s="183"/>
      <c r="C1048495" s="195"/>
      <c r="D1048495" s="195"/>
      <c r="E1048495" s="195"/>
      <c r="F1048495" s="195"/>
      <c r="G1048495" s="200"/>
      <c r="H1048495" s="195"/>
      <c r="I1048495" s="195"/>
      <c r="J1048495" s="195"/>
      <c r="K1048495" s="197"/>
      <c r="L1048495" s="195"/>
      <c r="M1048495" s="197" t="s">
        <v>111</v>
      </c>
      <c r="N1048495" s="195"/>
      <c r="O1048495" s="195"/>
      <c r="P1048495" s="207"/>
      <c r="Q1048495" s="207"/>
      <c r="R1048495" s="196"/>
      <c r="V1048495" s="179"/>
      <c r="AV1048495" s="175"/>
      <c r="AW1048495" s="175"/>
      <c r="AX1048495" s="175"/>
      <c r="BA1048495" s="175"/>
      <c r="BC1048495" s="175"/>
      <c r="BE1048495" s="175"/>
      <c r="BF1048495" s="175"/>
    </row>
    <row r="1048496" spans="2:66" s="176" customFormat="1" ht="15" customHeight="1" x14ac:dyDescent="0.2">
      <c r="B1048496" s="186"/>
      <c r="C1048496" s="201"/>
      <c r="D1048496" s="201"/>
      <c r="E1048496" s="201"/>
      <c r="F1048496" s="201"/>
      <c r="G1048496" s="200"/>
      <c r="H1048496" s="201"/>
      <c r="I1048496" s="201"/>
      <c r="J1048496" s="201"/>
      <c r="K1048496" s="198"/>
      <c r="L1048496" s="201"/>
      <c r="M1048496" s="197" t="s">
        <v>287</v>
      </c>
      <c r="N1048496" s="195"/>
      <c r="O1048496" s="195"/>
      <c r="P1048496" s="207"/>
      <c r="Q1048496" s="207"/>
      <c r="R1048496" s="196"/>
      <c r="S1048496" s="174"/>
      <c r="U1048496" s="174"/>
      <c r="V1048496" s="179"/>
      <c r="W1048496" s="174"/>
      <c r="X1048496" s="174"/>
      <c r="Y1048496" s="174"/>
      <c r="Z1048496" s="174"/>
      <c r="AA1048496" s="174"/>
      <c r="AB1048496" s="174"/>
      <c r="AC1048496" s="174"/>
      <c r="AD1048496" s="174"/>
      <c r="AE1048496" s="174"/>
      <c r="AF1048496" s="174"/>
      <c r="AG1048496" s="174"/>
      <c r="AH1048496" s="174"/>
      <c r="AI1048496" s="174"/>
      <c r="AJ1048496" s="174"/>
      <c r="AK1048496" s="174"/>
      <c r="AL1048496" s="174"/>
      <c r="AM1048496" s="174"/>
      <c r="AN1048496" s="174"/>
      <c r="AO1048496" s="174"/>
      <c r="AP1048496" s="174"/>
      <c r="AQ1048496" s="174"/>
      <c r="AR1048496" s="174"/>
      <c r="AS1048496" s="174"/>
      <c r="AT1048496" s="174"/>
      <c r="AU1048496" s="174"/>
      <c r="AV1048496" s="174"/>
      <c r="AW1048496" s="174"/>
      <c r="AX1048496" s="174"/>
      <c r="AY1048496" s="174"/>
      <c r="AZ1048496" s="174"/>
      <c r="BA1048496" s="174"/>
      <c r="BB1048496" s="175"/>
      <c r="BC1048496" s="174"/>
      <c r="BE1048496" s="174"/>
      <c r="BF1048496" s="175"/>
      <c r="BG1048496" s="174"/>
    </row>
    <row r="1048497" spans="1:59" s="176" customFormat="1" ht="15" customHeight="1" x14ac:dyDescent="0.2">
      <c r="B1048497" s="186"/>
      <c r="C1048497" s="201"/>
      <c r="D1048497" s="201"/>
      <c r="E1048497" s="201"/>
      <c r="F1048497" s="201"/>
      <c r="G1048497" s="200"/>
      <c r="H1048497" s="201"/>
      <c r="I1048497" s="201"/>
      <c r="J1048497" s="201"/>
      <c r="K1048497" s="198"/>
      <c r="L1048497" s="201"/>
      <c r="M1048497" s="197" t="s">
        <v>288</v>
      </c>
      <c r="N1048497" s="195"/>
      <c r="O1048497" s="195"/>
      <c r="P1048497" s="207"/>
      <c r="Q1048497" s="207"/>
      <c r="R1048497" s="196"/>
      <c r="S1048497" s="174"/>
      <c r="U1048497" s="174"/>
      <c r="V1048497" s="179"/>
      <c r="W1048497" s="174"/>
      <c r="X1048497" s="174"/>
      <c r="Y1048497" s="174"/>
      <c r="Z1048497" s="174"/>
      <c r="AA1048497" s="174"/>
      <c r="AB1048497" s="174"/>
      <c r="AC1048497" s="174"/>
      <c r="AD1048497" s="174"/>
      <c r="AE1048497" s="174"/>
      <c r="AF1048497" s="174"/>
      <c r="AG1048497" s="174"/>
      <c r="AH1048497" s="174"/>
      <c r="AI1048497" s="174"/>
      <c r="AJ1048497" s="174"/>
      <c r="AK1048497" s="174"/>
      <c r="AL1048497" s="174"/>
      <c r="AM1048497" s="174"/>
      <c r="AN1048497" s="174"/>
      <c r="AO1048497" s="174"/>
      <c r="AP1048497" s="174"/>
      <c r="AQ1048497" s="174"/>
      <c r="AR1048497" s="174"/>
      <c r="AS1048497" s="174"/>
      <c r="AT1048497" s="174"/>
      <c r="AU1048497" s="175"/>
      <c r="AV1048497" s="174"/>
      <c r="AW1048497" s="175"/>
      <c r="AY1048497" s="174"/>
      <c r="AZ1048497" s="174"/>
      <c r="BC1048497" s="175"/>
      <c r="BE1048497" s="175"/>
      <c r="BF1048497" s="175"/>
      <c r="BG1048497" s="174"/>
    </row>
    <row r="1048498" spans="1:59" s="176" customFormat="1" ht="15" customHeight="1" x14ac:dyDescent="0.2">
      <c r="B1048498" s="186"/>
      <c r="C1048498" s="201"/>
      <c r="D1048498" s="201"/>
      <c r="E1048498" s="201"/>
      <c r="F1048498" s="201"/>
      <c r="G1048498" s="200"/>
      <c r="H1048498" s="201"/>
      <c r="I1048498" s="201"/>
      <c r="J1048498" s="201"/>
      <c r="K1048498" s="198"/>
      <c r="L1048498" s="201"/>
      <c r="M1048498" s="197" t="s">
        <v>289</v>
      </c>
      <c r="N1048498" s="195"/>
      <c r="O1048498" s="195"/>
      <c r="P1048498" s="207"/>
      <c r="Q1048498" s="207"/>
      <c r="R1048498" s="196"/>
      <c r="U1048498" s="174"/>
      <c r="V1048498" s="179"/>
      <c r="W1048498" s="174"/>
      <c r="X1048498" s="174"/>
      <c r="Y1048498" s="174"/>
      <c r="Z1048498" s="174"/>
      <c r="AA1048498" s="174"/>
      <c r="AB1048498" s="174"/>
      <c r="AC1048498" s="174"/>
      <c r="AD1048498" s="174"/>
      <c r="AE1048498" s="174"/>
      <c r="AF1048498" s="174"/>
      <c r="AG1048498" s="174"/>
      <c r="AH1048498" s="174"/>
      <c r="AJ1048498" s="174"/>
      <c r="AK1048498" s="174"/>
      <c r="AL1048498" s="174"/>
      <c r="AM1048498" s="174"/>
      <c r="AN1048498" s="174"/>
      <c r="AO1048498" s="174"/>
      <c r="AP1048498" s="174"/>
      <c r="AQ1048498" s="174"/>
      <c r="AR1048498" s="174"/>
      <c r="AS1048498" s="174"/>
      <c r="AT1048498" s="174"/>
      <c r="AU1048498" s="174"/>
      <c r="AV1048498" s="174"/>
      <c r="AW1048498" s="174"/>
      <c r="AY1048498" s="175"/>
      <c r="AZ1048498" s="175"/>
      <c r="BB1048498" s="174"/>
      <c r="BC1048498" s="174"/>
      <c r="BE1048498" s="174"/>
      <c r="BF1048498" s="175"/>
      <c r="BG1048498" s="174"/>
    </row>
    <row r="1048499" spans="1:59" s="176" customFormat="1" ht="15" customHeight="1" x14ac:dyDescent="0.2">
      <c r="B1048499" s="186"/>
      <c r="C1048499" s="201"/>
      <c r="D1048499" s="201"/>
      <c r="E1048499" s="201"/>
      <c r="F1048499" s="201"/>
      <c r="G1048499" s="200"/>
      <c r="H1048499" s="201"/>
      <c r="I1048499" s="201"/>
      <c r="J1048499" s="201"/>
      <c r="K1048499" s="198"/>
      <c r="L1048499" s="201"/>
      <c r="M1048499" s="197" t="s">
        <v>290</v>
      </c>
      <c r="N1048499" s="195"/>
      <c r="O1048499" s="195"/>
      <c r="P1048499" s="207"/>
      <c r="Q1048499" s="207"/>
      <c r="R1048499" s="196" t="s">
        <v>112</v>
      </c>
      <c r="U1048499" s="174"/>
      <c r="V1048499" s="179"/>
      <c r="W1048499" s="174"/>
      <c r="X1048499" s="174"/>
      <c r="Y1048499" s="174"/>
      <c r="Z1048499" s="174"/>
      <c r="AA1048499" s="174"/>
      <c r="AB1048499" s="174"/>
      <c r="AC1048499" s="174"/>
      <c r="AD1048499" s="174"/>
      <c r="AE1048499" s="174"/>
      <c r="AF1048499" s="174"/>
      <c r="AG1048499" s="174"/>
      <c r="AH1048499" s="174"/>
      <c r="AJ1048499" s="174"/>
      <c r="AK1048499" s="174"/>
      <c r="AL1048499" s="174"/>
      <c r="AM1048499" s="174"/>
      <c r="AN1048499" s="174"/>
      <c r="AO1048499" s="174"/>
      <c r="AP1048499" s="175"/>
      <c r="AQ1048499" s="174"/>
      <c r="AR1048499" s="174"/>
      <c r="AS1048499" s="174"/>
      <c r="AT1048499" s="174"/>
      <c r="AU1048499" s="174"/>
      <c r="AV1048499" s="174"/>
      <c r="AW1048499" s="174"/>
      <c r="AY1048499" s="174"/>
      <c r="AZ1048499" s="174"/>
      <c r="BC1048499" s="175"/>
      <c r="BE1048499" s="175"/>
      <c r="BF1048499" s="175"/>
      <c r="BG1048499" s="174"/>
    </row>
    <row r="1048500" spans="1:59" s="176" customFormat="1" ht="15" customHeight="1" x14ac:dyDescent="0.2">
      <c r="B1048500" s="186"/>
      <c r="C1048500" s="201"/>
      <c r="D1048500" s="201"/>
      <c r="E1048500" s="201"/>
      <c r="F1048500" s="201"/>
      <c r="G1048500" s="200"/>
      <c r="H1048500" s="201"/>
      <c r="I1048500" s="201"/>
      <c r="J1048500" s="201"/>
      <c r="K1048500" s="198"/>
      <c r="L1048500" s="201"/>
      <c r="M1048500" s="197" t="s">
        <v>265</v>
      </c>
      <c r="N1048500" s="195"/>
      <c r="O1048500" s="195"/>
      <c r="P1048500" s="207"/>
      <c r="Q1048500" s="207"/>
      <c r="R1048500" s="196"/>
      <c r="U1048500" s="174"/>
      <c r="V1048500" s="179"/>
      <c r="W1048500" s="174"/>
      <c r="X1048500" s="174"/>
      <c r="Y1048500" s="174"/>
      <c r="Z1048500" s="174"/>
      <c r="AA1048500" s="174"/>
      <c r="AB1048500" s="174"/>
      <c r="AC1048500" s="174"/>
      <c r="AD1048500" s="174"/>
      <c r="AE1048500" s="174"/>
      <c r="AF1048500" s="174"/>
      <c r="AG1048500" s="174"/>
      <c r="AH1048500" s="174"/>
      <c r="AJ1048500" s="174"/>
      <c r="AK1048500" s="174"/>
      <c r="AL1048500" s="174"/>
      <c r="AM1048500" s="174"/>
      <c r="AN1048500" s="174"/>
      <c r="AO1048500" s="174"/>
      <c r="AP1048500" s="174"/>
      <c r="AQ1048500" s="175"/>
      <c r="AR1048500" s="174"/>
      <c r="AS1048500" s="174"/>
      <c r="AT1048500" s="175"/>
      <c r="AU1048500" s="174"/>
      <c r="AV1048500" s="175"/>
      <c r="AW1048500" s="175"/>
      <c r="AY1048500" s="174"/>
      <c r="AZ1048500" s="174"/>
      <c r="BC1048500" s="174"/>
      <c r="BE1048500" s="174"/>
      <c r="BF1048500" s="175"/>
      <c r="BG1048500" s="174"/>
    </row>
    <row r="1048501" spans="1:59" s="176" customFormat="1" ht="15" customHeight="1" x14ac:dyDescent="0.2">
      <c r="B1048501" s="186"/>
      <c r="C1048501" s="201"/>
      <c r="D1048501" s="201"/>
      <c r="E1048501" s="201"/>
      <c r="F1048501" s="201"/>
      <c r="G1048501" s="200"/>
      <c r="H1048501" s="201"/>
      <c r="I1048501" s="201"/>
      <c r="J1048501" s="201"/>
      <c r="K1048501" s="198"/>
      <c r="L1048501" s="201"/>
      <c r="M1048501" s="197" t="s">
        <v>318</v>
      </c>
      <c r="N1048501" s="195"/>
      <c r="O1048501" s="195"/>
      <c r="P1048501" s="207"/>
      <c r="Q1048501" s="207"/>
      <c r="R1048501" s="196"/>
      <c r="U1048501" s="174"/>
      <c r="V1048501" s="179"/>
      <c r="W1048501" s="174"/>
      <c r="X1048501" s="174"/>
      <c r="Y1048501" s="174"/>
      <c r="Z1048501" s="174"/>
      <c r="AA1048501" s="174"/>
      <c r="AB1048501" s="174"/>
      <c r="AC1048501" s="174"/>
      <c r="AD1048501" s="175"/>
      <c r="AE1048501" s="174"/>
      <c r="AF1048501" s="174"/>
      <c r="AG1048501" s="175"/>
      <c r="AH1048501" s="174"/>
      <c r="AJ1048501" s="174"/>
      <c r="AK1048501" s="174"/>
      <c r="AL1048501" s="174"/>
      <c r="AM1048501" s="174"/>
      <c r="AN1048501" s="175"/>
      <c r="AO1048501" s="174"/>
      <c r="AP1048501" s="174"/>
      <c r="AQ1048501" s="174"/>
      <c r="AR1048501" s="174"/>
      <c r="AS1048501" s="175"/>
      <c r="AT1048501" s="174"/>
      <c r="AU1048501" s="174"/>
      <c r="AV1048501" s="174"/>
      <c r="AW1048501" s="174"/>
      <c r="AY1048501" s="174"/>
      <c r="AZ1048501" s="174"/>
      <c r="BC1048501" s="175"/>
      <c r="BE1048501" s="175"/>
      <c r="BF1048501" s="175"/>
      <c r="BG1048501" s="174"/>
    </row>
    <row r="1048502" spans="1:59" s="176" customFormat="1" ht="15" customHeight="1" x14ac:dyDescent="0.2">
      <c r="B1048502" s="186"/>
      <c r="C1048502" s="201"/>
      <c r="D1048502" s="201"/>
      <c r="E1048502" s="201"/>
      <c r="F1048502" s="201"/>
      <c r="G1048502" s="200"/>
      <c r="H1048502" s="201"/>
      <c r="I1048502" s="201"/>
      <c r="J1048502" s="201"/>
      <c r="K1048502" s="198"/>
      <c r="L1048502" s="201"/>
      <c r="M1048502" s="191" t="s">
        <v>109</v>
      </c>
      <c r="N1048502" s="190"/>
      <c r="O1048502" s="195"/>
      <c r="P1048502" s="207"/>
      <c r="Q1048502" s="207"/>
      <c r="R1048502" s="196"/>
      <c r="U1048502" s="174"/>
      <c r="V1048502" s="179"/>
      <c r="W1048502" s="174"/>
      <c r="X1048502" s="174"/>
      <c r="Y1048502" s="174"/>
      <c r="Z1048502" s="174"/>
      <c r="AA1048502" s="174"/>
      <c r="AB1048502" s="174"/>
      <c r="AC1048502" s="174"/>
      <c r="AD1048502" s="174"/>
      <c r="AE1048502" s="174"/>
      <c r="AF1048502" s="174"/>
      <c r="AG1048502" s="174"/>
      <c r="AH1048502" s="174"/>
      <c r="AJ1048502" s="174"/>
      <c r="AK1048502" s="174"/>
      <c r="AL1048502" s="175"/>
      <c r="AM1048502" s="174"/>
      <c r="AN1048502" s="174"/>
      <c r="AO1048502" s="174"/>
      <c r="AP1048502" s="174"/>
      <c r="AQ1048502" s="174"/>
      <c r="AR1048502" s="174"/>
      <c r="AS1048502" s="174"/>
      <c r="AT1048502" s="174"/>
      <c r="AU1048502" s="174"/>
      <c r="AV1048502" s="174"/>
      <c r="AW1048502" s="174"/>
      <c r="AY1048502" s="174"/>
      <c r="AZ1048502" s="174"/>
      <c r="BC1048502" s="174"/>
      <c r="BE1048502" s="174"/>
      <c r="BF1048502" s="175"/>
      <c r="BG1048502" s="174"/>
    </row>
    <row r="1048503" spans="1:59" s="176" customFormat="1" ht="15" customHeight="1" x14ac:dyDescent="0.2">
      <c r="B1048503" s="186"/>
      <c r="C1048503" s="201"/>
      <c r="D1048503" s="201"/>
      <c r="E1048503" s="201"/>
      <c r="F1048503" s="201"/>
      <c r="G1048503" s="200"/>
      <c r="H1048503" s="201"/>
      <c r="I1048503" s="201"/>
      <c r="J1048503" s="201"/>
      <c r="K1048503" s="198"/>
      <c r="L1048503" s="201"/>
      <c r="M1048503" s="197" t="s">
        <v>292</v>
      </c>
      <c r="N1048503" s="195"/>
      <c r="O1048503" s="195"/>
      <c r="P1048503" s="207"/>
      <c r="Q1048503" s="207"/>
      <c r="R1048503" s="196"/>
      <c r="U1048503" s="174"/>
      <c r="V1048503" s="179"/>
      <c r="W1048503" s="174"/>
      <c r="X1048503" s="174"/>
      <c r="Y1048503" s="174"/>
      <c r="Z1048503" s="174"/>
      <c r="AA1048503" s="174"/>
      <c r="AB1048503" s="174"/>
      <c r="AC1048503" s="175"/>
      <c r="AD1048503" s="174"/>
      <c r="AE1048503" s="174"/>
      <c r="AF1048503" s="174"/>
      <c r="AG1048503" s="174"/>
      <c r="AH1048503" s="174"/>
      <c r="AJ1048503" s="174"/>
      <c r="AK1048503" s="174"/>
      <c r="AL1048503" s="174"/>
      <c r="AM1048503" s="174"/>
      <c r="AN1048503" s="175"/>
      <c r="AO1048503" s="175"/>
      <c r="AP1048503" s="174"/>
      <c r="AQ1048503" s="174"/>
      <c r="AR1048503" s="175"/>
      <c r="AS1048503" s="174"/>
      <c r="AT1048503" s="174"/>
      <c r="AU1048503" s="174"/>
      <c r="AV1048503" s="174"/>
      <c r="AW1048503" s="175"/>
      <c r="AY1048503" s="174"/>
      <c r="AZ1048503" s="174"/>
      <c r="BC1048503" s="175"/>
      <c r="BE1048503" s="175"/>
      <c r="BF1048503" s="175"/>
      <c r="BG1048503" s="174"/>
    </row>
    <row r="1048504" spans="1:59" s="176" customFormat="1" ht="15" customHeight="1" x14ac:dyDescent="0.2">
      <c r="B1048504" s="186"/>
      <c r="C1048504" s="201"/>
      <c r="D1048504" s="201"/>
      <c r="E1048504" s="201"/>
      <c r="F1048504" s="201"/>
      <c r="G1048504" s="200"/>
      <c r="H1048504" s="201"/>
      <c r="I1048504" s="201"/>
      <c r="J1048504" s="201"/>
      <c r="K1048504" s="198"/>
      <c r="L1048504" s="201"/>
      <c r="M1048504" s="197" t="s">
        <v>257</v>
      </c>
      <c r="N1048504" s="195"/>
      <c r="O1048504" s="195"/>
      <c r="P1048504" s="207"/>
      <c r="Q1048504" s="207"/>
      <c r="R1048504" s="203"/>
      <c r="U1048504" s="174"/>
      <c r="V1048504" s="179"/>
      <c r="W1048504" s="174"/>
      <c r="X1048504" s="174"/>
      <c r="Y1048504" s="174"/>
      <c r="Z1048504" s="174"/>
      <c r="AA1048504" s="174"/>
      <c r="AB1048504" s="174"/>
      <c r="AC1048504" s="174"/>
      <c r="AD1048504" s="174"/>
      <c r="AE1048504" s="174"/>
      <c r="AF1048504" s="174"/>
      <c r="AG1048504" s="174"/>
      <c r="AH1048504" s="174"/>
      <c r="AJ1048504" s="174"/>
      <c r="AK1048504" s="174"/>
      <c r="AL1048504" s="174"/>
      <c r="AM1048504" s="175"/>
      <c r="AN1048504" s="174"/>
      <c r="AO1048504" s="174"/>
      <c r="AP1048504" s="175"/>
      <c r="AQ1048504" s="174"/>
      <c r="AR1048504" s="174"/>
      <c r="AS1048504" s="174"/>
      <c r="AT1048504" s="174"/>
      <c r="AU1048504" s="175"/>
      <c r="AV1048504" s="174"/>
      <c r="AW1048504" s="174"/>
      <c r="AY1048504" s="174"/>
      <c r="AZ1048504" s="174"/>
      <c r="BC1048504" s="174"/>
      <c r="BE1048504" s="174"/>
      <c r="BF1048504" s="175"/>
      <c r="BG1048504" s="174"/>
    </row>
    <row r="1048505" spans="1:59" s="176" customFormat="1" ht="15" customHeight="1" x14ac:dyDescent="0.2">
      <c r="B1048505" s="186"/>
      <c r="C1048505" s="201"/>
      <c r="D1048505" s="201"/>
      <c r="E1048505" s="201"/>
      <c r="F1048505" s="201"/>
      <c r="G1048505" s="200"/>
      <c r="H1048505" s="201"/>
      <c r="I1048505" s="201"/>
      <c r="J1048505" s="201"/>
      <c r="K1048505" s="198"/>
      <c r="L1048505" s="201"/>
      <c r="M1048505" s="197" t="s">
        <v>261</v>
      </c>
      <c r="N1048505" s="195"/>
      <c r="O1048505" s="195"/>
      <c r="P1048505" s="207"/>
      <c r="Q1048505" s="207"/>
      <c r="R1048505" s="199"/>
      <c r="U1048505" s="174"/>
      <c r="V1048505" s="179"/>
      <c r="W1048505" s="174"/>
      <c r="X1048505" s="174"/>
      <c r="Y1048505" s="174"/>
      <c r="Z1048505" s="174"/>
      <c r="AA1048505" s="174"/>
      <c r="AB1048505" s="174"/>
      <c r="AC1048505" s="174"/>
      <c r="AD1048505" s="174"/>
      <c r="AE1048505" s="174"/>
      <c r="AF1048505" s="174"/>
      <c r="AG1048505" s="174"/>
      <c r="AH1048505" s="175"/>
      <c r="AJ1048505" s="174"/>
      <c r="AK1048505" s="174"/>
      <c r="AL1048505" s="174"/>
      <c r="AM1048505" s="174"/>
      <c r="AN1048505" s="174"/>
      <c r="AO1048505" s="174"/>
      <c r="AP1048505" s="174"/>
      <c r="AQ1048505" s="175"/>
      <c r="AR1048505" s="174"/>
      <c r="AS1048505" s="174"/>
      <c r="AT1048505" s="174"/>
      <c r="AU1048505" s="174"/>
      <c r="AV1048505" s="174"/>
      <c r="AW1048505" s="174"/>
      <c r="AY1048505" s="174"/>
      <c r="AZ1048505" s="174"/>
      <c r="BC1048505" s="175"/>
      <c r="BE1048505" s="175"/>
      <c r="BF1048505" s="175"/>
      <c r="BG1048505" s="174"/>
    </row>
    <row r="1048506" spans="1:59" s="176" customFormat="1" ht="15" customHeight="1" x14ac:dyDescent="0.2">
      <c r="B1048506" s="186"/>
      <c r="C1048506" s="201"/>
      <c r="D1048506" s="201"/>
      <c r="E1048506" s="201"/>
      <c r="F1048506" s="201"/>
      <c r="G1048506" s="200"/>
      <c r="H1048506" s="201"/>
      <c r="I1048506" s="201"/>
      <c r="J1048506" s="201"/>
      <c r="K1048506" s="198"/>
      <c r="L1048506" s="201"/>
      <c r="M1048506" s="197" t="s">
        <v>266</v>
      </c>
      <c r="N1048506" s="195"/>
      <c r="O1048506" s="201"/>
      <c r="P1048506" s="207"/>
      <c r="Q1048506" s="207"/>
      <c r="R1048506" s="196"/>
      <c r="U1048506" s="174"/>
      <c r="V1048506" s="179"/>
      <c r="W1048506" s="174"/>
      <c r="X1048506" s="174"/>
      <c r="Y1048506" s="174"/>
      <c r="Z1048506" s="174"/>
      <c r="AA1048506" s="174"/>
      <c r="AB1048506" s="174"/>
      <c r="AC1048506" s="174"/>
      <c r="AD1048506" s="174"/>
      <c r="AE1048506" s="174"/>
      <c r="AF1048506" s="174"/>
      <c r="AG1048506" s="174"/>
      <c r="AH1048506" s="174"/>
      <c r="AK1048506" s="174"/>
      <c r="AL1048506" s="174"/>
      <c r="AM1048506" s="174"/>
      <c r="AN1048506" s="174"/>
      <c r="AO1048506" s="174"/>
      <c r="AP1048506" s="174"/>
      <c r="AQ1048506" s="174"/>
      <c r="AR1048506" s="174"/>
      <c r="AS1048506" s="174"/>
      <c r="AT1048506" s="174"/>
      <c r="AU1048506" s="174"/>
      <c r="AV1048506" s="174"/>
      <c r="AW1048506" s="174"/>
      <c r="AY1048506" s="174"/>
      <c r="AZ1048506" s="175"/>
      <c r="BC1048506" s="174"/>
      <c r="BE1048506" s="174"/>
      <c r="BF1048506" s="175"/>
      <c r="BG1048506" s="174"/>
    </row>
    <row r="1048507" spans="1:59" s="174" customFormat="1" ht="15" customHeight="1" x14ac:dyDescent="0.2">
      <c r="B1048507" s="183"/>
      <c r="C1048507" s="195"/>
      <c r="D1048507" s="195"/>
      <c r="E1048507" s="195"/>
      <c r="F1048507" s="195"/>
      <c r="G1048507" s="200"/>
      <c r="H1048507" s="195"/>
      <c r="I1048507" s="195"/>
      <c r="J1048507" s="195"/>
      <c r="K1048507" s="197"/>
      <c r="L1048507" s="195"/>
      <c r="M1048507" s="197" t="s">
        <v>271</v>
      </c>
      <c r="N1048507" s="195"/>
      <c r="O1048507" s="190"/>
      <c r="P1048507" s="207"/>
      <c r="Q1048507" s="207"/>
      <c r="R1048507" s="196"/>
      <c r="V1048507" s="179"/>
      <c r="AJ1048507" s="175"/>
      <c r="BF1048507" s="175"/>
    </row>
    <row r="1048508" spans="1:59" ht="15" customHeight="1" thickBot="1" x14ac:dyDescent="0.25">
      <c r="A1048508" s="183"/>
      <c r="C1048508" s="217"/>
      <c r="D1048508" s="217"/>
      <c r="E1048508" s="217"/>
      <c r="F1048508" s="217"/>
      <c r="G1048508" s="218"/>
      <c r="H1048508" s="217"/>
      <c r="I1048508" s="217"/>
      <c r="J1048508" s="217"/>
      <c r="K1048508" s="213"/>
      <c r="L1048508" s="214"/>
      <c r="M1048508" s="213" t="s">
        <v>318</v>
      </c>
      <c r="N1048508" s="214"/>
      <c r="O1048508" s="214"/>
      <c r="P1048508" s="219"/>
      <c r="Q1048508" s="214"/>
      <c r="R1048508" s="216"/>
      <c r="S1048508" s="174"/>
      <c r="U1048508" s="183"/>
      <c r="V1048508" s="185"/>
      <c r="W1048508" s="183"/>
      <c r="X1048508" s="183"/>
      <c r="Y1048508" s="183"/>
      <c r="Z1048508" s="183"/>
      <c r="AA1048508" s="183"/>
      <c r="AB1048508" s="183"/>
      <c r="AC1048508" s="183"/>
      <c r="AD1048508" s="183"/>
    </row>
    <row r="1048509" spans="1:59" ht="15" customHeight="1" x14ac:dyDescent="0.2">
      <c r="A1048509" s="183"/>
      <c r="K1048509" s="174"/>
      <c r="L1048509" s="176"/>
      <c r="M1048509" s="174"/>
      <c r="N1048509" s="174"/>
      <c r="O1048509" s="174"/>
      <c r="P1048509" s="180"/>
      <c r="Q1048509" s="174"/>
      <c r="R1048509" s="174"/>
      <c r="S1048509" s="174"/>
      <c r="U1048509" s="183"/>
      <c r="V1048509" s="185"/>
      <c r="W1048509" s="183"/>
      <c r="X1048509" s="183"/>
      <c r="Y1048509" s="183"/>
      <c r="Z1048509" s="183"/>
      <c r="AA1048509" s="183"/>
      <c r="AB1048509" s="183"/>
      <c r="AC1048509" s="183"/>
      <c r="AD1048509" s="183"/>
    </row>
    <row r="1048510" spans="1:59" s="186" customFormat="1" ht="15" customHeight="1" x14ac:dyDescent="0.2">
      <c r="G1048510" s="184"/>
      <c r="K1048510" s="176"/>
      <c r="L1048510" s="176"/>
      <c r="M1048510" s="176"/>
      <c r="N1048510" s="176"/>
      <c r="O1048510" s="174"/>
      <c r="P1048510" s="180"/>
      <c r="Q1048510" s="176"/>
      <c r="R1048510" s="176"/>
      <c r="S1048510" s="174"/>
      <c r="U1048510" s="183"/>
      <c r="V1048510" s="185"/>
      <c r="W1048510" s="183"/>
      <c r="X1048510" s="183"/>
      <c r="Y1048510" s="183"/>
      <c r="Z1048510" s="183"/>
      <c r="AA1048510" s="183"/>
      <c r="AB1048510" s="183"/>
      <c r="AC1048510" s="183"/>
      <c r="AD1048510" s="183"/>
    </row>
    <row r="1048511" spans="1:59" s="186" customFormat="1" ht="15" customHeight="1" x14ac:dyDescent="0.2">
      <c r="G1048511" s="184"/>
      <c r="K1048511" s="176"/>
      <c r="L1048511" s="176"/>
      <c r="M1048511" s="176"/>
      <c r="N1048511" s="176"/>
      <c r="O1048511" s="174"/>
      <c r="P1048511" s="180"/>
      <c r="Q1048511" s="176"/>
      <c r="R1048511" s="176"/>
      <c r="S1048511" s="174"/>
      <c r="U1048511" s="183"/>
      <c r="V1048511" s="185"/>
      <c r="W1048511" s="183"/>
      <c r="X1048511" s="183"/>
      <c r="Y1048511" s="183"/>
      <c r="Z1048511" s="183"/>
      <c r="AA1048511" s="183"/>
      <c r="AB1048511" s="183"/>
      <c r="AC1048511" s="183"/>
      <c r="AD1048511" s="183"/>
    </row>
    <row r="1048512" spans="1:59" s="186" customFormat="1" ht="15" customHeight="1" x14ac:dyDescent="0.2">
      <c r="G1048512" s="184"/>
      <c r="K1048512" s="176"/>
      <c r="L1048512" s="176"/>
      <c r="M1048512" s="176"/>
      <c r="N1048512" s="176"/>
      <c r="O1048512" s="174"/>
      <c r="P1048512" s="180"/>
      <c r="Q1048512" s="176"/>
      <c r="R1048512" s="176"/>
      <c r="S1048512" s="174"/>
      <c r="U1048512" s="183"/>
      <c r="V1048512" s="185"/>
      <c r="W1048512" s="183"/>
      <c r="X1048512" s="183"/>
      <c r="Y1048512" s="183"/>
      <c r="Z1048512" s="183"/>
      <c r="AA1048512" s="183"/>
      <c r="AB1048512" s="183"/>
      <c r="AC1048512" s="183"/>
      <c r="AD1048512" s="183"/>
    </row>
    <row r="1048513" spans="1:30" s="186" customFormat="1" ht="15" customHeight="1" x14ac:dyDescent="0.2">
      <c r="G1048513" s="184"/>
      <c r="K1048513" s="176"/>
      <c r="L1048513" s="176"/>
      <c r="M1048513" s="176"/>
      <c r="N1048513" s="176"/>
      <c r="O1048513" s="176"/>
      <c r="P1048513" s="180"/>
      <c r="Q1048513" s="176"/>
      <c r="R1048513" s="176"/>
      <c r="S1048513" s="174"/>
      <c r="U1048513" s="183"/>
      <c r="V1048513" s="185"/>
      <c r="W1048513" s="183"/>
      <c r="X1048513" s="183"/>
      <c r="Y1048513" s="183"/>
      <c r="Z1048513" s="183"/>
      <c r="AA1048513" s="183"/>
      <c r="AB1048513" s="183"/>
      <c r="AC1048513" s="183"/>
      <c r="AD1048513" s="183"/>
    </row>
    <row r="1048514" spans="1:30" s="186" customFormat="1" ht="15" customHeight="1" x14ac:dyDescent="0.2">
      <c r="G1048514" s="184"/>
      <c r="K1048514" s="176"/>
      <c r="L1048514" s="176"/>
      <c r="M1048514" s="176"/>
      <c r="N1048514" s="176"/>
      <c r="O1048514" s="176"/>
      <c r="P1048514" s="180"/>
      <c r="Q1048514" s="176"/>
      <c r="R1048514" s="176"/>
      <c r="S1048514" s="174"/>
      <c r="U1048514" s="183"/>
      <c r="V1048514" s="185"/>
      <c r="W1048514" s="183"/>
      <c r="X1048514" s="183"/>
      <c r="Y1048514" s="183"/>
      <c r="Z1048514" s="183"/>
      <c r="AA1048514" s="183"/>
      <c r="AB1048514" s="183"/>
      <c r="AC1048514" s="183"/>
      <c r="AD1048514" s="183"/>
    </row>
    <row r="1048515" spans="1:30" s="186" customFormat="1" ht="15" customHeight="1" x14ac:dyDescent="0.2">
      <c r="G1048515" s="184"/>
      <c r="K1048515" s="176"/>
      <c r="L1048515" s="176"/>
      <c r="M1048515" s="176"/>
      <c r="N1048515" s="176"/>
      <c r="O1048515" s="176"/>
      <c r="P1048515" s="180"/>
      <c r="Q1048515" s="176"/>
      <c r="R1048515" s="176"/>
      <c r="S1048515" s="174"/>
      <c r="U1048515" s="183"/>
      <c r="V1048515" s="185"/>
      <c r="W1048515" s="183"/>
      <c r="X1048515" s="183"/>
      <c r="Y1048515" s="183"/>
      <c r="Z1048515" s="183"/>
      <c r="AA1048515" s="183"/>
      <c r="AB1048515" s="183"/>
      <c r="AC1048515" s="183"/>
      <c r="AD1048515" s="183"/>
    </row>
    <row r="1048516" spans="1:30" s="186" customFormat="1" ht="15" customHeight="1" x14ac:dyDescent="0.2">
      <c r="G1048516" s="184"/>
      <c r="K1048516" s="176"/>
      <c r="L1048516" s="176"/>
      <c r="M1048516" s="176"/>
      <c r="N1048516" s="176"/>
      <c r="O1048516" s="176"/>
      <c r="P1048516" s="180"/>
      <c r="Q1048516" s="176"/>
      <c r="R1048516" s="176"/>
      <c r="S1048516" s="174"/>
      <c r="U1048516" s="183"/>
      <c r="V1048516" s="185"/>
      <c r="W1048516" s="183"/>
      <c r="X1048516" s="183"/>
      <c r="Y1048516" s="183"/>
      <c r="Z1048516" s="183"/>
      <c r="AA1048516" s="183"/>
      <c r="AB1048516" s="183"/>
      <c r="AC1048516" s="183"/>
      <c r="AD1048516" s="183"/>
    </row>
    <row r="1048517" spans="1:30" s="186" customFormat="1" ht="15" customHeight="1" x14ac:dyDescent="0.2">
      <c r="G1048517" s="184"/>
      <c r="K1048517" s="176"/>
      <c r="L1048517" s="176"/>
      <c r="M1048517" s="176"/>
      <c r="N1048517" s="176"/>
      <c r="O1048517" s="176"/>
      <c r="P1048517" s="180"/>
      <c r="Q1048517" s="176"/>
      <c r="R1048517" s="176"/>
      <c r="S1048517" s="174"/>
      <c r="U1048517" s="183"/>
      <c r="V1048517" s="185"/>
      <c r="W1048517" s="183"/>
      <c r="X1048517" s="183"/>
      <c r="Y1048517" s="183"/>
      <c r="Z1048517" s="183"/>
      <c r="AA1048517" s="183"/>
      <c r="AB1048517" s="183"/>
      <c r="AC1048517" s="183"/>
      <c r="AD1048517" s="183"/>
    </row>
    <row r="1048518" spans="1:30" s="186" customFormat="1" ht="15" customHeight="1" x14ac:dyDescent="0.2">
      <c r="G1048518" s="184"/>
      <c r="L1048518" s="176"/>
      <c r="M1048518" s="176"/>
      <c r="N1048518" s="176"/>
      <c r="O1048518" s="176"/>
      <c r="P1048518" s="187"/>
      <c r="S1048518" s="183"/>
      <c r="U1048518" s="183"/>
      <c r="V1048518" s="185"/>
      <c r="W1048518" s="183"/>
      <c r="X1048518" s="183"/>
      <c r="Y1048518" s="183"/>
      <c r="Z1048518" s="183"/>
      <c r="AA1048518" s="183"/>
      <c r="AB1048518" s="183"/>
      <c r="AC1048518" s="183"/>
      <c r="AD1048518" s="183"/>
    </row>
    <row r="1048519" spans="1:30" s="186" customFormat="1" ht="15" customHeight="1" x14ac:dyDescent="0.2">
      <c r="G1048519" s="184"/>
      <c r="L1048519" s="176"/>
      <c r="M1048519" s="176"/>
      <c r="N1048519" s="176"/>
      <c r="O1048519" s="175"/>
      <c r="P1048519" s="187"/>
      <c r="S1048519" s="183"/>
      <c r="U1048519" s="183"/>
      <c r="V1048519" s="185"/>
      <c r="W1048519" s="183"/>
      <c r="X1048519" s="183"/>
      <c r="Y1048519" s="183"/>
      <c r="Z1048519" s="183"/>
      <c r="AA1048519" s="183"/>
      <c r="AB1048519" s="183"/>
      <c r="AC1048519" s="183"/>
      <c r="AD1048519" s="183"/>
    </row>
    <row r="1048520" spans="1:30" s="186" customFormat="1" ht="15" customHeight="1" x14ac:dyDescent="0.2">
      <c r="G1048520" s="184"/>
      <c r="L1048520" s="176"/>
      <c r="M1048520" s="176"/>
      <c r="N1048520" s="176"/>
      <c r="O1048520" s="174"/>
      <c r="P1048520" s="187"/>
      <c r="S1048520" s="183"/>
      <c r="U1048520" s="183"/>
      <c r="V1048520" s="185"/>
      <c r="W1048520" s="183"/>
      <c r="X1048520" s="183"/>
      <c r="Y1048520" s="183"/>
      <c r="Z1048520" s="183"/>
      <c r="AA1048520" s="183"/>
      <c r="AB1048520" s="183"/>
      <c r="AC1048520" s="183"/>
      <c r="AD1048520" s="183"/>
    </row>
    <row r="1048521" spans="1:30" ht="15" customHeight="1" x14ac:dyDescent="0.2">
      <c r="A1048521" s="183"/>
      <c r="L1048521" s="176"/>
      <c r="M1048521" s="176"/>
      <c r="N1048521" s="176"/>
      <c r="O1048521" s="174"/>
      <c r="P1048521" s="187"/>
      <c r="S1048521" s="183"/>
      <c r="U1048521" s="183"/>
      <c r="V1048521" s="185"/>
      <c r="W1048521" s="183"/>
      <c r="X1048521" s="183"/>
      <c r="Y1048521" s="183"/>
      <c r="Z1048521" s="183"/>
      <c r="AA1048521" s="183"/>
      <c r="AB1048521" s="183"/>
      <c r="AC1048521" s="183"/>
      <c r="AD1048521" s="183"/>
    </row>
    <row r="1048522" spans="1:30" ht="15" customHeight="1" x14ac:dyDescent="0.2">
      <c r="A1048522" s="183"/>
      <c r="L1048522" s="176"/>
      <c r="M1048522" s="176"/>
      <c r="N1048522" s="176"/>
      <c r="S1048522" s="183"/>
      <c r="U1048522" s="183"/>
      <c r="V1048522" s="185"/>
      <c r="W1048522" s="183"/>
      <c r="X1048522" s="183"/>
      <c r="Y1048522" s="183"/>
      <c r="Z1048522" s="183"/>
      <c r="AA1048522" s="183"/>
      <c r="AB1048522" s="183"/>
      <c r="AC1048522" s="183"/>
      <c r="AD1048522" s="183"/>
    </row>
    <row r="1048523" spans="1:30" ht="15" customHeight="1" x14ac:dyDescent="0.2">
      <c r="A1048523" s="183"/>
      <c r="L1048523" s="176"/>
      <c r="M1048523" s="176"/>
      <c r="N1048523" s="176"/>
    </row>
    <row r="1048524" spans="1:30" ht="15" customHeight="1" x14ac:dyDescent="0.2">
      <c r="A1048524" s="183"/>
      <c r="L1048524" s="176"/>
      <c r="M1048524" s="176"/>
      <c r="N1048524" s="176"/>
      <c r="P1048524" s="186"/>
    </row>
    <row r="1048525" spans="1:30" ht="15" customHeight="1" x14ac:dyDescent="0.2">
      <c r="A1048525" s="183"/>
      <c r="L1048525" s="176"/>
      <c r="M1048525" s="176"/>
      <c r="N1048525" s="176"/>
      <c r="P1048525" s="186"/>
    </row>
    <row r="1048526" spans="1:30" ht="15" customHeight="1" x14ac:dyDescent="0.2">
      <c r="A1048526" s="183"/>
      <c r="L1048526" s="176"/>
      <c r="M1048526" s="176"/>
      <c r="N1048526" s="176"/>
      <c r="P1048526" s="186"/>
    </row>
    <row r="1048527" spans="1:30" ht="15" customHeight="1" x14ac:dyDescent="0.2">
      <c r="A1048527" s="183"/>
      <c r="L1048527" s="176"/>
      <c r="M1048527" s="174"/>
      <c r="N1048527" s="174"/>
      <c r="P1048527" s="186"/>
    </row>
    <row r="1048528" spans="1:30" ht="15" customHeight="1" x14ac:dyDescent="0.2">
      <c r="A1048528" s="183"/>
      <c r="L1048528" s="176"/>
      <c r="M1048528" s="176"/>
      <c r="N1048528" s="176"/>
    </row>
    <row r="1048529" spans="1:14" ht="15" customHeight="1" x14ac:dyDescent="0.2">
      <c r="A1048529" s="183"/>
      <c r="L1048529" s="176"/>
      <c r="M1048529" s="176"/>
      <c r="N1048529" s="176"/>
    </row>
    <row r="1048530" spans="1:14" ht="15" customHeight="1" x14ac:dyDescent="0.2">
      <c r="L1048530" s="176"/>
      <c r="M1048530" s="176"/>
      <c r="N1048530" s="176"/>
    </row>
    <row r="1048531" spans="1:14" ht="15" customHeight="1" x14ac:dyDescent="0.2">
      <c r="L1048531" s="176"/>
      <c r="M1048531" s="176"/>
      <c r="N1048531" s="176"/>
    </row>
    <row r="1048532" spans="1:14" ht="15" customHeight="1" x14ac:dyDescent="0.2">
      <c r="L1048532" s="176"/>
      <c r="M1048532" s="176"/>
      <c r="N1048532" s="176"/>
    </row>
    <row r="1048533" spans="1:14" ht="15" customHeight="1" x14ac:dyDescent="0.2">
      <c r="L1048533" s="176"/>
      <c r="M1048533" s="176"/>
      <c r="N1048533" s="176"/>
    </row>
    <row r="1048534" spans="1:14" ht="15" customHeight="1" x14ac:dyDescent="0.2">
      <c r="L1048534" s="176"/>
      <c r="M1048534" s="176"/>
      <c r="N1048534" s="176"/>
    </row>
    <row r="1048535" spans="1:14" ht="15" customHeight="1" x14ac:dyDescent="0.2">
      <c r="L1048535" s="176"/>
      <c r="M1048535" s="176"/>
      <c r="N1048535" s="176"/>
    </row>
    <row r="1048536" spans="1:14" ht="15" customHeight="1" x14ac:dyDescent="0.2">
      <c r="L1048536" s="176"/>
      <c r="M1048536" s="176"/>
      <c r="N1048536" s="176"/>
    </row>
    <row r="1048537" spans="1:14" ht="15" customHeight="1" x14ac:dyDescent="0.2">
      <c r="L1048537" s="176"/>
    </row>
    <row r="1048538" spans="1:14" ht="15" customHeight="1" x14ac:dyDescent="0.2">
      <c r="L1048538" s="176"/>
    </row>
    <row r="1048539" spans="1:14" ht="15" customHeight="1" x14ac:dyDescent="0.2">
      <c r="L1048539" s="176"/>
    </row>
    <row r="1048540" spans="1:14" ht="15" customHeight="1" x14ac:dyDescent="0.2">
      <c r="L1048540" s="176"/>
    </row>
    <row r="1048541" spans="1:14" ht="15" customHeight="1" x14ac:dyDescent="0.2">
      <c r="L1048541" s="176"/>
    </row>
    <row r="1048542" spans="1:14" ht="15" customHeight="1" x14ac:dyDescent="0.2">
      <c r="L1048542" s="176"/>
    </row>
    <row r="1048543" spans="1:14" ht="15" customHeight="1" x14ac:dyDescent="0.2">
      <c r="L1048543" s="176"/>
    </row>
    <row r="1048544" spans="1:14" ht="15" customHeight="1" x14ac:dyDescent="0.2">
      <c r="L1048544" s="176"/>
    </row>
    <row r="1048545" spans="12:12" ht="15" customHeight="1" x14ac:dyDescent="0.2">
      <c r="L1048545" s="176"/>
    </row>
    <row r="1048546" spans="12:12" ht="15" customHeight="1" x14ac:dyDescent="0.2">
      <c r="L1048546" s="176"/>
    </row>
    <row r="1048547" spans="12:12" ht="15" customHeight="1" x14ac:dyDescent="0.2">
      <c r="L1048547" s="176"/>
    </row>
    <row r="1048548" spans="12:12" ht="15" customHeight="1" x14ac:dyDescent="0.2">
      <c r="L1048548" s="176"/>
    </row>
    <row r="1048549" spans="12:12" ht="15" customHeight="1" x14ac:dyDescent="0.2">
      <c r="L1048549" s="176"/>
    </row>
    <row r="1048550" spans="12:12" ht="15" customHeight="1" x14ac:dyDescent="0.2">
      <c r="L1048550" s="176"/>
    </row>
    <row r="1048551" spans="12:12" ht="15" customHeight="1" x14ac:dyDescent="0.2">
      <c r="L1048551" s="176"/>
    </row>
    <row r="1048552" spans="12:12" ht="15" customHeight="1" x14ac:dyDescent="0.2">
      <c r="L1048552" s="176"/>
    </row>
    <row r="1048553" spans="12:12" ht="15" customHeight="1" x14ac:dyDescent="0.2">
      <c r="L1048553" s="176"/>
    </row>
    <row r="1048554" spans="12:12" ht="15" customHeight="1" x14ac:dyDescent="0.2">
      <c r="L1048554" s="176"/>
    </row>
    <row r="1048555" spans="12:12" ht="15" customHeight="1" x14ac:dyDescent="0.2">
      <c r="L1048555" s="174"/>
    </row>
  </sheetData>
  <sheetProtection algorithmName="SHA-512" hashValue="r73Q6+mRhnYJHGWInZ9j5I5OlRxvBI7HXTIODmiTNINfqVTxBH9XsHG8Z01kIpSUDqFhk1k3a2O/tiKJdBIE+w==" saltValue="Z76BQ1M6cL4dyCKib7juYQ==" spinCount="100000" sheet="1" objects="1" scenarios="1" formatCells="0" formatColumns="0" formatRows="0"/>
  <sortState ref="J1048514:J1048530">
    <sortCondition ref="J1048514"/>
  </sortState>
  <mergeCells count="263">
    <mergeCell ref="B4:N4"/>
    <mergeCell ref="B2:N2"/>
    <mergeCell ref="S66:S68"/>
    <mergeCell ref="S69:S71"/>
    <mergeCell ref="S72:S74"/>
    <mergeCell ref="S75:S77"/>
    <mergeCell ref="S78:S80"/>
    <mergeCell ref="S81:S83"/>
    <mergeCell ref="S84:S86"/>
    <mergeCell ref="S57:S59"/>
    <mergeCell ref="S60:S62"/>
    <mergeCell ref="S63:S65"/>
    <mergeCell ref="S12:S14"/>
    <mergeCell ref="S15:S17"/>
    <mergeCell ref="S18:S20"/>
    <mergeCell ref="S21:S23"/>
    <mergeCell ref="S24:S26"/>
    <mergeCell ref="S27:S29"/>
    <mergeCell ref="S30:S32"/>
    <mergeCell ref="S33:S35"/>
    <mergeCell ref="S36:S38"/>
    <mergeCell ref="S39:S41"/>
    <mergeCell ref="S42:S44"/>
    <mergeCell ref="S45:S47"/>
    <mergeCell ref="S90:S92"/>
    <mergeCell ref="S141:S143"/>
    <mergeCell ref="S144:S146"/>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S138:S140"/>
    <mergeCell ref="S48:S50"/>
    <mergeCell ref="S51:S53"/>
    <mergeCell ref="S54:S56"/>
    <mergeCell ref="E87:E89"/>
    <mergeCell ref="D81:D83"/>
    <mergeCell ref="E81:E83"/>
    <mergeCell ref="D84:D86"/>
    <mergeCell ref="E84:E86"/>
    <mergeCell ref="E75:E77"/>
    <mergeCell ref="D78:D80"/>
    <mergeCell ref="E78:E80"/>
    <mergeCell ref="D72:D74"/>
    <mergeCell ref="E72:E74"/>
    <mergeCell ref="S87:S89"/>
    <mergeCell ref="E45:E47"/>
    <mergeCell ref="D48:D50"/>
    <mergeCell ref="E63:E65"/>
    <mergeCell ref="D66:D68"/>
    <mergeCell ref="E66:E68"/>
    <mergeCell ref="E57:E59"/>
    <mergeCell ref="D60:D62"/>
    <mergeCell ref="E60:E62"/>
    <mergeCell ref="E69:E71"/>
    <mergeCell ref="D51:D53"/>
    <mergeCell ref="D57:D59"/>
    <mergeCell ref="E51:E53"/>
    <mergeCell ref="D54:D56"/>
    <mergeCell ref="E54:E56"/>
    <mergeCell ref="E48:E50"/>
    <mergeCell ref="C78:C80"/>
    <mergeCell ref="C81:C83"/>
    <mergeCell ref="C84:C86"/>
    <mergeCell ref="C87:C89"/>
    <mergeCell ref="D63:D65"/>
    <mergeCell ref="D69:D71"/>
    <mergeCell ref="D75:D77"/>
    <mergeCell ref="C63:C65"/>
    <mergeCell ref="C66:C68"/>
    <mergeCell ref="C69:C71"/>
    <mergeCell ref="C72:C74"/>
    <mergeCell ref="C75:C77"/>
    <mergeCell ref="D87:D89"/>
    <mergeCell ref="E27:E29"/>
    <mergeCell ref="D30:D32"/>
    <mergeCell ref="E30:E32"/>
    <mergeCell ref="E39:E41"/>
    <mergeCell ref="D42:D44"/>
    <mergeCell ref="E42:E44"/>
    <mergeCell ref="E33:E35"/>
    <mergeCell ref="D36:D38"/>
    <mergeCell ref="E36:E38"/>
    <mergeCell ref="B87:B89"/>
    <mergeCell ref="C18:C20"/>
    <mergeCell ref="C21:C23"/>
    <mergeCell ref="C24:C26"/>
    <mergeCell ref="C27:C29"/>
    <mergeCell ref="C30:C32"/>
    <mergeCell ref="C33:C35"/>
    <mergeCell ref="C36:C38"/>
    <mergeCell ref="C39:C41"/>
    <mergeCell ref="C42:C44"/>
    <mergeCell ref="C45:C47"/>
    <mergeCell ref="C48:C50"/>
    <mergeCell ref="C51:C53"/>
    <mergeCell ref="C54:C56"/>
    <mergeCell ref="C57:C59"/>
    <mergeCell ref="C60:C62"/>
    <mergeCell ref="B72:B74"/>
    <mergeCell ref="B75:B77"/>
    <mergeCell ref="B78:B80"/>
    <mergeCell ref="B81:B83"/>
    <mergeCell ref="B84:B86"/>
    <mergeCell ref="B57:B59"/>
    <mergeCell ref="B60:B62"/>
    <mergeCell ref="B63:B65"/>
    <mergeCell ref="B66:B68"/>
    <mergeCell ref="B69:B71"/>
    <mergeCell ref="B42:B44"/>
    <mergeCell ref="B45:B47"/>
    <mergeCell ref="B48:B50"/>
    <mergeCell ref="B51:B53"/>
    <mergeCell ref="B54:B56"/>
    <mergeCell ref="B27:B29"/>
    <mergeCell ref="B30:B32"/>
    <mergeCell ref="B33:B35"/>
    <mergeCell ref="B36:B38"/>
    <mergeCell ref="B39:B41"/>
    <mergeCell ref="B21:B23"/>
    <mergeCell ref="B24:B26"/>
    <mergeCell ref="E18:E20"/>
    <mergeCell ref="E21:E23"/>
    <mergeCell ref="E24:E26"/>
    <mergeCell ref="B12:B14"/>
    <mergeCell ref="B15:B17"/>
    <mergeCell ref="D18:D20"/>
    <mergeCell ref="D21:D23"/>
    <mergeCell ref="D24:D26"/>
    <mergeCell ref="B18:B20"/>
    <mergeCell ref="AQ1048476:AV1048476"/>
    <mergeCell ref="AW1048476:AX1048476"/>
    <mergeCell ref="AY1048476:BB1048476"/>
    <mergeCell ref="BC1048476:BF1048476"/>
    <mergeCell ref="BC1048366:BF1048366"/>
    <mergeCell ref="Z1048366:AC1048366"/>
    <mergeCell ref="AQ1048366:AV1048366"/>
    <mergeCell ref="AY1048366:BB1048366"/>
    <mergeCell ref="AW1048366:AX1048366"/>
    <mergeCell ref="K1048366:R1048366"/>
    <mergeCell ref="Z9:AA9"/>
    <mergeCell ref="F9:O9"/>
    <mergeCell ref="C1048366:H1048366"/>
    <mergeCell ref="E10:E11"/>
    <mergeCell ref="Z1048476:AC1048476"/>
    <mergeCell ref="AD1048476:AK1048476"/>
    <mergeCell ref="AD1048366:AK1048366"/>
    <mergeCell ref="AL1048366:AP1048366"/>
    <mergeCell ref="Y10:AA10"/>
    <mergeCell ref="AB10:AC10"/>
    <mergeCell ref="AD10:AD11"/>
    <mergeCell ref="AE10:AE11"/>
    <mergeCell ref="AL1048476:AP1048476"/>
    <mergeCell ref="E12:E14"/>
    <mergeCell ref="E15:E17"/>
    <mergeCell ref="D15:D17"/>
    <mergeCell ref="C15:C17"/>
    <mergeCell ref="C12:C14"/>
    <mergeCell ref="D12:D14"/>
    <mergeCell ref="D27:D29"/>
    <mergeCell ref="D33:D35"/>
    <mergeCell ref="D39:D41"/>
    <mergeCell ref="D45:D47"/>
    <mergeCell ref="U10:W10"/>
    <mergeCell ref="B10:B11"/>
    <mergeCell ref="C10:C11"/>
    <mergeCell ref="D10:D11"/>
    <mergeCell ref="B7:C7"/>
    <mergeCell ref="F10:J10"/>
    <mergeCell ref="K10:O10"/>
    <mergeCell ref="R9:R11"/>
    <mergeCell ref="Q10:Q11"/>
    <mergeCell ref="H7:L7"/>
    <mergeCell ref="Q7:R7"/>
    <mergeCell ref="D7:F7"/>
    <mergeCell ref="B9:E9"/>
    <mergeCell ref="B90:B92"/>
    <mergeCell ref="C90:C92"/>
    <mergeCell ref="D90:D92"/>
    <mergeCell ref="E90:E92"/>
    <mergeCell ref="B93:B95"/>
    <mergeCell ref="B96:B98"/>
    <mergeCell ref="C93:C95"/>
    <mergeCell ref="D93:D95"/>
    <mergeCell ref="E93:E95"/>
    <mergeCell ref="C96:C98"/>
    <mergeCell ref="D96:D98"/>
    <mergeCell ref="E96:E98"/>
    <mergeCell ref="B105:B107"/>
    <mergeCell ref="C105:C107"/>
    <mergeCell ref="D105:D107"/>
    <mergeCell ref="E105:E107"/>
    <mergeCell ref="B108:B110"/>
    <mergeCell ref="C108:C110"/>
    <mergeCell ref="D108:D110"/>
    <mergeCell ref="E108:E110"/>
    <mergeCell ref="B99:B101"/>
    <mergeCell ref="C99:C101"/>
    <mergeCell ref="D99:D101"/>
    <mergeCell ref="E99:E101"/>
    <mergeCell ref="B102:B104"/>
    <mergeCell ref="C102:C104"/>
    <mergeCell ref="D102:D104"/>
    <mergeCell ref="E102:E104"/>
    <mergeCell ref="B117:B119"/>
    <mergeCell ref="C117:C119"/>
    <mergeCell ref="D117:D119"/>
    <mergeCell ref="E117:E119"/>
    <mergeCell ref="B120:B122"/>
    <mergeCell ref="C120:C122"/>
    <mergeCell ref="D120:D122"/>
    <mergeCell ref="E120:E122"/>
    <mergeCell ref="B111:B113"/>
    <mergeCell ref="C111:C113"/>
    <mergeCell ref="D111:D113"/>
    <mergeCell ref="E111:E113"/>
    <mergeCell ref="B114:B116"/>
    <mergeCell ref="C114:C116"/>
    <mergeCell ref="D114:D116"/>
    <mergeCell ref="E114:E116"/>
    <mergeCell ref="B144:B146"/>
    <mergeCell ref="C144:C146"/>
    <mergeCell ref="D144:D146"/>
    <mergeCell ref="E144:E146"/>
    <mergeCell ref="B135:B137"/>
    <mergeCell ref="C135:C137"/>
    <mergeCell ref="D135:D137"/>
    <mergeCell ref="E135:E137"/>
    <mergeCell ref="B138:B140"/>
    <mergeCell ref="C138:C140"/>
    <mergeCell ref="D138:D140"/>
    <mergeCell ref="E138:E140"/>
    <mergeCell ref="B141:B143"/>
    <mergeCell ref="C141:C143"/>
    <mergeCell ref="D141:D143"/>
    <mergeCell ref="E141:E143"/>
    <mergeCell ref="B129:B131"/>
    <mergeCell ref="C129:C131"/>
    <mergeCell ref="D129:D131"/>
    <mergeCell ref="E129:E131"/>
    <mergeCell ref="B132:B134"/>
    <mergeCell ref="C132:C134"/>
    <mergeCell ref="D132:D134"/>
    <mergeCell ref="E132:E134"/>
    <mergeCell ref="B123:B125"/>
    <mergeCell ref="C123:C125"/>
    <mergeCell ref="D123:D125"/>
    <mergeCell ref="E123:E125"/>
    <mergeCell ref="B126:B128"/>
    <mergeCell ref="C126:C128"/>
    <mergeCell ref="D126:D128"/>
    <mergeCell ref="E126:E128"/>
  </mergeCells>
  <conditionalFormatting sqref="N27:N146 I26:I146 Q12:Q146 N12 I12">
    <cfRule type="containsText" dxfId="79" priority="176" operator="containsText" text="ALTA">
      <formula>NOT(ISERROR(SEARCH("ALTA",I12)))</formula>
    </cfRule>
    <cfRule type="containsText" dxfId="78" priority="177" operator="containsText" text="BAJA">
      <formula>NOT(ISERROR(SEARCH("BAJA",I12)))</formula>
    </cfRule>
  </conditionalFormatting>
  <conditionalFormatting sqref="N27:N146 I26:I146 Q12:Q146 N12 I12">
    <cfRule type="containsText" dxfId="77" priority="175" operator="containsText" text="MEDIA">
      <formula>NOT(ISERROR(SEARCH("MEDIA",I12)))</formula>
    </cfRule>
  </conditionalFormatting>
  <conditionalFormatting sqref="P12:P146">
    <cfRule type="cellIs" dxfId="76" priority="156" operator="between">
      <formula>2</formula>
      <formula>5</formula>
    </cfRule>
    <cfRule type="cellIs" dxfId="75" priority="157" operator="equal">
      <formula>1</formula>
    </cfRule>
    <cfRule type="cellIs" dxfId="74" priority="158" operator="greaterThanOrEqual">
      <formula>6</formula>
    </cfRule>
  </conditionalFormatting>
  <conditionalFormatting sqref="E12:E146">
    <cfRule type="containsText" dxfId="73" priority="125" operator="containsText" text="MEDIA">
      <formula>NOT(ISERROR(SEARCH("MEDIA",E12)))</formula>
    </cfRule>
    <cfRule type="containsText" dxfId="72" priority="126" operator="containsText" text="BAJA">
      <formula>NOT(ISERROR(SEARCH("BAJA",E12)))</formula>
    </cfRule>
    <cfRule type="containsText" dxfId="71" priority="127" operator="containsText" text="ALTA">
      <formula>NOT(ISERROR(SEARCH("ALTA",E12)))</formula>
    </cfRule>
  </conditionalFormatting>
  <conditionalFormatting sqref="J12:J146">
    <cfRule type="containsText" dxfId="70" priority="123" operator="containsText" text="ALTA">
      <formula>NOT(ISERROR(SEARCH("ALTA",J12)))</formula>
    </cfRule>
    <cfRule type="containsText" dxfId="69" priority="124" operator="containsText" text="BAJA">
      <formula>NOT(ISERROR(SEARCH("BAJA",J12)))</formula>
    </cfRule>
  </conditionalFormatting>
  <conditionalFormatting sqref="J12:J146">
    <cfRule type="cellIs" dxfId="68" priority="120" operator="equal">
      <formula>1</formula>
    </cfRule>
    <cfRule type="cellIs" dxfId="67" priority="121" operator="equal">
      <formula>2</formula>
    </cfRule>
    <cfRule type="cellIs" dxfId="66" priority="122" operator="equal">
      <formula>3</formula>
    </cfRule>
  </conditionalFormatting>
  <conditionalFormatting sqref="O12:O146">
    <cfRule type="containsText" dxfId="65" priority="118" operator="containsText" text="ALTA">
      <formula>NOT(ISERROR(SEARCH("ALTA",O12)))</formula>
    </cfRule>
    <cfRule type="containsText" dxfId="64" priority="119" operator="containsText" text="BAJA">
      <formula>NOT(ISERROR(SEARCH("BAJA",O12)))</formula>
    </cfRule>
  </conditionalFormatting>
  <conditionalFormatting sqref="O12:O146">
    <cfRule type="cellIs" dxfId="63" priority="115" operator="equal">
      <formula>1</formula>
    </cfRule>
    <cfRule type="cellIs" dxfId="62" priority="116" operator="equal">
      <formula>2</formula>
    </cfRule>
    <cfRule type="cellIs" dxfId="61" priority="117" operator="equal">
      <formula>3</formula>
    </cfRule>
  </conditionalFormatting>
  <conditionalFormatting sqref="I13:I25">
    <cfRule type="containsText" dxfId="60" priority="5" operator="containsText" text="ALTA">
      <formula>NOT(ISERROR(SEARCH("ALTA",I13)))</formula>
    </cfRule>
    <cfRule type="containsText" dxfId="59" priority="6" operator="containsText" text="BAJA">
      <formula>NOT(ISERROR(SEARCH("BAJA",I13)))</formula>
    </cfRule>
  </conditionalFormatting>
  <conditionalFormatting sqref="I13:I25">
    <cfRule type="containsText" dxfId="58" priority="4" operator="containsText" text="MEDIA">
      <formula>NOT(ISERROR(SEARCH("MEDIA",I13)))</formula>
    </cfRule>
  </conditionalFormatting>
  <conditionalFormatting sqref="N13:N26">
    <cfRule type="containsText" dxfId="57" priority="2" operator="containsText" text="ALTA">
      <formula>NOT(ISERROR(SEARCH("ALTA",N13)))</formula>
    </cfRule>
    <cfRule type="containsText" dxfId="56" priority="3" operator="containsText" text="BAJA">
      <formula>NOT(ISERROR(SEARCH("BAJA",N13)))</formula>
    </cfRule>
  </conditionalFormatting>
  <conditionalFormatting sqref="N13:N26">
    <cfRule type="containsText" dxfId="55" priority="1" operator="containsText" text="MEDIA">
      <formula>NOT(ISERROR(SEARCH("MEDIA",N13)))</formula>
    </cfRule>
  </conditionalFormatting>
  <dataValidations xWindow="516" yWindow="700" count="18">
    <dataValidation type="list" allowBlank="1" showInputMessage="1" showErrorMessage="1" promptTitle="DESCRIPCIÓN DE VULNERABILIDAD" prompt="Seleccionar la Descripción que se ajuste al Tipo de Vulnerabilidad." sqref="G12:G146">
      <formula1>INDIRECT(F12)</formula1>
    </dataValidation>
    <dataValidation allowBlank="1" showInputMessage="1" showErrorMessage="1" promptTitle="VALOR" prompt="Corresponde a la calificación dada al activo de información, luego de evaluar su Vulneravilidad y Amenazas. " sqref="P12:P146"/>
    <dataValidation allowBlank="1" showInputMessage="1" showErrorMessage="1" promptTitle="NIVEL" prompt="Corresponde a la calificación dada al activo de información, luego de evaluar su Vulneravilidad y Amenazas. _x000a__x000a_Determine el Nivel: Alta, Media y Baja" sqref="Q12:Q146"/>
    <dataValidation type="list" allowBlank="1" showInputMessage="1" showErrorMessage="1" promptTitle="TIPO DE VULNERABILIDAD" prompt="Seleccione el Tipo de Vulnerabilidad: Personal, Hardware, Organización, Software..._x000a_" sqref="F13:F146">
      <formula1>TIPO_V</formula1>
    </dataValidation>
    <dataValidation allowBlank="1" showInputMessage="1" showErrorMessage="1" promptTitle="OTRO" prompt="Descripción de otras Amenazas" sqref="M12:M146"/>
    <dataValidation type="list" allowBlank="1" showInputMessage="1" showErrorMessage="1" promptTitle="TIPO DE AMENAZA" prompt="Seleccione el Tipo de Amenaza: Personal, Hardware, Organización, Software..._x000a__x000a_" sqref="K12:K146">
      <formula1>TIPO_A</formula1>
    </dataValidation>
    <dataValidation type="list" allowBlank="1" showInputMessage="1" showErrorMessage="1" promptTitle="DESCRIPCIÓN DE AMENAZA" prompt="Seleccionar la Descripción que se ajuste al Tipo de Amenaza. " sqref="L12:L146">
      <formula1>INDIRECT(K12)</formula1>
    </dataValidation>
    <dataValidation allowBlank="1" showInputMessage="1" showErrorMessage="1" promptTitle="OTRO" prompt="Descripción de Otras Vulnerabilidades" sqref="H12:H146"/>
    <dataValidation allowBlank="1" showInputMessage="1" showErrorMessage="1" promptTitle="ID" prompt="No. consecutivo" sqref="B12:B146"/>
    <dataValidation type="list" allowBlank="1" showInputMessage="1" showErrorMessage="1" promptTitle="PROBABILIDAD" prompt="Seleccione la Probabilidad de ocurrencia del TIPO de Vulnerabilidad._x000a__x000a_Determine el Nivel: Alta, Media y Baja" sqref="I12:I146">
      <formula1>"ALTA, MEDIA, BAJA"</formula1>
    </dataValidation>
    <dataValidation type="list" allowBlank="1" showInputMessage="1" showErrorMessage="1" promptTitle="PROBABILIDAD" prompt="Seleccione la Probabilidad de ocurrencia del TIPO de Amenaza_x000a__x000a_Determine el Nivel: Alta, Media y Baja" sqref="N12:N146">
      <formula1>"ALTA, MEDIA, BAJA"</formula1>
    </dataValidation>
    <dataValidation allowBlank="1" showInputMessage="1" showErrorMessage="1" promptTitle="RIESGO" prompt="Defina el Riesgo" sqref="R12:R146"/>
    <dataValidation allowBlank="1" showInputMessage="1" showErrorMessage="1" promptTitle="CRITICIDAD DEL ACTIVO" prompt="Corresponde a la calificación dada al activo de información, luego de evaluar sus propiedades." sqref="E12:E146"/>
    <dataValidation type="list" allowBlank="1" showInputMessage="1" showErrorMessage="1" errorTitle="SELEECIONE UNA OPCIÓN" error="Celda de selección" promptTitle="TIPO DE VULNERABILIDAD" prompt="Seleccione el Tipo de Vulnerabilidad_x000a_" sqref="F12">
      <formula1>TIPO_V</formula1>
    </dataValidation>
    <dataValidation allowBlank="1" showInputMessage="1" showErrorMessage="1" promptTitle="PROBABILIDAD" prompt="Seleccione la Probabilidad de ocurrencia del TIPO de Amenaza_x000a__x000a_Determine el Nivel: Alta, Media y Baja" sqref="J12:J146 O12:O146"/>
    <dataValidation allowBlank="1" showInputMessage="1" showErrorMessage="1" errorTitle="CELDA DE SELECCIÓN" error="Seleccione una opción de la lista desplegable." promptTitle="TIPO" prompt="Defina el Tipo de activo: Software, Conocimiento,  Servicio, Hardware, Otros." sqref="A12:A146"/>
    <dataValidation allowBlank="1" showInputMessage="1" showErrorMessage="1" promptTitle="NOMBRE DEL ACTIVO DE INFORMACIÓN" prompt="Nombre de identificación dado por el proceso  al activo de información." sqref="C12:C146"/>
    <dataValidation allowBlank="1" showInputMessage="1" showErrorMessage="1" promptTitle="DESCRIPCIÓN DEL ACTIVO " prompt="Detallar el activo de información. Puede incluir observaciones que se requieran para dar mayor claridad sobre el mismo." sqref="D12:D146"/>
  </dataValidations>
  <pageMargins left="0.75" right="0.75" top="1" bottom="1" header="0.5" footer="0.5"/>
  <pageSetup paperSize="9" orientation="portrait" horizontalDpi="300" verticalDpi="300" r:id="rId1"/>
  <headerFooter alignWithMargins="0"/>
  <ignoredErrors>
    <ignoredError sqref="R12:R146" unlockedFormula="1"/>
    <ignoredError sqref="B12:B146 C12:C146 E13:E14 D12:E12 D15:E74 D13:D14 D75:E146" evalError="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48386"/>
  <sheetViews>
    <sheetView zoomScale="90" zoomScaleNormal="90" zoomScaleSheetLayoutView="130" workbookViewId="0">
      <selection activeCell="Z10" sqref="Z10"/>
    </sheetView>
  </sheetViews>
  <sheetFormatPr baseColWidth="10" defaultColWidth="11.42578125" defaultRowHeight="12.75" x14ac:dyDescent="0.2"/>
  <cols>
    <col min="1" max="1" width="6" style="263" customWidth="1"/>
    <col min="2" max="2" width="14.85546875" style="264" customWidth="1"/>
    <col min="3" max="3" width="30" style="264" customWidth="1"/>
    <col min="4" max="5" width="28.7109375" style="264" customWidth="1"/>
    <col min="6" max="6" width="22.5703125" style="264" customWidth="1"/>
    <col min="7" max="7" width="18.7109375" style="264" customWidth="1"/>
    <col min="8" max="8" width="18.85546875" style="264" customWidth="1"/>
    <col min="9" max="9" width="14.7109375" style="264" customWidth="1"/>
    <col min="10" max="10" width="13.7109375" style="264" customWidth="1"/>
    <col min="11" max="12" width="2.42578125" style="264" hidden="1" customWidth="1"/>
    <col min="13" max="13" width="23.42578125" style="264" customWidth="1"/>
    <col min="14" max="14" width="39.28515625" style="264" customWidth="1"/>
    <col min="15" max="15" width="20.140625" style="264" customWidth="1"/>
    <col min="16" max="16" width="16.7109375" style="264" customWidth="1"/>
    <col min="17" max="17" width="25" style="264" customWidth="1"/>
    <col min="18" max="18" width="13.85546875" style="264" customWidth="1"/>
    <col min="19" max="19" width="3.42578125" style="264" hidden="1" customWidth="1"/>
    <col min="20" max="20" width="11" style="264" customWidth="1"/>
    <col min="21" max="21" width="19.7109375" style="264" customWidth="1"/>
    <col min="22" max="22" width="13.140625" style="262" customWidth="1"/>
    <col min="23" max="23" width="14.5703125" style="262" customWidth="1"/>
    <col min="24" max="24" width="16.7109375" style="262" customWidth="1"/>
    <col min="25" max="25" width="14.140625" style="262" customWidth="1"/>
    <col min="26" max="16384" width="11.42578125" style="262"/>
  </cols>
  <sheetData>
    <row r="1" spans="1:26" s="252" customFormat="1" ht="18.75" customHeight="1" x14ac:dyDescent="0.2">
      <c r="A1" s="248"/>
      <c r="B1" s="249"/>
      <c r="C1" s="249"/>
      <c r="D1" s="250"/>
      <c r="E1" s="250"/>
      <c r="F1" s="250"/>
      <c r="G1" s="250"/>
      <c r="H1" s="250"/>
      <c r="I1" s="250"/>
      <c r="J1" s="250"/>
      <c r="K1" s="250"/>
      <c r="L1" s="250"/>
      <c r="M1" s="250"/>
      <c r="N1" s="250"/>
      <c r="O1" s="250"/>
      <c r="P1" s="250"/>
      <c r="Q1" s="250"/>
      <c r="R1" s="250"/>
      <c r="S1" s="250"/>
      <c r="T1" s="250"/>
      <c r="U1" s="251"/>
      <c r="X1" s="409" t="s">
        <v>862</v>
      </c>
      <c r="Y1" s="410" t="s">
        <v>867</v>
      </c>
    </row>
    <row r="2" spans="1:26" s="252" customFormat="1" ht="18.75" customHeight="1" x14ac:dyDescent="0.2">
      <c r="A2" s="512" t="s">
        <v>11</v>
      </c>
      <c r="B2" s="513"/>
      <c r="C2" s="513"/>
      <c r="D2" s="513"/>
      <c r="E2" s="513"/>
      <c r="F2" s="513"/>
      <c r="G2" s="513"/>
      <c r="H2" s="513"/>
      <c r="I2" s="513"/>
      <c r="J2" s="513"/>
      <c r="K2" s="513"/>
      <c r="L2" s="513"/>
      <c r="M2" s="513"/>
      <c r="N2" s="513"/>
      <c r="O2" s="513"/>
      <c r="P2" s="513"/>
      <c r="Q2" s="513"/>
      <c r="R2" s="513"/>
      <c r="S2" s="513"/>
      <c r="T2" s="513"/>
      <c r="U2" s="513"/>
      <c r="V2" s="513"/>
      <c r="W2" s="513"/>
      <c r="X2" s="411" t="s">
        <v>863</v>
      </c>
      <c r="Y2" s="412">
        <v>1</v>
      </c>
    </row>
    <row r="3" spans="1:26" s="252" customFormat="1" ht="24" customHeight="1" x14ac:dyDescent="0.2">
      <c r="A3" s="253"/>
      <c r="B3" s="254"/>
      <c r="C3" s="254"/>
      <c r="E3" s="255"/>
      <c r="F3" s="255"/>
      <c r="G3" s="255"/>
      <c r="H3" s="255"/>
      <c r="I3" s="255"/>
      <c r="J3" s="255"/>
      <c r="K3" s="255"/>
      <c r="L3" s="255"/>
      <c r="M3" s="255"/>
      <c r="N3" s="255"/>
      <c r="O3" s="255"/>
      <c r="P3" s="255"/>
      <c r="Q3" s="255"/>
      <c r="R3" s="255"/>
      <c r="S3" s="255"/>
      <c r="T3" s="255"/>
      <c r="U3" s="256"/>
      <c r="X3" s="411" t="s">
        <v>864</v>
      </c>
      <c r="Y3" s="413" t="s">
        <v>865</v>
      </c>
    </row>
    <row r="4" spans="1:26" s="252" customFormat="1" ht="18.75" customHeight="1" thickBot="1" x14ac:dyDescent="0.25">
      <c r="A4" s="562" t="s">
        <v>298</v>
      </c>
      <c r="B4" s="563"/>
      <c r="C4" s="563"/>
      <c r="D4" s="563"/>
      <c r="E4" s="563"/>
      <c r="F4" s="563"/>
      <c r="G4" s="563"/>
      <c r="H4" s="563"/>
      <c r="I4" s="563"/>
      <c r="J4" s="563"/>
      <c r="K4" s="563"/>
      <c r="L4" s="563"/>
      <c r="M4" s="563"/>
      <c r="N4" s="563"/>
      <c r="O4" s="563"/>
      <c r="P4" s="563"/>
      <c r="Q4" s="563"/>
      <c r="R4" s="563"/>
      <c r="S4" s="563"/>
      <c r="T4" s="563"/>
      <c r="U4" s="563"/>
      <c r="V4" s="563"/>
      <c r="W4" s="563"/>
      <c r="X4" s="414" t="s">
        <v>866</v>
      </c>
      <c r="Y4" s="415">
        <v>4</v>
      </c>
    </row>
    <row r="5" spans="1:26" s="252" customFormat="1" ht="12.75" hidden="1" customHeight="1" thickBot="1" x14ac:dyDescent="0.25">
      <c r="A5" s="253"/>
      <c r="B5" s="254"/>
      <c r="C5" s="254"/>
      <c r="D5" s="257"/>
      <c r="E5" s="257"/>
      <c r="F5" s="257"/>
      <c r="G5" s="257"/>
      <c r="H5" s="257"/>
      <c r="I5" s="257"/>
      <c r="J5" s="257"/>
      <c r="K5" s="257"/>
      <c r="L5" s="257"/>
      <c r="M5" s="257"/>
      <c r="N5" s="257"/>
      <c r="O5" s="257"/>
      <c r="P5" s="257"/>
      <c r="Q5" s="257"/>
      <c r="R5" s="257"/>
      <c r="S5" s="257"/>
      <c r="T5" s="257"/>
      <c r="U5" s="258"/>
    </row>
    <row r="6" spans="1:26" s="114" customFormat="1" ht="18.75" customHeight="1" thickBot="1" x14ac:dyDescent="0.25">
      <c r="A6" s="427" t="s">
        <v>12</v>
      </c>
      <c r="B6" s="454"/>
      <c r="C6" s="473" t="str">
        <f>+'01-Inventario de Activos'!D7</f>
        <v>Recursos Informáticos y Educativos</v>
      </c>
      <c r="D6" s="473"/>
      <c r="E6" s="473"/>
      <c r="F6" s="473"/>
      <c r="G6" s="473"/>
      <c r="H6" s="454" t="s">
        <v>18</v>
      </c>
      <c r="I6" s="454"/>
      <c r="J6" s="454"/>
      <c r="K6" s="454"/>
      <c r="L6" s="454"/>
      <c r="M6" s="399"/>
      <c r="N6" s="473" t="str">
        <f>+'01-Inventario de Activos'!H7</f>
        <v>Oswaldo Agudelo Gonzalez</v>
      </c>
      <c r="O6" s="473"/>
      <c r="P6" s="473"/>
      <c r="Q6" s="473"/>
      <c r="R6" s="473"/>
      <c r="S6" s="473"/>
      <c r="T6" s="454" t="s">
        <v>56</v>
      </c>
      <c r="U6" s="454"/>
      <c r="V6" s="454"/>
      <c r="W6" s="454"/>
      <c r="X6" s="546"/>
      <c r="Y6" s="547"/>
    </row>
    <row r="7" spans="1:26" s="100" customFormat="1" ht="19.5" thickBot="1" x14ac:dyDescent="0.25">
      <c r="A7" s="104"/>
      <c r="B7" s="105"/>
      <c r="C7" s="107"/>
      <c r="D7" s="107"/>
      <c r="E7" s="107"/>
      <c r="F7" s="107"/>
      <c r="G7" s="107"/>
      <c r="H7" s="107"/>
      <c r="I7" s="107"/>
      <c r="J7" s="107"/>
      <c r="K7" s="106"/>
      <c r="L7" s="106"/>
      <c r="M7" s="106"/>
      <c r="N7" s="107"/>
      <c r="O7" s="107"/>
      <c r="P7" s="107"/>
      <c r="Q7" s="107"/>
      <c r="R7" s="107"/>
      <c r="S7" s="107"/>
      <c r="T7" s="107"/>
      <c r="U7" s="107"/>
      <c r="V7" s="108"/>
      <c r="W7" s="108"/>
      <c r="X7" s="108"/>
      <c r="Y7" s="109"/>
      <c r="Z7" s="110"/>
    </row>
    <row r="8" spans="1:26" s="259" customFormat="1" ht="16.5" customHeight="1" thickBot="1" x14ac:dyDescent="0.25">
      <c r="A8" s="548" t="s">
        <v>300</v>
      </c>
      <c r="B8" s="549"/>
      <c r="C8" s="549"/>
      <c r="D8" s="549"/>
      <c r="E8" s="549"/>
      <c r="F8" s="550"/>
      <c r="G8" s="552" t="s">
        <v>301</v>
      </c>
      <c r="H8" s="544"/>
      <c r="I8" s="544"/>
      <c r="J8" s="558" t="s">
        <v>302</v>
      </c>
      <c r="K8" s="549"/>
      <c r="L8" s="549"/>
      <c r="M8" s="549"/>
      <c r="N8" s="549"/>
      <c r="O8" s="549"/>
      <c r="P8" s="549"/>
      <c r="Q8" s="549"/>
      <c r="R8" s="552"/>
      <c r="S8" s="553" t="s">
        <v>303</v>
      </c>
      <c r="T8" s="554"/>
      <c r="U8" s="544" t="s">
        <v>304</v>
      </c>
      <c r="V8" s="544"/>
      <c r="W8" s="544"/>
      <c r="X8" s="544"/>
      <c r="Y8" s="545"/>
    </row>
    <row r="9" spans="1:26" s="259" customFormat="1" ht="16.5" customHeight="1" x14ac:dyDescent="0.2">
      <c r="A9" s="517" t="s">
        <v>299</v>
      </c>
      <c r="B9" s="516" t="s">
        <v>573</v>
      </c>
      <c r="C9" s="516" t="s">
        <v>305</v>
      </c>
      <c r="D9" s="516" t="s">
        <v>14</v>
      </c>
      <c r="E9" s="516" t="s">
        <v>306</v>
      </c>
      <c r="F9" s="516" t="s">
        <v>307</v>
      </c>
      <c r="G9" s="516" t="s">
        <v>308</v>
      </c>
      <c r="H9" s="516" t="s">
        <v>309</v>
      </c>
      <c r="I9" s="516" t="s">
        <v>310</v>
      </c>
      <c r="J9" s="516" t="s">
        <v>619</v>
      </c>
      <c r="K9" s="516"/>
      <c r="L9" s="516"/>
      <c r="M9" s="520" t="s">
        <v>489</v>
      </c>
      <c r="N9" s="516" t="s">
        <v>746</v>
      </c>
      <c r="O9" s="516"/>
      <c r="P9" s="516"/>
      <c r="Q9" s="516" t="s">
        <v>614</v>
      </c>
      <c r="R9" s="514" t="s">
        <v>613</v>
      </c>
      <c r="S9" s="555"/>
      <c r="T9" s="555"/>
      <c r="U9" s="517" t="s">
        <v>612</v>
      </c>
      <c r="V9" s="516" t="s">
        <v>553</v>
      </c>
      <c r="W9" s="516" t="s">
        <v>494</v>
      </c>
      <c r="X9" s="516" t="s">
        <v>610</v>
      </c>
      <c r="Y9" s="514" t="s">
        <v>315</v>
      </c>
    </row>
    <row r="10" spans="1:26" s="331" customFormat="1" ht="32.25" thickBot="1" x14ac:dyDescent="0.25">
      <c r="A10" s="518"/>
      <c r="B10" s="519"/>
      <c r="C10" s="519"/>
      <c r="D10" s="519"/>
      <c r="E10" s="519"/>
      <c r="F10" s="519"/>
      <c r="G10" s="519"/>
      <c r="H10" s="519"/>
      <c r="I10" s="519"/>
      <c r="J10" s="519"/>
      <c r="K10" s="519"/>
      <c r="L10" s="519"/>
      <c r="M10" s="521"/>
      <c r="N10" s="398" t="s">
        <v>311</v>
      </c>
      <c r="O10" s="398" t="s">
        <v>312</v>
      </c>
      <c r="P10" s="398" t="s">
        <v>745</v>
      </c>
      <c r="Q10" s="519"/>
      <c r="R10" s="515"/>
      <c r="S10" s="556"/>
      <c r="T10" s="556"/>
      <c r="U10" s="518"/>
      <c r="V10" s="519"/>
      <c r="W10" s="519"/>
      <c r="X10" s="519"/>
      <c r="Y10" s="515"/>
    </row>
    <row r="11" spans="1:26" s="260" customFormat="1" ht="18.75" customHeight="1" x14ac:dyDescent="0.2">
      <c r="A11" s="559">
        <v>1</v>
      </c>
      <c r="B11" s="551"/>
      <c r="C11" s="560"/>
      <c r="D11" s="551"/>
      <c r="E11" s="551"/>
      <c r="F11" s="551"/>
      <c r="G11" s="542"/>
      <c r="H11" s="542"/>
      <c r="I11" s="527">
        <f>IF(AND(G11="ALTA",H11="ALTO"),9,IF(AND(G11="MEDIA",H11="ALTO"),6,IF(AND(G11="BAJA",H11="ALTO"),3,IF(AND(G11="ALTA",H11="MEDIO"),6,IF(AND(G11="MEDIA",H11="MEDIO"),4,IF(AND(G11="BAJA",H11="MEDIO"),2,IF(AND(G11="ALTA",H11="BAJO"),3,IF(AND(G11="MEDIA",H11="BAJO"),2,IF(AND(G11="BAJA",H11="BAJO"),1,0)))))))))</f>
        <v>0</v>
      </c>
      <c r="J11" s="343"/>
      <c r="K11" s="344">
        <f>IF(J11="No existen",5,IF(J11="No aplicados",4,IF(J11="Aplicados - No Efectivos",3,IF(J11="Aplicados efectivos y No Documentados",2,IF(J11="Documentados Aplicados y Efectivos",1,0)))))</f>
        <v>0</v>
      </c>
      <c r="L11" s="522">
        <f>IF(K11:K13&gt;0,ROUND(AVERAGEIF(K11:K13,"&gt;0"),0),0)</f>
        <v>0</v>
      </c>
      <c r="M11" s="335"/>
      <c r="N11" s="335"/>
      <c r="O11" s="335"/>
      <c r="P11" s="335"/>
      <c r="Q11" s="335"/>
      <c r="R11" s="335"/>
      <c r="S11" s="557">
        <f>I11*L11</f>
        <v>0</v>
      </c>
      <c r="T11" s="541" t="str">
        <f>IF(S11&gt;=10,"GRAVE",IF(AND(S11&gt;=4,S11&lt;=9),"MODERADO",IF(AND(S11&gt;=1,S11&lt;=3),"LEVE","")))</f>
        <v/>
      </c>
      <c r="U11" s="343"/>
      <c r="V11" s="343"/>
      <c r="W11" s="335"/>
      <c r="X11" s="335"/>
      <c r="Y11" s="529"/>
    </row>
    <row r="12" spans="1:26" s="260" customFormat="1" ht="18.75" customHeight="1" x14ac:dyDescent="0.2">
      <c r="A12" s="533"/>
      <c r="B12" s="535"/>
      <c r="C12" s="537"/>
      <c r="D12" s="535"/>
      <c r="E12" s="535"/>
      <c r="F12" s="535"/>
      <c r="G12" s="539"/>
      <c r="H12" s="539"/>
      <c r="I12" s="527"/>
      <c r="J12" s="111"/>
      <c r="K12" s="276">
        <f t="shared" ref="K12:K75" si="0">IF(J12="No existen",5, IF(J12="No aplicados",4, IF(J12="Aplicados - No Efectivos",3, IF(J12="Aplicados efectivos y No Documentados",2, 0))))</f>
        <v>0</v>
      </c>
      <c r="L12" s="523"/>
      <c r="M12" s="112"/>
      <c r="N12" s="112"/>
      <c r="O12" s="112"/>
      <c r="P12" s="112"/>
      <c r="Q12" s="112"/>
      <c r="R12" s="112"/>
      <c r="S12" s="525"/>
      <c r="T12" s="527"/>
      <c r="U12" s="111"/>
      <c r="V12" s="111"/>
      <c r="W12" s="112"/>
      <c r="X12" s="112"/>
      <c r="Y12" s="530"/>
    </row>
    <row r="13" spans="1:26" s="260" customFormat="1" ht="18.75" customHeight="1" x14ac:dyDescent="0.2">
      <c r="A13" s="533"/>
      <c r="B13" s="535"/>
      <c r="C13" s="561"/>
      <c r="D13" s="535"/>
      <c r="E13" s="535"/>
      <c r="F13" s="535"/>
      <c r="G13" s="543"/>
      <c r="H13" s="543"/>
      <c r="I13" s="527"/>
      <c r="J13" s="111"/>
      <c r="K13" s="276">
        <f t="shared" si="0"/>
        <v>0</v>
      </c>
      <c r="L13" s="524"/>
      <c r="M13" s="112"/>
      <c r="N13" s="112"/>
      <c r="O13" s="112"/>
      <c r="P13" s="112"/>
      <c r="Q13" s="112"/>
      <c r="R13" s="112"/>
      <c r="S13" s="525"/>
      <c r="T13" s="527"/>
      <c r="U13" s="111"/>
      <c r="V13" s="111"/>
      <c r="W13" s="112"/>
      <c r="X13" s="112"/>
      <c r="Y13" s="530"/>
    </row>
    <row r="14" spans="1:26" s="260" customFormat="1" ht="18.75" customHeight="1" x14ac:dyDescent="0.2">
      <c r="A14" s="533">
        <v>2</v>
      </c>
      <c r="B14" s="535"/>
      <c r="C14" s="537"/>
      <c r="D14" s="535"/>
      <c r="E14" s="535"/>
      <c r="F14" s="535"/>
      <c r="G14" s="539"/>
      <c r="H14" s="539"/>
      <c r="I14" s="527">
        <f t="shared" ref="I14:I74" si="1">IF(AND(G14="ALTA",H14="ALTO"),9,IF(AND(G14="MEDIA",H14="ALTO"),6,IF(AND(G14="BAJA",H14="ALTO"),3,IF(AND(G14="ALTA",H14="MEDIO"),6,IF(AND(G14="MEDIA",H14="MEDIO"),4,IF(AND(G14="BAJA",H14="MEDIO"),2,IF(AND(G14="ALTA",H14="BAJO"),3,IF(AND(G14="MEDIA",H14="BAJO"),2,IF(AND(G14="BAJA",H14="BAJO"),1,0)))))))))</f>
        <v>0</v>
      </c>
      <c r="J14" s="111"/>
      <c r="K14" s="276">
        <f>IF(J14="No existen",5,IF(J14="No aplicados",4,IF(J14="Aplicados - No Efectivos",3,IF(J14="Aplicados efectivos y No Documentados",2,IF(J14="Documentados Aplicados y Efectivos",1,0)))))</f>
        <v>0</v>
      </c>
      <c r="L14" s="522">
        <f t="shared" ref="L14" si="2">IF(K14:K16&gt;0,ROUND(AVERAGEIF(K14:K16,"&gt;0"),0),0)</f>
        <v>0</v>
      </c>
      <c r="M14" s="112"/>
      <c r="N14" s="112"/>
      <c r="O14" s="112"/>
      <c r="P14" s="112"/>
      <c r="Q14" s="112"/>
      <c r="R14" s="112"/>
      <c r="S14" s="525">
        <f>I14*L14</f>
        <v>0</v>
      </c>
      <c r="T14" s="527" t="str">
        <f>IF(S14&gt;=10,"GRAVE",IF(AND(S14&gt;=4,S14&lt;=9),"MODERADO",IF(AND(S14&gt;=1,S14&lt;=3),"LEVE","")))</f>
        <v/>
      </c>
      <c r="U14" s="111"/>
      <c r="V14" s="111"/>
      <c r="W14" s="261"/>
      <c r="X14" s="261"/>
      <c r="Y14" s="530"/>
    </row>
    <row r="15" spans="1:26" s="260" customFormat="1" ht="18.75" customHeight="1" x14ac:dyDescent="0.2">
      <c r="A15" s="533"/>
      <c r="B15" s="535"/>
      <c r="C15" s="537"/>
      <c r="D15" s="535"/>
      <c r="E15" s="535"/>
      <c r="F15" s="535"/>
      <c r="G15" s="539"/>
      <c r="H15" s="539"/>
      <c r="I15" s="527"/>
      <c r="J15" s="111"/>
      <c r="K15" s="276">
        <f t="shared" si="0"/>
        <v>0</v>
      </c>
      <c r="L15" s="523"/>
      <c r="M15" s="112"/>
      <c r="N15" s="112"/>
      <c r="O15" s="112"/>
      <c r="P15" s="112"/>
      <c r="Q15" s="112"/>
      <c r="R15" s="112"/>
      <c r="S15" s="525"/>
      <c r="T15" s="527"/>
      <c r="U15" s="111"/>
      <c r="V15" s="111"/>
      <c r="W15" s="112"/>
      <c r="X15" s="112"/>
      <c r="Y15" s="530"/>
    </row>
    <row r="16" spans="1:26" s="260" customFormat="1" ht="18.75" customHeight="1" x14ac:dyDescent="0.2">
      <c r="A16" s="533"/>
      <c r="B16" s="535"/>
      <c r="C16" s="537"/>
      <c r="D16" s="535"/>
      <c r="E16" s="535"/>
      <c r="F16" s="535"/>
      <c r="G16" s="539"/>
      <c r="H16" s="539"/>
      <c r="I16" s="527"/>
      <c r="J16" s="111"/>
      <c r="K16" s="276">
        <f t="shared" si="0"/>
        <v>0</v>
      </c>
      <c r="L16" s="524"/>
      <c r="M16" s="112"/>
      <c r="N16" s="112"/>
      <c r="O16" s="112"/>
      <c r="P16" s="112"/>
      <c r="Q16" s="112"/>
      <c r="R16" s="112"/>
      <c r="S16" s="525"/>
      <c r="T16" s="527"/>
      <c r="U16" s="111"/>
      <c r="V16" s="111"/>
      <c r="W16" s="112"/>
      <c r="X16" s="112"/>
      <c r="Y16" s="530"/>
    </row>
    <row r="17" spans="1:25" s="260" customFormat="1" ht="18.75" customHeight="1" x14ac:dyDescent="0.2">
      <c r="A17" s="533">
        <v>3</v>
      </c>
      <c r="B17" s="535"/>
      <c r="C17" s="537"/>
      <c r="D17" s="535"/>
      <c r="E17" s="535"/>
      <c r="F17" s="535"/>
      <c r="G17" s="539"/>
      <c r="H17" s="539"/>
      <c r="I17" s="527">
        <f t="shared" si="1"/>
        <v>0</v>
      </c>
      <c r="J17" s="111"/>
      <c r="K17" s="276">
        <f>IF(J17="No existen",5,IF(J17="No aplicados",4,IF(J17="Aplicados - No Efectivos",3,IF(J17="Aplicados efectivos y No Documentados",2,IF(J17="Documentados Aplicados y Efectivos",1,0)))))</f>
        <v>0</v>
      </c>
      <c r="L17" s="522">
        <f t="shared" ref="L17" si="3">IF(K17:K19&gt;0,ROUND(AVERAGEIF(K17:K19,"&gt;0"),0),0)</f>
        <v>0</v>
      </c>
      <c r="M17" s="112"/>
      <c r="N17" s="112"/>
      <c r="O17" s="112"/>
      <c r="P17" s="112"/>
      <c r="Q17" s="112"/>
      <c r="R17" s="112"/>
      <c r="S17" s="525">
        <f>I17*L17</f>
        <v>0</v>
      </c>
      <c r="T17" s="527" t="str">
        <f>IF(S17&gt;=10,"GRAVE",IF(AND(S17&gt;=4,S17&lt;=9),"MODERADO",IF(AND(S17&gt;=1,S17&lt;=3),"LEVE","")))</f>
        <v/>
      </c>
      <c r="U17" s="111"/>
      <c r="V17" s="111"/>
      <c r="W17" s="112"/>
      <c r="X17" s="112"/>
      <c r="Y17" s="530"/>
    </row>
    <row r="18" spans="1:25" s="260" customFormat="1" ht="18.75" customHeight="1" x14ac:dyDescent="0.2">
      <c r="A18" s="533"/>
      <c r="B18" s="535"/>
      <c r="C18" s="537"/>
      <c r="D18" s="535"/>
      <c r="E18" s="535"/>
      <c r="F18" s="535"/>
      <c r="G18" s="539"/>
      <c r="H18" s="539"/>
      <c r="I18" s="527"/>
      <c r="J18" s="111"/>
      <c r="K18" s="276">
        <f t="shared" si="0"/>
        <v>0</v>
      </c>
      <c r="L18" s="523"/>
      <c r="M18" s="112"/>
      <c r="N18" s="112"/>
      <c r="O18" s="112"/>
      <c r="P18" s="112"/>
      <c r="Q18" s="112"/>
      <c r="R18" s="112"/>
      <c r="S18" s="525"/>
      <c r="T18" s="527"/>
      <c r="U18" s="111"/>
      <c r="V18" s="111"/>
      <c r="W18" s="112"/>
      <c r="X18" s="112"/>
      <c r="Y18" s="530"/>
    </row>
    <row r="19" spans="1:25" s="260" customFormat="1" ht="18.75" customHeight="1" x14ac:dyDescent="0.2">
      <c r="A19" s="533"/>
      <c r="B19" s="535"/>
      <c r="C19" s="537"/>
      <c r="D19" s="535"/>
      <c r="E19" s="535"/>
      <c r="F19" s="535"/>
      <c r="G19" s="539"/>
      <c r="H19" s="539"/>
      <c r="I19" s="527"/>
      <c r="J19" s="111"/>
      <c r="K19" s="276">
        <f t="shared" si="0"/>
        <v>0</v>
      </c>
      <c r="L19" s="524"/>
      <c r="M19" s="112"/>
      <c r="N19" s="112"/>
      <c r="O19" s="112"/>
      <c r="P19" s="112"/>
      <c r="Q19" s="112"/>
      <c r="R19" s="112"/>
      <c r="S19" s="525"/>
      <c r="T19" s="527"/>
      <c r="U19" s="111"/>
      <c r="V19" s="111"/>
      <c r="W19" s="112"/>
      <c r="X19" s="112"/>
      <c r="Y19" s="530"/>
    </row>
    <row r="20" spans="1:25" s="260" customFormat="1" ht="18.75" customHeight="1" x14ac:dyDescent="0.2">
      <c r="A20" s="533">
        <v>4</v>
      </c>
      <c r="B20" s="535"/>
      <c r="C20" s="537"/>
      <c r="D20" s="535"/>
      <c r="E20" s="535"/>
      <c r="F20" s="535"/>
      <c r="G20" s="542"/>
      <c r="H20" s="542"/>
      <c r="I20" s="527">
        <f t="shared" si="1"/>
        <v>0</v>
      </c>
      <c r="J20" s="111"/>
      <c r="K20" s="276">
        <f>IF(J20="No existen",5,IF(J20="No aplicados",4,IF(J20="Aplicados - No Efectivos",3,IF(J20="Aplicados efectivos y No Documentados",2,IF(J20="Documentados Aplicados y Efectivos",1,0)))))</f>
        <v>0</v>
      </c>
      <c r="L20" s="522">
        <f t="shared" ref="L20" si="4">IF(K20:K22&gt;0,ROUND(AVERAGEIF(K20:K22,"&gt;0"),0),0)</f>
        <v>0</v>
      </c>
      <c r="M20" s="112"/>
      <c r="N20" s="112"/>
      <c r="O20" s="112"/>
      <c r="P20" s="112"/>
      <c r="Q20" s="112"/>
      <c r="R20" s="112"/>
      <c r="S20" s="525">
        <f>I20*L20</f>
        <v>0</v>
      </c>
      <c r="T20" s="527" t="str">
        <f>IF(S20&gt;=10,"GRAVE",IF(AND(S20&gt;=4,S20&lt;=9),"MODERADO",IF(AND(S20&gt;=1,S20&lt;=3),"LEVE","")))</f>
        <v/>
      </c>
      <c r="U20" s="111"/>
      <c r="V20" s="111"/>
      <c r="W20" s="112"/>
      <c r="X20" s="112"/>
      <c r="Y20" s="530"/>
    </row>
    <row r="21" spans="1:25" s="260" customFormat="1" ht="18.75" customHeight="1" x14ac:dyDescent="0.2">
      <c r="A21" s="533"/>
      <c r="B21" s="535"/>
      <c r="C21" s="537"/>
      <c r="D21" s="535"/>
      <c r="E21" s="535"/>
      <c r="F21" s="535"/>
      <c r="G21" s="539"/>
      <c r="H21" s="539"/>
      <c r="I21" s="527"/>
      <c r="J21" s="111"/>
      <c r="K21" s="276">
        <f t="shared" si="0"/>
        <v>0</v>
      </c>
      <c r="L21" s="523"/>
      <c r="M21" s="112"/>
      <c r="N21" s="112"/>
      <c r="O21" s="112"/>
      <c r="P21" s="112"/>
      <c r="Q21" s="112"/>
      <c r="R21" s="112"/>
      <c r="S21" s="525"/>
      <c r="T21" s="527"/>
      <c r="U21" s="111"/>
      <c r="V21" s="111"/>
      <c r="W21" s="112"/>
      <c r="X21" s="112"/>
      <c r="Y21" s="530"/>
    </row>
    <row r="22" spans="1:25" s="260" customFormat="1" ht="18.75" customHeight="1" x14ac:dyDescent="0.2">
      <c r="A22" s="533"/>
      <c r="B22" s="535"/>
      <c r="C22" s="537"/>
      <c r="D22" s="535"/>
      <c r="E22" s="535"/>
      <c r="F22" s="535"/>
      <c r="G22" s="543"/>
      <c r="H22" s="543"/>
      <c r="I22" s="527"/>
      <c r="J22" s="111"/>
      <c r="K22" s="276">
        <f t="shared" si="0"/>
        <v>0</v>
      </c>
      <c r="L22" s="524"/>
      <c r="M22" s="112"/>
      <c r="N22" s="112"/>
      <c r="O22" s="112"/>
      <c r="P22" s="112"/>
      <c r="Q22" s="112"/>
      <c r="R22" s="112"/>
      <c r="S22" s="525"/>
      <c r="T22" s="527"/>
      <c r="U22" s="111"/>
      <c r="V22" s="111"/>
      <c r="W22" s="112"/>
      <c r="X22" s="112"/>
      <c r="Y22" s="530"/>
    </row>
    <row r="23" spans="1:25" s="260" customFormat="1" ht="18.75" customHeight="1" x14ac:dyDescent="0.2">
      <c r="A23" s="533">
        <v>5</v>
      </c>
      <c r="B23" s="535"/>
      <c r="C23" s="537"/>
      <c r="D23" s="535"/>
      <c r="E23" s="535"/>
      <c r="F23" s="535"/>
      <c r="G23" s="539"/>
      <c r="H23" s="539"/>
      <c r="I23" s="527">
        <f t="shared" si="1"/>
        <v>0</v>
      </c>
      <c r="J23" s="111"/>
      <c r="K23" s="276">
        <f>IF(J23="No existen",5,IF(J23="No aplicados",4,IF(J23="Aplicados - No Efectivos",3,IF(J23="Aplicados efectivos y No Documentados",2,IF(J23="Documentados Aplicados y Efectivos",1,0)))))</f>
        <v>0</v>
      </c>
      <c r="L23" s="522">
        <f t="shared" ref="L23" si="5">IF(K23:K25&gt;0,ROUND(AVERAGEIF(K23:K25,"&gt;0"),0),0)</f>
        <v>0</v>
      </c>
      <c r="M23" s="112"/>
      <c r="N23" s="112"/>
      <c r="O23" s="112"/>
      <c r="P23" s="112"/>
      <c r="Q23" s="112"/>
      <c r="R23" s="112"/>
      <c r="S23" s="525">
        <f>I23*L23</f>
        <v>0</v>
      </c>
      <c r="T23" s="527" t="str">
        <f>IF(S23&gt;=10,"GRAVE",IF(AND(S23&gt;=4,S23&lt;=9),"MODERADO",IF(AND(S23&gt;=1,S23&lt;=3),"LEVE","")))</f>
        <v/>
      </c>
      <c r="U23" s="111"/>
      <c r="V23" s="111"/>
      <c r="W23" s="112"/>
      <c r="X23" s="112"/>
      <c r="Y23" s="530"/>
    </row>
    <row r="24" spans="1:25" s="260" customFormat="1" ht="18.75" customHeight="1" x14ac:dyDescent="0.2">
      <c r="A24" s="533"/>
      <c r="B24" s="535"/>
      <c r="C24" s="537"/>
      <c r="D24" s="535"/>
      <c r="E24" s="535"/>
      <c r="F24" s="535"/>
      <c r="G24" s="539"/>
      <c r="H24" s="539"/>
      <c r="I24" s="527"/>
      <c r="J24" s="111"/>
      <c r="K24" s="276">
        <f t="shared" si="0"/>
        <v>0</v>
      </c>
      <c r="L24" s="523"/>
      <c r="M24" s="112"/>
      <c r="N24" s="112"/>
      <c r="O24" s="112"/>
      <c r="P24" s="112"/>
      <c r="Q24" s="112"/>
      <c r="R24" s="112"/>
      <c r="S24" s="525"/>
      <c r="T24" s="527"/>
      <c r="U24" s="111"/>
      <c r="V24" s="111"/>
      <c r="W24" s="112"/>
      <c r="X24" s="112"/>
      <c r="Y24" s="530"/>
    </row>
    <row r="25" spans="1:25" s="260" customFormat="1" ht="18.75" customHeight="1" x14ac:dyDescent="0.2">
      <c r="A25" s="533"/>
      <c r="B25" s="535"/>
      <c r="C25" s="537"/>
      <c r="D25" s="535"/>
      <c r="E25" s="535"/>
      <c r="F25" s="535"/>
      <c r="G25" s="539"/>
      <c r="H25" s="539"/>
      <c r="I25" s="527"/>
      <c r="J25" s="111"/>
      <c r="K25" s="276">
        <f t="shared" si="0"/>
        <v>0</v>
      </c>
      <c r="L25" s="524"/>
      <c r="M25" s="112"/>
      <c r="N25" s="112"/>
      <c r="O25" s="112"/>
      <c r="P25" s="112"/>
      <c r="Q25" s="112"/>
      <c r="R25" s="112"/>
      <c r="S25" s="525"/>
      <c r="T25" s="527"/>
      <c r="U25" s="111"/>
      <c r="V25" s="111"/>
      <c r="W25" s="112"/>
      <c r="X25" s="112"/>
      <c r="Y25" s="530"/>
    </row>
    <row r="26" spans="1:25" s="260" customFormat="1" ht="18.75" customHeight="1" x14ac:dyDescent="0.2">
      <c r="A26" s="533">
        <v>6</v>
      </c>
      <c r="B26" s="535"/>
      <c r="C26" s="537"/>
      <c r="D26" s="535"/>
      <c r="E26" s="535"/>
      <c r="F26" s="535"/>
      <c r="G26" s="539"/>
      <c r="H26" s="539"/>
      <c r="I26" s="527">
        <f t="shared" si="1"/>
        <v>0</v>
      </c>
      <c r="J26" s="111"/>
      <c r="K26" s="276">
        <f>IF(J26="No existen",5,IF(J26="No aplicados",4,IF(J26="Aplicados - No Efectivos",3,IF(J26="Aplicados efectivos y No Documentados",2,IF(J26="Documentados Aplicados y Efectivos",1,0)))))</f>
        <v>0</v>
      </c>
      <c r="L26" s="522">
        <f t="shared" ref="L26" si="6">IF(K26:K28&gt;0,ROUND(AVERAGEIF(K26:K28,"&gt;0"),0),0)</f>
        <v>0</v>
      </c>
      <c r="M26" s="112"/>
      <c r="N26" s="112"/>
      <c r="O26" s="112"/>
      <c r="P26" s="112"/>
      <c r="Q26" s="112"/>
      <c r="R26" s="112"/>
      <c r="S26" s="525">
        <f>I26*L26</f>
        <v>0</v>
      </c>
      <c r="T26" s="527" t="str">
        <f>IF(S26&gt;=10,"GRAVE",IF(AND(S26&gt;=4,S26&lt;=9),"MODERADO",IF(AND(S26&gt;=1,S26&lt;=3),"LEVE","")))</f>
        <v/>
      </c>
      <c r="U26" s="111"/>
      <c r="V26" s="111"/>
      <c r="W26" s="112"/>
      <c r="X26" s="112"/>
      <c r="Y26" s="530"/>
    </row>
    <row r="27" spans="1:25" s="260" customFormat="1" ht="18.75" customHeight="1" x14ac:dyDescent="0.2">
      <c r="A27" s="533"/>
      <c r="B27" s="535"/>
      <c r="C27" s="537"/>
      <c r="D27" s="535"/>
      <c r="E27" s="535"/>
      <c r="F27" s="535"/>
      <c r="G27" s="539"/>
      <c r="H27" s="539"/>
      <c r="I27" s="527"/>
      <c r="J27" s="111"/>
      <c r="K27" s="276">
        <f t="shared" si="0"/>
        <v>0</v>
      </c>
      <c r="L27" s="523"/>
      <c r="M27" s="112"/>
      <c r="N27" s="112"/>
      <c r="O27" s="112"/>
      <c r="P27" s="112"/>
      <c r="Q27" s="112"/>
      <c r="R27" s="112"/>
      <c r="S27" s="525"/>
      <c r="T27" s="527"/>
      <c r="U27" s="111"/>
      <c r="V27" s="111"/>
      <c r="W27" s="112"/>
      <c r="X27" s="112"/>
      <c r="Y27" s="530"/>
    </row>
    <row r="28" spans="1:25" s="260" customFormat="1" ht="18.75" customHeight="1" x14ac:dyDescent="0.2">
      <c r="A28" s="533"/>
      <c r="B28" s="535"/>
      <c r="C28" s="537"/>
      <c r="D28" s="535"/>
      <c r="E28" s="535"/>
      <c r="F28" s="535"/>
      <c r="G28" s="539"/>
      <c r="H28" s="539"/>
      <c r="I28" s="527"/>
      <c r="J28" s="111"/>
      <c r="K28" s="276">
        <f t="shared" si="0"/>
        <v>0</v>
      </c>
      <c r="L28" s="524"/>
      <c r="M28" s="112"/>
      <c r="N28" s="112"/>
      <c r="O28" s="112"/>
      <c r="P28" s="112"/>
      <c r="Q28" s="112"/>
      <c r="R28" s="112"/>
      <c r="S28" s="525"/>
      <c r="T28" s="527"/>
      <c r="U28" s="111"/>
      <c r="V28" s="111"/>
      <c r="W28" s="112"/>
      <c r="X28" s="112"/>
      <c r="Y28" s="530"/>
    </row>
    <row r="29" spans="1:25" ht="18.75" customHeight="1" x14ac:dyDescent="0.2">
      <c r="A29" s="533">
        <v>7</v>
      </c>
      <c r="B29" s="535"/>
      <c r="C29" s="537"/>
      <c r="D29" s="535"/>
      <c r="E29" s="535"/>
      <c r="F29" s="535"/>
      <c r="G29" s="539"/>
      <c r="H29" s="539"/>
      <c r="I29" s="527">
        <f t="shared" si="1"/>
        <v>0</v>
      </c>
      <c r="J29" s="111"/>
      <c r="K29" s="276">
        <f>IF(J29="No existen",5,IF(J29="No aplicados",4,IF(J29="Aplicados - No Efectivos",3,IF(J29="Aplicados efectivos y No Documentados",2,IF(J29="Documentados Aplicados y Efectivos",1,0)))))</f>
        <v>0</v>
      </c>
      <c r="L29" s="522">
        <f t="shared" ref="L29" si="7">IF(K29:K31&gt;0,ROUND(AVERAGEIF(K29:K31,"&gt;0"),0),0)</f>
        <v>0</v>
      </c>
      <c r="M29" s="112"/>
      <c r="N29" s="112"/>
      <c r="O29" s="112"/>
      <c r="P29" s="112"/>
      <c r="Q29" s="112"/>
      <c r="R29" s="112"/>
      <c r="S29" s="525">
        <f>I29*L29</f>
        <v>0</v>
      </c>
      <c r="T29" s="527" t="str">
        <f>IF(S29&gt;=10,"GRAVE",IF(AND(S29&gt;=4,S29&lt;=9),"MODERADO",IF(AND(S29&gt;=1,S29&lt;=3),"LEVE","")))</f>
        <v/>
      </c>
      <c r="U29" s="111"/>
      <c r="V29" s="111"/>
      <c r="W29" s="112"/>
      <c r="X29" s="112"/>
      <c r="Y29" s="530"/>
    </row>
    <row r="30" spans="1:25" ht="18.75" customHeight="1" x14ac:dyDescent="0.2">
      <c r="A30" s="533"/>
      <c r="B30" s="535"/>
      <c r="C30" s="537"/>
      <c r="D30" s="535"/>
      <c r="E30" s="535"/>
      <c r="F30" s="535"/>
      <c r="G30" s="539"/>
      <c r="H30" s="539"/>
      <c r="I30" s="527"/>
      <c r="J30" s="111"/>
      <c r="K30" s="276">
        <f t="shared" si="0"/>
        <v>0</v>
      </c>
      <c r="L30" s="523"/>
      <c r="M30" s="112"/>
      <c r="N30" s="112"/>
      <c r="O30" s="112"/>
      <c r="P30" s="112"/>
      <c r="Q30" s="112"/>
      <c r="R30" s="112"/>
      <c r="S30" s="525"/>
      <c r="T30" s="527"/>
      <c r="U30" s="111"/>
      <c r="V30" s="111"/>
      <c r="W30" s="112"/>
      <c r="X30" s="112"/>
      <c r="Y30" s="530"/>
    </row>
    <row r="31" spans="1:25" ht="18.75" customHeight="1" x14ac:dyDescent="0.2">
      <c r="A31" s="533"/>
      <c r="B31" s="535"/>
      <c r="C31" s="537"/>
      <c r="D31" s="535"/>
      <c r="E31" s="535"/>
      <c r="F31" s="535"/>
      <c r="G31" s="539"/>
      <c r="H31" s="539"/>
      <c r="I31" s="527"/>
      <c r="J31" s="111"/>
      <c r="K31" s="276">
        <f t="shared" si="0"/>
        <v>0</v>
      </c>
      <c r="L31" s="524"/>
      <c r="M31" s="112"/>
      <c r="N31" s="112"/>
      <c r="O31" s="112"/>
      <c r="P31" s="112"/>
      <c r="Q31" s="112"/>
      <c r="R31" s="112"/>
      <c r="S31" s="525"/>
      <c r="T31" s="527"/>
      <c r="U31" s="111"/>
      <c r="V31" s="111"/>
      <c r="W31" s="112"/>
      <c r="X31" s="112"/>
      <c r="Y31" s="530"/>
    </row>
    <row r="32" spans="1:25" ht="18.75" customHeight="1" x14ac:dyDescent="0.2">
      <c r="A32" s="533">
        <v>8</v>
      </c>
      <c r="B32" s="535"/>
      <c r="C32" s="537"/>
      <c r="D32" s="535"/>
      <c r="E32" s="535"/>
      <c r="F32" s="535"/>
      <c r="G32" s="539"/>
      <c r="H32" s="539"/>
      <c r="I32" s="527">
        <f t="shared" si="1"/>
        <v>0</v>
      </c>
      <c r="J32" s="111"/>
      <c r="K32" s="276">
        <f>IF(J32="No existen",5,IF(J32="No aplicados",4,IF(J32="Aplicados - No Efectivos",3,IF(J32="Aplicados efectivos y No Documentados",2,IF(J32="Documentados Aplicados y Efectivos",1,0)))))</f>
        <v>0</v>
      </c>
      <c r="L32" s="522">
        <f t="shared" ref="L32" si="8">IF(K32:K34&gt;0,ROUND(AVERAGEIF(K32:K34,"&gt;0"),0),0)</f>
        <v>0</v>
      </c>
      <c r="M32" s="112"/>
      <c r="N32" s="112"/>
      <c r="O32" s="112"/>
      <c r="P32" s="112"/>
      <c r="Q32" s="112"/>
      <c r="R32" s="112"/>
      <c r="S32" s="525">
        <f>I32*L32</f>
        <v>0</v>
      </c>
      <c r="T32" s="527" t="str">
        <f>IF(S32&gt;=10,"GRAVE",IF(AND(S32&gt;=4,S32&lt;=9),"MODERADO",IF(AND(S32&gt;=1,S32&lt;=3),"LEVE","")))</f>
        <v/>
      </c>
      <c r="U32" s="111"/>
      <c r="V32" s="111"/>
      <c r="W32" s="112"/>
      <c r="X32" s="112"/>
      <c r="Y32" s="530"/>
    </row>
    <row r="33" spans="1:25" ht="18.75" customHeight="1" x14ac:dyDescent="0.2">
      <c r="A33" s="533"/>
      <c r="B33" s="535"/>
      <c r="C33" s="537"/>
      <c r="D33" s="535"/>
      <c r="E33" s="535"/>
      <c r="F33" s="535"/>
      <c r="G33" s="539"/>
      <c r="H33" s="539"/>
      <c r="I33" s="527"/>
      <c r="J33" s="111"/>
      <c r="K33" s="276">
        <f t="shared" si="0"/>
        <v>0</v>
      </c>
      <c r="L33" s="523"/>
      <c r="M33" s="112"/>
      <c r="N33" s="112"/>
      <c r="O33" s="112"/>
      <c r="P33" s="112"/>
      <c r="Q33" s="112"/>
      <c r="R33" s="112"/>
      <c r="S33" s="525"/>
      <c r="T33" s="527"/>
      <c r="U33" s="111"/>
      <c r="V33" s="111"/>
      <c r="W33" s="112"/>
      <c r="X33" s="112"/>
      <c r="Y33" s="530"/>
    </row>
    <row r="34" spans="1:25" ht="18.75" customHeight="1" x14ac:dyDescent="0.2">
      <c r="A34" s="533"/>
      <c r="B34" s="535"/>
      <c r="C34" s="537"/>
      <c r="D34" s="535"/>
      <c r="E34" s="535"/>
      <c r="F34" s="535"/>
      <c r="G34" s="539"/>
      <c r="H34" s="539"/>
      <c r="I34" s="527"/>
      <c r="J34" s="111"/>
      <c r="K34" s="276">
        <f t="shared" si="0"/>
        <v>0</v>
      </c>
      <c r="L34" s="524"/>
      <c r="M34" s="112"/>
      <c r="N34" s="112"/>
      <c r="O34" s="112"/>
      <c r="P34" s="112"/>
      <c r="Q34" s="112"/>
      <c r="R34" s="112"/>
      <c r="S34" s="525"/>
      <c r="T34" s="527"/>
      <c r="U34" s="111"/>
      <c r="V34" s="111"/>
      <c r="W34" s="112"/>
      <c r="X34" s="112"/>
      <c r="Y34" s="530"/>
    </row>
    <row r="35" spans="1:25" ht="18.75" customHeight="1" x14ac:dyDescent="0.2">
      <c r="A35" s="533">
        <v>9</v>
      </c>
      <c r="B35" s="535"/>
      <c r="C35" s="537"/>
      <c r="D35" s="535"/>
      <c r="E35" s="535"/>
      <c r="F35" s="535"/>
      <c r="G35" s="539"/>
      <c r="H35" s="539"/>
      <c r="I35" s="527">
        <f t="shared" si="1"/>
        <v>0</v>
      </c>
      <c r="J35" s="111"/>
      <c r="K35" s="276">
        <f>IF(J35="No existen",5,IF(J35="No aplicados",4,IF(J35="Aplicados - No Efectivos",3,IF(J35="Aplicados efectivos y No Documentados",2,IF(J35="Documentados Aplicados y Efectivos",1,0)))))</f>
        <v>0</v>
      </c>
      <c r="L35" s="522">
        <f t="shared" ref="L35" si="9">IF(K35:K37&gt;0,ROUND(AVERAGEIF(K35:K37,"&gt;0"),0),0)</f>
        <v>0</v>
      </c>
      <c r="M35" s="112"/>
      <c r="N35" s="112"/>
      <c r="O35" s="112"/>
      <c r="P35" s="112"/>
      <c r="Q35" s="112"/>
      <c r="R35" s="112"/>
      <c r="S35" s="525">
        <f>I35*L35</f>
        <v>0</v>
      </c>
      <c r="T35" s="527" t="str">
        <f>IF(S35&gt;=10,"GRAVE",IF(AND(S35&gt;=4,S35&lt;=9),"MODERADO",IF(AND(S35&gt;=1,S35&lt;=3),"LEVE","")))</f>
        <v/>
      </c>
      <c r="U35" s="111"/>
      <c r="V35" s="111"/>
      <c r="W35" s="112"/>
      <c r="X35" s="112"/>
      <c r="Y35" s="530"/>
    </row>
    <row r="36" spans="1:25" ht="18.75" customHeight="1" x14ac:dyDescent="0.2">
      <c r="A36" s="533"/>
      <c r="B36" s="535"/>
      <c r="C36" s="537"/>
      <c r="D36" s="535"/>
      <c r="E36" s="535"/>
      <c r="F36" s="535"/>
      <c r="G36" s="539"/>
      <c r="H36" s="539"/>
      <c r="I36" s="527"/>
      <c r="J36" s="111"/>
      <c r="K36" s="276">
        <f t="shared" si="0"/>
        <v>0</v>
      </c>
      <c r="L36" s="523"/>
      <c r="M36" s="112"/>
      <c r="N36" s="112"/>
      <c r="O36" s="112"/>
      <c r="P36" s="112"/>
      <c r="Q36" s="112"/>
      <c r="R36" s="112"/>
      <c r="S36" s="525"/>
      <c r="T36" s="527"/>
      <c r="U36" s="111"/>
      <c r="V36" s="111"/>
      <c r="W36" s="112"/>
      <c r="X36" s="112"/>
      <c r="Y36" s="530"/>
    </row>
    <row r="37" spans="1:25" ht="18.75" customHeight="1" x14ac:dyDescent="0.2">
      <c r="A37" s="533"/>
      <c r="B37" s="535"/>
      <c r="C37" s="537"/>
      <c r="D37" s="535"/>
      <c r="E37" s="535"/>
      <c r="F37" s="535"/>
      <c r="G37" s="539"/>
      <c r="H37" s="539"/>
      <c r="I37" s="527"/>
      <c r="J37" s="111"/>
      <c r="K37" s="276">
        <f t="shared" si="0"/>
        <v>0</v>
      </c>
      <c r="L37" s="524"/>
      <c r="M37" s="112"/>
      <c r="N37" s="112"/>
      <c r="O37" s="112"/>
      <c r="P37" s="112"/>
      <c r="Q37" s="112"/>
      <c r="R37" s="112"/>
      <c r="S37" s="525"/>
      <c r="T37" s="527"/>
      <c r="U37" s="111"/>
      <c r="V37" s="111"/>
      <c r="W37" s="112"/>
      <c r="X37" s="112"/>
      <c r="Y37" s="530"/>
    </row>
    <row r="38" spans="1:25" ht="18.75" customHeight="1" x14ac:dyDescent="0.2">
      <c r="A38" s="533">
        <v>10</v>
      </c>
      <c r="B38" s="535"/>
      <c r="C38" s="537"/>
      <c r="D38" s="535"/>
      <c r="E38" s="535"/>
      <c r="F38" s="535"/>
      <c r="G38" s="539"/>
      <c r="H38" s="539"/>
      <c r="I38" s="527">
        <f t="shared" si="1"/>
        <v>0</v>
      </c>
      <c r="J38" s="111"/>
      <c r="K38" s="276">
        <f>IF(J38="No existen",5,IF(J38="No aplicados",4,IF(J38="Aplicados - No Efectivos",3,IF(J38="Aplicados efectivos y No Documentados",2,IF(J38="Documentados Aplicados y Efectivos",1,0)))))</f>
        <v>0</v>
      </c>
      <c r="L38" s="522">
        <f t="shared" ref="L38" si="10">IF(K38:K40&gt;0,ROUND(AVERAGEIF(K38:K40,"&gt;0"),0),0)</f>
        <v>0</v>
      </c>
      <c r="M38" s="112"/>
      <c r="N38" s="112"/>
      <c r="O38" s="112"/>
      <c r="P38" s="112"/>
      <c r="Q38" s="112"/>
      <c r="R38" s="112"/>
      <c r="S38" s="525">
        <f>I38*L38</f>
        <v>0</v>
      </c>
      <c r="T38" s="527" t="str">
        <f>IF(S38&gt;=10,"GRAVE",IF(AND(S38&gt;=4,S38&lt;=9),"MODERADO",IF(AND(S38&gt;=1,S38&lt;=3),"LEVE","")))</f>
        <v/>
      </c>
      <c r="U38" s="111"/>
      <c r="V38" s="111"/>
      <c r="W38" s="112"/>
      <c r="X38" s="112"/>
      <c r="Y38" s="532"/>
    </row>
    <row r="39" spans="1:25" ht="18.75" customHeight="1" x14ac:dyDescent="0.2">
      <c r="A39" s="533"/>
      <c r="B39" s="535"/>
      <c r="C39" s="537"/>
      <c r="D39" s="535"/>
      <c r="E39" s="535"/>
      <c r="F39" s="535"/>
      <c r="G39" s="539"/>
      <c r="H39" s="539"/>
      <c r="I39" s="527"/>
      <c r="J39" s="111"/>
      <c r="K39" s="276">
        <f t="shared" si="0"/>
        <v>0</v>
      </c>
      <c r="L39" s="523"/>
      <c r="M39" s="112"/>
      <c r="N39" s="112"/>
      <c r="O39" s="112"/>
      <c r="P39" s="112"/>
      <c r="Q39" s="112"/>
      <c r="R39" s="112"/>
      <c r="S39" s="525"/>
      <c r="T39" s="527"/>
      <c r="U39" s="111"/>
      <c r="V39" s="111"/>
      <c r="W39" s="112"/>
      <c r="X39" s="112"/>
      <c r="Y39" s="532"/>
    </row>
    <row r="40" spans="1:25" ht="18.75" customHeight="1" x14ac:dyDescent="0.2">
      <c r="A40" s="533"/>
      <c r="B40" s="535"/>
      <c r="C40" s="537"/>
      <c r="D40" s="535"/>
      <c r="E40" s="535"/>
      <c r="F40" s="535"/>
      <c r="G40" s="539"/>
      <c r="H40" s="539"/>
      <c r="I40" s="527"/>
      <c r="J40" s="111"/>
      <c r="K40" s="276">
        <f t="shared" si="0"/>
        <v>0</v>
      </c>
      <c r="L40" s="524"/>
      <c r="M40" s="112"/>
      <c r="N40" s="112"/>
      <c r="O40" s="112"/>
      <c r="P40" s="112"/>
      <c r="Q40" s="112"/>
      <c r="R40" s="112"/>
      <c r="S40" s="525"/>
      <c r="T40" s="527"/>
      <c r="U40" s="111"/>
      <c r="V40" s="111"/>
      <c r="W40" s="112"/>
      <c r="X40" s="112"/>
      <c r="Y40" s="532"/>
    </row>
    <row r="41" spans="1:25" ht="18.75" customHeight="1" x14ac:dyDescent="0.2">
      <c r="A41" s="533">
        <v>11</v>
      </c>
      <c r="B41" s="535"/>
      <c r="C41" s="537"/>
      <c r="D41" s="535"/>
      <c r="E41" s="535"/>
      <c r="F41" s="535"/>
      <c r="G41" s="539"/>
      <c r="H41" s="539"/>
      <c r="I41" s="527">
        <f t="shared" si="1"/>
        <v>0</v>
      </c>
      <c r="J41" s="111"/>
      <c r="K41" s="276">
        <f>IF(J41="No existen",5,IF(J41="No aplicados",4,IF(J41="Aplicados - No Efectivos",3,IF(J41="Aplicados efectivos y No Documentados",2,IF(J41="Documentados Aplicados y Efectivos",1,0)))))</f>
        <v>0</v>
      </c>
      <c r="L41" s="522">
        <f t="shared" ref="L41" si="11">IF(K41:K43&gt;0,ROUND(AVERAGEIF(K41:K43,"&gt;0"),0),0)</f>
        <v>0</v>
      </c>
      <c r="M41" s="112"/>
      <c r="N41" s="112"/>
      <c r="O41" s="112"/>
      <c r="P41" s="112"/>
      <c r="Q41" s="112"/>
      <c r="R41" s="112"/>
      <c r="S41" s="525">
        <f>I41*L41</f>
        <v>0</v>
      </c>
      <c r="T41" s="527" t="str">
        <f>IF(S41&gt;=10,"GRAVE",IF(AND(S41&gt;=4,S41&lt;=9),"MODERADO",IF(AND(S41&gt;=1,S41&lt;=3),"LEVE","")))</f>
        <v/>
      </c>
      <c r="U41" s="111"/>
      <c r="V41" s="111"/>
      <c r="W41" s="261"/>
      <c r="X41" s="261"/>
      <c r="Y41" s="530"/>
    </row>
    <row r="42" spans="1:25" ht="18.75" customHeight="1" x14ac:dyDescent="0.2">
      <c r="A42" s="533"/>
      <c r="B42" s="535"/>
      <c r="C42" s="537"/>
      <c r="D42" s="535"/>
      <c r="E42" s="535"/>
      <c r="F42" s="535"/>
      <c r="G42" s="539"/>
      <c r="H42" s="539"/>
      <c r="I42" s="527"/>
      <c r="J42" s="111"/>
      <c r="K42" s="276">
        <f t="shared" si="0"/>
        <v>0</v>
      </c>
      <c r="L42" s="523"/>
      <c r="M42" s="112"/>
      <c r="N42" s="112"/>
      <c r="O42" s="112"/>
      <c r="P42" s="112"/>
      <c r="Q42" s="112"/>
      <c r="R42" s="112"/>
      <c r="S42" s="525"/>
      <c r="T42" s="527"/>
      <c r="U42" s="111"/>
      <c r="V42" s="111"/>
      <c r="W42" s="112"/>
      <c r="X42" s="112"/>
      <c r="Y42" s="530"/>
    </row>
    <row r="43" spans="1:25" ht="18.75" customHeight="1" x14ac:dyDescent="0.2">
      <c r="A43" s="533"/>
      <c r="B43" s="535"/>
      <c r="C43" s="537"/>
      <c r="D43" s="535"/>
      <c r="E43" s="535"/>
      <c r="F43" s="535"/>
      <c r="G43" s="539"/>
      <c r="H43" s="539"/>
      <c r="I43" s="527"/>
      <c r="J43" s="111"/>
      <c r="K43" s="276">
        <f t="shared" si="0"/>
        <v>0</v>
      </c>
      <c r="L43" s="524"/>
      <c r="M43" s="112"/>
      <c r="N43" s="112"/>
      <c r="O43" s="112"/>
      <c r="P43" s="112"/>
      <c r="Q43" s="112"/>
      <c r="R43" s="112"/>
      <c r="S43" s="525"/>
      <c r="T43" s="527"/>
      <c r="U43" s="111"/>
      <c r="V43" s="111"/>
      <c r="W43" s="112"/>
      <c r="X43" s="112"/>
      <c r="Y43" s="530"/>
    </row>
    <row r="44" spans="1:25" ht="18.75" customHeight="1" x14ac:dyDescent="0.2">
      <c r="A44" s="533">
        <v>12</v>
      </c>
      <c r="B44" s="535"/>
      <c r="C44" s="537"/>
      <c r="D44" s="535"/>
      <c r="E44" s="535"/>
      <c r="F44" s="535"/>
      <c r="G44" s="539"/>
      <c r="H44" s="539"/>
      <c r="I44" s="527">
        <f t="shared" si="1"/>
        <v>0</v>
      </c>
      <c r="J44" s="111"/>
      <c r="K44" s="276">
        <f>IF(J44="No existen",5,IF(J44="No aplicados",4,IF(J44="Aplicados - No Efectivos",3,IF(J44="Aplicados efectivos y No Documentados",2,IF(J44="Documentados Aplicados y Efectivos",1,0)))))</f>
        <v>0</v>
      </c>
      <c r="L44" s="522">
        <f t="shared" ref="L44" si="12">IF(K44:K46&gt;0,ROUND(AVERAGEIF(K44:K46,"&gt;0"),0),0)</f>
        <v>0</v>
      </c>
      <c r="M44" s="112"/>
      <c r="N44" s="112"/>
      <c r="O44" s="112"/>
      <c r="P44" s="112"/>
      <c r="Q44" s="112"/>
      <c r="R44" s="112"/>
      <c r="S44" s="525">
        <f>I44*L44</f>
        <v>0</v>
      </c>
      <c r="T44" s="527" t="str">
        <f>IF(S44&gt;=10,"GRAVE",IF(AND(S44&gt;=4,S44&lt;=9),"MODERADO",IF(AND(S44&gt;=1,S44&lt;=3),"LEVE","")))</f>
        <v/>
      </c>
      <c r="U44" s="111"/>
      <c r="V44" s="111"/>
      <c r="W44" s="112"/>
      <c r="X44" s="112"/>
      <c r="Y44" s="530"/>
    </row>
    <row r="45" spans="1:25" ht="18.75" customHeight="1" x14ac:dyDescent="0.2">
      <c r="A45" s="533"/>
      <c r="B45" s="535"/>
      <c r="C45" s="537"/>
      <c r="D45" s="535"/>
      <c r="E45" s="535"/>
      <c r="F45" s="535"/>
      <c r="G45" s="539"/>
      <c r="H45" s="539"/>
      <c r="I45" s="527"/>
      <c r="J45" s="111"/>
      <c r="K45" s="276">
        <f t="shared" si="0"/>
        <v>0</v>
      </c>
      <c r="L45" s="523"/>
      <c r="M45" s="112"/>
      <c r="N45" s="112"/>
      <c r="O45" s="112"/>
      <c r="P45" s="112"/>
      <c r="Q45" s="112"/>
      <c r="R45" s="112"/>
      <c r="S45" s="525"/>
      <c r="T45" s="527"/>
      <c r="U45" s="111"/>
      <c r="V45" s="111"/>
      <c r="W45" s="112"/>
      <c r="X45" s="112"/>
      <c r="Y45" s="530"/>
    </row>
    <row r="46" spans="1:25" ht="18.75" customHeight="1" x14ac:dyDescent="0.2">
      <c r="A46" s="533"/>
      <c r="B46" s="535"/>
      <c r="C46" s="537"/>
      <c r="D46" s="535"/>
      <c r="E46" s="535"/>
      <c r="F46" s="535"/>
      <c r="G46" s="539"/>
      <c r="H46" s="539"/>
      <c r="I46" s="527"/>
      <c r="J46" s="111"/>
      <c r="K46" s="276">
        <f t="shared" si="0"/>
        <v>0</v>
      </c>
      <c r="L46" s="524"/>
      <c r="M46" s="112"/>
      <c r="N46" s="112"/>
      <c r="O46" s="112"/>
      <c r="P46" s="112"/>
      <c r="Q46" s="112"/>
      <c r="R46" s="112"/>
      <c r="S46" s="525"/>
      <c r="T46" s="527"/>
      <c r="U46" s="111"/>
      <c r="V46" s="111"/>
      <c r="W46" s="112"/>
      <c r="X46" s="112"/>
      <c r="Y46" s="530"/>
    </row>
    <row r="47" spans="1:25" ht="18.75" customHeight="1" x14ac:dyDescent="0.2">
      <c r="A47" s="533">
        <v>13</v>
      </c>
      <c r="B47" s="535"/>
      <c r="C47" s="537"/>
      <c r="D47" s="535"/>
      <c r="E47" s="535"/>
      <c r="F47" s="535"/>
      <c r="G47" s="539"/>
      <c r="H47" s="539"/>
      <c r="I47" s="527">
        <f t="shared" si="1"/>
        <v>0</v>
      </c>
      <c r="J47" s="111"/>
      <c r="K47" s="276">
        <f>IF(J47="No existen",5,IF(J47="No aplicados",4,IF(J47="Aplicados - No Efectivos",3,IF(J47="Aplicados efectivos y No Documentados",2,IF(J47="Documentados Aplicados y Efectivos",1,0)))))</f>
        <v>0</v>
      </c>
      <c r="L47" s="522">
        <f t="shared" ref="L47" si="13">IF(K47:K49&gt;0,ROUND(AVERAGEIF(K47:K49,"&gt;0"),0),0)</f>
        <v>0</v>
      </c>
      <c r="M47" s="112"/>
      <c r="N47" s="112"/>
      <c r="O47" s="112"/>
      <c r="P47" s="112"/>
      <c r="Q47" s="112"/>
      <c r="R47" s="112"/>
      <c r="S47" s="525">
        <f>I47*L47</f>
        <v>0</v>
      </c>
      <c r="T47" s="527" t="str">
        <f>IF(S47&gt;=10,"GRAVE",IF(AND(S47&gt;=4,S47&lt;=9),"MODERADO",IF(AND(S47&gt;=1,S47&lt;=3),"LEVE","")))</f>
        <v/>
      </c>
      <c r="U47" s="111"/>
      <c r="V47" s="111"/>
      <c r="W47" s="112"/>
      <c r="X47" s="112"/>
      <c r="Y47" s="530"/>
    </row>
    <row r="48" spans="1:25" ht="18.75" customHeight="1" x14ac:dyDescent="0.2">
      <c r="A48" s="533"/>
      <c r="B48" s="535"/>
      <c r="C48" s="537"/>
      <c r="D48" s="535"/>
      <c r="E48" s="535"/>
      <c r="F48" s="535"/>
      <c r="G48" s="539"/>
      <c r="H48" s="539"/>
      <c r="I48" s="527"/>
      <c r="J48" s="111"/>
      <c r="K48" s="276">
        <f t="shared" si="0"/>
        <v>0</v>
      </c>
      <c r="L48" s="523"/>
      <c r="M48" s="112"/>
      <c r="N48" s="112"/>
      <c r="O48" s="112"/>
      <c r="P48" s="112"/>
      <c r="Q48" s="112"/>
      <c r="R48" s="112"/>
      <c r="S48" s="525"/>
      <c r="T48" s="527"/>
      <c r="U48" s="111"/>
      <c r="V48" s="111"/>
      <c r="W48" s="112"/>
      <c r="X48" s="112"/>
      <c r="Y48" s="530"/>
    </row>
    <row r="49" spans="1:25" ht="18.75" customHeight="1" x14ac:dyDescent="0.2">
      <c r="A49" s="533"/>
      <c r="B49" s="535"/>
      <c r="C49" s="537"/>
      <c r="D49" s="535"/>
      <c r="E49" s="535"/>
      <c r="F49" s="535"/>
      <c r="G49" s="539"/>
      <c r="H49" s="539"/>
      <c r="I49" s="527"/>
      <c r="J49" s="111"/>
      <c r="K49" s="276">
        <f t="shared" si="0"/>
        <v>0</v>
      </c>
      <c r="L49" s="524"/>
      <c r="M49" s="112"/>
      <c r="N49" s="112"/>
      <c r="O49" s="112"/>
      <c r="P49" s="112"/>
      <c r="Q49" s="112"/>
      <c r="R49" s="112"/>
      <c r="S49" s="525"/>
      <c r="T49" s="527"/>
      <c r="U49" s="111"/>
      <c r="V49" s="111"/>
      <c r="W49" s="112"/>
      <c r="X49" s="112"/>
      <c r="Y49" s="530"/>
    </row>
    <row r="50" spans="1:25" ht="18.75" customHeight="1" x14ac:dyDescent="0.2">
      <c r="A50" s="533">
        <v>14</v>
      </c>
      <c r="B50" s="535"/>
      <c r="C50" s="537"/>
      <c r="D50" s="535"/>
      <c r="E50" s="535"/>
      <c r="F50" s="535"/>
      <c r="G50" s="539"/>
      <c r="H50" s="539"/>
      <c r="I50" s="527">
        <f t="shared" si="1"/>
        <v>0</v>
      </c>
      <c r="J50" s="111"/>
      <c r="K50" s="276">
        <f>IF(J50="No existen",5,IF(J50="No aplicados",4,IF(J50="Aplicados - No Efectivos",3,IF(J50="Aplicados efectivos y No Documentados",2,IF(J50="Documentados Aplicados y Efectivos",1,0)))))</f>
        <v>0</v>
      </c>
      <c r="L50" s="522">
        <f t="shared" ref="L50" si="14">IF(K50:K52&gt;0,ROUND(AVERAGEIF(K50:K52,"&gt;0"),0),0)</f>
        <v>0</v>
      </c>
      <c r="M50" s="112"/>
      <c r="N50" s="112"/>
      <c r="O50" s="112"/>
      <c r="P50" s="112"/>
      <c r="Q50" s="112"/>
      <c r="R50" s="112"/>
      <c r="S50" s="525">
        <f>I50*L50</f>
        <v>0</v>
      </c>
      <c r="T50" s="527" t="str">
        <f>IF(S50&gt;=10,"GRAVE",IF(AND(S50&gt;=4,S50&lt;=9),"MODERADO",IF(AND(S50&gt;=1,S50&lt;=3),"LEVE","")))</f>
        <v/>
      </c>
      <c r="U50" s="111"/>
      <c r="V50" s="111"/>
      <c r="W50" s="112"/>
      <c r="X50" s="112"/>
      <c r="Y50" s="530"/>
    </row>
    <row r="51" spans="1:25" ht="18.75" customHeight="1" x14ac:dyDescent="0.2">
      <c r="A51" s="533"/>
      <c r="B51" s="535"/>
      <c r="C51" s="537"/>
      <c r="D51" s="535"/>
      <c r="E51" s="535"/>
      <c r="F51" s="535"/>
      <c r="G51" s="539"/>
      <c r="H51" s="539"/>
      <c r="I51" s="527"/>
      <c r="J51" s="111"/>
      <c r="K51" s="276">
        <f t="shared" si="0"/>
        <v>0</v>
      </c>
      <c r="L51" s="523"/>
      <c r="M51" s="112"/>
      <c r="N51" s="112"/>
      <c r="O51" s="112"/>
      <c r="P51" s="112"/>
      <c r="Q51" s="112"/>
      <c r="R51" s="112"/>
      <c r="S51" s="525"/>
      <c r="T51" s="527"/>
      <c r="U51" s="111"/>
      <c r="V51" s="111"/>
      <c r="W51" s="112"/>
      <c r="X51" s="112"/>
      <c r="Y51" s="530"/>
    </row>
    <row r="52" spans="1:25" ht="18.75" customHeight="1" x14ac:dyDescent="0.2">
      <c r="A52" s="533"/>
      <c r="B52" s="535"/>
      <c r="C52" s="537"/>
      <c r="D52" s="535"/>
      <c r="E52" s="535"/>
      <c r="F52" s="535"/>
      <c r="G52" s="539"/>
      <c r="H52" s="539"/>
      <c r="I52" s="527"/>
      <c r="J52" s="111"/>
      <c r="K52" s="276">
        <f t="shared" si="0"/>
        <v>0</v>
      </c>
      <c r="L52" s="524"/>
      <c r="M52" s="112"/>
      <c r="N52" s="112"/>
      <c r="O52" s="112"/>
      <c r="P52" s="112"/>
      <c r="Q52" s="112"/>
      <c r="R52" s="112"/>
      <c r="S52" s="525"/>
      <c r="T52" s="527"/>
      <c r="U52" s="111"/>
      <c r="V52" s="111"/>
      <c r="W52" s="112"/>
      <c r="X52" s="112"/>
      <c r="Y52" s="530"/>
    </row>
    <row r="53" spans="1:25" ht="18.75" customHeight="1" x14ac:dyDescent="0.2">
      <c r="A53" s="533">
        <v>15</v>
      </c>
      <c r="B53" s="535"/>
      <c r="C53" s="537"/>
      <c r="D53" s="535"/>
      <c r="E53" s="535"/>
      <c r="F53" s="535"/>
      <c r="G53" s="539"/>
      <c r="H53" s="539"/>
      <c r="I53" s="527">
        <f t="shared" si="1"/>
        <v>0</v>
      </c>
      <c r="J53" s="111"/>
      <c r="K53" s="276">
        <f>IF(J53="No existen",5,IF(J53="No aplicados",4,IF(J53="Aplicados - No Efectivos",3,IF(J53="Aplicados efectivos y No Documentados",2,IF(J53="Documentados Aplicados y Efectivos",1,0)))))</f>
        <v>0</v>
      </c>
      <c r="L53" s="522">
        <f t="shared" ref="L53" si="15">IF(K53:K55&gt;0,ROUND(AVERAGEIF(K53:K55,"&gt;0"),0),0)</f>
        <v>0</v>
      </c>
      <c r="M53" s="112"/>
      <c r="N53" s="112"/>
      <c r="O53" s="112"/>
      <c r="P53" s="112"/>
      <c r="Q53" s="112"/>
      <c r="R53" s="112"/>
      <c r="S53" s="525">
        <f>I53*L53</f>
        <v>0</v>
      </c>
      <c r="T53" s="527" t="str">
        <f>IF(S53&gt;=10,"GRAVE",IF(AND(S53&gt;=4,S53&lt;=9),"MODERADO",IF(AND(S53&gt;=1,S53&lt;=3),"LEVE","")))</f>
        <v/>
      </c>
      <c r="U53" s="111"/>
      <c r="V53" s="111"/>
      <c r="W53" s="112"/>
      <c r="X53" s="112"/>
      <c r="Y53" s="530"/>
    </row>
    <row r="54" spans="1:25" ht="18.75" customHeight="1" x14ac:dyDescent="0.2">
      <c r="A54" s="533"/>
      <c r="B54" s="535"/>
      <c r="C54" s="537"/>
      <c r="D54" s="535"/>
      <c r="E54" s="535"/>
      <c r="F54" s="535"/>
      <c r="G54" s="539"/>
      <c r="H54" s="539"/>
      <c r="I54" s="527"/>
      <c r="J54" s="111"/>
      <c r="K54" s="276">
        <f t="shared" si="0"/>
        <v>0</v>
      </c>
      <c r="L54" s="523"/>
      <c r="M54" s="112"/>
      <c r="N54" s="112"/>
      <c r="O54" s="112"/>
      <c r="P54" s="112"/>
      <c r="Q54" s="112"/>
      <c r="R54" s="112"/>
      <c r="S54" s="525"/>
      <c r="T54" s="527"/>
      <c r="U54" s="111"/>
      <c r="V54" s="111"/>
      <c r="W54" s="112"/>
      <c r="X54" s="112"/>
      <c r="Y54" s="530"/>
    </row>
    <row r="55" spans="1:25" ht="18.75" customHeight="1" x14ac:dyDescent="0.2">
      <c r="A55" s="533"/>
      <c r="B55" s="535"/>
      <c r="C55" s="537"/>
      <c r="D55" s="535"/>
      <c r="E55" s="535"/>
      <c r="F55" s="535"/>
      <c r="G55" s="539"/>
      <c r="H55" s="539"/>
      <c r="I55" s="527"/>
      <c r="J55" s="111"/>
      <c r="K55" s="276">
        <f t="shared" si="0"/>
        <v>0</v>
      </c>
      <c r="L55" s="524"/>
      <c r="M55" s="112"/>
      <c r="N55" s="112"/>
      <c r="O55" s="112"/>
      <c r="P55" s="112"/>
      <c r="Q55" s="112"/>
      <c r="R55" s="112"/>
      <c r="S55" s="525"/>
      <c r="T55" s="527"/>
      <c r="U55" s="111"/>
      <c r="V55" s="111"/>
      <c r="W55" s="112"/>
      <c r="X55" s="112"/>
      <c r="Y55" s="530"/>
    </row>
    <row r="56" spans="1:25" ht="18.75" customHeight="1" x14ac:dyDescent="0.2">
      <c r="A56" s="533">
        <v>16</v>
      </c>
      <c r="B56" s="535"/>
      <c r="C56" s="537"/>
      <c r="D56" s="535"/>
      <c r="E56" s="535"/>
      <c r="F56" s="535"/>
      <c r="G56" s="539"/>
      <c r="H56" s="539"/>
      <c r="I56" s="527">
        <f t="shared" si="1"/>
        <v>0</v>
      </c>
      <c r="J56" s="111"/>
      <c r="K56" s="276">
        <f>IF(J56="No existen",5,IF(J56="No aplicados",4,IF(J56="Aplicados - No Efectivos",3,IF(J56="Aplicados efectivos y No Documentados",2,IF(J56="Documentados Aplicados y Efectivos",1,0)))))</f>
        <v>0</v>
      </c>
      <c r="L56" s="522">
        <f t="shared" ref="L56" si="16">IF(K56:K58&gt;0,ROUND(AVERAGEIF(K56:K58,"&gt;0"),0),0)</f>
        <v>0</v>
      </c>
      <c r="M56" s="112"/>
      <c r="N56" s="112"/>
      <c r="O56" s="112"/>
      <c r="P56" s="112"/>
      <c r="Q56" s="112"/>
      <c r="R56" s="112"/>
      <c r="S56" s="525">
        <f>I56*L56</f>
        <v>0</v>
      </c>
      <c r="T56" s="527" t="str">
        <f>IF(S56&gt;=10,"GRAVE",IF(AND(S56&gt;=4,S56&lt;=9),"MODERADO",IF(AND(S56&gt;=1,S56&lt;=3),"LEVE","")))</f>
        <v/>
      </c>
      <c r="U56" s="111"/>
      <c r="V56" s="111"/>
      <c r="W56" s="112"/>
      <c r="X56" s="112"/>
      <c r="Y56" s="530"/>
    </row>
    <row r="57" spans="1:25" ht="18.75" customHeight="1" x14ac:dyDescent="0.2">
      <c r="A57" s="533"/>
      <c r="B57" s="535"/>
      <c r="C57" s="537"/>
      <c r="D57" s="535"/>
      <c r="E57" s="535"/>
      <c r="F57" s="535"/>
      <c r="G57" s="539"/>
      <c r="H57" s="539"/>
      <c r="I57" s="527"/>
      <c r="J57" s="111"/>
      <c r="K57" s="276">
        <f t="shared" si="0"/>
        <v>0</v>
      </c>
      <c r="L57" s="523"/>
      <c r="M57" s="112"/>
      <c r="N57" s="112"/>
      <c r="O57" s="112"/>
      <c r="P57" s="112"/>
      <c r="Q57" s="112"/>
      <c r="R57" s="112"/>
      <c r="S57" s="525"/>
      <c r="T57" s="527"/>
      <c r="U57" s="111"/>
      <c r="V57" s="111"/>
      <c r="W57" s="112"/>
      <c r="X57" s="112"/>
      <c r="Y57" s="530"/>
    </row>
    <row r="58" spans="1:25" ht="18.75" customHeight="1" x14ac:dyDescent="0.2">
      <c r="A58" s="533"/>
      <c r="B58" s="535"/>
      <c r="C58" s="537"/>
      <c r="D58" s="535"/>
      <c r="E58" s="535"/>
      <c r="F58" s="535"/>
      <c r="G58" s="539"/>
      <c r="H58" s="539"/>
      <c r="I58" s="527"/>
      <c r="J58" s="111"/>
      <c r="K58" s="276">
        <f t="shared" si="0"/>
        <v>0</v>
      </c>
      <c r="L58" s="524"/>
      <c r="M58" s="112"/>
      <c r="N58" s="112"/>
      <c r="O58" s="112"/>
      <c r="P58" s="112"/>
      <c r="Q58" s="112"/>
      <c r="R58" s="112"/>
      <c r="S58" s="525"/>
      <c r="T58" s="527"/>
      <c r="U58" s="111"/>
      <c r="V58" s="111"/>
      <c r="W58" s="112"/>
      <c r="X58" s="112"/>
      <c r="Y58" s="530"/>
    </row>
    <row r="59" spans="1:25" ht="18.75" customHeight="1" x14ac:dyDescent="0.2">
      <c r="A59" s="533">
        <v>17</v>
      </c>
      <c r="B59" s="535"/>
      <c r="C59" s="537"/>
      <c r="D59" s="535"/>
      <c r="E59" s="535"/>
      <c r="F59" s="535"/>
      <c r="G59" s="539"/>
      <c r="H59" s="539"/>
      <c r="I59" s="527">
        <f t="shared" si="1"/>
        <v>0</v>
      </c>
      <c r="J59" s="111"/>
      <c r="K59" s="276">
        <f>IF(J59="No existen",5,IF(J59="No aplicados",4,IF(J59="Aplicados - No Efectivos",3,IF(J59="Aplicados efectivos y No Documentados",2,IF(J59="Documentados Aplicados y Efectivos",1,0)))))</f>
        <v>0</v>
      </c>
      <c r="L59" s="522">
        <f t="shared" ref="L59" si="17">IF(K59:K61&gt;0,ROUND(AVERAGEIF(K59:K61,"&gt;0"),0),0)</f>
        <v>0</v>
      </c>
      <c r="M59" s="112"/>
      <c r="N59" s="112"/>
      <c r="O59" s="112"/>
      <c r="P59" s="112"/>
      <c r="Q59" s="112"/>
      <c r="R59" s="112"/>
      <c r="S59" s="525">
        <f>I59*L59</f>
        <v>0</v>
      </c>
      <c r="T59" s="527" t="str">
        <f>IF(S59&gt;=10,"GRAVE",IF(AND(S59&gt;=4,S59&lt;=9),"MODERADO",IF(AND(S59&gt;=1,S59&lt;=3),"LEVE","")))</f>
        <v/>
      </c>
      <c r="U59" s="111"/>
      <c r="V59" s="111"/>
      <c r="W59" s="112"/>
      <c r="X59" s="112"/>
      <c r="Y59" s="530"/>
    </row>
    <row r="60" spans="1:25" ht="18.75" customHeight="1" x14ac:dyDescent="0.2">
      <c r="A60" s="533"/>
      <c r="B60" s="535"/>
      <c r="C60" s="537"/>
      <c r="D60" s="535"/>
      <c r="E60" s="535"/>
      <c r="F60" s="535"/>
      <c r="G60" s="539"/>
      <c r="H60" s="539"/>
      <c r="I60" s="527"/>
      <c r="J60" s="111"/>
      <c r="K60" s="276">
        <f t="shared" si="0"/>
        <v>0</v>
      </c>
      <c r="L60" s="523"/>
      <c r="M60" s="112"/>
      <c r="N60" s="112"/>
      <c r="O60" s="112"/>
      <c r="P60" s="112"/>
      <c r="Q60" s="112"/>
      <c r="R60" s="112"/>
      <c r="S60" s="525"/>
      <c r="T60" s="527"/>
      <c r="U60" s="111"/>
      <c r="V60" s="111"/>
      <c r="W60" s="112"/>
      <c r="X60" s="112"/>
      <c r="Y60" s="530"/>
    </row>
    <row r="61" spans="1:25" ht="18.75" customHeight="1" x14ac:dyDescent="0.2">
      <c r="A61" s="533"/>
      <c r="B61" s="535"/>
      <c r="C61" s="537"/>
      <c r="D61" s="535"/>
      <c r="E61" s="535"/>
      <c r="F61" s="535"/>
      <c r="G61" s="539"/>
      <c r="H61" s="539"/>
      <c r="I61" s="527"/>
      <c r="J61" s="111"/>
      <c r="K61" s="276">
        <f t="shared" si="0"/>
        <v>0</v>
      </c>
      <c r="L61" s="524"/>
      <c r="M61" s="112"/>
      <c r="N61" s="112"/>
      <c r="O61" s="112"/>
      <c r="P61" s="112"/>
      <c r="Q61" s="112"/>
      <c r="R61" s="112"/>
      <c r="S61" s="525"/>
      <c r="T61" s="527"/>
      <c r="U61" s="111"/>
      <c r="V61" s="111"/>
      <c r="W61" s="112"/>
      <c r="X61" s="112"/>
      <c r="Y61" s="530"/>
    </row>
    <row r="62" spans="1:25" ht="18.75" customHeight="1" x14ac:dyDescent="0.2">
      <c r="A62" s="533">
        <v>18</v>
      </c>
      <c r="B62" s="535"/>
      <c r="C62" s="537"/>
      <c r="D62" s="535"/>
      <c r="E62" s="535"/>
      <c r="F62" s="535"/>
      <c r="G62" s="539"/>
      <c r="H62" s="539"/>
      <c r="I62" s="527">
        <f t="shared" si="1"/>
        <v>0</v>
      </c>
      <c r="J62" s="111"/>
      <c r="K62" s="276">
        <f>IF(J62="No existen",5,IF(J62="No aplicados",4,IF(J62="Aplicados - No Efectivos",3,IF(J62="Aplicados efectivos y No Documentados",2,IF(J62="Documentados Aplicados y Efectivos",1,0)))))</f>
        <v>0</v>
      </c>
      <c r="L62" s="522">
        <f t="shared" ref="L62" si="18">IF(K62:K64&gt;0,ROUND(AVERAGEIF(K62:K64,"&gt;0"),0),0)</f>
        <v>0</v>
      </c>
      <c r="M62" s="112"/>
      <c r="N62" s="112"/>
      <c r="O62" s="112"/>
      <c r="P62" s="112"/>
      <c r="Q62" s="112"/>
      <c r="R62" s="112"/>
      <c r="S62" s="525">
        <f>I62*L62</f>
        <v>0</v>
      </c>
      <c r="T62" s="527" t="str">
        <f>IF(S62&gt;=10,"GRAVE",IF(AND(S62&gt;=4,S62&lt;=9),"MODERADO",IF(AND(S62&gt;=1,S62&lt;=3),"LEVE","")))</f>
        <v/>
      </c>
      <c r="U62" s="111"/>
      <c r="V62" s="111"/>
      <c r="W62" s="112"/>
      <c r="X62" s="112"/>
      <c r="Y62" s="530"/>
    </row>
    <row r="63" spans="1:25" ht="18.75" customHeight="1" x14ac:dyDescent="0.2">
      <c r="A63" s="533"/>
      <c r="B63" s="535"/>
      <c r="C63" s="537"/>
      <c r="D63" s="535"/>
      <c r="E63" s="535"/>
      <c r="F63" s="535"/>
      <c r="G63" s="539"/>
      <c r="H63" s="539"/>
      <c r="I63" s="527"/>
      <c r="J63" s="111"/>
      <c r="K63" s="276">
        <f t="shared" si="0"/>
        <v>0</v>
      </c>
      <c r="L63" s="523"/>
      <c r="M63" s="112"/>
      <c r="N63" s="112"/>
      <c r="O63" s="112"/>
      <c r="P63" s="112"/>
      <c r="Q63" s="112"/>
      <c r="R63" s="112"/>
      <c r="S63" s="525"/>
      <c r="T63" s="527"/>
      <c r="U63" s="111"/>
      <c r="V63" s="111"/>
      <c r="W63" s="112"/>
      <c r="X63" s="112"/>
      <c r="Y63" s="530"/>
    </row>
    <row r="64" spans="1:25" ht="18.75" customHeight="1" x14ac:dyDescent="0.2">
      <c r="A64" s="533"/>
      <c r="B64" s="535"/>
      <c r="C64" s="537"/>
      <c r="D64" s="535"/>
      <c r="E64" s="535"/>
      <c r="F64" s="535"/>
      <c r="G64" s="539"/>
      <c r="H64" s="539"/>
      <c r="I64" s="527"/>
      <c r="J64" s="111"/>
      <c r="K64" s="276">
        <f t="shared" si="0"/>
        <v>0</v>
      </c>
      <c r="L64" s="524"/>
      <c r="M64" s="112"/>
      <c r="N64" s="112"/>
      <c r="O64" s="112"/>
      <c r="P64" s="112"/>
      <c r="Q64" s="112"/>
      <c r="R64" s="112"/>
      <c r="S64" s="525"/>
      <c r="T64" s="527"/>
      <c r="U64" s="111"/>
      <c r="V64" s="111"/>
      <c r="W64" s="112"/>
      <c r="X64" s="112"/>
      <c r="Y64" s="530"/>
    </row>
    <row r="65" spans="1:25" ht="18.75" customHeight="1" x14ac:dyDescent="0.2">
      <c r="A65" s="533">
        <v>19</v>
      </c>
      <c r="B65" s="535"/>
      <c r="C65" s="537"/>
      <c r="D65" s="535"/>
      <c r="E65" s="535"/>
      <c r="F65" s="535"/>
      <c r="G65" s="539"/>
      <c r="H65" s="539"/>
      <c r="I65" s="527">
        <f t="shared" si="1"/>
        <v>0</v>
      </c>
      <c r="J65" s="111"/>
      <c r="K65" s="276">
        <f>IF(J65="No existen",5,IF(J65="No aplicados",4,IF(J65="Aplicados - No Efectivos",3,IF(J65="Aplicados efectivos y No Documentados",2,IF(J65="Documentados Aplicados y Efectivos",1,0)))))</f>
        <v>0</v>
      </c>
      <c r="L65" s="522">
        <f t="shared" ref="L65" si="19">IF(K65:K67&gt;0,ROUND(AVERAGEIF(K65:K67,"&gt;0"),0),0)</f>
        <v>0</v>
      </c>
      <c r="M65" s="112"/>
      <c r="N65" s="112"/>
      <c r="O65" s="112"/>
      <c r="P65" s="112"/>
      <c r="Q65" s="112"/>
      <c r="R65" s="112"/>
      <c r="S65" s="525">
        <f>I65*L65</f>
        <v>0</v>
      </c>
      <c r="T65" s="527" t="str">
        <f>IF(S65&gt;=10,"GRAVE",IF(AND(S65&gt;=4,S65&lt;=9),"MODERADO",IF(AND(S65&gt;=1,S65&lt;=3),"LEVE","")))</f>
        <v/>
      </c>
      <c r="U65" s="111"/>
      <c r="V65" s="111"/>
      <c r="W65" s="112"/>
      <c r="X65" s="112"/>
      <c r="Y65" s="530"/>
    </row>
    <row r="66" spans="1:25" ht="18.75" customHeight="1" x14ac:dyDescent="0.2">
      <c r="A66" s="533"/>
      <c r="B66" s="535"/>
      <c r="C66" s="537"/>
      <c r="D66" s="535"/>
      <c r="E66" s="535"/>
      <c r="F66" s="535"/>
      <c r="G66" s="539"/>
      <c r="H66" s="539"/>
      <c r="I66" s="527"/>
      <c r="J66" s="111"/>
      <c r="K66" s="276">
        <f t="shared" si="0"/>
        <v>0</v>
      </c>
      <c r="L66" s="523"/>
      <c r="M66" s="112"/>
      <c r="N66" s="112"/>
      <c r="O66" s="112"/>
      <c r="P66" s="112"/>
      <c r="Q66" s="112"/>
      <c r="R66" s="112"/>
      <c r="S66" s="525"/>
      <c r="T66" s="527"/>
      <c r="U66" s="111"/>
      <c r="V66" s="111"/>
      <c r="W66" s="112"/>
      <c r="X66" s="112"/>
      <c r="Y66" s="530"/>
    </row>
    <row r="67" spans="1:25" ht="18.75" customHeight="1" x14ac:dyDescent="0.2">
      <c r="A67" s="533"/>
      <c r="B67" s="535"/>
      <c r="C67" s="537"/>
      <c r="D67" s="535"/>
      <c r="E67" s="535"/>
      <c r="F67" s="535"/>
      <c r="G67" s="539"/>
      <c r="H67" s="539"/>
      <c r="I67" s="527"/>
      <c r="J67" s="111"/>
      <c r="K67" s="276">
        <f t="shared" si="0"/>
        <v>0</v>
      </c>
      <c r="L67" s="524"/>
      <c r="M67" s="112"/>
      <c r="N67" s="112"/>
      <c r="O67" s="112"/>
      <c r="P67" s="112"/>
      <c r="Q67" s="112"/>
      <c r="R67" s="112"/>
      <c r="S67" s="525"/>
      <c r="T67" s="527"/>
      <c r="U67" s="111"/>
      <c r="V67" s="111"/>
      <c r="W67" s="112"/>
      <c r="X67" s="112"/>
      <c r="Y67" s="530"/>
    </row>
    <row r="68" spans="1:25" ht="18.75" customHeight="1" x14ac:dyDescent="0.2">
      <c r="A68" s="533">
        <v>20</v>
      </c>
      <c r="B68" s="535"/>
      <c r="C68" s="537"/>
      <c r="D68" s="535"/>
      <c r="E68" s="535"/>
      <c r="F68" s="535"/>
      <c r="G68" s="539"/>
      <c r="H68" s="539"/>
      <c r="I68" s="527">
        <f t="shared" si="1"/>
        <v>0</v>
      </c>
      <c r="J68" s="111"/>
      <c r="K68" s="276">
        <f>IF(J68="No existen",5,IF(J68="No aplicados",4,IF(J68="Aplicados - No Efectivos",3,IF(J68="Aplicados efectivos y No Documentados",2,IF(J68="Documentados Aplicados y Efectivos",1,0)))))</f>
        <v>0</v>
      </c>
      <c r="L68" s="522">
        <f t="shared" ref="L68" si="20">IF(K68:K70&gt;0,ROUND(AVERAGEIF(K68:K70,"&gt;0"),0),0)</f>
        <v>0</v>
      </c>
      <c r="M68" s="112"/>
      <c r="N68" s="112"/>
      <c r="O68" s="112"/>
      <c r="P68" s="112"/>
      <c r="Q68" s="112"/>
      <c r="R68" s="112"/>
      <c r="S68" s="525">
        <f>I68*L68</f>
        <v>0</v>
      </c>
      <c r="T68" s="527" t="str">
        <f>IF(S68&gt;=10,"GRAVE",IF(AND(S68&gt;=4,S68&lt;=9),"MODERADO",IF(AND(S68&gt;=1,S68&lt;=3),"LEVE","")))</f>
        <v/>
      </c>
      <c r="U68" s="111"/>
      <c r="V68" s="111"/>
      <c r="W68" s="112"/>
      <c r="X68" s="112"/>
      <c r="Y68" s="530"/>
    </row>
    <row r="69" spans="1:25" ht="18.75" customHeight="1" x14ac:dyDescent="0.2">
      <c r="A69" s="533"/>
      <c r="B69" s="535"/>
      <c r="C69" s="537"/>
      <c r="D69" s="535"/>
      <c r="E69" s="535"/>
      <c r="F69" s="535"/>
      <c r="G69" s="539"/>
      <c r="H69" s="539"/>
      <c r="I69" s="527"/>
      <c r="J69" s="111"/>
      <c r="K69" s="276">
        <f t="shared" si="0"/>
        <v>0</v>
      </c>
      <c r="L69" s="523"/>
      <c r="M69" s="112"/>
      <c r="N69" s="112"/>
      <c r="O69" s="112"/>
      <c r="P69" s="112"/>
      <c r="Q69" s="112"/>
      <c r="R69" s="112"/>
      <c r="S69" s="525"/>
      <c r="T69" s="527"/>
      <c r="U69" s="111"/>
      <c r="V69" s="111"/>
      <c r="W69" s="112"/>
      <c r="X69" s="112"/>
      <c r="Y69" s="530"/>
    </row>
    <row r="70" spans="1:25" ht="18.75" customHeight="1" x14ac:dyDescent="0.2">
      <c r="A70" s="533"/>
      <c r="B70" s="535"/>
      <c r="C70" s="537"/>
      <c r="D70" s="535"/>
      <c r="E70" s="535"/>
      <c r="F70" s="535"/>
      <c r="G70" s="539"/>
      <c r="H70" s="539"/>
      <c r="I70" s="527"/>
      <c r="J70" s="111"/>
      <c r="K70" s="276">
        <f t="shared" si="0"/>
        <v>0</v>
      </c>
      <c r="L70" s="524"/>
      <c r="M70" s="112"/>
      <c r="N70" s="112"/>
      <c r="O70" s="112"/>
      <c r="P70" s="112"/>
      <c r="Q70" s="112"/>
      <c r="R70" s="112"/>
      <c r="S70" s="525"/>
      <c r="T70" s="527"/>
      <c r="U70" s="111"/>
      <c r="V70" s="111"/>
      <c r="W70" s="112"/>
      <c r="X70" s="112"/>
      <c r="Y70" s="530"/>
    </row>
    <row r="71" spans="1:25" ht="18.75" customHeight="1" x14ac:dyDescent="0.2">
      <c r="A71" s="533">
        <v>21</v>
      </c>
      <c r="B71" s="535"/>
      <c r="C71" s="537"/>
      <c r="D71" s="535"/>
      <c r="E71" s="535"/>
      <c r="F71" s="535"/>
      <c r="G71" s="539"/>
      <c r="H71" s="539"/>
      <c r="I71" s="527">
        <f t="shared" si="1"/>
        <v>0</v>
      </c>
      <c r="J71" s="111"/>
      <c r="K71" s="276">
        <f>IF(J71="No existen",5,IF(J71="No aplicados",4,IF(J71="Aplicados - No Efectivos",3,IF(J71="Aplicados efectivos y No Documentados",2,IF(J71="Documentados Aplicados y Efectivos",1,0)))))</f>
        <v>0</v>
      </c>
      <c r="L71" s="522">
        <f t="shared" ref="L71" si="21">IF(K71:K73&gt;0,ROUND(AVERAGEIF(K71:K73,"&gt;0"),0),0)</f>
        <v>0</v>
      </c>
      <c r="M71" s="112"/>
      <c r="N71" s="112"/>
      <c r="O71" s="112"/>
      <c r="P71" s="112"/>
      <c r="Q71" s="112"/>
      <c r="R71" s="112"/>
      <c r="S71" s="525">
        <f>I71*L71</f>
        <v>0</v>
      </c>
      <c r="T71" s="527" t="str">
        <f>IF(S71&gt;=10,"GRAVE",IF(AND(S71&gt;=4,S71&lt;=9),"MODERADO",IF(AND(S71&gt;=1,S71&lt;=3),"LEVE","")))</f>
        <v/>
      </c>
      <c r="U71" s="111"/>
      <c r="V71" s="111"/>
      <c r="W71" s="112"/>
      <c r="X71" s="112"/>
      <c r="Y71" s="530"/>
    </row>
    <row r="72" spans="1:25" ht="18.75" customHeight="1" x14ac:dyDescent="0.2">
      <c r="A72" s="533"/>
      <c r="B72" s="535"/>
      <c r="C72" s="537"/>
      <c r="D72" s="535"/>
      <c r="E72" s="535"/>
      <c r="F72" s="535"/>
      <c r="G72" s="539"/>
      <c r="H72" s="539"/>
      <c r="I72" s="527"/>
      <c r="J72" s="111"/>
      <c r="K72" s="276">
        <f t="shared" si="0"/>
        <v>0</v>
      </c>
      <c r="L72" s="523"/>
      <c r="M72" s="112"/>
      <c r="N72" s="112"/>
      <c r="O72" s="112"/>
      <c r="P72" s="112"/>
      <c r="Q72" s="112"/>
      <c r="R72" s="112"/>
      <c r="S72" s="525"/>
      <c r="T72" s="527"/>
      <c r="U72" s="111"/>
      <c r="V72" s="111"/>
      <c r="W72" s="112"/>
      <c r="X72" s="112"/>
      <c r="Y72" s="530"/>
    </row>
    <row r="73" spans="1:25" ht="18.75" customHeight="1" x14ac:dyDescent="0.2">
      <c r="A73" s="533"/>
      <c r="B73" s="535"/>
      <c r="C73" s="537"/>
      <c r="D73" s="535"/>
      <c r="E73" s="535"/>
      <c r="F73" s="535"/>
      <c r="G73" s="539"/>
      <c r="H73" s="539"/>
      <c r="I73" s="527"/>
      <c r="J73" s="111"/>
      <c r="K73" s="276">
        <f t="shared" si="0"/>
        <v>0</v>
      </c>
      <c r="L73" s="524"/>
      <c r="M73" s="112"/>
      <c r="N73" s="112"/>
      <c r="O73" s="112"/>
      <c r="P73" s="112"/>
      <c r="Q73" s="112"/>
      <c r="R73" s="112"/>
      <c r="S73" s="525"/>
      <c r="T73" s="527"/>
      <c r="U73" s="111"/>
      <c r="V73" s="111"/>
      <c r="W73" s="112"/>
      <c r="X73" s="112"/>
      <c r="Y73" s="530"/>
    </row>
    <row r="74" spans="1:25" ht="18.75" customHeight="1" x14ac:dyDescent="0.2">
      <c r="A74" s="533">
        <v>22</v>
      </c>
      <c r="B74" s="535"/>
      <c r="C74" s="537"/>
      <c r="D74" s="535"/>
      <c r="E74" s="535"/>
      <c r="F74" s="535"/>
      <c r="G74" s="539"/>
      <c r="H74" s="539"/>
      <c r="I74" s="527">
        <f t="shared" si="1"/>
        <v>0</v>
      </c>
      <c r="J74" s="111"/>
      <c r="K74" s="276">
        <f>IF(J74="No existen",5,IF(J74="No aplicados",4,IF(J74="Aplicados - No Efectivos",3,IF(J74="Aplicados efectivos y No Documentados",2,IF(J74="Documentados Aplicados y Efectivos",1,0)))))</f>
        <v>0</v>
      </c>
      <c r="L74" s="522">
        <f t="shared" ref="L74" si="22">IF(K74:K76&gt;0,ROUND(AVERAGEIF(K74:K76,"&gt;0"),0),0)</f>
        <v>0</v>
      </c>
      <c r="M74" s="112"/>
      <c r="N74" s="112"/>
      <c r="O74" s="112"/>
      <c r="P74" s="112"/>
      <c r="Q74" s="112"/>
      <c r="R74" s="112"/>
      <c r="S74" s="525">
        <f>I74*L74</f>
        <v>0</v>
      </c>
      <c r="T74" s="527" t="str">
        <f>IF(S74&gt;=10,"GRAVE",IF(AND(S74&gt;=4,S74&lt;=9),"MODERADO",IF(AND(S74&gt;=1,S74&lt;=3),"LEVE","")))</f>
        <v/>
      </c>
      <c r="U74" s="111"/>
      <c r="V74" s="111"/>
      <c r="W74" s="112"/>
      <c r="X74" s="112"/>
      <c r="Y74" s="530"/>
    </row>
    <row r="75" spans="1:25" ht="18.75" customHeight="1" x14ac:dyDescent="0.2">
      <c r="A75" s="533"/>
      <c r="B75" s="535"/>
      <c r="C75" s="537"/>
      <c r="D75" s="535"/>
      <c r="E75" s="535"/>
      <c r="F75" s="535"/>
      <c r="G75" s="539"/>
      <c r="H75" s="539"/>
      <c r="I75" s="527"/>
      <c r="J75" s="111"/>
      <c r="K75" s="276">
        <f t="shared" si="0"/>
        <v>0</v>
      </c>
      <c r="L75" s="523"/>
      <c r="M75" s="112"/>
      <c r="N75" s="112"/>
      <c r="O75" s="112"/>
      <c r="P75" s="112"/>
      <c r="Q75" s="112"/>
      <c r="R75" s="112"/>
      <c r="S75" s="525"/>
      <c r="T75" s="527"/>
      <c r="U75" s="111"/>
      <c r="V75" s="111"/>
      <c r="W75" s="112"/>
      <c r="X75" s="112"/>
      <c r="Y75" s="530"/>
    </row>
    <row r="76" spans="1:25" ht="18.75" customHeight="1" x14ac:dyDescent="0.2">
      <c r="A76" s="533"/>
      <c r="B76" s="535"/>
      <c r="C76" s="537"/>
      <c r="D76" s="535"/>
      <c r="E76" s="535"/>
      <c r="F76" s="535"/>
      <c r="G76" s="539"/>
      <c r="H76" s="539"/>
      <c r="I76" s="527"/>
      <c r="J76" s="111"/>
      <c r="K76" s="276">
        <f t="shared" ref="K76:K106" si="23">IF(J76="No existen",5, IF(J76="No aplicados",4, IF(J76="Aplicados - No Efectivos",3, IF(J76="Aplicados efectivos y No Documentados",2, 0))))</f>
        <v>0</v>
      </c>
      <c r="L76" s="524"/>
      <c r="M76" s="112"/>
      <c r="N76" s="112"/>
      <c r="O76" s="112"/>
      <c r="P76" s="112"/>
      <c r="Q76" s="112"/>
      <c r="R76" s="112"/>
      <c r="S76" s="525"/>
      <c r="T76" s="527"/>
      <c r="U76" s="111"/>
      <c r="V76" s="111"/>
      <c r="W76" s="112"/>
      <c r="X76" s="112"/>
      <c r="Y76" s="530"/>
    </row>
    <row r="77" spans="1:25" ht="18.75" customHeight="1" x14ac:dyDescent="0.2">
      <c r="A77" s="533">
        <v>23</v>
      </c>
      <c r="B77" s="535"/>
      <c r="C77" s="537"/>
      <c r="D77" s="535"/>
      <c r="E77" s="535"/>
      <c r="F77" s="535"/>
      <c r="G77" s="539"/>
      <c r="H77" s="539"/>
      <c r="I77" s="527">
        <f t="shared" ref="I77:I104" si="24">IF(AND(G77="ALTA",H77="ALTO"),9,IF(AND(G77="MEDIA",H77="ALTO"),6,IF(AND(G77="BAJA",H77="ALTO"),3,IF(AND(G77="ALTA",H77="MEDIO"),6,IF(AND(G77="MEDIA",H77="MEDIO"),4,IF(AND(G77="BAJA",H77="MEDIO"),2,IF(AND(G77="ALTA",H77="BAJO"),3,IF(AND(G77="MEDIA",H77="BAJO"),2,IF(AND(G77="BAJA",H77="BAJO"),1,0)))))))))</f>
        <v>0</v>
      </c>
      <c r="J77" s="111"/>
      <c r="K77" s="276">
        <f>IF(J77="No existen",5,IF(J77="No aplicados",4,IF(J77="Aplicados - No Efectivos",3,IF(J77="Aplicados efectivos y No Documentados",2,IF(J77="Documentados Aplicados y Efectivos",1,0)))))</f>
        <v>0</v>
      </c>
      <c r="L77" s="522">
        <f t="shared" ref="L77" si="25">IF(K77:K79&gt;0,ROUND(AVERAGEIF(K77:K79,"&gt;0"),0),0)</f>
        <v>0</v>
      </c>
      <c r="M77" s="112"/>
      <c r="N77" s="112"/>
      <c r="O77" s="112"/>
      <c r="P77" s="112"/>
      <c r="Q77" s="112"/>
      <c r="R77" s="112"/>
      <c r="S77" s="525">
        <f>I77*L77</f>
        <v>0</v>
      </c>
      <c r="T77" s="527" t="str">
        <f>IF(S77&gt;=10,"GRAVE",IF(AND(S77&gt;=4,S77&lt;=9),"MODERADO",IF(AND(S77&gt;=1,S77&lt;=3),"LEVE","")))</f>
        <v/>
      </c>
      <c r="U77" s="111"/>
      <c r="V77" s="111"/>
      <c r="W77" s="112"/>
      <c r="X77" s="112"/>
      <c r="Y77" s="530"/>
    </row>
    <row r="78" spans="1:25" ht="18.75" customHeight="1" x14ac:dyDescent="0.2">
      <c r="A78" s="533"/>
      <c r="B78" s="535"/>
      <c r="C78" s="537"/>
      <c r="D78" s="535"/>
      <c r="E78" s="535"/>
      <c r="F78" s="535"/>
      <c r="G78" s="539"/>
      <c r="H78" s="539"/>
      <c r="I78" s="527"/>
      <c r="J78" s="111"/>
      <c r="K78" s="276">
        <f t="shared" si="23"/>
        <v>0</v>
      </c>
      <c r="L78" s="523"/>
      <c r="M78" s="112"/>
      <c r="N78" s="112"/>
      <c r="O78" s="112"/>
      <c r="P78" s="112"/>
      <c r="Q78" s="112"/>
      <c r="R78" s="112"/>
      <c r="S78" s="525"/>
      <c r="T78" s="527"/>
      <c r="U78" s="111"/>
      <c r="V78" s="111"/>
      <c r="W78" s="112"/>
      <c r="X78" s="112"/>
      <c r="Y78" s="530"/>
    </row>
    <row r="79" spans="1:25" ht="18.75" customHeight="1" x14ac:dyDescent="0.2">
      <c r="A79" s="533"/>
      <c r="B79" s="535"/>
      <c r="C79" s="537"/>
      <c r="D79" s="535"/>
      <c r="E79" s="535"/>
      <c r="F79" s="535"/>
      <c r="G79" s="539"/>
      <c r="H79" s="539"/>
      <c r="I79" s="527"/>
      <c r="J79" s="111"/>
      <c r="K79" s="276">
        <f t="shared" si="23"/>
        <v>0</v>
      </c>
      <c r="L79" s="524"/>
      <c r="M79" s="112"/>
      <c r="N79" s="112"/>
      <c r="O79" s="112"/>
      <c r="P79" s="112"/>
      <c r="Q79" s="112"/>
      <c r="R79" s="112"/>
      <c r="S79" s="525"/>
      <c r="T79" s="527"/>
      <c r="U79" s="111"/>
      <c r="V79" s="111"/>
      <c r="W79" s="112"/>
      <c r="X79" s="112"/>
      <c r="Y79" s="530"/>
    </row>
    <row r="80" spans="1:25" ht="18.75" customHeight="1" x14ac:dyDescent="0.2">
      <c r="A80" s="533">
        <v>24</v>
      </c>
      <c r="B80" s="535"/>
      <c r="C80" s="537"/>
      <c r="D80" s="535"/>
      <c r="E80" s="535"/>
      <c r="F80" s="535"/>
      <c r="G80" s="539"/>
      <c r="H80" s="539"/>
      <c r="I80" s="527">
        <f t="shared" si="24"/>
        <v>0</v>
      </c>
      <c r="J80" s="111"/>
      <c r="K80" s="276">
        <f>IF(J80="No existen",5,IF(J80="No aplicados",4,IF(J80="Aplicados - No Efectivos",3,IF(J80="Aplicados efectivos y No Documentados",2,IF(J80="Documentados Aplicados y Efectivos",1,0)))))</f>
        <v>0</v>
      </c>
      <c r="L80" s="522">
        <f t="shared" ref="L80" si="26">IF(K80:K82&gt;0,ROUND(AVERAGEIF(K80:K82,"&gt;0"),0),0)</f>
        <v>0</v>
      </c>
      <c r="M80" s="112"/>
      <c r="N80" s="112"/>
      <c r="O80" s="112"/>
      <c r="P80" s="112"/>
      <c r="Q80" s="112"/>
      <c r="R80" s="112"/>
      <c r="S80" s="525">
        <f>I80*L80</f>
        <v>0</v>
      </c>
      <c r="T80" s="527" t="str">
        <f>IF(S80&gt;=10,"GRAVE",IF(AND(S80&gt;=4,S80&lt;=9),"MODERADO",IF(AND(S80&gt;=1,S80&lt;=3),"LEVE","")))</f>
        <v/>
      </c>
      <c r="U80" s="111"/>
      <c r="V80" s="111"/>
      <c r="W80" s="112"/>
      <c r="X80" s="112"/>
      <c r="Y80" s="530"/>
    </row>
    <row r="81" spans="1:25" ht="18.75" customHeight="1" x14ac:dyDescent="0.2">
      <c r="A81" s="533"/>
      <c r="B81" s="535"/>
      <c r="C81" s="537"/>
      <c r="D81" s="535"/>
      <c r="E81" s="535"/>
      <c r="F81" s="535"/>
      <c r="G81" s="539"/>
      <c r="H81" s="539"/>
      <c r="I81" s="527"/>
      <c r="J81" s="111"/>
      <c r="K81" s="276">
        <f t="shared" si="23"/>
        <v>0</v>
      </c>
      <c r="L81" s="523"/>
      <c r="M81" s="112"/>
      <c r="N81" s="112"/>
      <c r="O81" s="112"/>
      <c r="P81" s="112"/>
      <c r="Q81" s="112"/>
      <c r="R81" s="112"/>
      <c r="S81" s="525"/>
      <c r="T81" s="527"/>
      <c r="U81" s="111"/>
      <c r="V81" s="111"/>
      <c r="W81" s="112"/>
      <c r="X81" s="112"/>
      <c r="Y81" s="530"/>
    </row>
    <row r="82" spans="1:25" ht="18.75" customHeight="1" x14ac:dyDescent="0.2">
      <c r="A82" s="533"/>
      <c r="B82" s="535"/>
      <c r="C82" s="537"/>
      <c r="D82" s="535"/>
      <c r="E82" s="535"/>
      <c r="F82" s="535"/>
      <c r="G82" s="539"/>
      <c r="H82" s="539"/>
      <c r="I82" s="527"/>
      <c r="J82" s="111"/>
      <c r="K82" s="276">
        <f t="shared" si="23"/>
        <v>0</v>
      </c>
      <c r="L82" s="524"/>
      <c r="M82" s="112"/>
      <c r="N82" s="112"/>
      <c r="O82" s="112"/>
      <c r="P82" s="112"/>
      <c r="Q82" s="112"/>
      <c r="R82" s="112"/>
      <c r="S82" s="525"/>
      <c r="T82" s="527"/>
      <c r="U82" s="111"/>
      <c r="V82" s="111"/>
      <c r="W82" s="112"/>
      <c r="X82" s="112"/>
      <c r="Y82" s="530"/>
    </row>
    <row r="83" spans="1:25" ht="18.75" customHeight="1" x14ac:dyDescent="0.2">
      <c r="A83" s="533">
        <v>25</v>
      </c>
      <c r="B83" s="535"/>
      <c r="C83" s="537"/>
      <c r="D83" s="535"/>
      <c r="E83" s="535"/>
      <c r="F83" s="535"/>
      <c r="G83" s="539"/>
      <c r="H83" s="539"/>
      <c r="I83" s="527">
        <f t="shared" si="24"/>
        <v>0</v>
      </c>
      <c r="J83" s="111"/>
      <c r="K83" s="276">
        <f>IF(J83="No existen",5,IF(J83="No aplicados",4,IF(J83="Aplicados - No Efectivos",3,IF(J83="Aplicados efectivos y No Documentados",2,IF(J83="Documentados Aplicados y Efectivos",1,0)))))</f>
        <v>0</v>
      </c>
      <c r="L83" s="522">
        <f t="shared" ref="L83" si="27">IF(K83:K85&gt;0,ROUND(AVERAGEIF(K83:K85,"&gt;0"),0),0)</f>
        <v>0</v>
      </c>
      <c r="M83" s="112"/>
      <c r="N83" s="112"/>
      <c r="O83" s="112"/>
      <c r="P83" s="112"/>
      <c r="Q83" s="112"/>
      <c r="R83" s="112"/>
      <c r="S83" s="525">
        <f>I83*L83</f>
        <v>0</v>
      </c>
      <c r="T83" s="527" t="str">
        <f>IF(S83&gt;=10,"GRAVE",IF(AND(S83&gt;=4,S83&lt;=9),"MODERADO",IF(AND(S83&gt;=1,S83&lt;=3),"LEVE","")))</f>
        <v/>
      </c>
      <c r="U83" s="111"/>
      <c r="V83" s="111"/>
      <c r="W83" s="112"/>
      <c r="X83" s="112"/>
      <c r="Y83" s="530"/>
    </row>
    <row r="84" spans="1:25" ht="18.75" customHeight="1" x14ac:dyDescent="0.2">
      <c r="A84" s="533"/>
      <c r="B84" s="535"/>
      <c r="C84" s="537"/>
      <c r="D84" s="535"/>
      <c r="E84" s="535"/>
      <c r="F84" s="535"/>
      <c r="G84" s="539"/>
      <c r="H84" s="539"/>
      <c r="I84" s="527"/>
      <c r="J84" s="111"/>
      <c r="K84" s="276">
        <f t="shared" si="23"/>
        <v>0</v>
      </c>
      <c r="L84" s="523"/>
      <c r="M84" s="112"/>
      <c r="N84" s="112"/>
      <c r="O84" s="112"/>
      <c r="P84" s="112"/>
      <c r="Q84" s="112"/>
      <c r="R84" s="112"/>
      <c r="S84" s="525"/>
      <c r="T84" s="527"/>
      <c r="U84" s="111"/>
      <c r="V84" s="111"/>
      <c r="W84" s="112"/>
      <c r="X84" s="112"/>
      <c r="Y84" s="530"/>
    </row>
    <row r="85" spans="1:25" ht="18.75" customHeight="1" x14ac:dyDescent="0.2">
      <c r="A85" s="533"/>
      <c r="B85" s="535"/>
      <c r="C85" s="537"/>
      <c r="D85" s="535"/>
      <c r="E85" s="535"/>
      <c r="F85" s="535"/>
      <c r="G85" s="539"/>
      <c r="H85" s="539"/>
      <c r="I85" s="527"/>
      <c r="J85" s="111"/>
      <c r="K85" s="276">
        <f t="shared" si="23"/>
        <v>0</v>
      </c>
      <c r="L85" s="524"/>
      <c r="M85" s="112"/>
      <c r="N85" s="112"/>
      <c r="O85" s="112"/>
      <c r="P85" s="112"/>
      <c r="Q85" s="112"/>
      <c r="R85" s="112"/>
      <c r="S85" s="525"/>
      <c r="T85" s="527"/>
      <c r="U85" s="111"/>
      <c r="V85" s="111"/>
      <c r="W85" s="112"/>
      <c r="X85" s="112"/>
      <c r="Y85" s="530"/>
    </row>
    <row r="86" spans="1:25" ht="18.75" customHeight="1" x14ac:dyDescent="0.2">
      <c r="A86" s="533">
        <v>26</v>
      </c>
      <c r="B86" s="535"/>
      <c r="C86" s="537"/>
      <c r="D86" s="535"/>
      <c r="E86" s="535"/>
      <c r="F86" s="535"/>
      <c r="G86" s="539"/>
      <c r="H86" s="539"/>
      <c r="I86" s="527">
        <f t="shared" si="24"/>
        <v>0</v>
      </c>
      <c r="J86" s="111"/>
      <c r="K86" s="276">
        <f>IF(J86="No existen",5,IF(J86="No aplicados",4,IF(J86="Aplicados - No Efectivos",3,IF(J86="Aplicados efectivos y No Documentados",2,IF(J86="Documentados Aplicados y Efectivos",1,0)))))</f>
        <v>0</v>
      </c>
      <c r="L86" s="522">
        <f t="shared" ref="L86" si="28">IF(K86:K88&gt;0,ROUND(AVERAGEIF(K86:K88,"&gt;0"),0),0)</f>
        <v>0</v>
      </c>
      <c r="M86" s="112"/>
      <c r="N86" s="112"/>
      <c r="O86" s="112"/>
      <c r="P86" s="112"/>
      <c r="Q86" s="112"/>
      <c r="R86" s="112"/>
      <c r="S86" s="525">
        <f>I86*L86</f>
        <v>0</v>
      </c>
      <c r="T86" s="527" t="str">
        <f>IF(S86&gt;=10,"GRAVE",IF(AND(S86&gt;=4,S86&lt;=9),"MODERADO",IF(AND(S86&gt;=1,S86&lt;=3),"LEVE","")))</f>
        <v/>
      </c>
      <c r="U86" s="111"/>
      <c r="V86" s="111"/>
      <c r="W86" s="112"/>
      <c r="X86" s="112"/>
      <c r="Y86" s="530"/>
    </row>
    <row r="87" spans="1:25" ht="18.75" customHeight="1" x14ac:dyDescent="0.2">
      <c r="A87" s="533"/>
      <c r="B87" s="535"/>
      <c r="C87" s="537"/>
      <c r="D87" s="535"/>
      <c r="E87" s="535"/>
      <c r="F87" s="535"/>
      <c r="G87" s="539"/>
      <c r="H87" s="539"/>
      <c r="I87" s="527"/>
      <c r="J87" s="111"/>
      <c r="K87" s="276">
        <f t="shared" si="23"/>
        <v>0</v>
      </c>
      <c r="L87" s="523"/>
      <c r="M87" s="112"/>
      <c r="N87" s="112"/>
      <c r="O87" s="112"/>
      <c r="P87" s="112"/>
      <c r="Q87" s="112"/>
      <c r="R87" s="112"/>
      <c r="S87" s="525"/>
      <c r="T87" s="527"/>
      <c r="U87" s="111"/>
      <c r="V87" s="111"/>
      <c r="W87" s="112"/>
      <c r="X87" s="112"/>
      <c r="Y87" s="530"/>
    </row>
    <row r="88" spans="1:25" ht="18.75" customHeight="1" x14ac:dyDescent="0.2">
      <c r="A88" s="533"/>
      <c r="B88" s="535"/>
      <c r="C88" s="537"/>
      <c r="D88" s="535"/>
      <c r="E88" s="535"/>
      <c r="F88" s="535"/>
      <c r="G88" s="539"/>
      <c r="H88" s="539"/>
      <c r="I88" s="527"/>
      <c r="J88" s="111"/>
      <c r="K88" s="276">
        <f t="shared" si="23"/>
        <v>0</v>
      </c>
      <c r="L88" s="524"/>
      <c r="M88" s="112"/>
      <c r="N88" s="112"/>
      <c r="O88" s="112"/>
      <c r="P88" s="112"/>
      <c r="Q88" s="112"/>
      <c r="R88" s="112"/>
      <c r="S88" s="525"/>
      <c r="T88" s="527"/>
      <c r="U88" s="111"/>
      <c r="V88" s="111"/>
      <c r="W88" s="112"/>
      <c r="X88" s="112"/>
      <c r="Y88" s="530"/>
    </row>
    <row r="89" spans="1:25" ht="18.75" customHeight="1" x14ac:dyDescent="0.2">
      <c r="A89" s="533">
        <v>27</v>
      </c>
      <c r="B89" s="535"/>
      <c r="C89" s="537"/>
      <c r="D89" s="535"/>
      <c r="E89" s="535"/>
      <c r="F89" s="535"/>
      <c r="G89" s="539"/>
      <c r="H89" s="539"/>
      <c r="I89" s="527">
        <f t="shared" si="24"/>
        <v>0</v>
      </c>
      <c r="J89" s="111"/>
      <c r="K89" s="276">
        <f>IF(J89="No existen",5,IF(J89="No aplicados",4,IF(J89="Aplicados - No Efectivos",3,IF(J89="Aplicados efectivos y No Documentados",2,IF(J89="Documentados Aplicados y Efectivos",1,0)))))</f>
        <v>0</v>
      </c>
      <c r="L89" s="522">
        <f t="shared" ref="L89" si="29">IF(K89:K91&gt;0,ROUND(AVERAGEIF(K89:K91,"&gt;0"),0),0)</f>
        <v>0</v>
      </c>
      <c r="M89" s="112"/>
      <c r="N89" s="112"/>
      <c r="O89" s="112"/>
      <c r="P89" s="112"/>
      <c r="Q89" s="112"/>
      <c r="R89" s="112"/>
      <c r="S89" s="525">
        <f>I89*L89</f>
        <v>0</v>
      </c>
      <c r="T89" s="527" t="str">
        <f>IF(S89&gt;=10,"GRAVE",IF(AND(S89&gt;=4,S89&lt;=9),"MODERADO",IF(AND(S89&gt;=1,S89&lt;=3),"LEVE","")))</f>
        <v/>
      </c>
      <c r="U89" s="111"/>
      <c r="V89" s="111"/>
      <c r="W89" s="112"/>
      <c r="X89" s="112"/>
      <c r="Y89" s="530"/>
    </row>
    <row r="90" spans="1:25" ht="18.75" customHeight="1" x14ac:dyDescent="0.2">
      <c r="A90" s="533"/>
      <c r="B90" s="535"/>
      <c r="C90" s="537"/>
      <c r="D90" s="535"/>
      <c r="E90" s="535"/>
      <c r="F90" s="535"/>
      <c r="G90" s="539"/>
      <c r="H90" s="539"/>
      <c r="I90" s="527"/>
      <c r="J90" s="111"/>
      <c r="K90" s="276">
        <f t="shared" si="23"/>
        <v>0</v>
      </c>
      <c r="L90" s="523"/>
      <c r="M90" s="112"/>
      <c r="N90" s="112"/>
      <c r="O90" s="112"/>
      <c r="P90" s="112"/>
      <c r="Q90" s="112"/>
      <c r="R90" s="112"/>
      <c r="S90" s="525"/>
      <c r="T90" s="527"/>
      <c r="U90" s="111"/>
      <c r="V90" s="111"/>
      <c r="W90" s="112"/>
      <c r="X90" s="112"/>
      <c r="Y90" s="530"/>
    </row>
    <row r="91" spans="1:25" ht="18.75" customHeight="1" x14ac:dyDescent="0.2">
      <c r="A91" s="533"/>
      <c r="B91" s="535"/>
      <c r="C91" s="537"/>
      <c r="D91" s="535"/>
      <c r="E91" s="535"/>
      <c r="F91" s="535"/>
      <c r="G91" s="539"/>
      <c r="H91" s="539"/>
      <c r="I91" s="527"/>
      <c r="J91" s="111"/>
      <c r="K91" s="276">
        <f t="shared" si="23"/>
        <v>0</v>
      </c>
      <c r="L91" s="524"/>
      <c r="M91" s="112"/>
      <c r="N91" s="112"/>
      <c r="O91" s="112"/>
      <c r="P91" s="112"/>
      <c r="Q91" s="112"/>
      <c r="R91" s="112"/>
      <c r="S91" s="525"/>
      <c r="T91" s="527"/>
      <c r="U91" s="111"/>
      <c r="V91" s="111"/>
      <c r="W91" s="112"/>
      <c r="X91" s="112"/>
      <c r="Y91" s="530"/>
    </row>
    <row r="92" spans="1:25" ht="18.75" customHeight="1" x14ac:dyDescent="0.2">
      <c r="A92" s="533">
        <v>28</v>
      </c>
      <c r="B92" s="535"/>
      <c r="C92" s="537"/>
      <c r="D92" s="535"/>
      <c r="E92" s="535"/>
      <c r="F92" s="535"/>
      <c r="G92" s="539"/>
      <c r="H92" s="539"/>
      <c r="I92" s="527">
        <f t="shared" si="24"/>
        <v>0</v>
      </c>
      <c r="J92" s="111"/>
      <c r="K92" s="276">
        <f>IF(J92="No existen",5,IF(J92="No aplicados",4,IF(J92="Aplicados - No Efectivos",3,IF(J92="Aplicados efectivos y No Documentados",2,IF(J92="Documentados Aplicados y Efectivos",1,0)))))</f>
        <v>0</v>
      </c>
      <c r="L92" s="522">
        <f t="shared" ref="L92" si="30">IF(K92:K94&gt;0,ROUND(AVERAGEIF(K92:K94,"&gt;0"),0),0)</f>
        <v>0</v>
      </c>
      <c r="M92" s="112"/>
      <c r="N92" s="112"/>
      <c r="O92" s="112"/>
      <c r="P92" s="112"/>
      <c r="Q92" s="112"/>
      <c r="R92" s="112"/>
      <c r="S92" s="525">
        <f>I92*L92</f>
        <v>0</v>
      </c>
      <c r="T92" s="527" t="str">
        <f>IF(S92&gt;=10,"GRAVE",IF(AND(S92&gt;=4,S92&lt;=9),"MODERADO",IF(AND(S92&gt;=1,S92&lt;=3),"LEVE","")))</f>
        <v/>
      </c>
      <c r="U92" s="111"/>
      <c r="V92" s="111"/>
      <c r="W92" s="112"/>
      <c r="X92" s="112"/>
      <c r="Y92" s="530"/>
    </row>
    <row r="93" spans="1:25" ht="18.75" customHeight="1" x14ac:dyDescent="0.2">
      <c r="A93" s="533"/>
      <c r="B93" s="535"/>
      <c r="C93" s="537"/>
      <c r="D93" s="535"/>
      <c r="E93" s="535"/>
      <c r="F93" s="535"/>
      <c r="G93" s="539"/>
      <c r="H93" s="539"/>
      <c r="I93" s="527"/>
      <c r="J93" s="111"/>
      <c r="K93" s="276">
        <f t="shared" si="23"/>
        <v>0</v>
      </c>
      <c r="L93" s="523"/>
      <c r="M93" s="112"/>
      <c r="N93" s="112"/>
      <c r="O93" s="112"/>
      <c r="P93" s="112"/>
      <c r="Q93" s="112"/>
      <c r="R93" s="112"/>
      <c r="S93" s="525"/>
      <c r="T93" s="527"/>
      <c r="U93" s="111"/>
      <c r="V93" s="111"/>
      <c r="W93" s="112"/>
      <c r="X93" s="112"/>
      <c r="Y93" s="530"/>
    </row>
    <row r="94" spans="1:25" ht="18.75" customHeight="1" x14ac:dyDescent="0.2">
      <c r="A94" s="533"/>
      <c r="B94" s="535"/>
      <c r="C94" s="537"/>
      <c r="D94" s="535"/>
      <c r="E94" s="535"/>
      <c r="F94" s="535"/>
      <c r="G94" s="539"/>
      <c r="H94" s="539"/>
      <c r="I94" s="527"/>
      <c r="J94" s="111"/>
      <c r="K94" s="276">
        <f t="shared" si="23"/>
        <v>0</v>
      </c>
      <c r="L94" s="524"/>
      <c r="M94" s="112"/>
      <c r="N94" s="112"/>
      <c r="O94" s="112"/>
      <c r="P94" s="112"/>
      <c r="Q94" s="112"/>
      <c r="R94" s="112"/>
      <c r="S94" s="525"/>
      <c r="T94" s="527"/>
      <c r="U94" s="111"/>
      <c r="V94" s="111"/>
      <c r="W94" s="112"/>
      <c r="X94" s="112"/>
      <c r="Y94" s="530"/>
    </row>
    <row r="95" spans="1:25" ht="18.75" customHeight="1" x14ac:dyDescent="0.2">
      <c r="A95" s="533">
        <v>29</v>
      </c>
      <c r="B95" s="535"/>
      <c r="C95" s="537"/>
      <c r="D95" s="535"/>
      <c r="E95" s="535"/>
      <c r="F95" s="535"/>
      <c r="G95" s="539"/>
      <c r="H95" s="539"/>
      <c r="I95" s="527">
        <f t="shared" si="24"/>
        <v>0</v>
      </c>
      <c r="J95" s="111"/>
      <c r="K95" s="276">
        <f>IF(J95="No existen",5,IF(J95="No aplicados",4,IF(J95="Aplicados - No Efectivos",3,IF(J95="Aplicados efectivos y No Documentados",2,IF(J95="Documentados Aplicados y Efectivos",1,0)))))</f>
        <v>0</v>
      </c>
      <c r="L95" s="522">
        <f t="shared" ref="L95" si="31">IF(K95:K97&gt;0,ROUND(AVERAGEIF(K95:K97,"&gt;0"),0),0)</f>
        <v>0</v>
      </c>
      <c r="M95" s="112"/>
      <c r="N95" s="112"/>
      <c r="O95" s="112"/>
      <c r="P95" s="112"/>
      <c r="Q95" s="112"/>
      <c r="R95" s="112"/>
      <c r="S95" s="525">
        <f>I95*L95</f>
        <v>0</v>
      </c>
      <c r="T95" s="527" t="str">
        <f>IF(S95&gt;=10,"GRAVE",IF(AND(S95&gt;=4,S95&lt;=9),"MODERADO",IF(AND(S95&gt;=1,S95&lt;=3),"LEVE","")))</f>
        <v/>
      </c>
      <c r="U95" s="111"/>
      <c r="V95" s="111"/>
      <c r="W95" s="112"/>
      <c r="X95" s="112"/>
      <c r="Y95" s="530"/>
    </row>
    <row r="96" spans="1:25" ht="18.75" customHeight="1" x14ac:dyDescent="0.2">
      <c r="A96" s="533"/>
      <c r="B96" s="535"/>
      <c r="C96" s="537"/>
      <c r="D96" s="535"/>
      <c r="E96" s="535"/>
      <c r="F96" s="535"/>
      <c r="G96" s="539"/>
      <c r="H96" s="539"/>
      <c r="I96" s="527"/>
      <c r="J96" s="111"/>
      <c r="K96" s="276">
        <f t="shared" si="23"/>
        <v>0</v>
      </c>
      <c r="L96" s="523"/>
      <c r="M96" s="112"/>
      <c r="N96" s="112"/>
      <c r="O96" s="112"/>
      <c r="P96" s="112"/>
      <c r="Q96" s="112"/>
      <c r="R96" s="112"/>
      <c r="S96" s="525"/>
      <c r="T96" s="527"/>
      <c r="U96" s="111"/>
      <c r="V96" s="111"/>
      <c r="W96" s="112"/>
      <c r="X96" s="112"/>
      <c r="Y96" s="530"/>
    </row>
    <row r="97" spans="1:25" ht="18.75" customHeight="1" x14ac:dyDescent="0.2">
      <c r="A97" s="533"/>
      <c r="B97" s="535"/>
      <c r="C97" s="537"/>
      <c r="D97" s="535"/>
      <c r="E97" s="535"/>
      <c r="F97" s="535"/>
      <c r="G97" s="539"/>
      <c r="H97" s="539"/>
      <c r="I97" s="527"/>
      <c r="J97" s="111"/>
      <c r="K97" s="276">
        <f t="shared" si="23"/>
        <v>0</v>
      </c>
      <c r="L97" s="524"/>
      <c r="M97" s="112"/>
      <c r="N97" s="112"/>
      <c r="O97" s="112"/>
      <c r="P97" s="112"/>
      <c r="Q97" s="112"/>
      <c r="R97" s="112"/>
      <c r="S97" s="525"/>
      <c r="T97" s="527"/>
      <c r="U97" s="111"/>
      <c r="V97" s="111"/>
      <c r="W97" s="112"/>
      <c r="X97" s="112"/>
      <c r="Y97" s="530"/>
    </row>
    <row r="98" spans="1:25" ht="18.75" customHeight="1" x14ac:dyDescent="0.2">
      <c r="A98" s="533">
        <v>30</v>
      </c>
      <c r="B98" s="535"/>
      <c r="C98" s="537"/>
      <c r="D98" s="535"/>
      <c r="E98" s="535"/>
      <c r="F98" s="535"/>
      <c r="G98" s="539"/>
      <c r="H98" s="539"/>
      <c r="I98" s="527">
        <f t="shared" si="24"/>
        <v>0</v>
      </c>
      <c r="J98" s="111"/>
      <c r="K98" s="276">
        <f>IF(J98="No existen",5,IF(J98="No aplicados",4,IF(J98="Aplicados - No Efectivos",3,IF(J98="Aplicados efectivos y No Documentados",2,IF(J98="Documentados Aplicados y Efectivos",1,0)))))</f>
        <v>0</v>
      </c>
      <c r="L98" s="522">
        <f t="shared" ref="L98" si="32">IF(K98:K100&gt;0,ROUND(AVERAGEIF(K98:K100,"&gt;0"),0),0)</f>
        <v>0</v>
      </c>
      <c r="M98" s="112"/>
      <c r="N98" s="112"/>
      <c r="O98" s="112"/>
      <c r="P98" s="112"/>
      <c r="Q98" s="112"/>
      <c r="R98" s="112"/>
      <c r="S98" s="525">
        <f>I98*L98</f>
        <v>0</v>
      </c>
      <c r="T98" s="527" t="str">
        <f>IF(S98&gt;=10,"GRAVE",IF(AND(S98&gt;=4,S98&lt;=9),"MODERADO",IF(AND(S98&gt;=1,S98&lt;=3),"LEVE","")))</f>
        <v/>
      </c>
      <c r="U98" s="111"/>
      <c r="V98" s="111"/>
      <c r="W98" s="112"/>
      <c r="X98" s="112"/>
      <c r="Y98" s="530"/>
    </row>
    <row r="99" spans="1:25" ht="18.75" customHeight="1" x14ac:dyDescent="0.2">
      <c r="A99" s="533"/>
      <c r="B99" s="535"/>
      <c r="C99" s="537"/>
      <c r="D99" s="535"/>
      <c r="E99" s="535"/>
      <c r="F99" s="535"/>
      <c r="G99" s="539"/>
      <c r="H99" s="539"/>
      <c r="I99" s="527"/>
      <c r="J99" s="111"/>
      <c r="K99" s="276">
        <f t="shared" si="23"/>
        <v>0</v>
      </c>
      <c r="L99" s="523"/>
      <c r="M99" s="112"/>
      <c r="N99" s="112"/>
      <c r="O99" s="112"/>
      <c r="P99" s="112"/>
      <c r="Q99" s="112"/>
      <c r="R99" s="112"/>
      <c r="S99" s="525"/>
      <c r="T99" s="527"/>
      <c r="U99" s="111"/>
      <c r="V99" s="111"/>
      <c r="W99" s="112"/>
      <c r="X99" s="112"/>
      <c r="Y99" s="530"/>
    </row>
    <row r="100" spans="1:25" ht="18.75" customHeight="1" x14ac:dyDescent="0.2">
      <c r="A100" s="533"/>
      <c r="B100" s="535"/>
      <c r="C100" s="537"/>
      <c r="D100" s="535"/>
      <c r="E100" s="535"/>
      <c r="F100" s="535"/>
      <c r="G100" s="539"/>
      <c r="H100" s="539"/>
      <c r="I100" s="527"/>
      <c r="J100" s="111"/>
      <c r="K100" s="276">
        <f t="shared" si="23"/>
        <v>0</v>
      </c>
      <c r="L100" s="524"/>
      <c r="M100" s="112"/>
      <c r="N100" s="112"/>
      <c r="O100" s="112"/>
      <c r="P100" s="112"/>
      <c r="Q100" s="112"/>
      <c r="R100" s="112"/>
      <c r="S100" s="525"/>
      <c r="T100" s="527"/>
      <c r="U100" s="111"/>
      <c r="V100" s="111"/>
      <c r="W100" s="112"/>
      <c r="X100" s="112"/>
      <c r="Y100" s="530"/>
    </row>
    <row r="101" spans="1:25" ht="18.75" customHeight="1" x14ac:dyDescent="0.2">
      <c r="A101" s="533">
        <v>31</v>
      </c>
      <c r="B101" s="535"/>
      <c r="C101" s="537"/>
      <c r="D101" s="535"/>
      <c r="E101" s="535"/>
      <c r="F101" s="535"/>
      <c r="G101" s="539"/>
      <c r="H101" s="539"/>
      <c r="I101" s="527">
        <f t="shared" si="24"/>
        <v>0</v>
      </c>
      <c r="J101" s="111"/>
      <c r="K101" s="276">
        <f>IF(J101="No existen",5,IF(J101="No aplicados",4,IF(J101="Aplicados - No Efectivos",3,IF(J101="Aplicados efectivos y No Documentados",2,IF(J101="Documentados Aplicados y Efectivos",1,0)))))</f>
        <v>0</v>
      </c>
      <c r="L101" s="522">
        <f t="shared" ref="L101" si="33">IF(K101:K103&gt;0,ROUND(AVERAGEIF(K101:K103,"&gt;0"),0),0)</f>
        <v>0</v>
      </c>
      <c r="M101" s="112"/>
      <c r="N101" s="112"/>
      <c r="O101" s="112"/>
      <c r="P101" s="112"/>
      <c r="Q101" s="112"/>
      <c r="R101" s="112"/>
      <c r="S101" s="525">
        <f>I101*L101</f>
        <v>0</v>
      </c>
      <c r="T101" s="527" t="str">
        <f>IF(S101&gt;=10,"GRAVE",IF(AND(S101&gt;=4,S101&lt;=9),"MODERADO",IF(AND(S101&gt;=1,S101&lt;=3),"LEVE","")))</f>
        <v/>
      </c>
      <c r="U101" s="111"/>
      <c r="V101" s="111"/>
      <c r="W101" s="112"/>
      <c r="X101" s="112"/>
      <c r="Y101" s="530"/>
    </row>
    <row r="102" spans="1:25" ht="18.75" customHeight="1" x14ac:dyDescent="0.2">
      <c r="A102" s="533"/>
      <c r="B102" s="535"/>
      <c r="C102" s="537"/>
      <c r="D102" s="535"/>
      <c r="E102" s="535"/>
      <c r="F102" s="535"/>
      <c r="G102" s="539"/>
      <c r="H102" s="539"/>
      <c r="I102" s="527"/>
      <c r="J102" s="111"/>
      <c r="K102" s="276">
        <f t="shared" si="23"/>
        <v>0</v>
      </c>
      <c r="L102" s="523"/>
      <c r="M102" s="112"/>
      <c r="N102" s="112"/>
      <c r="O102" s="112"/>
      <c r="P102" s="112"/>
      <c r="Q102" s="112"/>
      <c r="R102" s="112"/>
      <c r="S102" s="525"/>
      <c r="T102" s="527"/>
      <c r="U102" s="111"/>
      <c r="V102" s="111"/>
      <c r="W102" s="112"/>
      <c r="X102" s="112"/>
      <c r="Y102" s="530"/>
    </row>
    <row r="103" spans="1:25" ht="18.75" customHeight="1" x14ac:dyDescent="0.2">
      <c r="A103" s="533"/>
      <c r="B103" s="535"/>
      <c r="C103" s="537"/>
      <c r="D103" s="535"/>
      <c r="E103" s="535"/>
      <c r="F103" s="535"/>
      <c r="G103" s="539"/>
      <c r="H103" s="539"/>
      <c r="I103" s="527"/>
      <c r="J103" s="111"/>
      <c r="K103" s="276">
        <f t="shared" si="23"/>
        <v>0</v>
      </c>
      <c r="L103" s="524"/>
      <c r="M103" s="112"/>
      <c r="N103" s="112"/>
      <c r="O103" s="112"/>
      <c r="P103" s="112"/>
      <c r="Q103" s="112"/>
      <c r="R103" s="112"/>
      <c r="S103" s="525"/>
      <c r="T103" s="527"/>
      <c r="U103" s="111"/>
      <c r="V103" s="111"/>
      <c r="W103" s="112"/>
      <c r="X103" s="112"/>
      <c r="Y103" s="530"/>
    </row>
    <row r="104" spans="1:25" ht="18.75" customHeight="1" x14ac:dyDescent="0.2">
      <c r="A104" s="533">
        <v>32</v>
      </c>
      <c r="B104" s="535"/>
      <c r="C104" s="537"/>
      <c r="D104" s="535"/>
      <c r="E104" s="535"/>
      <c r="F104" s="535"/>
      <c r="G104" s="539"/>
      <c r="H104" s="539"/>
      <c r="I104" s="527">
        <f t="shared" si="24"/>
        <v>0</v>
      </c>
      <c r="J104" s="111"/>
      <c r="K104" s="276">
        <f>IF(J104="No existen",5,IF(J104="No aplicados",4,IF(J104="Aplicados - No Efectivos",3,IF(J104="Aplicados efectivos y No Documentados",2,IF(J104="Documentados Aplicados y Efectivos",1,0)))))</f>
        <v>0</v>
      </c>
      <c r="L104" s="522">
        <f t="shared" ref="L104" si="34">IF(K104:K106&gt;0,ROUND(AVERAGEIF(K104:K106,"&gt;0"),0),0)</f>
        <v>0</v>
      </c>
      <c r="M104" s="112"/>
      <c r="N104" s="112"/>
      <c r="O104" s="112"/>
      <c r="P104" s="112"/>
      <c r="Q104" s="112"/>
      <c r="R104" s="112"/>
      <c r="S104" s="525">
        <f>I104*L104</f>
        <v>0</v>
      </c>
      <c r="T104" s="527" t="str">
        <f>IF(S104&gt;=10,"GRAVE",IF(AND(S104&gt;=4,S104&lt;=9),"MODERADO",IF(AND(S104&gt;=1,S104&lt;=3),"LEVE","")))</f>
        <v/>
      </c>
      <c r="U104" s="111"/>
      <c r="V104" s="111"/>
      <c r="W104" s="112"/>
      <c r="X104" s="112"/>
      <c r="Y104" s="530"/>
    </row>
    <row r="105" spans="1:25" ht="18.75" customHeight="1" x14ac:dyDescent="0.2">
      <c r="A105" s="533"/>
      <c r="B105" s="535"/>
      <c r="C105" s="537"/>
      <c r="D105" s="535"/>
      <c r="E105" s="535"/>
      <c r="F105" s="535"/>
      <c r="G105" s="539"/>
      <c r="H105" s="539"/>
      <c r="I105" s="527"/>
      <c r="J105" s="111"/>
      <c r="K105" s="276">
        <f t="shared" si="23"/>
        <v>0</v>
      </c>
      <c r="L105" s="523"/>
      <c r="M105" s="112"/>
      <c r="N105" s="112"/>
      <c r="O105" s="112"/>
      <c r="P105" s="112"/>
      <c r="Q105" s="112"/>
      <c r="R105" s="112"/>
      <c r="S105" s="525"/>
      <c r="T105" s="527"/>
      <c r="U105" s="111"/>
      <c r="V105" s="111"/>
      <c r="W105" s="112"/>
      <c r="X105" s="112"/>
      <c r="Y105" s="530"/>
    </row>
    <row r="106" spans="1:25" ht="18.75" customHeight="1" thickBot="1" x14ac:dyDescent="0.25">
      <c r="A106" s="534"/>
      <c r="B106" s="536"/>
      <c r="C106" s="538"/>
      <c r="D106" s="536"/>
      <c r="E106" s="536"/>
      <c r="F106" s="536"/>
      <c r="G106" s="540"/>
      <c r="H106" s="540"/>
      <c r="I106" s="528"/>
      <c r="J106" s="144"/>
      <c r="K106" s="277">
        <f t="shared" si="23"/>
        <v>0</v>
      </c>
      <c r="L106" s="524"/>
      <c r="M106" s="145"/>
      <c r="N106" s="145"/>
      <c r="O106" s="145"/>
      <c r="P106" s="145"/>
      <c r="Q106" s="145"/>
      <c r="R106" s="145"/>
      <c r="S106" s="526"/>
      <c r="T106" s="528"/>
      <c r="U106" s="144"/>
      <c r="V106" s="144"/>
      <c r="W106" s="145"/>
      <c r="X106" s="145"/>
      <c r="Y106" s="531"/>
    </row>
    <row r="107" spans="1:25" ht="42.75" customHeight="1" x14ac:dyDescent="0.2"/>
    <row r="108" spans="1:25" ht="42.75" customHeight="1" x14ac:dyDescent="0.2"/>
    <row r="109" spans="1:25" ht="42.75" customHeight="1" x14ac:dyDescent="0.2"/>
    <row r="110" spans="1:25" ht="42.75" customHeight="1" x14ac:dyDescent="0.2"/>
    <row r="111" spans="1:25" ht="42.75" customHeight="1" x14ac:dyDescent="0.2"/>
    <row r="112" spans="1:25" ht="42.75" customHeight="1" x14ac:dyDescent="0.2"/>
    <row r="113" ht="42.75" customHeight="1" x14ac:dyDescent="0.2"/>
    <row r="114" ht="42.75" customHeight="1" x14ac:dyDescent="0.2"/>
    <row r="115" ht="42.75" customHeight="1" x14ac:dyDescent="0.2"/>
    <row r="116" ht="42.75" customHeight="1" x14ac:dyDescent="0.2"/>
    <row r="117" ht="42.75" customHeight="1" x14ac:dyDescent="0.2"/>
    <row r="118" ht="42.75" customHeight="1" x14ac:dyDescent="0.2"/>
    <row r="119" ht="42.75" customHeight="1" x14ac:dyDescent="0.2"/>
    <row r="120" ht="42.75" customHeight="1" x14ac:dyDescent="0.2"/>
    <row r="121" ht="42.75" customHeight="1" x14ac:dyDescent="0.2"/>
    <row r="122" ht="42.75" customHeight="1" x14ac:dyDescent="0.2"/>
    <row r="123" ht="42.75" customHeight="1" x14ac:dyDescent="0.2"/>
    <row r="124" ht="42.75" customHeight="1" x14ac:dyDescent="0.2"/>
    <row r="125" ht="42.75" customHeight="1" x14ac:dyDescent="0.2"/>
    <row r="126" ht="42.75" customHeight="1" x14ac:dyDescent="0.2"/>
    <row r="127" ht="42.75" customHeight="1" x14ac:dyDescent="0.2"/>
    <row r="128" ht="42.75" customHeight="1" x14ac:dyDescent="0.2"/>
    <row r="129" ht="42.75" customHeight="1" x14ac:dyDescent="0.2"/>
    <row r="130" ht="42.75" customHeight="1" x14ac:dyDescent="0.2"/>
    <row r="131" ht="42.75" customHeight="1" x14ac:dyDescent="0.2"/>
    <row r="132" ht="42.75" customHeight="1" x14ac:dyDescent="0.2"/>
    <row r="133" ht="42.75" customHeight="1" x14ac:dyDescent="0.2"/>
    <row r="134" ht="42.75" customHeight="1" x14ac:dyDescent="0.2"/>
    <row r="135" ht="42.75" customHeight="1" x14ac:dyDescent="0.2"/>
    <row r="136" ht="42.75" customHeight="1" x14ac:dyDescent="0.2"/>
    <row r="137" ht="42.75" customHeight="1" x14ac:dyDescent="0.2"/>
    <row r="138" ht="42.75" customHeight="1" x14ac:dyDescent="0.2"/>
    <row r="139" ht="42.75" customHeight="1" x14ac:dyDescent="0.2"/>
    <row r="140" ht="42.75" customHeight="1" x14ac:dyDescent="0.2"/>
    <row r="141" ht="42.75" customHeight="1" x14ac:dyDescent="0.2"/>
    <row r="142" ht="42.75" customHeight="1" x14ac:dyDescent="0.2"/>
    <row r="143" ht="42.75" customHeight="1" x14ac:dyDescent="0.2"/>
    <row r="144" ht="42.75" customHeight="1" x14ac:dyDescent="0.2"/>
    <row r="145" ht="42.75" customHeight="1" x14ac:dyDescent="0.2"/>
    <row r="146" ht="42.75" customHeight="1" x14ac:dyDescent="0.2"/>
    <row r="147" ht="42.75" customHeight="1" x14ac:dyDescent="0.2"/>
    <row r="148" ht="42.75" customHeight="1" x14ac:dyDescent="0.2"/>
    <row r="149" ht="42.75" customHeight="1" x14ac:dyDescent="0.2"/>
    <row r="150" ht="42.75" customHeight="1" x14ac:dyDescent="0.2"/>
    <row r="151" ht="42.75" customHeight="1" x14ac:dyDescent="0.2"/>
    <row r="152" ht="42.75" customHeight="1" x14ac:dyDescent="0.2"/>
    <row r="153" ht="42.75" customHeight="1" x14ac:dyDescent="0.2"/>
    <row r="154" ht="42.75" customHeight="1" x14ac:dyDescent="0.2"/>
    <row r="155" ht="42.75" customHeight="1" x14ac:dyDescent="0.2"/>
    <row r="156" ht="42.75" customHeight="1" x14ac:dyDescent="0.2"/>
    <row r="157" ht="42.75" customHeight="1" x14ac:dyDescent="0.2"/>
    <row r="158" ht="42.75" customHeight="1" x14ac:dyDescent="0.2"/>
    <row r="159" ht="42.75" customHeight="1" x14ac:dyDescent="0.2"/>
    <row r="160" ht="42.75" customHeight="1" x14ac:dyDescent="0.2"/>
    <row r="161" ht="42.75" customHeight="1" x14ac:dyDescent="0.2"/>
    <row r="162" ht="42.75" customHeight="1" x14ac:dyDescent="0.2"/>
    <row r="163" ht="42.75" customHeight="1" x14ac:dyDescent="0.2"/>
    <row r="164" ht="42.75" customHeight="1" x14ac:dyDescent="0.2"/>
    <row r="165" ht="42.75" customHeight="1" x14ac:dyDescent="0.2"/>
    <row r="166" ht="42.75" customHeight="1" x14ac:dyDescent="0.2"/>
    <row r="167" ht="42.75" customHeight="1" x14ac:dyDescent="0.2"/>
    <row r="168" ht="42.75" customHeight="1" x14ac:dyDescent="0.2"/>
    <row r="169" ht="42.75" customHeight="1" x14ac:dyDescent="0.2"/>
    <row r="170" ht="42.75" customHeight="1" x14ac:dyDescent="0.2"/>
    <row r="171" ht="42.75" customHeight="1" x14ac:dyDescent="0.2"/>
    <row r="172" ht="42.75" customHeight="1" x14ac:dyDescent="0.2"/>
    <row r="173" ht="42.75" customHeight="1" x14ac:dyDescent="0.2"/>
    <row r="174" ht="42.75" customHeight="1" x14ac:dyDescent="0.2"/>
    <row r="175" ht="42.75" customHeight="1" x14ac:dyDescent="0.2"/>
    <row r="176" ht="42.75" customHeight="1" x14ac:dyDescent="0.2"/>
    <row r="1048328" spans="1:21" s="263" customFormat="1" x14ac:dyDescent="0.2">
      <c r="A1048328" s="278" t="s">
        <v>350</v>
      </c>
      <c r="B1048328" s="279" t="s">
        <v>352</v>
      </c>
      <c r="C1048328" s="279" t="s">
        <v>357</v>
      </c>
      <c r="D1048328" s="265"/>
      <c r="E1048328" s="265"/>
      <c r="F1048328" s="265"/>
      <c r="G1048328" s="265"/>
      <c r="H1048328" s="265"/>
      <c r="I1048328" s="265"/>
      <c r="J1048328" s="265"/>
      <c r="K1048328" s="265"/>
      <c r="L1048328" s="265"/>
      <c r="M1048328" s="265"/>
      <c r="N1048328" s="265"/>
      <c r="O1048328" s="265"/>
      <c r="P1048328" s="265"/>
      <c r="Q1048328" s="265"/>
      <c r="R1048328" s="265"/>
      <c r="S1048328" s="265"/>
      <c r="T1048328" s="265"/>
      <c r="U1048328" s="265"/>
    </row>
    <row r="1048329" spans="1:21" x14ac:dyDescent="0.2">
      <c r="A1048329" s="280" t="s">
        <v>351</v>
      </c>
      <c r="B1048329" s="281" t="s">
        <v>353</v>
      </c>
      <c r="C1048329" s="281" t="s">
        <v>356</v>
      </c>
    </row>
    <row r="1048330" spans="1:21" x14ac:dyDescent="0.2">
      <c r="A1048330" s="278"/>
      <c r="B1048330" s="281" t="s">
        <v>354</v>
      </c>
      <c r="C1048330" s="281" t="s">
        <v>353</v>
      </c>
    </row>
    <row r="1048331" spans="1:21" x14ac:dyDescent="0.2">
      <c r="A1048331" s="278"/>
      <c r="B1048331" s="281" t="s">
        <v>355</v>
      </c>
      <c r="C1048331" s="281" t="s">
        <v>354</v>
      </c>
    </row>
    <row r="1048332" spans="1:21" x14ac:dyDescent="0.2">
      <c r="A1048332" s="278"/>
      <c r="B1048332" s="281"/>
      <c r="C1048332" s="281" t="s">
        <v>355</v>
      </c>
    </row>
    <row r="1048361" spans="1:37" ht="15" x14ac:dyDescent="0.25">
      <c r="A1048361" s="282"/>
      <c r="B1048361" s="283" t="s">
        <v>320</v>
      </c>
      <c r="C1048361" s="283"/>
      <c r="D1048361" s="283"/>
      <c r="E1048361" s="283"/>
      <c r="F1048361" s="283"/>
      <c r="G1048361" s="283"/>
      <c r="H1048361" s="283"/>
      <c r="I1048361" s="283"/>
      <c r="J1048361" s="283"/>
      <c r="K1048361" s="283"/>
      <c r="L1048361" s="283"/>
      <c r="M1048361" s="283"/>
      <c r="N1048361" s="284"/>
      <c r="O1048361" s="284"/>
      <c r="P1048361" s="284"/>
      <c r="Q1048361" s="285"/>
      <c r="R1048361" s="286" t="s">
        <v>371</v>
      </c>
      <c r="S1048361" s="286" t="s">
        <v>372</v>
      </c>
      <c r="T1048361" s="286" t="s">
        <v>373</v>
      </c>
      <c r="U1048361" s="286" t="s">
        <v>321</v>
      </c>
      <c r="V1048361" s="286" t="s">
        <v>374</v>
      </c>
      <c r="W1048361" s="286"/>
      <c r="X1048361" s="286" t="s">
        <v>579</v>
      </c>
      <c r="Y1048361" s="286" t="s">
        <v>375</v>
      </c>
      <c r="Z1048361" s="286"/>
      <c r="AA1048361" s="286" t="s">
        <v>470</v>
      </c>
      <c r="AB1048361" s="286" t="s">
        <v>471</v>
      </c>
      <c r="AC1048361" s="286" t="s">
        <v>377</v>
      </c>
      <c r="AD1048361" s="286" t="s">
        <v>378</v>
      </c>
      <c r="AE1048361" s="286" t="s">
        <v>379</v>
      </c>
      <c r="AF1048361" s="287" t="s">
        <v>380</v>
      </c>
      <c r="AG1048361" s="286" t="s">
        <v>322</v>
      </c>
      <c r="AH1048361" s="286" t="s">
        <v>349</v>
      </c>
      <c r="AI1048361" s="288"/>
      <c r="AJ1048361" s="288"/>
      <c r="AK1048361" s="266"/>
    </row>
    <row r="1048362" spans="1:37" ht="15" x14ac:dyDescent="0.2">
      <c r="A1048362" s="289" t="s">
        <v>311</v>
      </c>
      <c r="B1048362" s="286" t="s">
        <v>371</v>
      </c>
      <c r="C1048362" s="286" t="s">
        <v>468</v>
      </c>
      <c r="D1048362" s="286" t="s">
        <v>373</v>
      </c>
      <c r="E1048362" s="286" t="s">
        <v>321</v>
      </c>
      <c r="F1048362" s="286" t="s">
        <v>374</v>
      </c>
      <c r="G1048362" s="286" t="s">
        <v>563</v>
      </c>
      <c r="H1048362" s="286" t="s">
        <v>375</v>
      </c>
      <c r="I1048362" s="286" t="s">
        <v>470</v>
      </c>
      <c r="J1048362" s="286" t="s">
        <v>471</v>
      </c>
      <c r="K1048362" s="286" t="s">
        <v>377</v>
      </c>
      <c r="L1048362" s="286" t="s">
        <v>378</v>
      </c>
      <c r="M1048362" s="286"/>
      <c r="N1048362" s="286" t="s">
        <v>379</v>
      </c>
      <c r="O1048362" s="286" t="s">
        <v>380</v>
      </c>
      <c r="P1048362" s="286" t="s">
        <v>322</v>
      </c>
      <c r="Q1048362" s="286" t="s">
        <v>349</v>
      </c>
      <c r="R1048362" s="290" t="s">
        <v>376</v>
      </c>
      <c r="S1048362" s="291" t="s">
        <v>323</v>
      </c>
      <c r="T1048362" s="291" t="s">
        <v>381</v>
      </c>
      <c r="U1048362" s="291" t="s">
        <v>382</v>
      </c>
      <c r="V1048362" s="291" t="s">
        <v>383</v>
      </c>
      <c r="W1048362" s="291"/>
      <c r="X1048362" s="291" t="s">
        <v>384</v>
      </c>
      <c r="Y1048362" s="291" t="s">
        <v>324</v>
      </c>
      <c r="Z1048362" s="291"/>
      <c r="AA1048362" s="291" t="s">
        <v>385</v>
      </c>
      <c r="AB1048362" s="291" t="s">
        <v>325</v>
      </c>
      <c r="AC1048362" s="291" t="s">
        <v>326</v>
      </c>
      <c r="AD1048362" s="291" t="s">
        <v>386</v>
      </c>
      <c r="AE1048362" s="292" t="s">
        <v>404</v>
      </c>
      <c r="AF1048362" s="291" t="s">
        <v>387</v>
      </c>
      <c r="AG1048362" s="292" t="s">
        <v>388</v>
      </c>
      <c r="AH1048362" s="293" t="s">
        <v>316</v>
      </c>
      <c r="AI1048362" s="294"/>
      <c r="AJ1048362" s="294"/>
      <c r="AK1048362" s="267"/>
    </row>
    <row r="1048363" spans="1:37" x14ac:dyDescent="0.2">
      <c r="A1048363" s="295" t="s">
        <v>371</v>
      </c>
      <c r="B1048363" s="296" t="s">
        <v>376</v>
      </c>
      <c r="C1048363" s="297" t="s">
        <v>323</v>
      </c>
      <c r="D1048363" s="297" t="s">
        <v>381</v>
      </c>
      <c r="E1048363" s="297" t="s">
        <v>382</v>
      </c>
      <c r="F1048363" s="297" t="s">
        <v>383</v>
      </c>
      <c r="G1048363" s="297" t="s">
        <v>384</v>
      </c>
      <c r="H1048363" s="297" t="s">
        <v>324</v>
      </c>
      <c r="I1048363" s="297" t="s">
        <v>385</v>
      </c>
      <c r="J1048363" s="297" t="s">
        <v>325</v>
      </c>
      <c r="K1048363" s="297" t="s">
        <v>326</v>
      </c>
      <c r="L1048363" s="297" t="s">
        <v>386</v>
      </c>
      <c r="M1048363" s="295"/>
      <c r="N1048363" s="295" t="s">
        <v>404</v>
      </c>
      <c r="O1048363" s="297" t="s">
        <v>387</v>
      </c>
      <c r="P1048363" s="295" t="s">
        <v>388</v>
      </c>
      <c r="Q1048363" s="298" t="s">
        <v>349</v>
      </c>
      <c r="R1048363" s="299" t="s">
        <v>405</v>
      </c>
      <c r="S1048363" s="295" t="s">
        <v>406</v>
      </c>
      <c r="T1048363" s="295" t="s">
        <v>407</v>
      </c>
      <c r="U1048363" s="295" t="s">
        <v>327</v>
      </c>
      <c r="V1048363" s="295" t="s">
        <v>328</v>
      </c>
      <c r="W1048363" s="295"/>
      <c r="X1048363" s="295" t="s">
        <v>580</v>
      </c>
      <c r="Y1048363" s="295" t="s">
        <v>581</v>
      </c>
      <c r="Z1048363" s="295"/>
      <c r="AA1048363" s="295" t="s">
        <v>408</v>
      </c>
      <c r="AB1048363" s="295" t="s">
        <v>329</v>
      </c>
      <c r="AC1048363" s="295" t="s">
        <v>409</v>
      </c>
      <c r="AD1048363" s="295" t="s">
        <v>410</v>
      </c>
      <c r="AE1048363" s="295" t="s">
        <v>330</v>
      </c>
      <c r="AF1048363" s="295" t="s">
        <v>331</v>
      </c>
      <c r="AG1048363" s="295" t="s">
        <v>411</v>
      </c>
      <c r="AH1048363" s="293"/>
      <c r="AI1048363" s="294"/>
      <c r="AJ1048363" s="294"/>
      <c r="AK1048363" s="267"/>
    </row>
    <row r="1048364" spans="1:37" x14ac:dyDescent="0.2">
      <c r="A1048364" s="295" t="s">
        <v>468</v>
      </c>
      <c r="B1048364" s="299"/>
      <c r="C1048364" s="295" t="s">
        <v>562</v>
      </c>
      <c r="D1048364" s="295" t="s">
        <v>389</v>
      </c>
      <c r="E1048364" s="295" t="s">
        <v>332</v>
      </c>
      <c r="F1048364" s="295" t="s">
        <v>390</v>
      </c>
      <c r="G1048364" s="295"/>
      <c r="H1048364" s="295" t="s">
        <v>391</v>
      </c>
      <c r="I1048364" s="295" t="s">
        <v>392</v>
      </c>
      <c r="J1048364" s="295" t="s">
        <v>393</v>
      </c>
      <c r="K1048364" s="295" t="s">
        <v>394</v>
      </c>
      <c r="L1048364" s="295" t="s">
        <v>395</v>
      </c>
      <c r="M1048364" s="295"/>
      <c r="N1048364" s="295"/>
      <c r="O1048364" s="295" t="s">
        <v>333</v>
      </c>
      <c r="P1048364" s="295" t="s">
        <v>396</v>
      </c>
      <c r="Q1048364" s="285"/>
      <c r="R1048364" s="299" t="s">
        <v>412</v>
      </c>
      <c r="S1048364" s="300" t="s">
        <v>413</v>
      </c>
      <c r="T1048364" s="295" t="s">
        <v>414</v>
      </c>
      <c r="U1048364" s="295" t="s">
        <v>334</v>
      </c>
      <c r="V1048364" s="295" t="s">
        <v>415</v>
      </c>
      <c r="W1048364" s="295"/>
      <c r="X1048364" s="295" t="s">
        <v>582</v>
      </c>
      <c r="Y1048364" s="295" t="s">
        <v>583</v>
      </c>
      <c r="Z1048364" s="295"/>
      <c r="AA1048364" s="295" t="s">
        <v>335</v>
      </c>
      <c r="AB1048364" s="295" t="s">
        <v>416</v>
      </c>
      <c r="AC1048364" s="295" t="s">
        <v>417</v>
      </c>
      <c r="AD1048364" s="295" t="s">
        <v>418</v>
      </c>
      <c r="AE1048364" s="295" t="s">
        <v>473</v>
      </c>
      <c r="AF1048364" s="295" t="s">
        <v>336</v>
      </c>
      <c r="AG1048364" s="295" t="s">
        <v>419</v>
      </c>
      <c r="AH1048364" s="293"/>
      <c r="AI1048364" s="294"/>
      <c r="AJ1048364" s="294"/>
      <c r="AK1048364" s="267"/>
    </row>
    <row r="1048365" spans="1:37" x14ac:dyDescent="0.2">
      <c r="A1048365" s="295" t="s">
        <v>373</v>
      </c>
      <c r="B1048365" s="299"/>
      <c r="C1048365" s="295"/>
      <c r="D1048365" s="295" t="s">
        <v>397</v>
      </c>
      <c r="E1048365" s="301" t="s">
        <v>469</v>
      </c>
      <c r="F1048365" s="295" t="s">
        <v>398</v>
      </c>
      <c r="G1048365" s="295"/>
      <c r="H1048365" s="301"/>
      <c r="I1048365" s="295" t="s">
        <v>399</v>
      </c>
      <c r="J1048365" s="295"/>
      <c r="K1048365" s="295" t="s">
        <v>337</v>
      </c>
      <c r="L1048365" s="295"/>
      <c r="M1048365" s="295"/>
      <c r="N1048365" s="295"/>
      <c r="O1048365" s="295"/>
      <c r="P1048365" s="295"/>
      <c r="Q1048365" s="285"/>
      <c r="R1048365" s="299"/>
      <c r="S1048365" s="295" t="s">
        <v>338</v>
      </c>
      <c r="T1048365" s="292" t="s">
        <v>389</v>
      </c>
      <c r="U1048365" s="295" t="s">
        <v>339</v>
      </c>
      <c r="V1048365" s="292" t="s">
        <v>390</v>
      </c>
      <c r="W1048365" s="292"/>
      <c r="X1048365" s="292"/>
      <c r="Y1048365" s="295" t="s">
        <v>584</v>
      </c>
      <c r="Z1048365" s="292"/>
      <c r="AA1048365" s="295" t="s">
        <v>420</v>
      </c>
      <c r="AB1048365" s="295" t="s">
        <v>421</v>
      </c>
      <c r="AC1048365" s="295" t="s">
        <v>474</v>
      </c>
      <c r="AD1048365" s="295" t="s">
        <v>422</v>
      </c>
      <c r="AE1048365" s="295" t="s">
        <v>475</v>
      </c>
      <c r="AF1048365" s="295" t="s">
        <v>340</v>
      </c>
      <c r="AG1048365" s="295" t="s">
        <v>423</v>
      </c>
      <c r="AH1048365" s="293"/>
      <c r="AI1048365" s="294"/>
      <c r="AJ1048365" s="294"/>
      <c r="AK1048365" s="267"/>
    </row>
    <row r="1048366" spans="1:37" x14ac:dyDescent="0.2">
      <c r="A1048366" s="295" t="s">
        <v>321</v>
      </c>
      <c r="B1048366" s="299"/>
      <c r="C1048366" s="302"/>
      <c r="D1048366" s="300"/>
      <c r="E1048366" s="301"/>
      <c r="F1048366" s="295" t="s">
        <v>400</v>
      </c>
      <c r="G1048366" s="295"/>
      <c r="H1048366" s="301"/>
      <c r="I1048366" s="295" t="s">
        <v>401</v>
      </c>
      <c r="J1048366" s="295"/>
      <c r="K1048366" s="295"/>
      <c r="L1048366" s="295"/>
      <c r="M1048366" s="295"/>
      <c r="N1048366" s="295"/>
      <c r="O1048366" s="301"/>
      <c r="P1048366" s="295"/>
      <c r="Q1048366" s="285"/>
      <c r="R1048366" s="303"/>
      <c r="S1048366" s="295" t="s">
        <v>341</v>
      </c>
      <c r="T1048366" s="295" t="s">
        <v>424</v>
      </c>
      <c r="U1048366" s="295" t="s">
        <v>342</v>
      </c>
      <c r="V1048366" s="295" t="s">
        <v>425</v>
      </c>
      <c r="W1048366" s="295"/>
      <c r="X1048366" s="295"/>
      <c r="Y1048366" s="295" t="s">
        <v>585</v>
      </c>
      <c r="Z1048366" s="295"/>
      <c r="AA1048366" s="295" t="s">
        <v>426</v>
      </c>
      <c r="AB1048366" s="292" t="s">
        <v>393</v>
      </c>
      <c r="AC1048366" s="292" t="s">
        <v>394</v>
      </c>
      <c r="AD1048366" s="292" t="s">
        <v>395</v>
      </c>
      <c r="AE1048366" s="295" t="s">
        <v>476</v>
      </c>
      <c r="AF1048366" s="292" t="s">
        <v>333</v>
      </c>
      <c r="AG1048366" s="295" t="s">
        <v>427</v>
      </c>
      <c r="AH1048366" s="293"/>
      <c r="AI1048366" s="294"/>
      <c r="AJ1048366" s="294"/>
      <c r="AK1048366" s="267"/>
    </row>
    <row r="1048367" spans="1:37" x14ac:dyDescent="0.2">
      <c r="A1048367" s="295" t="s">
        <v>374</v>
      </c>
      <c r="B1048367" s="303"/>
      <c r="C1048367" s="302"/>
      <c r="D1048367" s="295"/>
      <c r="E1048367" s="301"/>
      <c r="F1048367" s="295"/>
      <c r="G1048367" s="295"/>
      <c r="H1048367" s="301"/>
      <c r="I1048367" s="295" t="s">
        <v>402</v>
      </c>
      <c r="J1048367" s="295"/>
      <c r="K1048367" s="295"/>
      <c r="L1048367" s="295"/>
      <c r="M1048367" s="295"/>
      <c r="N1048367" s="295"/>
      <c r="O1048367" s="301"/>
      <c r="P1048367" s="295"/>
      <c r="Q1048367" s="285"/>
      <c r="R1048367" s="303"/>
      <c r="S1048367" s="295" t="s">
        <v>477</v>
      </c>
      <c r="T1048367" s="295" t="s">
        <v>428</v>
      </c>
      <c r="U1048367" s="292" t="s">
        <v>332</v>
      </c>
      <c r="V1048367" s="295" t="s">
        <v>429</v>
      </c>
      <c r="W1048367" s="295"/>
      <c r="X1048367" s="295"/>
      <c r="Y1048367" s="295" t="s">
        <v>586</v>
      </c>
      <c r="Z1048367" s="295"/>
      <c r="AA1048367" s="292" t="s">
        <v>392</v>
      </c>
      <c r="AB1048367" s="295" t="s">
        <v>478</v>
      </c>
      <c r="AC1048367" s="295" t="s">
        <v>430</v>
      </c>
      <c r="AD1048367" s="295" t="s">
        <v>431</v>
      </c>
      <c r="AE1048367" s="295" t="s">
        <v>432</v>
      </c>
      <c r="AF1048367" s="295" t="s">
        <v>433</v>
      </c>
      <c r="AG1048367" s="295" t="s">
        <v>434</v>
      </c>
      <c r="AH1048367" s="293"/>
      <c r="AI1048367" s="294"/>
      <c r="AJ1048367" s="294"/>
      <c r="AK1048367" s="267"/>
    </row>
    <row r="1048368" spans="1:37" x14ac:dyDescent="0.2">
      <c r="A1048368" s="295" t="s">
        <v>563</v>
      </c>
      <c r="B1048368" s="303"/>
      <c r="C1048368" s="301"/>
      <c r="D1048368" s="295"/>
      <c r="E1048368" s="301"/>
      <c r="F1048368" s="295"/>
      <c r="G1048368" s="295"/>
      <c r="H1048368" s="301"/>
      <c r="I1048368" s="295" t="s">
        <v>343</v>
      </c>
      <c r="J1048368" s="300"/>
      <c r="K1048368" s="295"/>
      <c r="L1048368" s="295"/>
      <c r="M1048368" s="295"/>
      <c r="N1048368" s="295"/>
      <c r="O1048368" s="301"/>
      <c r="P1048368" s="295"/>
      <c r="Q1048368" s="285"/>
      <c r="R1048368" s="303"/>
      <c r="S1048368" s="292" t="s">
        <v>562</v>
      </c>
      <c r="T1048368" s="295" t="s">
        <v>344</v>
      </c>
      <c r="U1048368" s="295" t="s">
        <v>435</v>
      </c>
      <c r="V1048368" s="295" t="s">
        <v>436</v>
      </c>
      <c r="W1048368" s="295"/>
      <c r="X1048368" s="295"/>
      <c r="Y1048368" s="295" t="s">
        <v>587</v>
      </c>
      <c r="Z1048368" s="295"/>
      <c r="AA1048368" s="295" t="s">
        <v>437</v>
      </c>
      <c r="AB1048368" s="295" t="s">
        <v>438</v>
      </c>
      <c r="AC1048368" s="295" t="s">
        <v>439</v>
      </c>
      <c r="AD1048368" s="295" t="s">
        <v>345</v>
      </c>
      <c r="AE1048368" s="295" t="s">
        <v>440</v>
      </c>
      <c r="AF1048368" s="295"/>
      <c r="AG1048368" s="292" t="s">
        <v>396</v>
      </c>
      <c r="AH1048368" s="293"/>
      <c r="AI1048368" s="294"/>
      <c r="AJ1048368" s="294"/>
      <c r="AK1048368" s="267"/>
    </row>
    <row r="1048369" spans="1:37" ht="15" x14ac:dyDescent="0.25">
      <c r="A1048369" s="295" t="s">
        <v>375</v>
      </c>
      <c r="B1048369" s="304"/>
      <c r="C1048369" s="305"/>
      <c r="D1048369" s="306"/>
      <c r="E1048369" s="305"/>
      <c r="F1048369" s="307"/>
      <c r="G1048369" s="307"/>
      <c r="H1048369" s="305"/>
      <c r="I1048369" s="308" t="s">
        <v>479</v>
      </c>
      <c r="J1048369" s="307"/>
      <c r="K1048369" s="307"/>
      <c r="L1048369" s="307"/>
      <c r="M1048369" s="307"/>
      <c r="N1048369" s="307"/>
      <c r="O1048369" s="307"/>
      <c r="P1048369" s="307"/>
      <c r="Q1048369" s="309"/>
      <c r="R1048369" s="303"/>
      <c r="S1048369" s="295" t="s">
        <v>480</v>
      </c>
      <c r="T1048369" s="292" t="s">
        <v>397</v>
      </c>
      <c r="U1048369" s="295" t="s">
        <v>441</v>
      </c>
      <c r="V1048369" s="295" t="s">
        <v>442</v>
      </c>
      <c r="W1048369" s="295"/>
      <c r="X1048369" s="295"/>
      <c r="Y1048369" s="292" t="s">
        <v>391</v>
      </c>
      <c r="Z1048369" s="295"/>
      <c r="AA1048369" s="292" t="s">
        <v>399</v>
      </c>
      <c r="AB1048369" s="295" t="s">
        <v>481</v>
      </c>
      <c r="AC1048369" s="295" t="s">
        <v>482</v>
      </c>
      <c r="AD1048369" s="295"/>
      <c r="AE1048369" s="295" t="s">
        <v>443</v>
      </c>
      <c r="AF1048369" s="301"/>
      <c r="AG1048369" s="295" t="s">
        <v>483</v>
      </c>
      <c r="AH1048369" s="293"/>
      <c r="AI1048369" s="294"/>
      <c r="AJ1048369" s="294"/>
      <c r="AK1048369" s="267"/>
    </row>
    <row r="1048370" spans="1:37" x14ac:dyDescent="0.2">
      <c r="A1048370" s="295" t="s">
        <v>470</v>
      </c>
      <c r="B1048370" s="310"/>
      <c r="C1048370" s="301"/>
      <c r="D1048370" s="295"/>
      <c r="E1048370" s="301"/>
      <c r="F1048370" s="311"/>
      <c r="G1048370" s="295"/>
      <c r="H1048370" s="311"/>
      <c r="I1048370" s="311"/>
      <c r="J1048370" s="292"/>
      <c r="K1048370" s="295"/>
      <c r="L1048370" s="295"/>
      <c r="M1048370" s="295"/>
      <c r="N1048370" s="295"/>
      <c r="O1048370" s="301"/>
      <c r="P1048370" s="292"/>
      <c r="Q1048370" s="285"/>
      <c r="R1048370" s="303"/>
      <c r="S1048370" s="295" t="s">
        <v>346</v>
      </c>
      <c r="T1048370" s="295" t="s">
        <v>444</v>
      </c>
      <c r="U1048370" s="295" t="s">
        <v>445</v>
      </c>
      <c r="V1048370" s="295" t="s">
        <v>446</v>
      </c>
      <c r="W1048370" s="295"/>
      <c r="X1048370" s="295"/>
      <c r="Y1048370" s="295" t="s">
        <v>588</v>
      </c>
      <c r="Z1048370" s="295"/>
      <c r="AA1048370" s="295" t="s">
        <v>447</v>
      </c>
      <c r="AB1048370" s="295" t="s">
        <v>484</v>
      </c>
      <c r="AC1048370" s="295" t="s">
        <v>347</v>
      </c>
      <c r="AD1048370" s="295"/>
      <c r="AE1048370" s="302"/>
      <c r="AF1048370" s="301"/>
      <c r="AG1048370" s="300" t="s">
        <v>448</v>
      </c>
      <c r="AH1048370" s="293"/>
      <c r="AI1048370" s="294"/>
      <c r="AJ1048370" s="294"/>
      <c r="AK1048370" s="267"/>
    </row>
    <row r="1048371" spans="1:37" ht="15" x14ac:dyDescent="0.25">
      <c r="A1048371" s="295" t="s">
        <v>471</v>
      </c>
      <c r="B1048371" s="310"/>
      <c r="C1048371" s="301"/>
      <c r="D1048371" s="301"/>
      <c r="E1048371" s="301"/>
      <c r="F1048371" s="311"/>
      <c r="G1048371" s="292"/>
      <c r="H1048371" s="311"/>
      <c r="I1048371" s="311"/>
      <c r="J1048371" s="295"/>
      <c r="K1048371" s="311"/>
      <c r="L1048371" s="295"/>
      <c r="M1048371" s="295"/>
      <c r="N1048371" s="312"/>
      <c r="O1048371" s="301"/>
      <c r="P1048371" s="295"/>
      <c r="Q1048371" s="285"/>
      <c r="R1048371" s="303"/>
      <c r="S1048371" s="295"/>
      <c r="T1048371" s="300"/>
      <c r="U1048371" s="313" t="s">
        <v>469</v>
      </c>
      <c r="V1048371" s="295" t="s">
        <v>485</v>
      </c>
      <c r="W1048371" s="295"/>
      <c r="X1048371" s="295"/>
      <c r="Y1048371" s="295" t="s">
        <v>589</v>
      </c>
      <c r="Z1048371" s="295"/>
      <c r="AA1048371" s="292" t="s">
        <v>401</v>
      </c>
      <c r="AB1048371" s="292"/>
      <c r="AC1048371" s="295" t="s">
        <v>449</v>
      </c>
      <c r="AD1048371" s="295"/>
      <c r="AE1048371" s="302"/>
      <c r="AF1048371" s="301"/>
      <c r="AG1048371" s="295" t="s">
        <v>486</v>
      </c>
      <c r="AH1048371" s="293"/>
      <c r="AI1048371" s="294"/>
      <c r="AJ1048371" s="294"/>
      <c r="AK1048371" s="267"/>
    </row>
    <row r="1048372" spans="1:37" x14ac:dyDescent="0.2">
      <c r="A1048372" s="295" t="s">
        <v>377</v>
      </c>
      <c r="B1048372" s="310"/>
      <c r="C1048372" s="301"/>
      <c r="D1048372" s="301"/>
      <c r="E1048372" s="301"/>
      <c r="F1048372" s="311"/>
      <c r="G1048372" s="295"/>
      <c r="H1048372" s="311"/>
      <c r="I1048372" s="311"/>
      <c r="J1048372" s="292"/>
      <c r="K1048372" s="311"/>
      <c r="L1048372" s="292"/>
      <c r="M1048372" s="292"/>
      <c r="N1048372" s="312"/>
      <c r="O1048372" s="301"/>
      <c r="P1048372" s="295"/>
      <c r="Q1048372" s="285"/>
      <c r="R1048372" s="303"/>
      <c r="S1048372" s="302"/>
      <c r="T1048372" s="295"/>
      <c r="U1048372" s="301" t="s">
        <v>450</v>
      </c>
      <c r="V1048372" s="292" t="s">
        <v>398</v>
      </c>
      <c r="W1048372" s="292"/>
      <c r="X1048372" s="292"/>
      <c r="Y1048372" s="295" t="s">
        <v>590</v>
      </c>
      <c r="Z1048372" s="292"/>
      <c r="AA1048372" s="295" t="s">
        <v>451</v>
      </c>
      <c r="AB1048372" s="295"/>
      <c r="AC1048372" s="295" t="s">
        <v>472</v>
      </c>
      <c r="AD1048372" s="295"/>
      <c r="AE1048372" s="302"/>
      <c r="AF1048372" s="301"/>
      <c r="AG1048372" s="292"/>
      <c r="AH1048372" s="293"/>
      <c r="AI1048372" s="294"/>
      <c r="AJ1048372" s="294"/>
      <c r="AK1048372" s="267"/>
    </row>
    <row r="1048373" spans="1:37" x14ac:dyDescent="0.2">
      <c r="A1048373" s="295" t="s">
        <v>378</v>
      </c>
      <c r="B1048373" s="310"/>
      <c r="C1048373" s="301"/>
      <c r="D1048373" s="301"/>
      <c r="E1048373" s="301"/>
      <c r="F1048373" s="311"/>
      <c r="G1048373" s="292"/>
      <c r="H1048373" s="311"/>
      <c r="I1048373" s="311"/>
      <c r="J1048373" s="301"/>
      <c r="K1048373" s="311"/>
      <c r="L1048373" s="295"/>
      <c r="M1048373" s="295"/>
      <c r="N1048373" s="312"/>
      <c r="O1048373" s="301"/>
      <c r="P1048373" s="301"/>
      <c r="Q1048373" s="285"/>
      <c r="R1048373" s="303"/>
      <c r="S1048373" s="302"/>
      <c r="T1048373" s="295"/>
      <c r="U1048373" s="301" t="s">
        <v>452</v>
      </c>
      <c r="V1048373" s="295" t="s">
        <v>453</v>
      </c>
      <c r="W1048373" s="295"/>
      <c r="X1048373" s="295"/>
      <c r="Y1048373" s="295" t="s">
        <v>591</v>
      </c>
      <c r="Z1048373" s="295"/>
      <c r="AA1048373" s="295" t="s">
        <v>454</v>
      </c>
      <c r="AB1048373" s="295"/>
      <c r="AC1048373" s="295" t="s">
        <v>455</v>
      </c>
      <c r="AD1048373" s="295"/>
      <c r="AE1048373" s="302"/>
      <c r="AF1048373" s="301"/>
      <c r="AG1048373" s="292"/>
      <c r="AH1048373" s="293"/>
      <c r="AI1048373" s="294"/>
      <c r="AJ1048373" s="294"/>
      <c r="AK1048373" s="267"/>
    </row>
    <row r="1048374" spans="1:37" x14ac:dyDescent="0.2">
      <c r="A1048374" s="295" t="s">
        <v>379</v>
      </c>
      <c r="B1048374" s="310"/>
      <c r="C1048374" s="311"/>
      <c r="D1048374" s="301"/>
      <c r="E1048374" s="311"/>
      <c r="F1048374" s="311"/>
      <c r="G1048374" s="295"/>
      <c r="H1048374" s="311"/>
      <c r="I1048374" s="311"/>
      <c r="J1048374" s="301"/>
      <c r="K1048374" s="311"/>
      <c r="L1048374" s="295"/>
      <c r="M1048374" s="295"/>
      <c r="N1048374" s="312"/>
      <c r="O1048374" s="301"/>
      <c r="P1048374" s="301"/>
      <c r="Q1048374" s="285"/>
      <c r="R1048374" s="303"/>
      <c r="S1048374" s="302"/>
      <c r="T1048374" s="314"/>
      <c r="U1048374" s="301" t="s">
        <v>487</v>
      </c>
      <c r="V1048374" s="292" t="s">
        <v>400</v>
      </c>
      <c r="W1048374" s="292"/>
      <c r="X1048374" s="292"/>
      <c r="Y1048374" s="300" t="s">
        <v>592</v>
      </c>
      <c r="Z1048374" s="292"/>
      <c r="AA1048374" s="300" t="s">
        <v>456</v>
      </c>
      <c r="AB1048374" s="300"/>
      <c r="AC1048374" s="295" t="s">
        <v>457</v>
      </c>
      <c r="AD1048374" s="295"/>
      <c r="AE1048374" s="301"/>
      <c r="AF1048374" s="301"/>
      <c r="AG1048374" s="295"/>
      <c r="AH1048374" s="293"/>
      <c r="AI1048374" s="294"/>
      <c r="AJ1048374" s="294"/>
      <c r="AK1048374" s="267"/>
    </row>
    <row r="1048375" spans="1:37" ht="15" x14ac:dyDescent="0.25">
      <c r="A1048375" s="295" t="s">
        <v>380</v>
      </c>
      <c r="B1048375" s="310"/>
      <c r="C1048375" s="311"/>
      <c r="D1048375" s="301"/>
      <c r="E1048375" s="311"/>
      <c r="F1048375" s="311"/>
      <c r="G1048375" s="295"/>
      <c r="H1048375" s="311"/>
      <c r="I1048375" s="311"/>
      <c r="J1048375" s="313"/>
      <c r="K1048375" s="311"/>
      <c r="L1048375" s="295"/>
      <c r="M1048375" s="295"/>
      <c r="N1048375" s="301"/>
      <c r="O1048375" s="301"/>
      <c r="P1048375" s="301"/>
      <c r="Q1048375" s="285"/>
      <c r="R1048375" s="303"/>
      <c r="S1048375" s="302"/>
      <c r="T1048375" s="295"/>
      <c r="U1048375" s="301"/>
      <c r="V1048375" s="295" t="s">
        <v>458</v>
      </c>
      <c r="W1048375" s="295"/>
      <c r="X1048375" s="295"/>
      <c r="Y1048375" s="295" t="s">
        <v>593</v>
      </c>
      <c r="Z1048375" s="295"/>
      <c r="AA1048375" s="295" t="s">
        <v>348</v>
      </c>
      <c r="AB1048375" s="295"/>
      <c r="AC1048375" s="295" t="s">
        <v>459</v>
      </c>
      <c r="AD1048375" s="295"/>
      <c r="AE1048375" s="301"/>
      <c r="AF1048375" s="301"/>
      <c r="AG1048375" s="295"/>
      <c r="AH1048375" s="293"/>
      <c r="AI1048375" s="294"/>
      <c r="AJ1048375" s="294"/>
      <c r="AK1048375" s="267"/>
    </row>
    <row r="1048376" spans="1:37" ht="15.75" x14ac:dyDescent="0.2">
      <c r="A1048376" s="295" t="s">
        <v>322</v>
      </c>
      <c r="B1048376" s="310"/>
      <c r="C1048376" s="311"/>
      <c r="D1048376" s="301"/>
      <c r="E1048376" s="311"/>
      <c r="F1048376" s="311"/>
      <c r="G1048376" s="295"/>
      <c r="H1048376" s="311"/>
      <c r="I1048376" s="311"/>
      <c r="J1048376" s="301"/>
      <c r="K1048376" s="311"/>
      <c r="L1048376" s="295"/>
      <c r="M1048376" s="295"/>
      <c r="N1048376" s="301"/>
      <c r="O1048376" s="301"/>
      <c r="P1048376" s="311"/>
      <c r="Q1048376" s="285"/>
      <c r="R1048376" s="303"/>
      <c r="S1048376" s="302"/>
      <c r="T1048376" s="301"/>
      <c r="U1048376" s="301"/>
      <c r="V1048376" s="295" t="s">
        <v>460</v>
      </c>
      <c r="W1048376" s="295"/>
      <c r="X1048376" s="295"/>
      <c r="Y1048376" s="295" t="s">
        <v>594</v>
      </c>
      <c r="Z1048376" s="295"/>
      <c r="AA1048376" s="292" t="s">
        <v>402</v>
      </c>
      <c r="AB1048376" s="292"/>
      <c r="AC1048376" s="292" t="s">
        <v>337</v>
      </c>
      <c r="AD1048376" s="292"/>
      <c r="AE1048376" s="301"/>
      <c r="AF1048376" s="301"/>
      <c r="AG1048376" s="315"/>
      <c r="AH1048376" s="293"/>
      <c r="AI1048376" s="294"/>
      <c r="AJ1048376" s="294"/>
      <c r="AK1048376" s="267"/>
    </row>
    <row r="1048377" spans="1:37" x14ac:dyDescent="0.2">
      <c r="A1048377" s="311" t="s">
        <v>349</v>
      </c>
      <c r="B1048377" s="316"/>
      <c r="C1048377" s="317"/>
      <c r="D1048377" s="318"/>
      <c r="E1048377" s="317"/>
      <c r="F1048377" s="317"/>
      <c r="G1048377" s="319"/>
      <c r="H1048377" s="317"/>
      <c r="I1048377" s="317"/>
      <c r="J1048377" s="317"/>
      <c r="K1048377" s="317"/>
      <c r="L1048377" s="319"/>
      <c r="M1048377" s="319"/>
      <c r="N1048377" s="318"/>
      <c r="O1048377" s="318"/>
      <c r="P1048377" s="317"/>
      <c r="Q1048377" s="285"/>
      <c r="R1048377" s="320"/>
      <c r="S1048377" s="318"/>
      <c r="T1048377" s="318"/>
      <c r="U1048377" s="301"/>
      <c r="V1048377" s="295" t="s">
        <v>461</v>
      </c>
      <c r="W1048377" s="295"/>
      <c r="X1048377" s="295"/>
      <c r="Y1048377" s="295" t="s">
        <v>595</v>
      </c>
      <c r="Z1048377" s="295"/>
      <c r="AA1048377" s="295" t="s">
        <v>462</v>
      </c>
      <c r="AB1048377" s="295"/>
      <c r="AC1048377" s="295" t="s">
        <v>463</v>
      </c>
      <c r="AD1048377" s="319"/>
      <c r="AE1048377" s="318"/>
      <c r="AF1048377" s="318"/>
      <c r="AG1048377" s="321"/>
      <c r="AH1048377" s="322"/>
      <c r="AI1048377" s="323"/>
      <c r="AJ1048377" s="323"/>
      <c r="AK1048377" s="273"/>
    </row>
    <row r="1048378" spans="1:37" x14ac:dyDescent="0.2">
      <c r="A1048378" s="324"/>
      <c r="B1048378" s="316"/>
      <c r="C1048378" s="317"/>
      <c r="D1048378" s="317"/>
      <c r="E1048378" s="317"/>
      <c r="F1048378" s="317"/>
      <c r="G1048378" s="319"/>
      <c r="H1048378" s="317"/>
      <c r="I1048378" s="317"/>
      <c r="J1048378" s="317"/>
      <c r="K1048378" s="317"/>
      <c r="L1048378" s="319"/>
      <c r="M1048378" s="319"/>
      <c r="N1048378" s="318"/>
      <c r="O1048378" s="318"/>
      <c r="P1048378" s="317"/>
      <c r="Q1048378" s="285"/>
      <c r="R1048378" s="320"/>
      <c r="S1048378" s="318"/>
      <c r="T1048378" s="318"/>
      <c r="U1048378" s="301"/>
      <c r="V1048378" s="295" t="s">
        <v>464</v>
      </c>
      <c r="W1048378" s="295"/>
      <c r="X1048378" s="295"/>
      <c r="Y1048378" s="295" t="s">
        <v>596</v>
      </c>
      <c r="Z1048378" s="295"/>
      <c r="AA1048378" s="292" t="s">
        <v>343</v>
      </c>
      <c r="AB1048378" s="292"/>
      <c r="AC1048378" s="319"/>
      <c r="AD1048378" s="319"/>
      <c r="AE1048378" s="318"/>
      <c r="AF1048378" s="318"/>
      <c r="AG1048378" s="319"/>
      <c r="AH1048378" s="322"/>
      <c r="AI1048378" s="323"/>
      <c r="AJ1048378" s="323"/>
      <c r="AK1048378" s="273"/>
    </row>
    <row r="1048379" spans="1:37" x14ac:dyDescent="0.2">
      <c r="A1048379" s="324"/>
      <c r="B1048379" s="316"/>
      <c r="C1048379" s="317"/>
      <c r="D1048379" s="317"/>
      <c r="E1048379" s="317"/>
      <c r="F1048379" s="317"/>
      <c r="G1048379" s="321"/>
      <c r="H1048379" s="317"/>
      <c r="I1048379" s="317"/>
      <c r="J1048379" s="317"/>
      <c r="K1048379" s="317"/>
      <c r="L1048379" s="317"/>
      <c r="M1048379" s="317"/>
      <c r="N1048379" s="318"/>
      <c r="O1048379" s="318"/>
      <c r="P1048379" s="317"/>
      <c r="Q1048379" s="285"/>
      <c r="R1048379" s="320"/>
      <c r="S1048379" s="318"/>
      <c r="T1048379" s="318"/>
      <c r="U1048379" s="301"/>
      <c r="V1048379" s="295" t="s">
        <v>465</v>
      </c>
      <c r="W1048379" s="295"/>
      <c r="X1048379" s="295"/>
      <c r="Y1048379" s="301"/>
      <c r="Z1048379" s="295"/>
      <c r="AA1048379" s="301" t="s">
        <v>466</v>
      </c>
      <c r="AB1048379" s="301"/>
      <c r="AC1048379" s="319"/>
      <c r="AD1048379" s="319"/>
      <c r="AE1048379" s="318"/>
      <c r="AF1048379" s="318"/>
      <c r="AG1048379" s="319"/>
      <c r="AH1048379" s="322"/>
      <c r="AI1048379" s="323"/>
      <c r="AJ1048379" s="323"/>
      <c r="AK1048379" s="273"/>
    </row>
    <row r="1048380" spans="1:37" x14ac:dyDescent="0.2">
      <c r="A1048380" s="324"/>
      <c r="B1048380" s="316"/>
      <c r="C1048380" s="317"/>
      <c r="D1048380" s="317"/>
      <c r="E1048380" s="317"/>
      <c r="F1048380" s="317"/>
      <c r="G1048380" s="319"/>
      <c r="H1048380" s="317"/>
      <c r="I1048380" s="317"/>
      <c r="J1048380" s="317"/>
      <c r="K1048380" s="317"/>
      <c r="L1048380" s="317"/>
      <c r="M1048380" s="317"/>
      <c r="N1048380" s="318"/>
      <c r="O1048380" s="317"/>
      <c r="P1048380" s="317"/>
      <c r="Q1048380" s="285"/>
      <c r="R1048380" s="320"/>
      <c r="S1048380" s="318"/>
      <c r="T1048380" s="318"/>
      <c r="U1048380" s="301"/>
      <c r="V1048380" s="292"/>
      <c r="W1048380" s="292"/>
      <c r="X1048380" s="292"/>
      <c r="Y1048380" s="301"/>
      <c r="Z1048380" s="292"/>
      <c r="AA1048380" s="301" t="s">
        <v>488</v>
      </c>
      <c r="AB1048380" s="301"/>
      <c r="AC1048380" s="319"/>
      <c r="AD1048380" s="319"/>
      <c r="AE1048380" s="318"/>
      <c r="AF1048380" s="318"/>
      <c r="AG1048380" s="318"/>
      <c r="AH1048380" s="322"/>
      <c r="AI1048380" s="323"/>
      <c r="AJ1048380" s="323"/>
      <c r="AK1048380" s="273"/>
    </row>
    <row r="1048381" spans="1:37" ht="15" x14ac:dyDescent="0.25">
      <c r="A1048381" s="324"/>
      <c r="B1048381" s="316"/>
      <c r="C1048381" s="317"/>
      <c r="D1048381" s="317"/>
      <c r="E1048381" s="317"/>
      <c r="F1048381" s="317"/>
      <c r="G1048381" s="319"/>
      <c r="H1048381" s="317"/>
      <c r="I1048381" s="317"/>
      <c r="J1048381" s="317"/>
      <c r="K1048381" s="317"/>
      <c r="L1048381" s="317"/>
      <c r="M1048381" s="317"/>
      <c r="N1048381" s="318"/>
      <c r="O1048381" s="317"/>
      <c r="P1048381" s="317"/>
      <c r="Q1048381" s="285"/>
      <c r="R1048381" s="325"/>
      <c r="S1048381" s="318"/>
      <c r="T1048381" s="318"/>
      <c r="U1048381" s="301"/>
      <c r="V1048381" s="295"/>
      <c r="W1048381" s="295"/>
      <c r="X1048381" s="295"/>
      <c r="Y1048381" s="301"/>
      <c r="Z1048381" s="295"/>
      <c r="AA1048381" s="313" t="s">
        <v>403</v>
      </c>
      <c r="AB1048381" s="313"/>
      <c r="AC1048381" s="319"/>
      <c r="AD1048381" s="319"/>
      <c r="AE1048381" s="318"/>
      <c r="AF1048381" s="318"/>
      <c r="AG1048381" s="318"/>
      <c r="AH1048381" s="322"/>
      <c r="AI1048381" s="323"/>
      <c r="AJ1048381" s="323"/>
      <c r="AK1048381" s="273"/>
    </row>
    <row r="1048382" spans="1:37" x14ac:dyDescent="0.2">
      <c r="A1048382" s="324"/>
      <c r="B1048382" s="319"/>
      <c r="C1048382" s="317"/>
      <c r="D1048382" s="317"/>
      <c r="E1048382" s="317"/>
      <c r="F1048382" s="317"/>
      <c r="G1048382" s="317"/>
      <c r="H1048382" s="317"/>
      <c r="I1048382" s="317"/>
      <c r="J1048382" s="317"/>
      <c r="K1048382" s="317"/>
      <c r="L1048382" s="317"/>
      <c r="M1048382" s="317"/>
      <c r="N1048382" s="318"/>
      <c r="O1048382" s="317"/>
      <c r="P1048382" s="317"/>
      <c r="Q1048382" s="285"/>
      <c r="R1048382" s="326"/>
      <c r="S1048382" s="327"/>
      <c r="T1048382" s="327"/>
      <c r="U1048382" s="305"/>
      <c r="V1048382" s="307"/>
      <c r="W1048382" s="307"/>
      <c r="X1048382" s="307"/>
      <c r="Y1048382" s="305"/>
      <c r="Z1048382" s="307"/>
      <c r="AA1048382" s="305" t="s">
        <v>467</v>
      </c>
      <c r="AB1048382" s="305"/>
      <c r="AC1048382" s="328"/>
      <c r="AD1048382" s="328"/>
      <c r="AE1048382" s="327"/>
      <c r="AF1048382" s="327"/>
      <c r="AG1048382" s="327"/>
      <c r="AH1048382" s="329"/>
      <c r="AI1048382" s="323"/>
      <c r="AJ1048382" s="323"/>
      <c r="AK1048382" s="273"/>
    </row>
    <row r="1048383" spans="1:37" x14ac:dyDescent="0.2">
      <c r="A1048383" s="324"/>
      <c r="B1048383" s="317"/>
      <c r="C1048383" s="317"/>
      <c r="D1048383" s="317"/>
      <c r="E1048383" s="317"/>
      <c r="F1048383" s="317"/>
      <c r="G1048383" s="317"/>
      <c r="H1048383" s="317"/>
      <c r="I1048383" s="317"/>
      <c r="J1048383" s="317"/>
      <c r="K1048383" s="318"/>
      <c r="L1048383" s="318"/>
      <c r="M1048383" s="318"/>
      <c r="N1048383" s="316"/>
      <c r="O1048383" s="318"/>
      <c r="P1048383" s="318"/>
      <c r="Q1048383" s="318"/>
      <c r="R1048383" s="318"/>
      <c r="S1048383" s="319"/>
      <c r="T1048383" s="295"/>
      <c r="U1048383" s="295"/>
      <c r="V1048383" s="301"/>
      <c r="W1048383" s="301"/>
      <c r="X1048383" s="301"/>
      <c r="Y1048383" s="301"/>
      <c r="Z1048383" s="318"/>
      <c r="AA1048383" s="318"/>
      <c r="AB1048383" s="318"/>
      <c r="AC1048383" s="318"/>
      <c r="AD1048383" s="330"/>
      <c r="AE1048383" s="323"/>
      <c r="AF1048383" s="323"/>
      <c r="AG1048383" s="323"/>
      <c r="AH1048383" s="323"/>
      <c r="AI1048383" s="323"/>
      <c r="AJ1048383" s="281"/>
    </row>
    <row r="1048384" spans="1:37" x14ac:dyDescent="0.2">
      <c r="A1048384" s="274"/>
      <c r="B1048384" s="269"/>
      <c r="C1048384" s="269"/>
      <c r="D1048384" s="269"/>
      <c r="E1048384" s="269"/>
      <c r="F1048384" s="269"/>
      <c r="G1048384" s="269"/>
      <c r="H1048384" s="269"/>
      <c r="I1048384" s="269"/>
      <c r="J1048384" s="269"/>
      <c r="K1048384" s="270"/>
      <c r="L1048384" s="270"/>
      <c r="M1048384" s="270"/>
      <c r="N1048384" s="268"/>
      <c r="O1048384" s="270"/>
      <c r="P1048384" s="270"/>
      <c r="Q1048384" s="270"/>
      <c r="R1048384" s="270"/>
      <c r="S1048384" s="272"/>
      <c r="T1048384" s="271"/>
      <c r="U1048384" s="271"/>
      <c r="V1048384" s="270"/>
      <c r="W1048384" s="270"/>
      <c r="X1048384" s="270"/>
      <c r="Y1048384" s="270"/>
      <c r="Z1048384" s="270"/>
      <c r="AA1048384" s="270"/>
      <c r="AB1048384" s="270"/>
      <c r="AC1048384" s="270"/>
      <c r="AD1048384" s="275"/>
      <c r="AE1048384" s="273"/>
      <c r="AF1048384" s="273"/>
      <c r="AG1048384" s="273"/>
      <c r="AH1048384" s="273"/>
      <c r="AI1048384" s="273"/>
    </row>
    <row r="1048385" spans="1:35" x14ac:dyDescent="0.2">
      <c r="A1048385" s="274"/>
      <c r="B1048385" s="269"/>
      <c r="C1048385" s="269"/>
      <c r="D1048385" s="269"/>
      <c r="E1048385" s="269"/>
      <c r="F1048385" s="269"/>
      <c r="G1048385" s="269"/>
      <c r="H1048385" s="269"/>
      <c r="I1048385" s="269"/>
      <c r="J1048385" s="269"/>
      <c r="K1048385" s="270"/>
      <c r="L1048385" s="270"/>
      <c r="M1048385" s="270"/>
      <c r="N1048385" s="268"/>
      <c r="O1048385" s="270"/>
      <c r="P1048385" s="270"/>
      <c r="Q1048385" s="270"/>
      <c r="R1048385" s="270"/>
      <c r="S1048385" s="271"/>
      <c r="T1048385" s="272"/>
      <c r="U1048385" s="271"/>
      <c r="V1048385" s="270"/>
      <c r="W1048385" s="270"/>
      <c r="X1048385" s="270"/>
      <c r="Y1048385" s="270"/>
      <c r="Z1048385" s="270"/>
      <c r="AA1048385" s="270"/>
      <c r="AB1048385" s="270"/>
      <c r="AC1048385" s="270"/>
      <c r="AD1048385" s="275"/>
      <c r="AE1048385" s="273"/>
      <c r="AF1048385" s="273"/>
      <c r="AG1048385" s="273"/>
      <c r="AH1048385" s="273"/>
      <c r="AI1048385" s="273"/>
    </row>
    <row r="1048386" spans="1:35" x14ac:dyDescent="0.2">
      <c r="A1048386" s="274"/>
      <c r="B1048386" s="269"/>
      <c r="C1048386" s="269"/>
      <c r="D1048386" s="269"/>
      <c r="E1048386" s="269"/>
      <c r="F1048386" s="269"/>
      <c r="G1048386" s="269"/>
      <c r="H1048386" s="269"/>
      <c r="I1048386" s="269"/>
      <c r="J1048386" s="269"/>
      <c r="K1048386" s="270"/>
      <c r="L1048386" s="270"/>
      <c r="M1048386" s="270"/>
      <c r="N1048386" s="268"/>
      <c r="O1048386" s="270"/>
      <c r="P1048386" s="270"/>
      <c r="Q1048386" s="270"/>
      <c r="R1048386" s="270"/>
      <c r="S1048386" s="271"/>
      <c r="T1048386" s="271"/>
      <c r="U1048386" s="272"/>
      <c r="V1048386" s="270"/>
      <c r="W1048386" s="270"/>
      <c r="X1048386" s="270"/>
      <c r="Y1048386" s="270"/>
      <c r="Z1048386" s="270"/>
      <c r="AA1048386" s="270"/>
      <c r="AB1048386" s="270"/>
      <c r="AC1048386" s="270"/>
      <c r="AD1048386" s="275"/>
      <c r="AE1048386" s="273"/>
      <c r="AF1048386" s="273"/>
      <c r="AG1048386" s="273"/>
      <c r="AH1048386" s="273"/>
      <c r="AI1048386" s="273"/>
    </row>
  </sheetData>
  <sheetProtection algorithmName="SHA-512" hashValue="1DNjBXpjo0WhEfhIRCT4381U6lyBkeImIC8m9Qte00/maRre0CS9JkMeJ3oofdlUInz/KVSHAreSJ0poehPgcA==" saltValue="xdMNCpNuVVlR0qRGhLATeQ==" spinCount="100000" sheet="1" objects="1" scenarios="1" formatCells="0" formatColumns="0" formatRows="0" autoFilter="0"/>
  <mergeCells count="448">
    <mergeCell ref="A2:W2"/>
    <mergeCell ref="A4:W4"/>
    <mergeCell ref="T53:T55"/>
    <mergeCell ref="B56:B58"/>
    <mergeCell ref="C56:C58"/>
    <mergeCell ref="D56:D58"/>
    <mergeCell ref="E56:E58"/>
    <mergeCell ref="F56:F58"/>
    <mergeCell ref="G56:G58"/>
    <mergeCell ref="H56:H58"/>
    <mergeCell ref="I56:I58"/>
    <mergeCell ref="L56:L58"/>
    <mergeCell ref="S56:S58"/>
    <mergeCell ref="T56:T58"/>
    <mergeCell ref="G53:G55"/>
    <mergeCell ref="H53:H55"/>
    <mergeCell ref="I53:I55"/>
    <mergeCell ref="L53:L55"/>
    <mergeCell ref="S53:S55"/>
    <mergeCell ref="B53:B55"/>
    <mergeCell ref="C53:C55"/>
    <mergeCell ref="D53:D55"/>
    <mergeCell ref="E53:E55"/>
    <mergeCell ref="F53:F55"/>
    <mergeCell ref="T47:T49"/>
    <mergeCell ref="B50:B52"/>
    <mergeCell ref="C50:C52"/>
    <mergeCell ref="D50:D52"/>
    <mergeCell ref="E50:E52"/>
    <mergeCell ref="F50:F52"/>
    <mergeCell ref="G50:G52"/>
    <mergeCell ref="H50:H52"/>
    <mergeCell ref="I50:I52"/>
    <mergeCell ref="L50:L52"/>
    <mergeCell ref="S50:S52"/>
    <mergeCell ref="T50:T52"/>
    <mergeCell ref="G47:G49"/>
    <mergeCell ref="H47:H49"/>
    <mergeCell ref="I47:I49"/>
    <mergeCell ref="L47:L49"/>
    <mergeCell ref="S47:S49"/>
    <mergeCell ref="B47:B49"/>
    <mergeCell ref="C47:C49"/>
    <mergeCell ref="D47:D49"/>
    <mergeCell ref="E47:E49"/>
    <mergeCell ref="F47:F49"/>
    <mergeCell ref="T41:T43"/>
    <mergeCell ref="B44:B46"/>
    <mergeCell ref="C44:C46"/>
    <mergeCell ref="D44:D46"/>
    <mergeCell ref="E44:E46"/>
    <mergeCell ref="F44:F46"/>
    <mergeCell ref="G44:G46"/>
    <mergeCell ref="H44:H46"/>
    <mergeCell ref="I44:I46"/>
    <mergeCell ref="L44:L46"/>
    <mergeCell ref="S44:S46"/>
    <mergeCell ref="T44:T46"/>
    <mergeCell ref="G41:G43"/>
    <mergeCell ref="H41:H43"/>
    <mergeCell ref="I41:I43"/>
    <mergeCell ref="L41:L43"/>
    <mergeCell ref="S41:S43"/>
    <mergeCell ref="B41:B43"/>
    <mergeCell ref="C41:C43"/>
    <mergeCell ref="D41:D43"/>
    <mergeCell ref="E41:E43"/>
    <mergeCell ref="F41:F43"/>
    <mergeCell ref="T35:T37"/>
    <mergeCell ref="B38:B40"/>
    <mergeCell ref="C38:C40"/>
    <mergeCell ref="D38:D40"/>
    <mergeCell ref="E38:E40"/>
    <mergeCell ref="F38:F40"/>
    <mergeCell ref="G38:G40"/>
    <mergeCell ref="H38:H40"/>
    <mergeCell ref="I38:I40"/>
    <mergeCell ref="L38:L40"/>
    <mergeCell ref="S38:S40"/>
    <mergeCell ref="T38:T40"/>
    <mergeCell ref="G35:G37"/>
    <mergeCell ref="H35:H37"/>
    <mergeCell ref="I35:I37"/>
    <mergeCell ref="L35:L37"/>
    <mergeCell ref="S35:S37"/>
    <mergeCell ref="B35:B37"/>
    <mergeCell ref="C35:C37"/>
    <mergeCell ref="D35:D37"/>
    <mergeCell ref="E35:E37"/>
    <mergeCell ref="F35:F37"/>
    <mergeCell ref="T29:T31"/>
    <mergeCell ref="F29:F31"/>
    <mergeCell ref="B32:B34"/>
    <mergeCell ref="C32:C34"/>
    <mergeCell ref="D32:D34"/>
    <mergeCell ref="E32:E34"/>
    <mergeCell ref="F32:F34"/>
    <mergeCell ref="G32:G34"/>
    <mergeCell ref="H32:H34"/>
    <mergeCell ref="I32:I34"/>
    <mergeCell ref="L32:L34"/>
    <mergeCell ref="S32:S34"/>
    <mergeCell ref="T32:T34"/>
    <mergeCell ref="G29:G31"/>
    <mergeCell ref="H29:H31"/>
    <mergeCell ref="I29:I31"/>
    <mergeCell ref="L29:L31"/>
    <mergeCell ref="S29:S31"/>
    <mergeCell ref="B29:B31"/>
    <mergeCell ref="C29:C31"/>
    <mergeCell ref="D29:D31"/>
    <mergeCell ref="E29:E31"/>
    <mergeCell ref="A44:A46"/>
    <mergeCell ref="A47:A49"/>
    <mergeCell ref="A50:A52"/>
    <mergeCell ref="A53:A55"/>
    <mergeCell ref="A56:A58"/>
    <mergeCell ref="A29:A31"/>
    <mergeCell ref="A32:A34"/>
    <mergeCell ref="A35:A37"/>
    <mergeCell ref="A38:A40"/>
    <mergeCell ref="A41:A43"/>
    <mergeCell ref="U8:Y8"/>
    <mergeCell ref="X6:Y6"/>
    <mergeCell ref="A8:F8"/>
    <mergeCell ref="H6:L6"/>
    <mergeCell ref="C6:G6"/>
    <mergeCell ref="T6:W6"/>
    <mergeCell ref="A6:B6"/>
    <mergeCell ref="N6:S6"/>
    <mergeCell ref="D11:D13"/>
    <mergeCell ref="E11:E13"/>
    <mergeCell ref="F11:F13"/>
    <mergeCell ref="G8:I8"/>
    <mergeCell ref="S8:T10"/>
    <mergeCell ref="I11:I13"/>
    <mergeCell ref="S11:S13"/>
    <mergeCell ref="G11:G13"/>
    <mergeCell ref="H11:H13"/>
    <mergeCell ref="J8:R8"/>
    <mergeCell ref="A11:A13"/>
    <mergeCell ref="B11:B13"/>
    <mergeCell ref="C11:C13"/>
    <mergeCell ref="A9:A10"/>
    <mergeCell ref="B9:B10"/>
    <mergeCell ref="Q9:Q10"/>
    <mergeCell ref="D17:D19"/>
    <mergeCell ref="E17:E19"/>
    <mergeCell ref="D20:D22"/>
    <mergeCell ref="E20:E22"/>
    <mergeCell ref="A14:A16"/>
    <mergeCell ref="B14:B16"/>
    <mergeCell ref="C14:C16"/>
    <mergeCell ref="D14:D16"/>
    <mergeCell ref="E14:E16"/>
    <mergeCell ref="A17:A19"/>
    <mergeCell ref="B17:B19"/>
    <mergeCell ref="C17:C19"/>
    <mergeCell ref="A20:A22"/>
    <mergeCell ref="B20:B22"/>
    <mergeCell ref="C20:C22"/>
    <mergeCell ref="F20:F22"/>
    <mergeCell ref="G20:G22"/>
    <mergeCell ref="H20:H22"/>
    <mergeCell ref="I20:I22"/>
    <mergeCell ref="I17:I19"/>
    <mergeCell ref="F17:F19"/>
    <mergeCell ref="G17:G19"/>
    <mergeCell ref="H17:H19"/>
    <mergeCell ref="I14:I16"/>
    <mergeCell ref="H14:H16"/>
    <mergeCell ref="F14:F16"/>
    <mergeCell ref="G14:G16"/>
    <mergeCell ref="H23:H25"/>
    <mergeCell ref="I23:I25"/>
    <mergeCell ref="F23:F25"/>
    <mergeCell ref="A26:A28"/>
    <mergeCell ref="B26:B28"/>
    <mergeCell ref="C26:C28"/>
    <mergeCell ref="D26:D28"/>
    <mergeCell ref="E26:E28"/>
    <mergeCell ref="H26:H28"/>
    <mergeCell ref="I26:I28"/>
    <mergeCell ref="A23:A25"/>
    <mergeCell ref="B23:B25"/>
    <mergeCell ref="C23:C25"/>
    <mergeCell ref="D23:D25"/>
    <mergeCell ref="E23:E25"/>
    <mergeCell ref="F26:F28"/>
    <mergeCell ref="G26:G28"/>
    <mergeCell ref="G23:G25"/>
    <mergeCell ref="S26:S28"/>
    <mergeCell ref="T26:T28"/>
    <mergeCell ref="T23:T25"/>
    <mergeCell ref="S23:S25"/>
    <mergeCell ref="L11:L13"/>
    <mergeCell ref="L14:L16"/>
    <mergeCell ref="L17:L19"/>
    <mergeCell ref="L20:L22"/>
    <mergeCell ref="L23:L25"/>
    <mergeCell ref="L26:L28"/>
    <mergeCell ref="S20:S22"/>
    <mergeCell ref="T20:T22"/>
    <mergeCell ref="S14:S16"/>
    <mergeCell ref="T14:T16"/>
    <mergeCell ref="T11:T13"/>
    <mergeCell ref="S17:S19"/>
    <mergeCell ref="T17:T19"/>
    <mergeCell ref="A59:A61"/>
    <mergeCell ref="B59:B61"/>
    <mergeCell ref="C59:C61"/>
    <mergeCell ref="D59:D61"/>
    <mergeCell ref="E59:E61"/>
    <mergeCell ref="F59:F61"/>
    <mergeCell ref="G59:G61"/>
    <mergeCell ref="H59:H61"/>
    <mergeCell ref="I59:I61"/>
    <mergeCell ref="A62:A64"/>
    <mergeCell ref="B62:B64"/>
    <mergeCell ref="C62:C64"/>
    <mergeCell ref="D62:D64"/>
    <mergeCell ref="E62:E64"/>
    <mergeCell ref="F62:F64"/>
    <mergeCell ref="G62:G64"/>
    <mergeCell ref="H62:H64"/>
    <mergeCell ref="I62:I64"/>
    <mergeCell ref="A65:A67"/>
    <mergeCell ref="B65:B67"/>
    <mergeCell ref="C65:C67"/>
    <mergeCell ref="D65:D67"/>
    <mergeCell ref="E65:E67"/>
    <mergeCell ref="F65:F67"/>
    <mergeCell ref="G65:G67"/>
    <mergeCell ref="H65:H67"/>
    <mergeCell ref="I65:I67"/>
    <mergeCell ref="A68:A70"/>
    <mergeCell ref="B68:B70"/>
    <mergeCell ref="C68:C70"/>
    <mergeCell ref="D68:D70"/>
    <mergeCell ref="E68:E70"/>
    <mergeCell ref="F68:F70"/>
    <mergeCell ref="G68:G70"/>
    <mergeCell ref="H68:H70"/>
    <mergeCell ref="I68:I70"/>
    <mergeCell ref="A71:A73"/>
    <mergeCell ref="B71:B73"/>
    <mergeCell ref="C71:C73"/>
    <mergeCell ref="D71:D73"/>
    <mergeCell ref="E71:E73"/>
    <mergeCell ref="F71:F73"/>
    <mergeCell ref="G71:G73"/>
    <mergeCell ref="H71:H73"/>
    <mergeCell ref="I71:I73"/>
    <mergeCell ref="A74:A76"/>
    <mergeCell ref="B74:B76"/>
    <mergeCell ref="C74:C76"/>
    <mergeCell ref="D74:D76"/>
    <mergeCell ref="E74:E76"/>
    <mergeCell ref="F74:F76"/>
    <mergeCell ref="G74:G76"/>
    <mergeCell ref="H74:H76"/>
    <mergeCell ref="I74:I76"/>
    <mergeCell ref="A77:A79"/>
    <mergeCell ref="B77:B79"/>
    <mergeCell ref="C77:C79"/>
    <mergeCell ref="D77:D79"/>
    <mergeCell ref="E77:E79"/>
    <mergeCell ref="F77:F79"/>
    <mergeCell ref="G77:G79"/>
    <mergeCell ref="H77:H79"/>
    <mergeCell ref="I77:I79"/>
    <mergeCell ref="A80:A82"/>
    <mergeCell ref="B80:B82"/>
    <mergeCell ref="C80:C82"/>
    <mergeCell ref="D80:D82"/>
    <mergeCell ref="E80:E82"/>
    <mergeCell ref="F80:F82"/>
    <mergeCell ref="G80:G82"/>
    <mergeCell ref="H80:H82"/>
    <mergeCell ref="I80:I82"/>
    <mergeCell ref="A83:A85"/>
    <mergeCell ref="B83:B85"/>
    <mergeCell ref="C83:C85"/>
    <mergeCell ref="D83:D85"/>
    <mergeCell ref="E83:E85"/>
    <mergeCell ref="F83:F85"/>
    <mergeCell ref="G83:G85"/>
    <mergeCell ref="H83:H85"/>
    <mergeCell ref="I83:I85"/>
    <mergeCell ref="L59:L61"/>
    <mergeCell ref="S59:S61"/>
    <mergeCell ref="T59:T61"/>
    <mergeCell ref="L62:L64"/>
    <mergeCell ref="S62:S64"/>
    <mergeCell ref="T62:T64"/>
    <mergeCell ref="L65:L67"/>
    <mergeCell ref="S65:S67"/>
    <mergeCell ref="T65:T67"/>
    <mergeCell ref="L68:L70"/>
    <mergeCell ref="S68:S70"/>
    <mergeCell ref="T68:T70"/>
    <mergeCell ref="L71:L73"/>
    <mergeCell ref="S71:S73"/>
    <mergeCell ref="T71:T73"/>
    <mergeCell ref="L74:L76"/>
    <mergeCell ref="S74:S76"/>
    <mergeCell ref="T74:T76"/>
    <mergeCell ref="L77:L79"/>
    <mergeCell ref="S77:S79"/>
    <mergeCell ref="T77:T79"/>
    <mergeCell ref="L80:L82"/>
    <mergeCell ref="S80:S82"/>
    <mergeCell ref="T80:T82"/>
    <mergeCell ref="L83:L85"/>
    <mergeCell ref="S83:S85"/>
    <mergeCell ref="T83:T85"/>
    <mergeCell ref="L86:L88"/>
    <mergeCell ref="S86:S88"/>
    <mergeCell ref="T86:T88"/>
    <mergeCell ref="A89:A91"/>
    <mergeCell ref="B89:B91"/>
    <mergeCell ref="C89:C91"/>
    <mergeCell ref="D89:D91"/>
    <mergeCell ref="E89:E91"/>
    <mergeCell ref="F89:F91"/>
    <mergeCell ref="G89:G91"/>
    <mergeCell ref="H89:H91"/>
    <mergeCell ref="I89:I91"/>
    <mergeCell ref="L89:L91"/>
    <mergeCell ref="S89:S91"/>
    <mergeCell ref="T89:T91"/>
    <mergeCell ref="A86:A88"/>
    <mergeCell ref="B86:B88"/>
    <mergeCell ref="C86:C88"/>
    <mergeCell ref="D86:D88"/>
    <mergeCell ref="E86:E88"/>
    <mergeCell ref="F86:F88"/>
    <mergeCell ref="G86:G88"/>
    <mergeCell ref="H86:H88"/>
    <mergeCell ref="I86:I88"/>
    <mergeCell ref="L92:L94"/>
    <mergeCell ref="S92:S94"/>
    <mergeCell ref="T92:T94"/>
    <mergeCell ref="A95:A97"/>
    <mergeCell ref="B95:B97"/>
    <mergeCell ref="C95:C97"/>
    <mergeCell ref="D95:D97"/>
    <mergeCell ref="E95:E97"/>
    <mergeCell ref="F95:F97"/>
    <mergeCell ref="G95:G97"/>
    <mergeCell ref="H95:H97"/>
    <mergeCell ref="I95:I97"/>
    <mergeCell ref="L95:L97"/>
    <mergeCell ref="S95:S97"/>
    <mergeCell ref="T95:T97"/>
    <mergeCell ref="A92:A94"/>
    <mergeCell ref="B92:B94"/>
    <mergeCell ref="C92:C94"/>
    <mergeCell ref="D92:D94"/>
    <mergeCell ref="E92:E94"/>
    <mergeCell ref="F92:F94"/>
    <mergeCell ref="G92:G94"/>
    <mergeCell ref="H92:H94"/>
    <mergeCell ref="I92:I94"/>
    <mergeCell ref="S101:S103"/>
    <mergeCell ref="T101:T103"/>
    <mergeCell ref="A98:A100"/>
    <mergeCell ref="B98:B100"/>
    <mergeCell ref="C98:C100"/>
    <mergeCell ref="D98:D100"/>
    <mergeCell ref="E98:E100"/>
    <mergeCell ref="F98:F100"/>
    <mergeCell ref="G98:G100"/>
    <mergeCell ref="H98:H100"/>
    <mergeCell ref="I98:I100"/>
    <mergeCell ref="Y65:Y67"/>
    <mergeCell ref="Y68:Y70"/>
    <mergeCell ref="L98:L100"/>
    <mergeCell ref="A104:A106"/>
    <mergeCell ref="B104:B106"/>
    <mergeCell ref="C104:C106"/>
    <mergeCell ref="D104:D106"/>
    <mergeCell ref="E104:E106"/>
    <mergeCell ref="F104:F106"/>
    <mergeCell ref="G104:G106"/>
    <mergeCell ref="H104:H106"/>
    <mergeCell ref="I104:I106"/>
    <mergeCell ref="S98:S100"/>
    <mergeCell ref="T98:T100"/>
    <mergeCell ref="A101:A103"/>
    <mergeCell ref="B101:B103"/>
    <mergeCell ref="C101:C103"/>
    <mergeCell ref="D101:D103"/>
    <mergeCell ref="E101:E103"/>
    <mergeCell ref="F101:F103"/>
    <mergeCell ref="G101:G103"/>
    <mergeCell ref="H101:H103"/>
    <mergeCell ref="I101:I103"/>
    <mergeCell ref="L101:L103"/>
    <mergeCell ref="Y38:Y40"/>
    <mergeCell ref="Y41:Y43"/>
    <mergeCell ref="Y44:Y46"/>
    <mergeCell ref="Y47:Y49"/>
    <mergeCell ref="Y50:Y52"/>
    <mergeCell ref="Y53:Y55"/>
    <mergeCell ref="Y56:Y58"/>
    <mergeCell ref="Y59:Y61"/>
    <mergeCell ref="Y62:Y64"/>
    <mergeCell ref="L104:L106"/>
    <mergeCell ref="S104:S106"/>
    <mergeCell ref="T104:T106"/>
    <mergeCell ref="Y11:Y13"/>
    <mergeCell ref="Y14:Y16"/>
    <mergeCell ref="Y17:Y19"/>
    <mergeCell ref="Y20:Y22"/>
    <mergeCell ref="Y23:Y25"/>
    <mergeCell ref="Y26:Y28"/>
    <mergeCell ref="Y29:Y31"/>
    <mergeCell ref="Y98:Y100"/>
    <mergeCell ref="Y101:Y103"/>
    <mergeCell ref="Y104:Y106"/>
    <mergeCell ref="Y71:Y73"/>
    <mergeCell ref="Y74:Y76"/>
    <mergeCell ref="Y77:Y79"/>
    <mergeCell ref="Y80:Y82"/>
    <mergeCell ref="Y83:Y85"/>
    <mergeCell ref="Y86:Y88"/>
    <mergeCell ref="Y89:Y91"/>
    <mergeCell ref="Y92:Y94"/>
    <mergeCell ref="Y95:Y97"/>
    <mergeCell ref="Y32:Y34"/>
    <mergeCell ref="Y35:Y37"/>
    <mergeCell ref="R9:R10"/>
    <mergeCell ref="N9:P9"/>
    <mergeCell ref="U9:U10"/>
    <mergeCell ref="V9:V10"/>
    <mergeCell ref="W9:W10"/>
    <mergeCell ref="X9:X10"/>
    <mergeCell ref="Y9:Y10"/>
    <mergeCell ref="C9:C10"/>
    <mergeCell ref="D9:D10"/>
    <mergeCell ref="E9:E10"/>
    <mergeCell ref="F9:F10"/>
    <mergeCell ref="G9:G10"/>
    <mergeCell ref="H9:H10"/>
    <mergeCell ref="I9:I10"/>
    <mergeCell ref="J9:L10"/>
    <mergeCell ref="M9:M10"/>
  </mergeCells>
  <conditionalFormatting sqref="Q11:R106 M11:M106 J11:J28">
    <cfRule type="containsText" dxfId="54" priority="101" stopIfTrue="1" operator="containsText" text="3">
      <formula>NOT(ISERROR(SEARCH("3",J11)))</formula>
    </cfRule>
    <cfRule type="containsText" dxfId="53" priority="102" stopIfTrue="1" operator="containsText" text="3">
      <formula>NOT(ISERROR(SEARCH("3",J11)))</formula>
    </cfRule>
    <cfRule type="containsText" dxfId="52" priority="103" stopIfTrue="1" operator="containsText" text="1">
      <formula>NOT(ISERROR(SEARCH("1",J11)))</formula>
    </cfRule>
  </conditionalFormatting>
  <conditionalFormatting sqref="J11:J28">
    <cfRule type="cellIs" dxfId="51" priority="94" operator="between">
      <formula>2</formula>
      <formula>3</formula>
    </cfRule>
  </conditionalFormatting>
  <conditionalFormatting sqref="I11:I106">
    <cfRule type="cellIs" dxfId="50" priority="91" operator="equal">
      <formula>1</formula>
    </cfRule>
    <cfRule type="cellIs" dxfId="49" priority="92" stopIfTrue="1" operator="between">
      <formula>2</formula>
      <formula>4</formula>
    </cfRule>
    <cfRule type="cellIs" dxfId="48" priority="93" operator="greaterThanOrEqual">
      <formula>6</formula>
    </cfRule>
  </conditionalFormatting>
  <conditionalFormatting sqref="J29:J55">
    <cfRule type="containsText" dxfId="47" priority="82" stopIfTrue="1" operator="containsText" text="3">
      <formula>NOT(ISERROR(SEARCH("3",J29)))</formula>
    </cfRule>
    <cfRule type="containsText" dxfId="46" priority="83" stopIfTrue="1" operator="containsText" text="3">
      <formula>NOT(ISERROR(SEARCH("3",J29)))</formula>
    </cfRule>
    <cfRule type="containsText" dxfId="45" priority="84" stopIfTrue="1" operator="containsText" text="1">
      <formula>NOT(ISERROR(SEARCH("1",J29)))</formula>
    </cfRule>
  </conditionalFormatting>
  <conditionalFormatting sqref="J29:J55">
    <cfRule type="cellIs" dxfId="44" priority="75" operator="between">
      <formula>2</formula>
      <formula>3</formula>
    </cfRule>
  </conditionalFormatting>
  <conditionalFormatting sqref="J56:J58">
    <cfRule type="containsText" dxfId="43" priority="45" stopIfTrue="1" operator="containsText" text="3">
      <formula>NOT(ISERROR(SEARCH("3",J56)))</formula>
    </cfRule>
    <cfRule type="containsText" dxfId="42" priority="46" stopIfTrue="1" operator="containsText" text="3">
      <formula>NOT(ISERROR(SEARCH("3",J56)))</formula>
    </cfRule>
    <cfRule type="containsText" dxfId="41" priority="47" stopIfTrue="1" operator="containsText" text="1">
      <formula>NOT(ISERROR(SEARCH("1",J56)))</formula>
    </cfRule>
  </conditionalFormatting>
  <conditionalFormatting sqref="J56:J58">
    <cfRule type="cellIs" dxfId="40" priority="44" operator="between">
      <formula>2</formula>
      <formula>3</formula>
    </cfRule>
  </conditionalFormatting>
  <conditionalFormatting sqref="J59:J106">
    <cfRule type="containsText" dxfId="39" priority="35" stopIfTrue="1" operator="containsText" text="3">
      <formula>NOT(ISERROR(SEARCH("3",J59)))</formula>
    </cfRule>
    <cfRule type="containsText" dxfId="38" priority="36" stopIfTrue="1" operator="containsText" text="3">
      <formula>NOT(ISERROR(SEARCH("3",J59)))</formula>
    </cfRule>
    <cfRule type="containsText" dxfId="37" priority="37" stopIfTrue="1" operator="containsText" text="1">
      <formula>NOT(ISERROR(SEARCH("1",J59)))</formula>
    </cfRule>
  </conditionalFormatting>
  <conditionalFormatting sqref="J59:J106">
    <cfRule type="cellIs" dxfId="36" priority="34" operator="between">
      <formula>2</formula>
      <formula>3</formula>
    </cfRule>
  </conditionalFormatting>
  <conditionalFormatting sqref="T11:T103">
    <cfRule type="cellIs" dxfId="35" priority="18" operator="equal">
      <formula>"LEVE"</formula>
    </cfRule>
    <cfRule type="cellIs" dxfId="34" priority="19" operator="equal">
      <formula>"MODERADO"</formula>
    </cfRule>
    <cfRule type="cellIs" dxfId="33" priority="20" operator="equal">
      <formula>"GRAVE"</formula>
    </cfRule>
  </conditionalFormatting>
  <conditionalFormatting sqref="T104:T106">
    <cfRule type="cellIs" dxfId="32" priority="15" operator="equal">
      <formula>"LEVE"</formula>
    </cfRule>
    <cfRule type="cellIs" dxfId="31" priority="16" operator="equal">
      <formula>"MODERADO"</formula>
    </cfRule>
    <cfRule type="cellIs" dxfId="30" priority="17" operator="equal">
      <formula>"GRAVE"</formula>
    </cfRule>
  </conditionalFormatting>
  <conditionalFormatting sqref="S11:S106">
    <cfRule type="cellIs" dxfId="29" priority="7" operator="between">
      <formula>10</formula>
      <formula>45</formula>
    </cfRule>
    <cfRule type="cellIs" dxfId="28" priority="8" operator="between">
      <formula>4</formula>
      <formula>9</formula>
    </cfRule>
    <cfRule type="cellIs" dxfId="27" priority="9" operator="between">
      <formula>1</formula>
      <formula>3</formula>
    </cfRule>
  </conditionalFormatting>
  <conditionalFormatting sqref="G11:G106">
    <cfRule type="cellIs" dxfId="26" priority="4" operator="equal">
      <formula>"BAJA"</formula>
    </cfRule>
    <cfRule type="cellIs" dxfId="25" priority="5" operator="equal">
      <formula>"MEDIA"</formula>
    </cfRule>
    <cfRule type="cellIs" dxfId="24" priority="11" operator="equal">
      <formula>"ALTA"</formula>
    </cfRule>
  </conditionalFormatting>
  <conditionalFormatting sqref="H11:H106">
    <cfRule type="containsText" dxfId="23" priority="1" operator="containsText" text="BAJO">
      <formula>NOT(ISERROR(SEARCH("BAJO",H11)))</formula>
    </cfRule>
    <cfRule type="containsText" dxfId="22" priority="2" operator="containsText" text="MEDIO">
      <formula>NOT(ISERROR(SEARCH("MEDIO",H11)))</formula>
    </cfRule>
    <cfRule type="containsText" dxfId="21" priority="3" operator="containsText" text="ALTO">
      <formula>NOT(ISERROR(SEARCH("ALTO",H11)))</formula>
    </cfRule>
  </conditionalFormatting>
  <dataValidations xWindow="619" yWindow="563" count="22">
    <dataValidation type="list" allowBlank="1" showInputMessage="1" showErrorMessage="1" errorTitle="DATO NO VÁLIDO" error="CELDA DE SELECCIÓN - NO CAMBIAR CONFIGURACIÓN" promptTitle="CONTROL" prompt="Defina el estado del control asociado al riesgo" sqref="J11:J106">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Estado del Control" prompt="Determine el estado del control" sqref="J11:J106">
      <formula1>"No existen, No aplicados, Aplicados - No efectivos, Aplicados efectivos y No Documentados, Documentados Aplicados y Efectivos"</formula1>
    </dataValidation>
    <dataValidation allowBlank="1" showInputMessage="1" showErrorMessage="1" promptTitle="CAUSA DEL RIESGO" prompt="De acuerdo al análisis de los factores interno y externos que incluyo en el estudio de contexto del proceso, establezca claramente la causa que genera el riesgo." sqref="E11:E106"/>
    <dataValidation type="list" allowBlank="1" showInputMessage="1" showErrorMessage="1" promptTitle="Tipo de control" prompt="Defina que tipo de control es el que se aplica" sqref="R11:R106">
      <formula1>"Detectivo, Correctivo, Preventivo, Direccion"</formula1>
    </dataValidation>
    <dataValidation allowBlank="1" showInputMessage="1" showErrorMessage="1" promptTitle="CONSECUENCIA DEL RIESGO" prompt="Identiique aquellas principales consecuencias que se pueden presentar al momento de que se materialice el riesgo" sqref="F11:F106"/>
    <dataValidation allowBlank="1" showInputMessage="1" showErrorMessage="1" promptTitle="DESCRIPCIÓN DEL RIESGO" prompt="Describa brevemente en qué consiste el riesgo" sqref="D11:D106"/>
    <dataValidation allowBlank="1" showInputMessage="1" showErrorMessage="1" promptTitle="CONTROL" prompt="Defina el estado del control asociado al riesgo" sqref="K17:L17 K20:L20 K23:L23 K26:L26 K29:L29 K32:L32 K35:L35 K38:L38 K41:L41 K44:L44 K47:L47 K50:L50 K56:L56 K33:K34 K59:L59 K62:L62 K65:L65 K68:L68 K36:K37 K66:K67 K39:K40 K69:K106 K42:K43 K45:K46 K48:K49 K51:K52 K54:K55 K57:K58 K60:K61 K63:K64 K53:L53 K11:L11 K12:K13 K15:K16 K18:K19 K21:K22 K24:K25 K27:K28 K30:K31 K14:L14 L71 L74 L77 L80 L83 L86 L89 L92 L95 L98 L101 L104"/>
    <dataValidation allowBlank="1" showInputMessage="1" showErrorMessage="1" promptTitle="INDICADOR  DEL RIESGO" prompt="Establezca un indicador que permita monitorear el riesgo" sqref="Y11:Y106"/>
    <dataValidation type="list" allowBlank="1" showInputMessage="1" showErrorMessage="1" promptTitle="Periodicidad" prompt="Determine los intervalos en los cuales aplica el control" sqref="Q11:Q106">
      <formula1>"Anual, Semestral, Trimestral, Bimestral, Mensual, Quincenal, Semanal, Diaria,Otra"</formula1>
    </dataValidation>
    <dataValidation type="list" allowBlank="1" showInputMessage="1" showErrorMessage="1" promptTitle="DOMINIO" prompt="Seleccione el Dominio de Control" sqref="N11:N106">
      <formula1>DOMINIO</formula1>
    </dataValidation>
    <dataValidation type="list" allowBlank="1" showInputMessage="1" showErrorMessage="1" promptTitle="OBJETIVO DE CONTROL" prompt="Seleccione el tipo de Objetivo de Control" sqref="O11:O106">
      <formula1>INDIRECT(N11)</formula1>
    </dataValidation>
    <dataValidation type="list" allowBlank="1" showInputMessage="1" showErrorMessage="1" promptTitle="CONTROL" prompt="Seleccione el Control implementado" sqref="P11:P106">
      <formula1>INDIRECT(O11)</formula1>
    </dataValidation>
    <dataValidation type="list" allowBlank="1" showInputMessage="1" showErrorMessage="1" promptTitle="TRATAMIENTO DEL RIESGO" prompt="Defina el tratamiento que se le dará al riesgo" sqref="U23 U26 U29 U32 U35 U38 U41 U44 U47 U50 U101 U17 U11 U14 U53 U56 U62 U68 U74 U80 U86 U92 U98 U59 U65 U71 U77 U83 U89 U95 U104 U20">
      <formula1>INDIRECT(T11)</formula1>
    </dataValidation>
    <dataValidation type="list" allowBlank="1" showInputMessage="1" showErrorMessage="1" promptTitle="TRATAMIENTO DEL RIESGO" prompt="Defina el tratamiento que se le dará al riesgo" sqref="U21 U24 U27 U30 U33 U36 U39 U42 U45 U48 U51 U102 U12 U15 U54 U57 U63 U69 U75 U81 U87 U93 U99 U60 U66 U72 U78 U84 U90 U96 U105 U18">
      <formula1>INDIRECT(T11)</formula1>
    </dataValidation>
    <dataValidation type="list" allowBlank="1" showInputMessage="1" showErrorMessage="1" promptTitle="TRATAMIENTO DEL RIESGO" prompt="Defina el tratamiento que se le dará al riesgo" sqref="U22 U25 U28 U31 U34 U37 U40 U43 U46 U49 U52 U103 U16 U13 U55 U58 U64 U70 U76 U82 U88 U94 U100 U61 U67 U73 U79 U85 U91 U97 U106 U19">
      <formula1>INDIRECT(T11)</formula1>
    </dataValidation>
    <dataValidation type="list" allowBlank="1" showInputMessage="1" showErrorMessage="1" errorTitle="DATO NO VALIDO" error="CELDA DE SELECCIÓN - NO CAMBIAR CONFIGURACIÓN" promptTitle="TIPO DE RIESGO" prompt="Seleccione el Tipo de Riesgo" sqref="B11:B106">
      <formula1>"Estratégico, Imagen, Operacional, Financiero, Contable, Presupuestal, Cumplimiento, Tecnología, Información, Transparencia, Laborales, Ambiental, Derechos Humanos"</formula1>
    </dataValidation>
    <dataValidation allowBlank="1" showInputMessage="1" showErrorMessage="1" promptTitle="CONTROL" prompt="Control Nuevo o Mejorado_x000a_" sqref="W11:W106"/>
    <dataValidation allowBlank="1" showInputMessage="1" showErrorMessage="1" promptTitle="Anexo A" prompt="Numeral o numerales de Control del Anexo A que se asocia al control nuevo o mejorado_x000a_" sqref="X11:X106"/>
    <dataValidation allowBlank="1" showInputMessage="1" showErrorMessage="1" promptTitle="ACTIVO" prompt="Activo critico al que pertenece los riesgo identificados en la matriz de vulnerabilidades y amenazas." sqref="V11 V14 V17 V20 V23 V26 V29 V32 V35 V101 V38 V41 V44 V47 V50 V53 V56 V59 V62 V65 V68 V71 V74 V77 V80 V83 V86 V89 V92 V95 V98 V104"/>
    <dataValidation allowBlank="1" showInputMessage="1" showErrorMessage="1" promptTitle="RIESGO" prompt="Defina el riesgo" sqref="C11:C106"/>
    <dataValidation type="list" allowBlank="1" showInputMessage="1" showErrorMessage="1" promptTitle="PROBABILIDAD" prompt="Seleccione la probabilidad de ocurrencia del riesgo (Ver pestaña ESCALA)_x000a_" sqref="G11:G106">
      <formula1>"ALTA,MEDIA, BAJA"</formula1>
    </dataValidation>
    <dataValidation type="list" allowBlank="1" showInputMessage="1" showErrorMessage="1" promptTitle="PROBABILIDAD" prompt="Seleccione la probabilidad de ocurrencia del riesgo (Ver pestaña ESCALA)_x000a_" sqref="H11:H106">
      <formula1>"ALTO,MEDIO, BAJO"</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ignoredErrors>
    <ignoredError sqref="T107:T110 T11:T16 T18:T106" evalError="1"/>
    <ignoredError sqref="K14:K10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zoomScale="90" zoomScaleNormal="90" workbookViewId="0">
      <selection activeCell="J15" sqref="J15:L15"/>
    </sheetView>
  </sheetViews>
  <sheetFormatPr baseColWidth="10" defaultColWidth="11.42578125" defaultRowHeight="12.75" x14ac:dyDescent="0.2"/>
  <cols>
    <col min="1" max="5" width="11.42578125" style="62"/>
    <col min="6" max="6" width="14.85546875" style="62" customWidth="1"/>
    <col min="7" max="7" width="11.42578125" style="62"/>
    <col min="8" max="8" width="12.5703125" style="62" customWidth="1"/>
    <col min="9" max="9" width="13.140625" style="62" customWidth="1"/>
    <col min="10" max="12" width="11.42578125" style="62"/>
    <col min="13" max="13" width="15.140625" style="62" customWidth="1"/>
    <col min="14" max="14" width="11.42578125" style="62"/>
    <col min="15" max="15" width="13.7109375" style="62" customWidth="1"/>
    <col min="16" max="16" width="11.42578125" style="62"/>
    <col min="17" max="17" width="15" style="62" customWidth="1"/>
    <col min="18" max="16384" width="11.42578125" style="62"/>
  </cols>
  <sheetData>
    <row r="1" spans="1:17" ht="17.25" x14ac:dyDescent="0.2">
      <c r="A1" s="356"/>
      <c r="B1" s="357"/>
      <c r="C1" s="347"/>
      <c r="D1" s="347"/>
      <c r="E1" s="347"/>
      <c r="F1" s="347"/>
      <c r="G1" s="347"/>
      <c r="H1" s="347"/>
      <c r="I1" s="347"/>
      <c r="J1" s="347"/>
      <c r="K1" s="347"/>
      <c r="L1" s="347"/>
      <c r="M1" s="358"/>
      <c r="N1" s="358"/>
      <c r="O1" s="358"/>
      <c r="P1" s="409" t="s">
        <v>862</v>
      </c>
      <c r="Q1" s="410" t="s">
        <v>867</v>
      </c>
    </row>
    <row r="2" spans="1:17" ht="18.75" x14ac:dyDescent="0.2">
      <c r="A2" s="609" t="s">
        <v>11</v>
      </c>
      <c r="B2" s="609"/>
      <c r="C2" s="609"/>
      <c r="D2" s="609"/>
      <c r="E2" s="609"/>
      <c r="F2" s="609"/>
      <c r="G2" s="609"/>
      <c r="H2" s="609"/>
      <c r="I2" s="609"/>
      <c r="J2" s="609"/>
      <c r="K2" s="609"/>
      <c r="L2" s="609"/>
      <c r="M2" s="609"/>
      <c r="N2" s="609"/>
      <c r="O2" s="609"/>
      <c r="P2" s="411" t="s">
        <v>863</v>
      </c>
      <c r="Q2" s="412">
        <v>1</v>
      </c>
    </row>
    <row r="3" spans="1:17" ht="18.75" x14ac:dyDescent="0.2">
      <c r="A3" s="610" t="s">
        <v>749</v>
      </c>
      <c r="B3" s="609"/>
      <c r="C3" s="609"/>
      <c r="D3" s="609"/>
      <c r="E3" s="609"/>
      <c r="F3" s="609"/>
      <c r="G3" s="609"/>
      <c r="H3" s="609"/>
      <c r="I3" s="609"/>
      <c r="J3" s="609"/>
      <c r="K3" s="609"/>
      <c r="L3" s="609"/>
      <c r="M3" s="609"/>
      <c r="N3" s="609"/>
      <c r="O3" s="609"/>
      <c r="P3" s="411" t="s">
        <v>864</v>
      </c>
      <c r="Q3" s="413" t="s">
        <v>865</v>
      </c>
    </row>
    <row r="4" spans="1:17" ht="24.75" customHeight="1" thickBot="1" x14ac:dyDescent="0.25">
      <c r="A4" s="359"/>
      <c r="B4" s="348"/>
      <c r="C4" s="602"/>
      <c r="D4" s="602"/>
      <c r="E4" s="602"/>
      <c r="F4" s="602"/>
      <c r="G4" s="602"/>
      <c r="H4" s="602"/>
      <c r="I4" s="602"/>
      <c r="J4" s="602"/>
      <c r="K4" s="602"/>
      <c r="L4" s="602"/>
      <c r="M4" s="360"/>
      <c r="N4" s="360"/>
      <c r="O4" s="360"/>
      <c r="P4" s="414" t="s">
        <v>866</v>
      </c>
      <c r="Q4" s="415">
        <v>5</v>
      </c>
    </row>
    <row r="5" spans="1:17" s="114" customFormat="1" ht="26.25" customHeight="1" thickBot="1" x14ac:dyDescent="0.25">
      <c r="A5" s="427" t="s">
        <v>12</v>
      </c>
      <c r="B5" s="454"/>
      <c r="C5" s="473">
        <f>+'01-Inventario de Activos'!D6</f>
        <v>0</v>
      </c>
      <c r="D5" s="473"/>
      <c r="E5" s="473"/>
      <c r="F5" s="473"/>
      <c r="G5" s="473"/>
      <c r="H5" s="454" t="s">
        <v>18</v>
      </c>
      <c r="I5" s="454"/>
      <c r="J5" s="473">
        <f>+'01-Inventario de Activos'!H6</f>
        <v>0</v>
      </c>
      <c r="K5" s="473"/>
      <c r="L5" s="473"/>
      <c r="M5" s="473"/>
      <c r="N5" s="611" t="s">
        <v>768</v>
      </c>
      <c r="O5" s="612"/>
      <c r="P5" s="546"/>
      <c r="Q5" s="547"/>
    </row>
    <row r="6" spans="1:17" ht="36" customHeight="1" thickBot="1" x14ac:dyDescent="0.25">
      <c r="A6" s="603" t="s">
        <v>769</v>
      </c>
      <c r="B6" s="604"/>
      <c r="C6" s="604"/>
      <c r="D6" s="605"/>
      <c r="E6" s="605"/>
      <c r="F6" s="605"/>
      <c r="G6" s="605"/>
      <c r="H6" s="605"/>
      <c r="I6" s="605"/>
      <c r="J6" s="605"/>
      <c r="K6" s="605"/>
      <c r="L6" s="605"/>
      <c r="M6" s="605"/>
      <c r="N6" s="605"/>
      <c r="O6" s="605"/>
      <c r="P6" s="605"/>
      <c r="Q6" s="606"/>
    </row>
    <row r="7" spans="1:17" x14ac:dyDescent="0.2">
      <c r="A7" s="607" t="s">
        <v>750</v>
      </c>
      <c r="B7" s="585" t="s">
        <v>497</v>
      </c>
      <c r="C7" s="586"/>
      <c r="D7" s="586"/>
      <c r="E7" s="586"/>
      <c r="F7" s="587"/>
      <c r="G7" s="581" t="s">
        <v>303</v>
      </c>
      <c r="H7" s="581" t="s">
        <v>751</v>
      </c>
      <c r="I7" s="583" t="s">
        <v>752</v>
      </c>
      <c r="J7" s="585" t="s">
        <v>753</v>
      </c>
      <c r="K7" s="586"/>
      <c r="L7" s="587"/>
      <c r="M7" s="583" t="s">
        <v>754</v>
      </c>
      <c r="N7" s="585" t="s">
        <v>755</v>
      </c>
      <c r="O7" s="586"/>
      <c r="P7" s="591"/>
      <c r="Q7" s="593" t="s">
        <v>754</v>
      </c>
    </row>
    <row r="8" spans="1:17" ht="26.25" thickBot="1" x14ac:dyDescent="0.25">
      <c r="A8" s="608"/>
      <c r="B8" s="372" t="s">
        <v>573</v>
      </c>
      <c r="C8" s="372" t="s">
        <v>305</v>
      </c>
      <c r="D8" s="372" t="s">
        <v>14</v>
      </c>
      <c r="E8" s="372" t="s">
        <v>756</v>
      </c>
      <c r="F8" s="372" t="s">
        <v>757</v>
      </c>
      <c r="G8" s="582"/>
      <c r="H8" s="582"/>
      <c r="I8" s="584"/>
      <c r="J8" s="588"/>
      <c r="K8" s="589"/>
      <c r="L8" s="590"/>
      <c r="M8" s="584"/>
      <c r="N8" s="588"/>
      <c r="O8" s="589"/>
      <c r="P8" s="592"/>
      <c r="Q8" s="594"/>
    </row>
    <row r="9" spans="1:17" ht="18.75" customHeight="1" x14ac:dyDescent="0.2">
      <c r="A9" s="595">
        <v>1</v>
      </c>
      <c r="B9" s="565">
        <f>+'04-Mapa de riesgo'!B11</f>
        <v>0</v>
      </c>
      <c r="C9" s="565">
        <f>+'04-Mapa de riesgo'!C11</f>
        <v>0</v>
      </c>
      <c r="D9" s="565">
        <f>+'04-Mapa de riesgo'!D11</f>
        <v>0</v>
      </c>
      <c r="E9" s="565">
        <f>+'04-Mapa de riesgo'!E11</f>
        <v>0</v>
      </c>
      <c r="F9" s="565">
        <f>+'04-Mapa de riesgo'!F11</f>
        <v>0</v>
      </c>
      <c r="G9" s="596" t="str">
        <f>+'04-Mapa de riesgo'!T11</f>
        <v/>
      </c>
      <c r="H9" s="370">
        <f>+'04-Mapa de riesgo'!U11</f>
        <v>0</v>
      </c>
      <c r="I9" s="578" t="str">
        <f>IF(G9="GRAVE","Debe formularse",IF(G9="MODERADO", "Si el proceso lo requiere",IF(G9="LEVE","NO","")))</f>
        <v/>
      </c>
      <c r="J9" s="597"/>
      <c r="K9" s="597"/>
      <c r="L9" s="597"/>
      <c r="M9" s="371"/>
      <c r="N9" s="598"/>
      <c r="O9" s="599"/>
      <c r="P9" s="600"/>
      <c r="Q9" s="373"/>
    </row>
    <row r="10" spans="1:17" ht="18.75" customHeight="1" x14ac:dyDescent="0.2">
      <c r="A10" s="564"/>
      <c r="B10" s="566"/>
      <c r="C10" s="566"/>
      <c r="D10" s="566"/>
      <c r="E10" s="566"/>
      <c r="F10" s="566"/>
      <c r="G10" s="575"/>
      <c r="H10" s="367">
        <f>+'04-Mapa de riesgo'!U12</f>
        <v>0</v>
      </c>
      <c r="I10" s="578"/>
      <c r="J10" s="601"/>
      <c r="K10" s="601"/>
      <c r="L10" s="601"/>
      <c r="M10" s="353"/>
      <c r="N10" s="567"/>
      <c r="O10" s="568"/>
      <c r="P10" s="569"/>
      <c r="Q10" s="361"/>
    </row>
    <row r="11" spans="1:17" ht="18.75" customHeight="1" x14ac:dyDescent="0.2">
      <c r="A11" s="564"/>
      <c r="B11" s="566"/>
      <c r="C11" s="566"/>
      <c r="D11" s="566"/>
      <c r="E11" s="566"/>
      <c r="F11" s="566"/>
      <c r="G11" s="575"/>
      <c r="H11" s="367">
        <f>+'04-Mapa de riesgo'!U13</f>
        <v>0</v>
      </c>
      <c r="I11" s="580"/>
      <c r="J11" s="567"/>
      <c r="K11" s="568"/>
      <c r="L11" s="569"/>
      <c r="M11" s="353"/>
      <c r="N11" s="567"/>
      <c r="O11" s="568"/>
      <c r="P11" s="569"/>
      <c r="Q11" s="361"/>
    </row>
    <row r="12" spans="1:17" ht="18.75" customHeight="1" x14ac:dyDescent="0.2">
      <c r="A12" s="564">
        <v>2</v>
      </c>
      <c r="B12" s="565">
        <f>+'04-Mapa de riesgo'!B14</f>
        <v>0</v>
      </c>
      <c r="C12" s="565">
        <f>+'04-Mapa de riesgo'!C14</f>
        <v>0</v>
      </c>
      <c r="D12" s="565">
        <f>+'04-Mapa de riesgo'!D14</f>
        <v>0</v>
      </c>
      <c r="E12" s="565">
        <f>+'04-Mapa de riesgo'!E14</f>
        <v>0</v>
      </c>
      <c r="F12" s="565">
        <f>+'04-Mapa de riesgo'!F14</f>
        <v>0</v>
      </c>
      <c r="G12" s="575" t="str">
        <f>+'04-Mapa de riesgo'!T14</f>
        <v/>
      </c>
      <c r="H12" s="367">
        <f>+'04-Mapa de riesgo'!U14</f>
        <v>0</v>
      </c>
      <c r="I12" s="577" t="str">
        <f t="shared" ref="I12" si="0">IF(G12="GRAVE","Debe formularse",IF(G12="MODERADO", "Si el proceso lo requiere",IF(G12="LEVE","NO","")))</f>
        <v/>
      </c>
      <c r="J12" s="567"/>
      <c r="K12" s="568"/>
      <c r="L12" s="569"/>
      <c r="M12" s="353"/>
      <c r="N12" s="567"/>
      <c r="O12" s="568"/>
      <c r="P12" s="569"/>
      <c r="Q12" s="361"/>
    </row>
    <row r="13" spans="1:17" ht="18.75" customHeight="1" x14ac:dyDescent="0.2">
      <c r="A13" s="564"/>
      <c r="B13" s="566"/>
      <c r="C13" s="566"/>
      <c r="D13" s="566"/>
      <c r="E13" s="566"/>
      <c r="F13" s="566"/>
      <c r="G13" s="575"/>
      <c r="H13" s="367">
        <f>+'04-Mapa de riesgo'!U15</f>
        <v>0</v>
      </c>
      <c r="I13" s="578"/>
      <c r="J13" s="567"/>
      <c r="K13" s="568"/>
      <c r="L13" s="569"/>
      <c r="M13" s="353"/>
      <c r="N13" s="567"/>
      <c r="O13" s="568"/>
      <c r="P13" s="569"/>
      <c r="Q13" s="361"/>
    </row>
    <row r="14" spans="1:17" ht="18.75" customHeight="1" x14ac:dyDescent="0.2">
      <c r="A14" s="564"/>
      <c r="B14" s="566"/>
      <c r="C14" s="566"/>
      <c r="D14" s="566"/>
      <c r="E14" s="566"/>
      <c r="F14" s="566"/>
      <c r="G14" s="575"/>
      <c r="H14" s="367">
        <f>+'04-Mapa de riesgo'!U16</f>
        <v>0</v>
      </c>
      <c r="I14" s="580"/>
      <c r="J14" s="567"/>
      <c r="K14" s="568"/>
      <c r="L14" s="569"/>
      <c r="M14" s="353"/>
      <c r="N14" s="567"/>
      <c r="O14" s="568"/>
      <c r="P14" s="569"/>
      <c r="Q14" s="361"/>
    </row>
    <row r="15" spans="1:17" ht="18.75" customHeight="1" x14ac:dyDescent="0.2">
      <c r="A15" s="564">
        <v>3</v>
      </c>
      <c r="B15" s="565">
        <f>+'04-Mapa de riesgo'!B17</f>
        <v>0</v>
      </c>
      <c r="C15" s="565">
        <f>+'04-Mapa de riesgo'!C17</f>
        <v>0</v>
      </c>
      <c r="D15" s="565">
        <f>+'04-Mapa de riesgo'!D17</f>
        <v>0</v>
      </c>
      <c r="E15" s="565">
        <f>+'04-Mapa de riesgo'!E17</f>
        <v>0</v>
      </c>
      <c r="F15" s="565">
        <f>+'04-Mapa de riesgo'!F17</f>
        <v>0</v>
      </c>
      <c r="G15" s="575" t="str">
        <f>+'04-Mapa de riesgo'!T17</f>
        <v/>
      </c>
      <c r="H15" s="367">
        <f>+'04-Mapa de riesgo'!U17</f>
        <v>0</v>
      </c>
      <c r="I15" s="577" t="str">
        <f t="shared" ref="I15" si="1">IF(G15="GRAVE","Debe formularse",IF(G15="MODERADO", "Si el proceso lo requiere",IF(G15="LEVE","NO","")))</f>
        <v/>
      </c>
      <c r="J15" s="567"/>
      <c r="K15" s="568"/>
      <c r="L15" s="569"/>
      <c r="M15" s="353"/>
      <c r="N15" s="567"/>
      <c r="O15" s="568"/>
      <c r="P15" s="569"/>
      <c r="Q15" s="361"/>
    </row>
    <row r="16" spans="1:17" ht="18.75" customHeight="1" x14ac:dyDescent="0.2">
      <c r="A16" s="564"/>
      <c r="B16" s="566"/>
      <c r="C16" s="566"/>
      <c r="D16" s="566"/>
      <c r="E16" s="566"/>
      <c r="F16" s="566"/>
      <c r="G16" s="575"/>
      <c r="H16" s="367">
        <f>+'04-Mapa de riesgo'!U18</f>
        <v>0</v>
      </c>
      <c r="I16" s="578"/>
      <c r="J16" s="567"/>
      <c r="K16" s="568"/>
      <c r="L16" s="569"/>
      <c r="M16" s="353"/>
      <c r="N16" s="567"/>
      <c r="O16" s="568"/>
      <c r="P16" s="569"/>
      <c r="Q16" s="361"/>
    </row>
    <row r="17" spans="1:17" ht="18.75" customHeight="1" x14ac:dyDescent="0.2">
      <c r="A17" s="564"/>
      <c r="B17" s="566"/>
      <c r="C17" s="566"/>
      <c r="D17" s="566"/>
      <c r="E17" s="566"/>
      <c r="F17" s="566"/>
      <c r="G17" s="575"/>
      <c r="H17" s="367">
        <f>+'04-Mapa de riesgo'!U19</f>
        <v>0</v>
      </c>
      <c r="I17" s="580"/>
      <c r="J17" s="567"/>
      <c r="K17" s="568"/>
      <c r="L17" s="569"/>
      <c r="M17" s="353"/>
      <c r="N17" s="567"/>
      <c r="O17" s="568"/>
      <c r="P17" s="569"/>
      <c r="Q17" s="361"/>
    </row>
    <row r="18" spans="1:17" ht="18.75" customHeight="1" x14ac:dyDescent="0.2">
      <c r="A18" s="564">
        <v>4</v>
      </c>
      <c r="B18" s="565">
        <f>+'04-Mapa de riesgo'!B20</f>
        <v>0</v>
      </c>
      <c r="C18" s="565">
        <f>+'04-Mapa de riesgo'!C20</f>
        <v>0</v>
      </c>
      <c r="D18" s="565">
        <f>+'04-Mapa de riesgo'!D20</f>
        <v>0</v>
      </c>
      <c r="E18" s="565">
        <f>+'04-Mapa de riesgo'!E20</f>
        <v>0</v>
      </c>
      <c r="F18" s="565">
        <f>+'04-Mapa de riesgo'!F20</f>
        <v>0</v>
      </c>
      <c r="G18" s="575" t="str">
        <f>+'04-Mapa de riesgo'!T20</f>
        <v/>
      </c>
      <c r="H18" s="367">
        <f>+'04-Mapa de riesgo'!U20</f>
        <v>0</v>
      </c>
      <c r="I18" s="577" t="str">
        <f t="shared" ref="I18" si="2">IF(G18="GRAVE","Debe formularse",IF(G18="MODERADO", "Si el proceso lo requiere",IF(G18="LEVE","NO","")))</f>
        <v/>
      </c>
      <c r="J18" s="364"/>
      <c r="K18" s="365"/>
      <c r="L18" s="366"/>
      <c r="M18" s="353"/>
      <c r="N18" s="364"/>
      <c r="O18" s="365"/>
      <c r="P18" s="366"/>
      <c r="Q18" s="361"/>
    </row>
    <row r="19" spans="1:17" ht="18.75" customHeight="1" x14ac:dyDescent="0.2">
      <c r="A19" s="564"/>
      <c r="B19" s="566"/>
      <c r="C19" s="566"/>
      <c r="D19" s="566"/>
      <c r="E19" s="566"/>
      <c r="F19" s="566"/>
      <c r="G19" s="575"/>
      <c r="H19" s="367">
        <f>+'04-Mapa de riesgo'!U21</f>
        <v>0</v>
      </c>
      <c r="I19" s="578"/>
      <c r="J19" s="364"/>
      <c r="K19" s="365"/>
      <c r="L19" s="366"/>
      <c r="M19" s="353"/>
      <c r="N19" s="364"/>
      <c r="O19" s="365"/>
      <c r="P19" s="366"/>
      <c r="Q19" s="361"/>
    </row>
    <row r="20" spans="1:17" ht="18.75" customHeight="1" x14ac:dyDescent="0.2">
      <c r="A20" s="564"/>
      <c r="B20" s="566"/>
      <c r="C20" s="566"/>
      <c r="D20" s="566"/>
      <c r="E20" s="566"/>
      <c r="F20" s="566"/>
      <c r="G20" s="575"/>
      <c r="H20" s="367">
        <f>+'04-Mapa de riesgo'!U22</f>
        <v>0</v>
      </c>
      <c r="I20" s="580"/>
      <c r="J20" s="364"/>
      <c r="K20" s="365"/>
      <c r="L20" s="366"/>
      <c r="M20" s="353"/>
      <c r="N20" s="364"/>
      <c r="O20" s="365"/>
      <c r="P20" s="366"/>
      <c r="Q20" s="361"/>
    </row>
    <row r="21" spans="1:17" ht="18.75" customHeight="1" x14ac:dyDescent="0.2">
      <c r="A21" s="564">
        <v>5</v>
      </c>
      <c r="B21" s="565">
        <f>+'04-Mapa de riesgo'!B23</f>
        <v>0</v>
      </c>
      <c r="C21" s="565">
        <f>+'04-Mapa de riesgo'!C23</f>
        <v>0</v>
      </c>
      <c r="D21" s="565">
        <f>+'04-Mapa de riesgo'!D23</f>
        <v>0</v>
      </c>
      <c r="E21" s="565">
        <f>+'04-Mapa de riesgo'!E23</f>
        <v>0</v>
      </c>
      <c r="F21" s="565">
        <f>+'04-Mapa de riesgo'!F23</f>
        <v>0</v>
      </c>
      <c r="G21" s="575" t="str">
        <f>+'04-Mapa de riesgo'!T23</f>
        <v/>
      </c>
      <c r="H21" s="367">
        <f>+'04-Mapa de riesgo'!U23</f>
        <v>0</v>
      </c>
      <c r="I21" s="577" t="str">
        <f t="shared" ref="I21" si="3">IF(G21="GRAVE","Debe formularse",IF(G21="MODERADO", "Si el proceso lo requiere",IF(G21="LEVE","NO","")))</f>
        <v/>
      </c>
      <c r="J21" s="364"/>
      <c r="K21" s="365"/>
      <c r="L21" s="366"/>
      <c r="M21" s="353"/>
      <c r="N21" s="364"/>
      <c r="O21" s="365"/>
      <c r="P21" s="366"/>
      <c r="Q21" s="361"/>
    </row>
    <row r="22" spans="1:17" ht="18.75" customHeight="1" x14ac:dyDescent="0.2">
      <c r="A22" s="564"/>
      <c r="B22" s="566"/>
      <c r="C22" s="566"/>
      <c r="D22" s="566"/>
      <c r="E22" s="566"/>
      <c r="F22" s="566"/>
      <c r="G22" s="575"/>
      <c r="H22" s="367">
        <f>+'04-Mapa de riesgo'!U24</f>
        <v>0</v>
      </c>
      <c r="I22" s="578"/>
      <c r="J22" s="364"/>
      <c r="K22" s="365"/>
      <c r="L22" s="366"/>
      <c r="M22" s="353"/>
      <c r="N22" s="364"/>
      <c r="O22" s="365"/>
      <c r="P22" s="366"/>
      <c r="Q22" s="361"/>
    </row>
    <row r="23" spans="1:17" ht="18.75" customHeight="1" x14ac:dyDescent="0.2">
      <c r="A23" s="564"/>
      <c r="B23" s="566"/>
      <c r="C23" s="566"/>
      <c r="D23" s="566"/>
      <c r="E23" s="566"/>
      <c r="F23" s="566"/>
      <c r="G23" s="575"/>
      <c r="H23" s="367">
        <f>+'04-Mapa de riesgo'!U25</f>
        <v>0</v>
      </c>
      <c r="I23" s="580"/>
      <c r="J23" s="364"/>
      <c r="K23" s="365"/>
      <c r="L23" s="366"/>
      <c r="M23" s="353"/>
      <c r="N23" s="364"/>
      <c r="O23" s="365"/>
      <c r="P23" s="366"/>
      <c r="Q23" s="361"/>
    </row>
    <row r="24" spans="1:17" ht="18.75" customHeight="1" x14ac:dyDescent="0.2">
      <c r="A24" s="564">
        <v>6</v>
      </c>
      <c r="B24" s="565">
        <f>+'04-Mapa de riesgo'!B26</f>
        <v>0</v>
      </c>
      <c r="C24" s="565">
        <f>+'04-Mapa de riesgo'!C26</f>
        <v>0</v>
      </c>
      <c r="D24" s="565">
        <f>+'04-Mapa de riesgo'!D26</f>
        <v>0</v>
      </c>
      <c r="E24" s="565">
        <f>+'04-Mapa de riesgo'!E26</f>
        <v>0</v>
      </c>
      <c r="F24" s="565">
        <f>+'04-Mapa de riesgo'!F26</f>
        <v>0</v>
      </c>
      <c r="G24" s="575" t="str">
        <f>+'04-Mapa de riesgo'!T26</f>
        <v/>
      </c>
      <c r="H24" s="367">
        <f>+'04-Mapa de riesgo'!U26</f>
        <v>0</v>
      </c>
      <c r="I24" s="577" t="str">
        <f t="shared" ref="I24" si="4">IF(G24="GRAVE","Debe formularse",IF(G24="MODERADO", "Si el proceso lo requiere",IF(G24="LEVE","NO","")))</f>
        <v/>
      </c>
      <c r="J24" s="364"/>
      <c r="K24" s="365"/>
      <c r="L24" s="366"/>
      <c r="M24" s="353"/>
      <c r="N24" s="364"/>
      <c r="O24" s="365"/>
      <c r="P24" s="366"/>
      <c r="Q24" s="361"/>
    </row>
    <row r="25" spans="1:17" ht="18.75" customHeight="1" x14ac:dyDescent="0.2">
      <c r="A25" s="564"/>
      <c r="B25" s="566"/>
      <c r="C25" s="566"/>
      <c r="D25" s="566"/>
      <c r="E25" s="566"/>
      <c r="F25" s="566"/>
      <c r="G25" s="575"/>
      <c r="H25" s="367">
        <f>+'04-Mapa de riesgo'!U27</f>
        <v>0</v>
      </c>
      <c r="I25" s="578"/>
      <c r="J25" s="364"/>
      <c r="K25" s="365"/>
      <c r="L25" s="366"/>
      <c r="M25" s="353"/>
      <c r="N25" s="364"/>
      <c r="O25" s="365"/>
      <c r="P25" s="366"/>
      <c r="Q25" s="361"/>
    </row>
    <row r="26" spans="1:17" ht="18.75" customHeight="1" x14ac:dyDescent="0.2">
      <c r="A26" s="564"/>
      <c r="B26" s="566"/>
      <c r="C26" s="566"/>
      <c r="D26" s="566"/>
      <c r="E26" s="566"/>
      <c r="F26" s="566"/>
      <c r="G26" s="575"/>
      <c r="H26" s="367">
        <f>+'04-Mapa de riesgo'!U28</f>
        <v>0</v>
      </c>
      <c r="I26" s="580"/>
      <c r="J26" s="364"/>
      <c r="K26" s="365"/>
      <c r="L26" s="366"/>
      <c r="M26" s="353"/>
      <c r="N26" s="364"/>
      <c r="O26" s="365"/>
      <c r="P26" s="366"/>
      <c r="Q26" s="361"/>
    </row>
    <row r="27" spans="1:17" ht="18.75" customHeight="1" x14ac:dyDescent="0.2">
      <c r="A27" s="564">
        <v>7</v>
      </c>
      <c r="B27" s="565">
        <f>+'04-Mapa de riesgo'!B29</f>
        <v>0</v>
      </c>
      <c r="C27" s="565">
        <f>+'04-Mapa de riesgo'!C29</f>
        <v>0</v>
      </c>
      <c r="D27" s="565">
        <f>+'04-Mapa de riesgo'!D29</f>
        <v>0</v>
      </c>
      <c r="E27" s="565">
        <f>+'04-Mapa de riesgo'!E29</f>
        <v>0</v>
      </c>
      <c r="F27" s="565">
        <f>+'04-Mapa de riesgo'!F29</f>
        <v>0</v>
      </c>
      <c r="G27" s="575" t="str">
        <f>+'04-Mapa de riesgo'!T29</f>
        <v/>
      </c>
      <c r="H27" s="367">
        <f>+'04-Mapa de riesgo'!U29</f>
        <v>0</v>
      </c>
      <c r="I27" s="577" t="str">
        <f t="shared" ref="I27:I87" si="5">IF(G27="GRAVE","Debe formularse",IF(G27="MODERADO", "Si el proceso lo requiere",IF(G27="LEVE","NO","")))</f>
        <v/>
      </c>
      <c r="J27" s="364"/>
      <c r="K27" s="365"/>
      <c r="L27" s="366"/>
      <c r="M27" s="353"/>
      <c r="N27" s="364"/>
      <c r="O27" s="365"/>
      <c r="P27" s="366"/>
      <c r="Q27" s="361"/>
    </row>
    <row r="28" spans="1:17" ht="18.75" customHeight="1" x14ac:dyDescent="0.2">
      <c r="A28" s="564"/>
      <c r="B28" s="566"/>
      <c r="C28" s="566"/>
      <c r="D28" s="566"/>
      <c r="E28" s="566"/>
      <c r="F28" s="566"/>
      <c r="G28" s="575"/>
      <c r="H28" s="367">
        <f>+'04-Mapa de riesgo'!U30</f>
        <v>0</v>
      </c>
      <c r="I28" s="578"/>
      <c r="J28" s="364"/>
      <c r="K28" s="365"/>
      <c r="L28" s="366"/>
      <c r="M28" s="353"/>
      <c r="N28" s="364"/>
      <c r="O28" s="365"/>
      <c r="P28" s="366"/>
      <c r="Q28" s="361"/>
    </row>
    <row r="29" spans="1:17" ht="18.75" customHeight="1" x14ac:dyDescent="0.2">
      <c r="A29" s="564"/>
      <c r="B29" s="566"/>
      <c r="C29" s="566"/>
      <c r="D29" s="566"/>
      <c r="E29" s="566"/>
      <c r="F29" s="566"/>
      <c r="G29" s="575"/>
      <c r="H29" s="367">
        <f>+'04-Mapa de riesgo'!U31</f>
        <v>0</v>
      </c>
      <c r="I29" s="580"/>
      <c r="J29" s="364"/>
      <c r="K29" s="365"/>
      <c r="L29" s="366"/>
      <c r="M29" s="353"/>
      <c r="N29" s="364"/>
      <c r="O29" s="365"/>
      <c r="P29" s="366"/>
      <c r="Q29" s="361"/>
    </row>
    <row r="30" spans="1:17" ht="18.75" customHeight="1" x14ac:dyDescent="0.2">
      <c r="A30" s="564">
        <v>8</v>
      </c>
      <c r="B30" s="565">
        <f>+'04-Mapa de riesgo'!B32</f>
        <v>0</v>
      </c>
      <c r="C30" s="565">
        <f>+'04-Mapa de riesgo'!C32</f>
        <v>0</v>
      </c>
      <c r="D30" s="565">
        <f>+'04-Mapa de riesgo'!D32</f>
        <v>0</v>
      </c>
      <c r="E30" s="565">
        <f>+'04-Mapa de riesgo'!E32</f>
        <v>0</v>
      </c>
      <c r="F30" s="565">
        <f>+'04-Mapa de riesgo'!F32</f>
        <v>0</v>
      </c>
      <c r="G30" s="575" t="str">
        <f>+'04-Mapa de riesgo'!T32</f>
        <v/>
      </c>
      <c r="H30" s="367">
        <f>+'04-Mapa de riesgo'!U32</f>
        <v>0</v>
      </c>
      <c r="I30" s="577" t="str">
        <f t="shared" ref="I30:I90" si="6">IF(G30="GRAVE","Debe formularse",IF(G30="MODERADO", "Si el proceso lo requiere",IF(G30="LEVE","NO","")))</f>
        <v/>
      </c>
      <c r="J30" s="364"/>
      <c r="K30" s="365"/>
      <c r="L30" s="366"/>
      <c r="M30" s="353"/>
      <c r="N30" s="364"/>
      <c r="O30" s="365"/>
      <c r="P30" s="366"/>
      <c r="Q30" s="361"/>
    </row>
    <row r="31" spans="1:17" ht="18.75" customHeight="1" x14ac:dyDescent="0.2">
      <c r="A31" s="564"/>
      <c r="B31" s="566"/>
      <c r="C31" s="566"/>
      <c r="D31" s="566"/>
      <c r="E31" s="566"/>
      <c r="F31" s="566"/>
      <c r="G31" s="575"/>
      <c r="H31" s="367">
        <f>+'04-Mapa de riesgo'!U33</f>
        <v>0</v>
      </c>
      <c r="I31" s="578"/>
      <c r="J31" s="364"/>
      <c r="K31" s="365"/>
      <c r="L31" s="366"/>
      <c r="M31" s="353"/>
      <c r="N31" s="364"/>
      <c r="O31" s="365"/>
      <c r="P31" s="366"/>
      <c r="Q31" s="361"/>
    </row>
    <row r="32" spans="1:17" ht="18.75" customHeight="1" x14ac:dyDescent="0.2">
      <c r="A32" s="564"/>
      <c r="B32" s="566"/>
      <c r="C32" s="566"/>
      <c r="D32" s="566"/>
      <c r="E32" s="566"/>
      <c r="F32" s="566"/>
      <c r="G32" s="575"/>
      <c r="H32" s="367">
        <f>+'04-Mapa de riesgo'!U34</f>
        <v>0</v>
      </c>
      <c r="I32" s="580"/>
      <c r="J32" s="364"/>
      <c r="K32" s="365"/>
      <c r="L32" s="366"/>
      <c r="M32" s="353"/>
      <c r="N32" s="364"/>
      <c r="O32" s="365"/>
      <c r="P32" s="366"/>
      <c r="Q32" s="361"/>
    </row>
    <row r="33" spans="1:17" ht="18.75" customHeight="1" x14ac:dyDescent="0.2">
      <c r="A33" s="564">
        <v>9</v>
      </c>
      <c r="B33" s="565">
        <f>+'04-Mapa de riesgo'!B35</f>
        <v>0</v>
      </c>
      <c r="C33" s="565">
        <f>+'04-Mapa de riesgo'!C35</f>
        <v>0</v>
      </c>
      <c r="D33" s="565">
        <f>+'04-Mapa de riesgo'!D35</f>
        <v>0</v>
      </c>
      <c r="E33" s="565">
        <f>+'04-Mapa de riesgo'!E35</f>
        <v>0</v>
      </c>
      <c r="F33" s="565">
        <f>+'04-Mapa de riesgo'!F35</f>
        <v>0</v>
      </c>
      <c r="G33" s="575" t="str">
        <f>+'04-Mapa de riesgo'!T35</f>
        <v/>
      </c>
      <c r="H33" s="367">
        <f>+'04-Mapa de riesgo'!U35</f>
        <v>0</v>
      </c>
      <c r="I33" s="577" t="str">
        <f t="shared" ref="I33:I93" si="7">IF(G33="GRAVE","Debe formularse",IF(G33="MODERADO", "Si el proceso lo requiere",IF(G33="LEVE","NO","")))</f>
        <v/>
      </c>
      <c r="J33" s="364"/>
      <c r="K33" s="365"/>
      <c r="L33" s="366"/>
      <c r="M33" s="353"/>
      <c r="N33" s="364"/>
      <c r="O33" s="365"/>
      <c r="P33" s="366"/>
      <c r="Q33" s="361"/>
    </row>
    <row r="34" spans="1:17" ht="18.75" customHeight="1" x14ac:dyDescent="0.2">
      <c r="A34" s="564"/>
      <c r="B34" s="566"/>
      <c r="C34" s="566"/>
      <c r="D34" s="566"/>
      <c r="E34" s="566"/>
      <c r="F34" s="566"/>
      <c r="G34" s="575"/>
      <c r="H34" s="367">
        <f>+'04-Mapa de riesgo'!U36</f>
        <v>0</v>
      </c>
      <c r="I34" s="578"/>
      <c r="J34" s="364"/>
      <c r="K34" s="365"/>
      <c r="L34" s="366"/>
      <c r="M34" s="353"/>
      <c r="N34" s="364"/>
      <c r="O34" s="365"/>
      <c r="P34" s="366"/>
      <c r="Q34" s="361"/>
    </row>
    <row r="35" spans="1:17" ht="18.75" customHeight="1" x14ac:dyDescent="0.2">
      <c r="A35" s="564"/>
      <c r="B35" s="566"/>
      <c r="C35" s="566"/>
      <c r="D35" s="566"/>
      <c r="E35" s="566"/>
      <c r="F35" s="566"/>
      <c r="G35" s="575"/>
      <c r="H35" s="367">
        <f>+'04-Mapa de riesgo'!U37</f>
        <v>0</v>
      </c>
      <c r="I35" s="580"/>
      <c r="J35" s="364"/>
      <c r="K35" s="365"/>
      <c r="L35" s="366"/>
      <c r="M35" s="353"/>
      <c r="N35" s="364"/>
      <c r="O35" s="365"/>
      <c r="P35" s="366"/>
      <c r="Q35" s="361"/>
    </row>
    <row r="36" spans="1:17" ht="18.75" customHeight="1" x14ac:dyDescent="0.2">
      <c r="A36" s="564">
        <v>10</v>
      </c>
      <c r="B36" s="565">
        <f>+'04-Mapa de riesgo'!B38</f>
        <v>0</v>
      </c>
      <c r="C36" s="565">
        <f>+'04-Mapa de riesgo'!C38</f>
        <v>0</v>
      </c>
      <c r="D36" s="565">
        <f>+'04-Mapa de riesgo'!D38</f>
        <v>0</v>
      </c>
      <c r="E36" s="565">
        <f>+'04-Mapa de riesgo'!E38</f>
        <v>0</v>
      </c>
      <c r="F36" s="565">
        <f>+'04-Mapa de riesgo'!F38</f>
        <v>0</v>
      </c>
      <c r="G36" s="575" t="str">
        <f>+'04-Mapa de riesgo'!T38</f>
        <v/>
      </c>
      <c r="H36" s="367">
        <f>+'04-Mapa de riesgo'!U38</f>
        <v>0</v>
      </c>
      <c r="I36" s="577" t="str">
        <f t="shared" ref="I36:I96" si="8">IF(G36="GRAVE","Debe formularse",IF(G36="MODERADO", "Si el proceso lo requiere",IF(G36="LEVE","NO","")))</f>
        <v/>
      </c>
      <c r="J36" s="364"/>
      <c r="K36" s="365"/>
      <c r="L36" s="366"/>
      <c r="M36" s="353"/>
      <c r="N36" s="364"/>
      <c r="O36" s="365"/>
      <c r="P36" s="366"/>
      <c r="Q36" s="361"/>
    </row>
    <row r="37" spans="1:17" ht="18.75" customHeight="1" x14ac:dyDescent="0.2">
      <c r="A37" s="564"/>
      <c r="B37" s="566"/>
      <c r="C37" s="566"/>
      <c r="D37" s="566"/>
      <c r="E37" s="566"/>
      <c r="F37" s="566"/>
      <c r="G37" s="575"/>
      <c r="H37" s="367">
        <f>+'04-Mapa de riesgo'!U39</f>
        <v>0</v>
      </c>
      <c r="I37" s="578"/>
      <c r="J37" s="364"/>
      <c r="K37" s="365"/>
      <c r="L37" s="366"/>
      <c r="M37" s="353"/>
      <c r="N37" s="364"/>
      <c r="O37" s="365"/>
      <c r="P37" s="366"/>
      <c r="Q37" s="361"/>
    </row>
    <row r="38" spans="1:17" ht="18.75" customHeight="1" x14ac:dyDescent="0.2">
      <c r="A38" s="564"/>
      <c r="B38" s="566"/>
      <c r="C38" s="566"/>
      <c r="D38" s="566"/>
      <c r="E38" s="566"/>
      <c r="F38" s="566"/>
      <c r="G38" s="575"/>
      <c r="H38" s="367">
        <f>+'04-Mapa de riesgo'!U40</f>
        <v>0</v>
      </c>
      <c r="I38" s="580"/>
      <c r="J38" s="364"/>
      <c r="K38" s="365"/>
      <c r="L38" s="366"/>
      <c r="M38" s="353"/>
      <c r="N38" s="364"/>
      <c r="O38" s="365"/>
      <c r="P38" s="366"/>
      <c r="Q38" s="361"/>
    </row>
    <row r="39" spans="1:17" ht="18.75" customHeight="1" x14ac:dyDescent="0.2">
      <c r="A39" s="564">
        <v>11</v>
      </c>
      <c r="B39" s="565">
        <f>+'04-Mapa de riesgo'!B41</f>
        <v>0</v>
      </c>
      <c r="C39" s="565">
        <f>+'04-Mapa de riesgo'!C41</f>
        <v>0</v>
      </c>
      <c r="D39" s="565">
        <f>+'04-Mapa de riesgo'!D41</f>
        <v>0</v>
      </c>
      <c r="E39" s="565">
        <f>+'04-Mapa de riesgo'!E41</f>
        <v>0</v>
      </c>
      <c r="F39" s="565">
        <f>+'04-Mapa de riesgo'!F41</f>
        <v>0</v>
      </c>
      <c r="G39" s="575" t="str">
        <f>+'04-Mapa de riesgo'!T41</f>
        <v/>
      </c>
      <c r="H39" s="367">
        <f>+'04-Mapa de riesgo'!U41</f>
        <v>0</v>
      </c>
      <c r="I39" s="577" t="str">
        <f t="shared" ref="I39" si="9">IF(G39="GRAVE","Debe formularse",IF(G39="MODERADO", "Si el proceso lo requiere",IF(G39="LEVE","NO","")))</f>
        <v/>
      </c>
      <c r="J39" s="364"/>
      <c r="K39" s="365"/>
      <c r="L39" s="366"/>
      <c r="M39" s="353"/>
      <c r="N39" s="364"/>
      <c r="O39" s="365"/>
      <c r="P39" s="366"/>
      <c r="Q39" s="361"/>
    </row>
    <row r="40" spans="1:17" ht="18.75" customHeight="1" x14ac:dyDescent="0.2">
      <c r="A40" s="564"/>
      <c r="B40" s="566"/>
      <c r="C40" s="566"/>
      <c r="D40" s="566"/>
      <c r="E40" s="566"/>
      <c r="F40" s="566"/>
      <c r="G40" s="575"/>
      <c r="H40" s="367">
        <f>+'04-Mapa de riesgo'!U42</f>
        <v>0</v>
      </c>
      <c r="I40" s="578"/>
      <c r="J40" s="364"/>
      <c r="K40" s="365"/>
      <c r="L40" s="366"/>
      <c r="M40" s="353"/>
      <c r="N40" s="364"/>
      <c r="O40" s="365"/>
      <c r="P40" s="366"/>
      <c r="Q40" s="361"/>
    </row>
    <row r="41" spans="1:17" ht="18.75" customHeight="1" x14ac:dyDescent="0.2">
      <c r="A41" s="564"/>
      <c r="B41" s="566"/>
      <c r="C41" s="566"/>
      <c r="D41" s="566"/>
      <c r="E41" s="566"/>
      <c r="F41" s="566"/>
      <c r="G41" s="575"/>
      <c r="H41" s="367">
        <f>+'04-Mapa de riesgo'!U43</f>
        <v>0</v>
      </c>
      <c r="I41" s="580"/>
      <c r="J41" s="364"/>
      <c r="K41" s="365"/>
      <c r="L41" s="366"/>
      <c r="M41" s="353"/>
      <c r="N41" s="364"/>
      <c r="O41" s="365"/>
      <c r="P41" s="366"/>
      <c r="Q41" s="361"/>
    </row>
    <row r="42" spans="1:17" ht="18.75" customHeight="1" x14ac:dyDescent="0.2">
      <c r="A42" s="564">
        <v>12</v>
      </c>
      <c r="B42" s="565">
        <f>+'04-Mapa de riesgo'!B44</f>
        <v>0</v>
      </c>
      <c r="C42" s="565">
        <f>+'04-Mapa de riesgo'!C44</f>
        <v>0</v>
      </c>
      <c r="D42" s="565">
        <f>+'04-Mapa de riesgo'!D44</f>
        <v>0</v>
      </c>
      <c r="E42" s="565">
        <f>+'04-Mapa de riesgo'!E44</f>
        <v>0</v>
      </c>
      <c r="F42" s="565">
        <f>+'04-Mapa de riesgo'!F44</f>
        <v>0</v>
      </c>
      <c r="G42" s="575" t="str">
        <f>+'04-Mapa de riesgo'!T44</f>
        <v/>
      </c>
      <c r="H42" s="367">
        <f>+'04-Mapa de riesgo'!U44</f>
        <v>0</v>
      </c>
      <c r="I42" s="577" t="str">
        <f t="shared" si="5"/>
        <v/>
      </c>
      <c r="J42" s="364"/>
      <c r="K42" s="365"/>
      <c r="L42" s="366"/>
      <c r="M42" s="353"/>
      <c r="N42" s="364"/>
      <c r="O42" s="365"/>
      <c r="P42" s="366"/>
      <c r="Q42" s="361"/>
    </row>
    <row r="43" spans="1:17" ht="18.75" customHeight="1" x14ac:dyDescent="0.2">
      <c r="A43" s="564"/>
      <c r="B43" s="566"/>
      <c r="C43" s="566"/>
      <c r="D43" s="566"/>
      <c r="E43" s="566"/>
      <c r="F43" s="566"/>
      <c r="G43" s="575"/>
      <c r="H43" s="367">
        <f>+'04-Mapa de riesgo'!U45</f>
        <v>0</v>
      </c>
      <c r="I43" s="578"/>
      <c r="J43" s="364"/>
      <c r="K43" s="365"/>
      <c r="L43" s="366"/>
      <c r="M43" s="353"/>
      <c r="N43" s="364"/>
      <c r="O43" s="365"/>
      <c r="P43" s="366"/>
      <c r="Q43" s="361"/>
    </row>
    <row r="44" spans="1:17" ht="18.75" customHeight="1" x14ac:dyDescent="0.2">
      <c r="A44" s="564"/>
      <c r="B44" s="566"/>
      <c r="C44" s="566"/>
      <c r="D44" s="566"/>
      <c r="E44" s="566"/>
      <c r="F44" s="566"/>
      <c r="G44" s="575"/>
      <c r="H44" s="367">
        <f>+'04-Mapa de riesgo'!U46</f>
        <v>0</v>
      </c>
      <c r="I44" s="580"/>
      <c r="J44" s="364"/>
      <c r="K44" s="365"/>
      <c r="L44" s="366"/>
      <c r="M44" s="353"/>
      <c r="N44" s="364"/>
      <c r="O44" s="365"/>
      <c r="P44" s="366"/>
      <c r="Q44" s="361"/>
    </row>
    <row r="45" spans="1:17" ht="18.75" customHeight="1" x14ac:dyDescent="0.2">
      <c r="A45" s="564">
        <v>13</v>
      </c>
      <c r="B45" s="565">
        <f>+'04-Mapa de riesgo'!B47</f>
        <v>0</v>
      </c>
      <c r="C45" s="565">
        <f>+'04-Mapa de riesgo'!C47</f>
        <v>0</v>
      </c>
      <c r="D45" s="565">
        <f>+'04-Mapa de riesgo'!D47</f>
        <v>0</v>
      </c>
      <c r="E45" s="565">
        <f>+'04-Mapa de riesgo'!E47</f>
        <v>0</v>
      </c>
      <c r="F45" s="565">
        <f>+'04-Mapa de riesgo'!F47</f>
        <v>0</v>
      </c>
      <c r="G45" s="575" t="str">
        <f>+'04-Mapa de riesgo'!T47</f>
        <v/>
      </c>
      <c r="H45" s="367">
        <f>+'04-Mapa de riesgo'!U47</f>
        <v>0</v>
      </c>
      <c r="I45" s="577" t="str">
        <f t="shared" si="6"/>
        <v/>
      </c>
      <c r="J45" s="567"/>
      <c r="K45" s="568"/>
      <c r="L45" s="569"/>
      <c r="M45" s="353"/>
      <c r="N45" s="567"/>
      <c r="O45" s="568"/>
      <c r="P45" s="569"/>
      <c r="Q45" s="361"/>
    </row>
    <row r="46" spans="1:17" ht="18.75" customHeight="1" x14ac:dyDescent="0.2">
      <c r="A46" s="564"/>
      <c r="B46" s="566"/>
      <c r="C46" s="566"/>
      <c r="D46" s="566"/>
      <c r="E46" s="566"/>
      <c r="F46" s="566"/>
      <c r="G46" s="575"/>
      <c r="H46" s="367">
        <f>+'04-Mapa de riesgo'!U48</f>
        <v>0</v>
      </c>
      <c r="I46" s="578"/>
      <c r="J46" s="567"/>
      <c r="K46" s="568"/>
      <c r="L46" s="569"/>
      <c r="M46" s="353"/>
      <c r="N46" s="567"/>
      <c r="O46" s="568"/>
      <c r="P46" s="569"/>
      <c r="Q46" s="361"/>
    </row>
    <row r="47" spans="1:17" ht="18.75" customHeight="1" x14ac:dyDescent="0.2">
      <c r="A47" s="564"/>
      <c r="B47" s="566"/>
      <c r="C47" s="566"/>
      <c r="D47" s="566"/>
      <c r="E47" s="566"/>
      <c r="F47" s="566"/>
      <c r="G47" s="575"/>
      <c r="H47" s="367">
        <f>+'04-Mapa de riesgo'!U49</f>
        <v>0</v>
      </c>
      <c r="I47" s="580"/>
      <c r="J47" s="567"/>
      <c r="K47" s="568"/>
      <c r="L47" s="569"/>
      <c r="M47" s="353"/>
      <c r="N47" s="567"/>
      <c r="O47" s="568"/>
      <c r="P47" s="569"/>
      <c r="Q47" s="361"/>
    </row>
    <row r="48" spans="1:17" ht="18.75" customHeight="1" x14ac:dyDescent="0.2">
      <c r="A48" s="564">
        <v>14</v>
      </c>
      <c r="B48" s="565">
        <f>+'04-Mapa de riesgo'!B50</f>
        <v>0</v>
      </c>
      <c r="C48" s="565">
        <f>+'04-Mapa de riesgo'!C50</f>
        <v>0</v>
      </c>
      <c r="D48" s="565">
        <f>+'04-Mapa de riesgo'!D50</f>
        <v>0</v>
      </c>
      <c r="E48" s="565">
        <f>+'04-Mapa de riesgo'!E50</f>
        <v>0</v>
      </c>
      <c r="F48" s="565">
        <f>+'04-Mapa de riesgo'!F50</f>
        <v>0</v>
      </c>
      <c r="G48" s="575" t="str">
        <f>+'04-Mapa de riesgo'!T50</f>
        <v/>
      </c>
      <c r="H48" s="367">
        <f>+'04-Mapa de riesgo'!U50</f>
        <v>0</v>
      </c>
      <c r="I48" s="577" t="str">
        <f t="shared" si="7"/>
        <v/>
      </c>
      <c r="J48" s="567"/>
      <c r="K48" s="568"/>
      <c r="L48" s="569"/>
      <c r="M48" s="353"/>
      <c r="N48" s="567"/>
      <c r="O48" s="568"/>
      <c r="P48" s="569"/>
      <c r="Q48" s="361"/>
    </row>
    <row r="49" spans="1:17" ht="18.75" customHeight="1" x14ac:dyDescent="0.2">
      <c r="A49" s="564"/>
      <c r="B49" s="566"/>
      <c r="C49" s="566"/>
      <c r="D49" s="566"/>
      <c r="E49" s="566"/>
      <c r="F49" s="566"/>
      <c r="G49" s="575"/>
      <c r="H49" s="367">
        <f>+'04-Mapa de riesgo'!U51</f>
        <v>0</v>
      </c>
      <c r="I49" s="578"/>
      <c r="J49" s="567"/>
      <c r="K49" s="568"/>
      <c r="L49" s="569"/>
      <c r="M49" s="353"/>
      <c r="N49" s="567"/>
      <c r="O49" s="568"/>
      <c r="P49" s="569"/>
      <c r="Q49" s="361"/>
    </row>
    <row r="50" spans="1:17" ht="18.75" customHeight="1" x14ac:dyDescent="0.2">
      <c r="A50" s="564"/>
      <c r="B50" s="566"/>
      <c r="C50" s="566"/>
      <c r="D50" s="566"/>
      <c r="E50" s="566"/>
      <c r="F50" s="566"/>
      <c r="G50" s="575"/>
      <c r="H50" s="367">
        <f>+'04-Mapa de riesgo'!U52</f>
        <v>0</v>
      </c>
      <c r="I50" s="580"/>
      <c r="J50" s="567"/>
      <c r="K50" s="568"/>
      <c r="L50" s="569"/>
      <c r="M50" s="353"/>
      <c r="N50" s="567"/>
      <c r="O50" s="568"/>
      <c r="P50" s="569"/>
      <c r="Q50" s="361"/>
    </row>
    <row r="51" spans="1:17" ht="18.75" customHeight="1" x14ac:dyDescent="0.2">
      <c r="A51" s="564">
        <v>15</v>
      </c>
      <c r="B51" s="565">
        <f>+'04-Mapa de riesgo'!B53</f>
        <v>0</v>
      </c>
      <c r="C51" s="565">
        <f>+'04-Mapa de riesgo'!C53</f>
        <v>0</v>
      </c>
      <c r="D51" s="565">
        <f>+'04-Mapa de riesgo'!D53</f>
        <v>0</v>
      </c>
      <c r="E51" s="565">
        <f>+'04-Mapa de riesgo'!E53</f>
        <v>0</v>
      </c>
      <c r="F51" s="565">
        <f>+'04-Mapa de riesgo'!F53</f>
        <v>0</v>
      </c>
      <c r="G51" s="575" t="str">
        <f>+'04-Mapa de riesgo'!T53</f>
        <v/>
      </c>
      <c r="H51" s="367">
        <f>+'04-Mapa de riesgo'!U53</f>
        <v>0</v>
      </c>
      <c r="I51" s="577" t="str">
        <f t="shared" si="8"/>
        <v/>
      </c>
      <c r="J51" s="364"/>
      <c r="K51" s="365"/>
      <c r="L51" s="366"/>
      <c r="M51" s="353"/>
      <c r="N51" s="364"/>
      <c r="O51" s="365"/>
      <c r="P51" s="366"/>
      <c r="Q51" s="361"/>
    </row>
    <row r="52" spans="1:17" ht="18.75" customHeight="1" x14ac:dyDescent="0.2">
      <c r="A52" s="564"/>
      <c r="B52" s="566"/>
      <c r="C52" s="566"/>
      <c r="D52" s="566"/>
      <c r="E52" s="566"/>
      <c r="F52" s="566"/>
      <c r="G52" s="575"/>
      <c r="H52" s="367">
        <f>+'04-Mapa de riesgo'!U54</f>
        <v>0</v>
      </c>
      <c r="I52" s="578"/>
      <c r="J52" s="364"/>
      <c r="K52" s="365"/>
      <c r="L52" s="366"/>
      <c r="M52" s="353"/>
      <c r="N52" s="364"/>
      <c r="O52" s="365"/>
      <c r="P52" s="366"/>
      <c r="Q52" s="361"/>
    </row>
    <row r="53" spans="1:17" ht="18.75" customHeight="1" x14ac:dyDescent="0.2">
      <c r="A53" s="564"/>
      <c r="B53" s="566"/>
      <c r="C53" s="566"/>
      <c r="D53" s="566"/>
      <c r="E53" s="566"/>
      <c r="F53" s="566"/>
      <c r="G53" s="575"/>
      <c r="H53" s="367">
        <f>+'04-Mapa de riesgo'!U55</f>
        <v>0</v>
      </c>
      <c r="I53" s="580"/>
      <c r="J53" s="364"/>
      <c r="K53" s="365"/>
      <c r="L53" s="366"/>
      <c r="M53" s="353"/>
      <c r="N53" s="364"/>
      <c r="O53" s="365"/>
      <c r="P53" s="366"/>
      <c r="Q53" s="361"/>
    </row>
    <row r="54" spans="1:17" ht="18.75" customHeight="1" x14ac:dyDescent="0.2">
      <c r="A54" s="564">
        <v>16</v>
      </c>
      <c r="B54" s="565">
        <f>+'04-Mapa de riesgo'!B56</f>
        <v>0</v>
      </c>
      <c r="C54" s="565">
        <f>+'04-Mapa de riesgo'!C56</f>
        <v>0</v>
      </c>
      <c r="D54" s="565">
        <f>+'04-Mapa de riesgo'!D56</f>
        <v>0</v>
      </c>
      <c r="E54" s="565">
        <f>+'04-Mapa de riesgo'!E56</f>
        <v>0</v>
      </c>
      <c r="F54" s="565">
        <f>+'04-Mapa de riesgo'!F56</f>
        <v>0</v>
      </c>
      <c r="G54" s="575" t="str">
        <f>+'04-Mapa de riesgo'!T56</f>
        <v/>
      </c>
      <c r="H54" s="367">
        <f>+'04-Mapa de riesgo'!U56</f>
        <v>0</v>
      </c>
      <c r="I54" s="577" t="str">
        <f t="shared" ref="I54" si="10">IF(G54="GRAVE","Debe formularse",IF(G54="MODERADO", "Si el proceso lo requiere",IF(G54="LEVE","NO","")))</f>
        <v/>
      </c>
      <c r="J54" s="364"/>
      <c r="K54" s="365"/>
      <c r="L54" s="366"/>
      <c r="M54" s="353"/>
      <c r="N54" s="364"/>
      <c r="O54" s="365"/>
      <c r="P54" s="366"/>
      <c r="Q54" s="361"/>
    </row>
    <row r="55" spans="1:17" ht="18.75" customHeight="1" x14ac:dyDescent="0.2">
      <c r="A55" s="564"/>
      <c r="B55" s="566"/>
      <c r="C55" s="566"/>
      <c r="D55" s="566"/>
      <c r="E55" s="566"/>
      <c r="F55" s="566"/>
      <c r="G55" s="575"/>
      <c r="H55" s="367">
        <f>+'04-Mapa de riesgo'!U57</f>
        <v>0</v>
      </c>
      <c r="I55" s="578"/>
      <c r="J55" s="364"/>
      <c r="K55" s="365"/>
      <c r="L55" s="366"/>
      <c r="M55" s="353"/>
      <c r="N55" s="364"/>
      <c r="O55" s="365"/>
      <c r="P55" s="366"/>
      <c r="Q55" s="361"/>
    </row>
    <row r="56" spans="1:17" ht="18.75" customHeight="1" x14ac:dyDescent="0.2">
      <c r="A56" s="564"/>
      <c r="B56" s="566"/>
      <c r="C56" s="566"/>
      <c r="D56" s="566"/>
      <c r="E56" s="566"/>
      <c r="F56" s="566"/>
      <c r="G56" s="575"/>
      <c r="H56" s="367">
        <f>+'04-Mapa de riesgo'!U58</f>
        <v>0</v>
      </c>
      <c r="I56" s="580"/>
      <c r="J56" s="364"/>
      <c r="K56" s="365"/>
      <c r="L56" s="366"/>
      <c r="M56" s="353"/>
      <c r="N56" s="364"/>
      <c r="O56" s="365"/>
      <c r="P56" s="366"/>
      <c r="Q56" s="361"/>
    </row>
    <row r="57" spans="1:17" ht="18.75" customHeight="1" x14ac:dyDescent="0.2">
      <c r="A57" s="564">
        <v>17</v>
      </c>
      <c r="B57" s="565">
        <f>+'04-Mapa de riesgo'!B59</f>
        <v>0</v>
      </c>
      <c r="C57" s="565">
        <f>+'04-Mapa de riesgo'!C59</f>
        <v>0</v>
      </c>
      <c r="D57" s="565">
        <f>+'04-Mapa de riesgo'!D59</f>
        <v>0</v>
      </c>
      <c r="E57" s="565">
        <f>+'04-Mapa de riesgo'!E59</f>
        <v>0</v>
      </c>
      <c r="F57" s="565">
        <f>+'04-Mapa de riesgo'!F59</f>
        <v>0</v>
      </c>
      <c r="G57" s="575" t="str">
        <f>+'04-Mapa de riesgo'!T59</f>
        <v/>
      </c>
      <c r="H57" s="367">
        <f>+'04-Mapa de riesgo'!U59</f>
        <v>0</v>
      </c>
      <c r="I57" s="577" t="str">
        <f t="shared" si="5"/>
        <v/>
      </c>
      <c r="J57" s="364"/>
      <c r="K57" s="365"/>
      <c r="L57" s="366"/>
      <c r="M57" s="353"/>
      <c r="N57" s="364"/>
      <c r="O57" s="365"/>
      <c r="P57" s="366"/>
      <c r="Q57" s="361"/>
    </row>
    <row r="58" spans="1:17" ht="18.75" customHeight="1" x14ac:dyDescent="0.2">
      <c r="A58" s="564"/>
      <c r="B58" s="566"/>
      <c r="C58" s="566"/>
      <c r="D58" s="566"/>
      <c r="E58" s="566"/>
      <c r="F58" s="566"/>
      <c r="G58" s="575"/>
      <c r="H58" s="367">
        <f>+'04-Mapa de riesgo'!U60</f>
        <v>0</v>
      </c>
      <c r="I58" s="578"/>
      <c r="J58" s="364"/>
      <c r="K58" s="365"/>
      <c r="L58" s="366"/>
      <c r="M58" s="353"/>
      <c r="N58" s="364"/>
      <c r="O58" s="365"/>
      <c r="P58" s="366"/>
      <c r="Q58" s="361"/>
    </row>
    <row r="59" spans="1:17" ht="18.75" customHeight="1" x14ac:dyDescent="0.2">
      <c r="A59" s="564"/>
      <c r="B59" s="566"/>
      <c r="C59" s="566"/>
      <c r="D59" s="566"/>
      <c r="E59" s="566"/>
      <c r="F59" s="566"/>
      <c r="G59" s="575"/>
      <c r="H59" s="367">
        <f>+'04-Mapa de riesgo'!U61</f>
        <v>0</v>
      </c>
      <c r="I59" s="580"/>
      <c r="J59" s="364"/>
      <c r="K59" s="365"/>
      <c r="L59" s="366"/>
      <c r="M59" s="353"/>
      <c r="N59" s="364"/>
      <c r="O59" s="365"/>
      <c r="P59" s="366"/>
      <c r="Q59" s="361"/>
    </row>
    <row r="60" spans="1:17" ht="18.75" customHeight="1" x14ac:dyDescent="0.2">
      <c r="A60" s="564">
        <v>18</v>
      </c>
      <c r="B60" s="565">
        <f>+'04-Mapa de riesgo'!B62</f>
        <v>0</v>
      </c>
      <c r="C60" s="565">
        <f>+'04-Mapa de riesgo'!C62</f>
        <v>0</v>
      </c>
      <c r="D60" s="565">
        <f>+'04-Mapa de riesgo'!D62</f>
        <v>0</v>
      </c>
      <c r="E60" s="565">
        <f>+'04-Mapa de riesgo'!E62</f>
        <v>0</v>
      </c>
      <c r="F60" s="565">
        <f>+'04-Mapa de riesgo'!F62</f>
        <v>0</v>
      </c>
      <c r="G60" s="575" t="str">
        <f>+'04-Mapa de riesgo'!T62</f>
        <v/>
      </c>
      <c r="H60" s="367">
        <f>+'04-Mapa de riesgo'!U62</f>
        <v>0</v>
      </c>
      <c r="I60" s="577" t="str">
        <f t="shared" si="6"/>
        <v/>
      </c>
      <c r="J60" s="364"/>
      <c r="K60" s="365"/>
      <c r="L60" s="366"/>
      <c r="M60" s="353"/>
      <c r="N60" s="364"/>
      <c r="O60" s="365"/>
      <c r="P60" s="366"/>
      <c r="Q60" s="361"/>
    </row>
    <row r="61" spans="1:17" ht="18.75" customHeight="1" x14ac:dyDescent="0.2">
      <c r="A61" s="564"/>
      <c r="B61" s="566"/>
      <c r="C61" s="566"/>
      <c r="D61" s="566"/>
      <c r="E61" s="566"/>
      <c r="F61" s="566"/>
      <c r="G61" s="575"/>
      <c r="H61" s="367">
        <f>+'04-Mapa de riesgo'!U63</f>
        <v>0</v>
      </c>
      <c r="I61" s="578"/>
      <c r="J61" s="364"/>
      <c r="K61" s="365"/>
      <c r="L61" s="366"/>
      <c r="M61" s="353"/>
      <c r="N61" s="364"/>
      <c r="O61" s="365"/>
      <c r="P61" s="366"/>
      <c r="Q61" s="361"/>
    </row>
    <row r="62" spans="1:17" ht="18.75" customHeight="1" x14ac:dyDescent="0.2">
      <c r="A62" s="564"/>
      <c r="B62" s="566"/>
      <c r="C62" s="566"/>
      <c r="D62" s="566"/>
      <c r="E62" s="566"/>
      <c r="F62" s="566"/>
      <c r="G62" s="575"/>
      <c r="H62" s="367">
        <f>+'04-Mapa de riesgo'!U64</f>
        <v>0</v>
      </c>
      <c r="I62" s="580"/>
      <c r="J62" s="364"/>
      <c r="K62" s="365"/>
      <c r="L62" s="366"/>
      <c r="M62" s="353"/>
      <c r="N62" s="364"/>
      <c r="O62" s="365"/>
      <c r="P62" s="366"/>
      <c r="Q62" s="361"/>
    </row>
    <row r="63" spans="1:17" ht="18.75" customHeight="1" x14ac:dyDescent="0.2">
      <c r="A63" s="564">
        <v>19</v>
      </c>
      <c r="B63" s="565">
        <f>+'04-Mapa de riesgo'!B65</f>
        <v>0</v>
      </c>
      <c r="C63" s="565">
        <f>+'04-Mapa de riesgo'!C65</f>
        <v>0</v>
      </c>
      <c r="D63" s="565">
        <f>+'04-Mapa de riesgo'!D65</f>
        <v>0</v>
      </c>
      <c r="E63" s="565">
        <f>+'04-Mapa de riesgo'!E65</f>
        <v>0</v>
      </c>
      <c r="F63" s="565">
        <f>+'04-Mapa de riesgo'!F65</f>
        <v>0</v>
      </c>
      <c r="G63" s="575" t="str">
        <f>+'04-Mapa de riesgo'!T65</f>
        <v/>
      </c>
      <c r="H63" s="367">
        <f>+'04-Mapa de riesgo'!U65</f>
        <v>0</v>
      </c>
      <c r="I63" s="577" t="str">
        <f t="shared" si="7"/>
        <v/>
      </c>
      <c r="J63" s="364"/>
      <c r="K63" s="365"/>
      <c r="L63" s="366"/>
      <c r="M63" s="353"/>
      <c r="N63" s="364"/>
      <c r="O63" s="365"/>
      <c r="P63" s="366"/>
      <c r="Q63" s="361"/>
    </row>
    <row r="64" spans="1:17" ht="18.75" customHeight="1" x14ac:dyDescent="0.2">
      <c r="A64" s="564"/>
      <c r="B64" s="566"/>
      <c r="C64" s="566"/>
      <c r="D64" s="566"/>
      <c r="E64" s="566"/>
      <c r="F64" s="566"/>
      <c r="G64" s="575"/>
      <c r="H64" s="367">
        <f>+'04-Mapa de riesgo'!U66</f>
        <v>0</v>
      </c>
      <c r="I64" s="578"/>
      <c r="J64" s="364"/>
      <c r="K64" s="365"/>
      <c r="L64" s="366"/>
      <c r="M64" s="353"/>
      <c r="N64" s="364"/>
      <c r="O64" s="365"/>
      <c r="P64" s="366"/>
      <c r="Q64" s="361"/>
    </row>
    <row r="65" spans="1:17" ht="18.75" customHeight="1" x14ac:dyDescent="0.2">
      <c r="A65" s="564"/>
      <c r="B65" s="566"/>
      <c r="C65" s="566"/>
      <c r="D65" s="566"/>
      <c r="E65" s="566"/>
      <c r="F65" s="566"/>
      <c r="G65" s="575"/>
      <c r="H65" s="367">
        <f>+'04-Mapa de riesgo'!U67</f>
        <v>0</v>
      </c>
      <c r="I65" s="580"/>
      <c r="J65" s="364"/>
      <c r="K65" s="365"/>
      <c r="L65" s="366"/>
      <c r="M65" s="353"/>
      <c r="N65" s="364"/>
      <c r="O65" s="365"/>
      <c r="P65" s="366"/>
      <c r="Q65" s="361"/>
    </row>
    <row r="66" spans="1:17" ht="18.75" customHeight="1" x14ac:dyDescent="0.2">
      <c r="A66" s="564">
        <v>20</v>
      </c>
      <c r="B66" s="565">
        <f>+'04-Mapa de riesgo'!B68</f>
        <v>0</v>
      </c>
      <c r="C66" s="565">
        <f>+'04-Mapa de riesgo'!C68</f>
        <v>0</v>
      </c>
      <c r="D66" s="565">
        <f>+'04-Mapa de riesgo'!D68</f>
        <v>0</v>
      </c>
      <c r="E66" s="565">
        <f>+'04-Mapa de riesgo'!E68</f>
        <v>0</v>
      </c>
      <c r="F66" s="565">
        <f>+'04-Mapa de riesgo'!F68</f>
        <v>0</v>
      </c>
      <c r="G66" s="575" t="str">
        <f>+'04-Mapa de riesgo'!T68</f>
        <v/>
      </c>
      <c r="H66" s="367">
        <f>+'04-Mapa de riesgo'!U68</f>
        <v>0</v>
      </c>
      <c r="I66" s="577" t="str">
        <f t="shared" si="8"/>
        <v/>
      </c>
      <c r="J66" s="364"/>
      <c r="K66" s="365"/>
      <c r="L66" s="366"/>
      <c r="M66" s="353"/>
      <c r="N66" s="364"/>
      <c r="O66" s="365"/>
      <c r="P66" s="366"/>
      <c r="Q66" s="361"/>
    </row>
    <row r="67" spans="1:17" ht="18.75" customHeight="1" x14ac:dyDescent="0.2">
      <c r="A67" s="564"/>
      <c r="B67" s="566"/>
      <c r="C67" s="566"/>
      <c r="D67" s="566"/>
      <c r="E67" s="566"/>
      <c r="F67" s="566"/>
      <c r="G67" s="575"/>
      <c r="H67" s="367">
        <f>+'04-Mapa de riesgo'!U69</f>
        <v>0</v>
      </c>
      <c r="I67" s="578"/>
      <c r="J67" s="364"/>
      <c r="K67" s="365"/>
      <c r="L67" s="366"/>
      <c r="M67" s="353"/>
      <c r="N67" s="364"/>
      <c r="O67" s="365"/>
      <c r="P67" s="366"/>
      <c r="Q67" s="361"/>
    </row>
    <row r="68" spans="1:17" ht="18.75" customHeight="1" x14ac:dyDescent="0.2">
      <c r="A68" s="564"/>
      <c r="B68" s="566"/>
      <c r="C68" s="566"/>
      <c r="D68" s="566"/>
      <c r="E68" s="566"/>
      <c r="F68" s="566"/>
      <c r="G68" s="575"/>
      <c r="H68" s="367">
        <f>+'04-Mapa de riesgo'!U70</f>
        <v>0</v>
      </c>
      <c r="I68" s="580"/>
      <c r="J68" s="364"/>
      <c r="K68" s="365"/>
      <c r="L68" s="366"/>
      <c r="M68" s="353"/>
      <c r="N68" s="364"/>
      <c r="O68" s="365"/>
      <c r="P68" s="366"/>
      <c r="Q68" s="361"/>
    </row>
    <row r="69" spans="1:17" ht="18.75" customHeight="1" x14ac:dyDescent="0.2">
      <c r="A69" s="564">
        <v>21</v>
      </c>
      <c r="B69" s="565">
        <f>+'04-Mapa de riesgo'!B71</f>
        <v>0</v>
      </c>
      <c r="C69" s="565">
        <f>+'04-Mapa de riesgo'!C71</f>
        <v>0</v>
      </c>
      <c r="D69" s="565">
        <f>+'04-Mapa de riesgo'!D71</f>
        <v>0</v>
      </c>
      <c r="E69" s="565">
        <f>+'04-Mapa de riesgo'!E71</f>
        <v>0</v>
      </c>
      <c r="F69" s="565">
        <f>+'04-Mapa de riesgo'!F71</f>
        <v>0</v>
      </c>
      <c r="G69" s="575" t="str">
        <f>+'04-Mapa de riesgo'!T71</f>
        <v/>
      </c>
      <c r="H69" s="367">
        <f>+'04-Mapa de riesgo'!U71</f>
        <v>0</v>
      </c>
      <c r="I69" s="577" t="str">
        <f t="shared" ref="I69" si="11">IF(G69="GRAVE","Debe formularse",IF(G69="MODERADO", "Si el proceso lo requiere",IF(G69="LEVE","NO","")))</f>
        <v/>
      </c>
      <c r="J69" s="364"/>
      <c r="K69" s="365"/>
      <c r="L69" s="366"/>
      <c r="M69" s="353"/>
      <c r="N69" s="364"/>
      <c r="O69" s="365"/>
      <c r="P69" s="366"/>
      <c r="Q69" s="361"/>
    </row>
    <row r="70" spans="1:17" ht="18.75" customHeight="1" x14ac:dyDescent="0.2">
      <c r="A70" s="564"/>
      <c r="B70" s="566"/>
      <c r="C70" s="566"/>
      <c r="D70" s="566"/>
      <c r="E70" s="566"/>
      <c r="F70" s="566"/>
      <c r="G70" s="575"/>
      <c r="H70" s="367">
        <f>+'04-Mapa de riesgo'!U72</f>
        <v>0</v>
      </c>
      <c r="I70" s="578"/>
      <c r="J70" s="364"/>
      <c r="K70" s="365"/>
      <c r="L70" s="366"/>
      <c r="M70" s="353"/>
      <c r="N70" s="364"/>
      <c r="O70" s="365"/>
      <c r="P70" s="366"/>
      <c r="Q70" s="361"/>
    </row>
    <row r="71" spans="1:17" ht="18.75" customHeight="1" x14ac:dyDescent="0.2">
      <c r="A71" s="564"/>
      <c r="B71" s="566"/>
      <c r="C71" s="566"/>
      <c r="D71" s="566"/>
      <c r="E71" s="566"/>
      <c r="F71" s="566"/>
      <c r="G71" s="575"/>
      <c r="H71" s="367">
        <f>+'04-Mapa de riesgo'!U73</f>
        <v>0</v>
      </c>
      <c r="I71" s="580"/>
      <c r="J71" s="364"/>
      <c r="K71" s="365"/>
      <c r="L71" s="366"/>
      <c r="M71" s="353"/>
      <c r="N71" s="364"/>
      <c r="O71" s="365"/>
      <c r="P71" s="366"/>
      <c r="Q71" s="361"/>
    </row>
    <row r="72" spans="1:17" ht="18.75" customHeight="1" x14ac:dyDescent="0.2">
      <c r="A72" s="564">
        <v>22</v>
      </c>
      <c r="B72" s="565">
        <f>+'04-Mapa de riesgo'!B74</f>
        <v>0</v>
      </c>
      <c r="C72" s="565">
        <f>+'04-Mapa de riesgo'!C74</f>
        <v>0</v>
      </c>
      <c r="D72" s="565">
        <f>+'04-Mapa de riesgo'!D74</f>
        <v>0</v>
      </c>
      <c r="E72" s="565">
        <f>+'04-Mapa de riesgo'!E74</f>
        <v>0</v>
      </c>
      <c r="F72" s="565">
        <f>+'04-Mapa de riesgo'!F74</f>
        <v>0</v>
      </c>
      <c r="G72" s="575" t="str">
        <f>+'04-Mapa de riesgo'!T74</f>
        <v/>
      </c>
      <c r="H72" s="367">
        <f>+'04-Mapa de riesgo'!U74</f>
        <v>0</v>
      </c>
      <c r="I72" s="577" t="str">
        <f t="shared" si="5"/>
        <v/>
      </c>
      <c r="J72" s="364"/>
      <c r="K72" s="365"/>
      <c r="L72" s="366"/>
      <c r="M72" s="353"/>
      <c r="N72" s="364"/>
      <c r="O72" s="365"/>
      <c r="P72" s="366"/>
      <c r="Q72" s="361"/>
    </row>
    <row r="73" spans="1:17" ht="18.75" customHeight="1" x14ac:dyDescent="0.2">
      <c r="A73" s="564"/>
      <c r="B73" s="566"/>
      <c r="C73" s="566"/>
      <c r="D73" s="566"/>
      <c r="E73" s="566"/>
      <c r="F73" s="566"/>
      <c r="G73" s="575"/>
      <c r="H73" s="367">
        <f>+'04-Mapa de riesgo'!U75</f>
        <v>0</v>
      </c>
      <c r="I73" s="578"/>
      <c r="J73" s="364"/>
      <c r="K73" s="365"/>
      <c r="L73" s="366"/>
      <c r="M73" s="353"/>
      <c r="N73" s="364"/>
      <c r="O73" s="365"/>
      <c r="P73" s="366"/>
      <c r="Q73" s="361"/>
    </row>
    <row r="74" spans="1:17" ht="18.75" customHeight="1" x14ac:dyDescent="0.2">
      <c r="A74" s="564"/>
      <c r="B74" s="566"/>
      <c r="C74" s="566"/>
      <c r="D74" s="566"/>
      <c r="E74" s="566"/>
      <c r="F74" s="566"/>
      <c r="G74" s="575"/>
      <c r="H74" s="367">
        <f>+'04-Mapa de riesgo'!U76</f>
        <v>0</v>
      </c>
      <c r="I74" s="580"/>
      <c r="J74" s="364"/>
      <c r="K74" s="365"/>
      <c r="L74" s="366"/>
      <c r="M74" s="353"/>
      <c r="N74" s="364"/>
      <c r="O74" s="365"/>
      <c r="P74" s="366"/>
      <c r="Q74" s="361"/>
    </row>
    <row r="75" spans="1:17" ht="18.75" customHeight="1" x14ac:dyDescent="0.2">
      <c r="A75" s="564">
        <v>23</v>
      </c>
      <c r="B75" s="565">
        <f>+'04-Mapa de riesgo'!B77</f>
        <v>0</v>
      </c>
      <c r="C75" s="565">
        <f>+'04-Mapa de riesgo'!C77</f>
        <v>0</v>
      </c>
      <c r="D75" s="565">
        <f>+'04-Mapa de riesgo'!D77</f>
        <v>0</v>
      </c>
      <c r="E75" s="565">
        <f>+'04-Mapa de riesgo'!E77</f>
        <v>0</v>
      </c>
      <c r="F75" s="565">
        <f>+'04-Mapa de riesgo'!F77</f>
        <v>0</v>
      </c>
      <c r="G75" s="575" t="str">
        <f>+'04-Mapa de riesgo'!T77</f>
        <v/>
      </c>
      <c r="H75" s="367">
        <f>+'04-Mapa de riesgo'!U77</f>
        <v>0</v>
      </c>
      <c r="I75" s="577" t="str">
        <f t="shared" si="6"/>
        <v/>
      </c>
      <c r="J75" s="364"/>
      <c r="K75" s="365"/>
      <c r="L75" s="366"/>
      <c r="M75" s="353"/>
      <c r="N75" s="364"/>
      <c r="O75" s="365"/>
      <c r="P75" s="366"/>
      <c r="Q75" s="361"/>
    </row>
    <row r="76" spans="1:17" ht="18.75" customHeight="1" x14ac:dyDescent="0.2">
      <c r="A76" s="564"/>
      <c r="B76" s="566"/>
      <c r="C76" s="566"/>
      <c r="D76" s="566"/>
      <c r="E76" s="566"/>
      <c r="F76" s="566"/>
      <c r="G76" s="575"/>
      <c r="H76" s="367">
        <f>+'04-Mapa de riesgo'!U78</f>
        <v>0</v>
      </c>
      <c r="I76" s="578"/>
      <c r="J76" s="364"/>
      <c r="K76" s="365"/>
      <c r="L76" s="366"/>
      <c r="M76" s="353"/>
      <c r="N76" s="364"/>
      <c r="O76" s="365"/>
      <c r="P76" s="366"/>
      <c r="Q76" s="361"/>
    </row>
    <row r="77" spans="1:17" ht="18.75" customHeight="1" x14ac:dyDescent="0.2">
      <c r="A77" s="564"/>
      <c r="B77" s="566"/>
      <c r="C77" s="566"/>
      <c r="D77" s="566"/>
      <c r="E77" s="566"/>
      <c r="F77" s="566"/>
      <c r="G77" s="575"/>
      <c r="H77" s="367">
        <f>+'04-Mapa de riesgo'!U79</f>
        <v>0</v>
      </c>
      <c r="I77" s="580"/>
      <c r="J77" s="364"/>
      <c r="K77" s="365"/>
      <c r="L77" s="366"/>
      <c r="M77" s="353"/>
      <c r="N77" s="364"/>
      <c r="O77" s="365"/>
      <c r="P77" s="366"/>
      <c r="Q77" s="361"/>
    </row>
    <row r="78" spans="1:17" ht="18.75" customHeight="1" x14ac:dyDescent="0.2">
      <c r="A78" s="564">
        <v>24</v>
      </c>
      <c r="B78" s="565">
        <f>+'04-Mapa de riesgo'!B80</f>
        <v>0</v>
      </c>
      <c r="C78" s="565">
        <f>+'04-Mapa de riesgo'!C80</f>
        <v>0</v>
      </c>
      <c r="D78" s="565">
        <f>+'04-Mapa de riesgo'!D80</f>
        <v>0</v>
      </c>
      <c r="E78" s="565">
        <f>+'04-Mapa de riesgo'!E80</f>
        <v>0</v>
      </c>
      <c r="F78" s="565">
        <f>+'04-Mapa de riesgo'!F80</f>
        <v>0</v>
      </c>
      <c r="G78" s="575" t="str">
        <f>+'04-Mapa de riesgo'!T80</f>
        <v/>
      </c>
      <c r="H78" s="367">
        <f>+'04-Mapa de riesgo'!U80</f>
        <v>0</v>
      </c>
      <c r="I78" s="577" t="str">
        <f t="shared" si="7"/>
        <v/>
      </c>
      <c r="J78" s="364"/>
      <c r="K78" s="365"/>
      <c r="L78" s="366"/>
      <c r="M78" s="353"/>
      <c r="N78" s="364"/>
      <c r="O78" s="365"/>
      <c r="P78" s="366"/>
      <c r="Q78" s="361"/>
    </row>
    <row r="79" spans="1:17" ht="18.75" customHeight="1" x14ac:dyDescent="0.2">
      <c r="A79" s="564"/>
      <c r="B79" s="566"/>
      <c r="C79" s="566"/>
      <c r="D79" s="566"/>
      <c r="E79" s="566"/>
      <c r="F79" s="566"/>
      <c r="G79" s="575"/>
      <c r="H79" s="367">
        <f>+'04-Mapa de riesgo'!U81</f>
        <v>0</v>
      </c>
      <c r="I79" s="578"/>
      <c r="J79" s="364"/>
      <c r="K79" s="365"/>
      <c r="L79" s="366"/>
      <c r="M79" s="353"/>
      <c r="N79" s="364"/>
      <c r="O79" s="365"/>
      <c r="P79" s="366"/>
      <c r="Q79" s="361"/>
    </row>
    <row r="80" spans="1:17" ht="18.75" customHeight="1" x14ac:dyDescent="0.2">
      <c r="A80" s="564"/>
      <c r="B80" s="566"/>
      <c r="C80" s="566"/>
      <c r="D80" s="566"/>
      <c r="E80" s="566"/>
      <c r="F80" s="566"/>
      <c r="G80" s="575"/>
      <c r="H80" s="367">
        <f>+'04-Mapa de riesgo'!U82</f>
        <v>0</v>
      </c>
      <c r="I80" s="580"/>
      <c r="J80" s="364"/>
      <c r="K80" s="365"/>
      <c r="L80" s="366"/>
      <c r="M80" s="353"/>
      <c r="N80" s="364"/>
      <c r="O80" s="365"/>
      <c r="P80" s="366"/>
      <c r="Q80" s="361"/>
    </row>
    <row r="81" spans="1:17" ht="18.75" customHeight="1" x14ac:dyDescent="0.2">
      <c r="A81" s="564">
        <v>25</v>
      </c>
      <c r="B81" s="565">
        <f>+'04-Mapa de riesgo'!B83</f>
        <v>0</v>
      </c>
      <c r="C81" s="565">
        <f>+'04-Mapa de riesgo'!C83</f>
        <v>0</v>
      </c>
      <c r="D81" s="565">
        <f>+'04-Mapa de riesgo'!D83</f>
        <v>0</v>
      </c>
      <c r="E81" s="565">
        <f>+'04-Mapa de riesgo'!E83</f>
        <v>0</v>
      </c>
      <c r="F81" s="565">
        <f>+'04-Mapa de riesgo'!F83</f>
        <v>0</v>
      </c>
      <c r="G81" s="575" t="str">
        <f>+'04-Mapa de riesgo'!T83</f>
        <v/>
      </c>
      <c r="H81" s="367">
        <f>+'04-Mapa de riesgo'!U83</f>
        <v>0</v>
      </c>
      <c r="I81" s="577" t="str">
        <f t="shared" si="8"/>
        <v/>
      </c>
      <c r="J81" s="364"/>
      <c r="K81" s="365"/>
      <c r="L81" s="366"/>
      <c r="M81" s="353"/>
      <c r="N81" s="364"/>
      <c r="O81" s="365"/>
      <c r="P81" s="366"/>
      <c r="Q81" s="361"/>
    </row>
    <row r="82" spans="1:17" ht="18.75" customHeight="1" x14ac:dyDescent="0.2">
      <c r="A82" s="564"/>
      <c r="B82" s="566"/>
      <c r="C82" s="566"/>
      <c r="D82" s="566"/>
      <c r="E82" s="566"/>
      <c r="F82" s="566"/>
      <c r="G82" s="575"/>
      <c r="H82" s="367">
        <f>+'04-Mapa de riesgo'!U84</f>
        <v>0</v>
      </c>
      <c r="I82" s="578"/>
      <c r="J82" s="364"/>
      <c r="K82" s="365"/>
      <c r="L82" s="366"/>
      <c r="M82" s="353"/>
      <c r="N82" s="364"/>
      <c r="O82" s="365"/>
      <c r="P82" s="366"/>
      <c r="Q82" s="361"/>
    </row>
    <row r="83" spans="1:17" ht="18.75" customHeight="1" x14ac:dyDescent="0.2">
      <c r="A83" s="564"/>
      <c r="B83" s="566"/>
      <c r="C83" s="566"/>
      <c r="D83" s="566"/>
      <c r="E83" s="566"/>
      <c r="F83" s="566"/>
      <c r="G83" s="575"/>
      <c r="H83" s="367">
        <f>+'04-Mapa de riesgo'!U85</f>
        <v>0</v>
      </c>
      <c r="I83" s="580"/>
      <c r="J83" s="364"/>
      <c r="K83" s="365"/>
      <c r="L83" s="366"/>
      <c r="M83" s="353"/>
      <c r="N83" s="364"/>
      <c r="O83" s="365"/>
      <c r="P83" s="366"/>
      <c r="Q83" s="361"/>
    </row>
    <row r="84" spans="1:17" ht="18.75" customHeight="1" x14ac:dyDescent="0.2">
      <c r="A84" s="564">
        <v>26</v>
      </c>
      <c r="B84" s="565">
        <f>+'04-Mapa de riesgo'!B86</f>
        <v>0</v>
      </c>
      <c r="C84" s="565">
        <f>+'04-Mapa de riesgo'!C86</f>
        <v>0</v>
      </c>
      <c r="D84" s="565">
        <f>+'04-Mapa de riesgo'!D86</f>
        <v>0</v>
      </c>
      <c r="E84" s="565">
        <f>+'04-Mapa de riesgo'!E86</f>
        <v>0</v>
      </c>
      <c r="F84" s="565">
        <f>+'04-Mapa de riesgo'!F86</f>
        <v>0</v>
      </c>
      <c r="G84" s="575" t="str">
        <f>+'04-Mapa de riesgo'!T86</f>
        <v/>
      </c>
      <c r="H84" s="367">
        <f>+'04-Mapa de riesgo'!U86</f>
        <v>0</v>
      </c>
      <c r="I84" s="577" t="str">
        <f t="shared" ref="I84" si="12">IF(G84="GRAVE","Debe formularse",IF(G84="MODERADO", "Si el proceso lo requiere",IF(G84="LEVE","NO","")))</f>
        <v/>
      </c>
      <c r="J84" s="364"/>
      <c r="K84" s="365"/>
      <c r="L84" s="366"/>
      <c r="M84" s="353"/>
      <c r="N84" s="364"/>
      <c r="O84" s="365"/>
      <c r="P84" s="366"/>
      <c r="Q84" s="361"/>
    </row>
    <row r="85" spans="1:17" ht="18.75" customHeight="1" x14ac:dyDescent="0.2">
      <c r="A85" s="564"/>
      <c r="B85" s="566"/>
      <c r="C85" s="566"/>
      <c r="D85" s="566"/>
      <c r="E85" s="566"/>
      <c r="F85" s="566"/>
      <c r="G85" s="575"/>
      <c r="H85" s="367">
        <f>+'04-Mapa de riesgo'!U87</f>
        <v>0</v>
      </c>
      <c r="I85" s="578"/>
      <c r="J85" s="364"/>
      <c r="K85" s="365"/>
      <c r="L85" s="366"/>
      <c r="M85" s="353"/>
      <c r="N85" s="364"/>
      <c r="O85" s="365"/>
      <c r="P85" s="366"/>
      <c r="Q85" s="361"/>
    </row>
    <row r="86" spans="1:17" ht="18.75" customHeight="1" x14ac:dyDescent="0.2">
      <c r="A86" s="564"/>
      <c r="B86" s="566"/>
      <c r="C86" s="566"/>
      <c r="D86" s="566"/>
      <c r="E86" s="566"/>
      <c r="F86" s="566"/>
      <c r="G86" s="575"/>
      <c r="H86" s="367">
        <f>+'04-Mapa de riesgo'!U88</f>
        <v>0</v>
      </c>
      <c r="I86" s="580"/>
      <c r="J86" s="364"/>
      <c r="K86" s="365"/>
      <c r="L86" s="366"/>
      <c r="M86" s="353"/>
      <c r="N86" s="364"/>
      <c r="O86" s="365"/>
      <c r="P86" s="366"/>
      <c r="Q86" s="361"/>
    </row>
    <row r="87" spans="1:17" ht="18.75" customHeight="1" x14ac:dyDescent="0.2">
      <c r="A87" s="564">
        <v>27</v>
      </c>
      <c r="B87" s="565">
        <f>+'04-Mapa de riesgo'!B89</f>
        <v>0</v>
      </c>
      <c r="C87" s="565">
        <f>+'04-Mapa de riesgo'!C89</f>
        <v>0</v>
      </c>
      <c r="D87" s="565">
        <f>+'04-Mapa de riesgo'!D89</f>
        <v>0</v>
      </c>
      <c r="E87" s="565">
        <f>+'04-Mapa de riesgo'!E89</f>
        <v>0</v>
      </c>
      <c r="F87" s="565">
        <f>+'04-Mapa de riesgo'!F89</f>
        <v>0</v>
      </c>
      <c r="G87" s="575" t="str">
        <f>+'04-Mapa de riesgo'!T89</f>
        <v/>
      </c>
      <c r="H87" s="367">
        <f>+'04-Mapa de riesgo'!U89</f>
        <v>0</v>
      </c>
      <c r="I87" s="577" t="str">
        <f t="shared" si="5"/>
        <v/>
      </c>
      <c r="J87" s="364"/>
      <c r="K87" s="365"/>
      <c r="L87" s="366"/>
      <c r="M87" s="353"/>
      <c r="N87" s="364"/>
      <c r="O87" s="365"/>
      <c r="P87" s="366"/>
      <c r="Q87" s="361"/>
    </row>
    <row r="88" spans="1:17" ht="18.75" customHeight="1" x14ac:dyDescent="0.2">
      <c r="A88" s="564"/>
      <c r="B88" s="566"/>
      <c r="C88" s="566"/>
      <c r="D88" s="566"/>
      <c r="E88" s="566"/>
      <c r="F88" s="566"/>
      <c r="G88" s="575"/>
      <c r="H88" s="367">
        <f>+'04-Mapa de riesgo'!U90</f>
        <v>0</v>
      </c>
      <c r="I88" s="578"/>
      <c r="J88" s="364"/>
      <c r="K88" s="365"/>
      <c r="L88" s="366"/>
      <c r="M88" s="353"/>
      <c r="N88" s="364"/>
      <c r="O88" s="365"/>
      <c r="P88" s="366"/>
      <c r="Q88" s="361"/>
    </row>
    <row r="89" spans="1:17" ht="18.75" customHeight="1" x14ac:dyDescent="0.2">
      <c r="A89" s="564"/>
      <c r="B89" s="566"/>
      <c r="C89" s="566"/>
      <c r="D89" s="566"/>
      <c r="E89" s="566"/>
      <c r="F89" s="566"/>
      <c r="G89" s="575"/>
      <c r="H89" s="367">
        <f>+'04-Mapa de riesgo'!U91</f>
        <v>0</v>
      </c>
      <c r="I89" s="580"/>
      <c r="J89" s="364"/>
      <c r="K89" s="365"/>
      <c r="L89" s="366"/>
      <c r="M89" s="353"/>
      <c r="N89" s="364"/>
      <c r="O89" s="365"/>
      <c r="P89" s="366"/>
      <c r="Q89" s="361"/>
    </row>
    <row r="90" spans="1:17" ht="18.75" customHeight="1" x14ac:dyDescent="0.2">
      <c r="A90" s="564">
        <v>28</v>
      </c>
      <c r="B90" s="565">
        <f>+'04-Mapa de riesgo'!B92</f>
        <v>0</v>
      </c>
      <c r="C90" s="565">
        <f>+'04-Mapa de riesgo'!C92</f>
        <v>0</v>
      </c>
      <c r="D90" s="565">
        <f>+'04-Mapa de riesgo'!D92</f>
        <v>0</v>
      </c>
      <c r="E90" s="565">
        <f>+'04-Mapa de riesgo'!E92</f>
        <v>0</v>
      </c>
      <c r="F90" s="565">
        <f>+'04-Mapa de riesgo'!F92</f>
        <v>0</v>
      </c>
      <c r="G90" s="575" t="str">
        <f>+'04-Mapa de riesgo'!T92</f>
        <v/>
      </c>
      <c r="H90" s="367">
        <f>+'04-Mapa de riesgo'!U92</f>
        <v>0</v>
      </c>
      <c r="I90" s="577" t="str">
        <f t="shared" si="6"/>
        <v/>
      </c>
      <c r="J90" s="364"/>
      <c r="K90" s="365"/>
      <c r="L90" s="366"/>
      <c r="M90" s="353"/>
      <c r="N90" s="364"/>
      <c r="O90" s="365"/>
      <c r="P90" s="366"/>
      <c r="Q90" s="361"/>
    </row>
    <row r="91" spans="1:17" ht="18.75" customHeight="1" x14ac:dyDescent="0.2">
      <c r="A91" s="564"/>
      <c r="B91" s="566"/>
      <c r="C91" s="566"/>
      <c r="D91" s="566"/>
      <c r="E91" s="566"/>
      <c r="F91" s="566"/>
      <c r="G91" s="575"/>
      <c r="H91" s="367">
        <f>+'04-Mapa de riesgo'!U93</f>
        <v>0</v>
      </c>
      <c r="I91" s="578"/>
      <c r="J91" s="364"/>
      <c r="K91" s="365"/>
      <c r="L91" s="366"/>
      <c r="M91" s="353"/>
      <c r="N91" s="364"/>
      <c r="O91" s="365"/>
      <c r="P91" s="366"/>
      <c r="Q91" s="361"/>
    </row>
    <row r="92" spans="1:17" ht="18.75" customHeight="1" x14ac:dyDescent="0.2">
      <c r="A92" s="564"/>
      <c r="B92" s="566"/>
      <c r="C92" s="566"/>
      <c r="D92" s="566"/>
      <c r="E92" s="566"/>
      <c r="F92" s="566"/>
      <c r="G92" s="575"/>
      <c r="H92" s="367">
        <f>+'04-Mapa de riesgo'!U94</f>
        <v>0</v>
      </c>
      <c r="I92" s="580"/>
      <c r="J92" s="364"/>
      <c r="K92" s="365"/>
      <c r="L92" s="366"/>
      <c r="M92" s="353"/>
      <c r="N92" s="364"/>
      <c r="O92" s="365"/>
      <c r="P92" s="366"/>
      <c r="Q92" s="361"/>
    </row>
    <row r="93" spans="1:17" ht="18.75" customHeight="1" x14ac:dyDescent="0.2">
      <c r="A93" s="564">
        <v>29</v>
      </c>
      <c r="B93" s="565">
        <f>+'04-Mapa de riesgo'!B95</f>
        <v>0</v>
      </c>
      <c r="C93" s="565">
        <f>+'04-Mapa de riesgo'!C95</f>
        <v>0</v>
      </c>
      <c r="D93" s="565">
        <f>+'04-Mapa de riesgo'!D95</f>
        <v>0</v>
      </c>
      <c r="E93" s="565">
        <f>+'04-Mapa de riesgo'!E95</f>
        <v>0</v>
      </c>
      <c r="F93" s="565">
        <f>+'04-Mapa de riesgo'!F95</f>
        <v>0</v>
      </c>
      <c r="G93" s="575" t="str">
        <f>+'04-Mapa de riesgo'!T95</f>
        <v/>
      </c>
      <c r="H93" s="367">
        <f>+'04-Mapa de riesgo'!U95</f>
        <v>0</v>
      </c>
      <c r="I93" s="577" t="str">
        <f t="shared" si="7"/>
        <v/>
      </c>
      <c r="J93" s="364"/>
      <c r="K93" s="365"/>
      <c r="L93" s="366"/>
      <c r="M93" s="353"/>
      <c r="N93" s="364"/>
      <c r="O93" s="365"/>
      <c r="P93" s="366"/>
      <c r="Q93" s="361"/>
    </row>
    <row r="94" spans="1:17" ht="18.75" customHeight="1" x14ac:dyDescent="0.2">
      <c r="A94" s="564"/>
      <c r="B94" s="566"/>
      <c r="C94" s="566"/>
      <c r="D94" s="566"/>
      <c r="E94" s="566"/>
      <c r="F94" s="566"/>
      <c r="G94" s="575"/>
      <c r="H94" s="367">
        <f>+'04-Mapa de riesgo'!U96</f>
        <v>0</v>
      </c>
      <c r="I94" s="578"/>
      <c r="J94" s="364"/>
      <c r="K94" s="365"/>
      <c r="L94" s="366"/>
      <c r="M94" s="353"/>
      <c r="N94" s="364"/>
      <c r="O94" s="365"/>
      <c r="P94" s="366"/>
      <c r="Q94" s="361"/>
    </row>
    <row r="95" spans="1:17" ht="18.75" customHeight="1" x14ac:dyDescent="0.2">
      <c r="A95" s="564"/>
      <c r="B95" s="566"/>
      <c r="C95" s="566"/>
      <c r="D95" s="566"/>
      <c r="E95" s="566"/>
      <c r="F95" s="566"/>
      <c r="G95" s="575"/>
      <c r="H95" s="367">
        <f>+'04-Mapa de riesgo'!U97</f>
        <v>0</v>
      </c>
      <c r="I95" s="580"/>
      <c r="J95" s="364"/>
      <c r="K95" s="365"/>
      <c r="L95" s="366"/>
      <c r="M95" s="353"/>
      <c r="N95" s="364"/>
      <c r="O95" s="365"/>
      <c r="P95" s="366"/>
      <c r="Q95" s="361"/>
    </row>
    <row r="96" spans="1:17" ht="18.75" customHeight="1" x14ac:dyDescent="0.2">
      <c r="A96" s="564">
        <v>30</v>
      </c>
      <c r="B96" s="565">
        <f>+'04-Mapa de riesgo'!B98</f>
        <v>0</v>
      </c>
      <c r="C96" s="565">
        <f>+'04-Mapa de riesgo'!C98</f>
        <v>0</v>
      </c>
      <c r="D96" s="565">
        <f>+'04-Mapa de riesgo'!D98</f>
        <v>0</v>
      </c>
      <c r="E96" s="565">
        <f>+'04-Mapa de riesgo'!E98</f>
        <v>0</v>
      </c>
      <c r="F96" s="565">
        <f>+'04-Mapa de riesgo'!F98</f>
        <v>0</v>
      </c>
      <c r="G96" s="575" t="str">
        <f>+'04-Mapa de riesgo'!T98</f>
        <v/>
      </c>
      <c r="H96" s="367">
        <f>+'04-Mapa de riesgo'!U98</f>
        <v>0</v>
      </c>
      <c r="I96" s="577" t="str">
        <f t="shared" si="8"/>
        <v/>
      </c>
      <c r="J96" s="364"/>
      <c r="K96" s="365"/>
      <c r="L96" s="366"/>
      <c r="M96" s="353"/>
      <c r="N96" s="364"/>
      <c r="O96" s="365"/>
      <c r="P96" s="366"/>
      <c r="Q96" s="361"/>
    </row>
    <row r="97" spans="1:17" ht="18.75" customHeight="1" x14ac:dyDescent="0.2">
      <c r="A97" s="564"/>
      <c r="B97" s="566"/>
      <c r="C97" s="566"/>
      <c r="D97" s="566"/>
      <c r="E97" s="566"/>
      <c r="F97" s="566"/>
      <c r="G97" s="575"/>
      <c r="H97" s="367">
        <f>+'04-Mapa de riesgo'!U99</f>
        <v>0</v>
      </c>
      <c r="I97" s="578"/>
      <c r="J97" s="364"/>
      <c r="K97" s="365"/>
      <c r="L97" s="366"/>
      <c r="M97" s="353"/>
      <c r="N97" s="364"/>
      <c r="O97" s="365"/>
      <c r="P97" s="366"/>
      <c r="Q97" s="361"/>
    </row>
    <row r="98" spans="1:17" ht="18.75" customHeight="1" x14ac:dyDescent="0.2">
      <c r="A98" s="564"/>
      <c r="B98" s="566"/>
      <c r="C98" s="566"/>
      <c r="D98" s="566"/>
      <c r="E98" s="566"/>
      <c r="F98" s="566"/>
      <c r="G98" s="575"/>
      <c r="H98" s="367">
        <f>+'04-Mapa de riesgo'!U100</f>
        <v>0</v>
      </c>
      <c r="I98" s="580"/>
      <c r="J98" s="364"/>
      <c r="K98" s="365"/>
      <c r="L98" s="366"/>
      <c r="M98" s="353"/>
      <c r="N98" s="364"/>
      <c r="O98" s="365"/>
      <c r="P98" s="366"/>
      <c r="Q98" s="361"/>
    </row>
    <row r="99" spans="1:17" ht="18.75" customHeight="1" x14ac:dyDescent="0.2">
      <c r="A99" s="564">
        <v>31</v>
      </c>
      <c r="B99" s="565">
        <f>+'04-Mapa de riesgo'!B101</f>
        <v>0</v>
      </c>
      <c r="C99" s="565">
        <f>+'04-Mapa de riesgo'!C101</f>
        <v>0</v>
      </c>
      <c r="D99" s="565">
        <f>+'04-Mapa de riesgo'!D101</f>
        <v>0</v>
      </c>
      <c r="E99" s="565">
        <f>+'04-Mapa de riesgo'!E101</f>
        <v>0</v>
      </c>
      <c r="F99" s="565">
        <f>+'04-Mapa de riesgo'!F101</f>
        <v>0</v>
      </c>
      <c r="G99" s="575" t="str">
        <f>+'04-Mapa de riesgo'!T101</f>
        <v/>
      </c>
      <c r="H99" s="367">
        <f>+'04-Mapa de riesgo'!U101</f>
        <v>0</v>
      </c>
      <c r="I99" s="577" t="str">
        <f t="shared" ref="I99" si="13">IF(G99="GRAVE","Debe formularse",IF(G99="MODERADO", "Si el proceso lo requiere",IF(G99="LEVE","NO","")))</f>
        <v/>
      </c>
      <c r="J99" s="364"/>
      <c r="K99" s="365"/>
      <c r="L99" s="366"/>
      <c r="M99" s="353"/>
      <c r="N99" s="364"/>
      <c r="O99" s="365"/>
      <c r="P99" s="366"/>
      <c r="Q99" s="361"/>
    </row>
    <row r="100" spans="1:17" ht="18.75" customHeight="1" x14ac:dyDescent="0.2">
      <c r="A100" s="564"/>
      <c r="B100" s="566"/>
      <c r="C100" s="566"/>
      <c r="D100" s="566"/>
      <c r="E100" s="566"/>
      <c r="F100" s="566"/>
      <c r="G100" s="575"/>
      <c r="H100" s="367">
        <f>+'04-Mapa de riesgo'!U102</f>
        <v>0</v>
      </c>
      <c r="I100" s="578"/>
      <c r="J100" s="364"/>
      <c r="K100" s="365"/>
      <c r="L100" s="366"/>
      <c r="M100" s="353"/>
      <c r="N100" s="364"/>
      <c r="O100" s="365"/>
      <c r="P100" s="366"/>
      <c r="Q100" s="361"/>
    </row>
    <row r="101" spans="1:17" ht="18.75" customHeight="1" x14ac:dyDescent="0.2">
      <c r="A101" s="564"/>
      <c r="B101" s="566"/>
      <c r="C101" s="566"/>
      <c r="D101" s="566"/>
      <c r="E101" s="566"/>
      <c r="F101" s="566"/>
      <c r="G101" s="575"/>
      <c r="H101" s="367">
        <f>+'04-Mapa de riesgo'!U103</f>
        <v>0</v>
      </c>
      <c r="I101" s="580"/>
      <c r="J101" s="364"/>
      <c r="K101" s="365"/>
      <c r="L101" s="366"/>
      <c r="M101" s="353"/>
      <c r="N101" s="364"/>
      <c r="O101" s="365"/>
      <c r="P101" s="366"/>
      <c r="Q101" s="361"/>
    </row>
    <row r="102" spans="1:17" ht="18.75" customHeight="1" x14ac:dyDescent="0.2">
      <c r="A102" s="564">
        <v>32</v>
      </c>
      <c r="B102" s="565">
        <f>+'04-Mapa de riesgo'!B104</f>
        <v>0</v>
      </c>
      <c r="C102" s="565">
        <f>+'04-Mapa de riesgo'!C104</f>
        <v>0</v>
      </c>
      <c r="D102" s="565">
        <f>+'04-Mapa de riesgo'!D104</f>
        <v>0</v>
      </c>
      <c r="E102" s="565">
        <f>+'04-Mapa de riesgo'!E104</f>
        <v>0</v>
      </c>
      <c r="F102" s="565">
        <f>+'04-Mapa de riesgo'!F104</f>
        <v>0</v>
      </c>
      <c r="G102" s="575" t="str">
        <f>+'04-Mapa de riesgo'!T104</f>
        <v/>
      </c>
      <c r="H102" s="367">
        <f>+'04-Mapa de riesgo'!U104</f>
        <v>0</v>
      </c>
      <c r="I102" s="577" t="str">
        <f t="shared" ref="I102" si="14">IF(G102="GRAVE","Debe formularse",IF(G102="MODERADO", "Si el proceso lo requiere",IF(G102="LEVE","NO","")))</f>
        <v/>
      </c>
      <c r="J102" s="567"/>
      <c r="K102" s="568"/>
      <c r="L102" s="569"/>
      <c r="M102" s="353"/>
      <c r="N102" s="567"/>
      <c r="O102" s="568"/>
      <c r="P102" s="569"/>
      <c r="Q102" s="361"/>
    </row>
    <row r="103" spans="1:17" ht="18.75" customHeight="1" x14ac:dyDescent="0.2">
      <c r="A103" s="564"/>
      <c r="B103" s="566"/>
      <c r="C103" s="566"/>
      <c r="D103" s="566"/>
      <c r="E103" s="566"/>
      <c r="F103" s="566"/>
      <c r="G103" s="575"/>
      <c r="H103" s="367">
        <f>+'04-Mapa de riesgo'!U105</f>
        <v>0</v>
      </c>
      <c r="I103" s="578"/>
      <c r="J103" s="567"/>
      <c r="K103" s="568"/>
      <c r="L103" s="569"/>
      <c r="M103" s="353"/>
      <c r="N103" s="567"/>
      <c r="O103" s="568"/>
      <c r="P103" s="569"/>
      <c r="Q103" s="361"/>
    </row>
    <row r="104" spans="1:17" ht="18.75" customHeight="1" thickBot="1" x14ac:dyDescent="0.25">
      <c r="A104" s="573"/>
      <c r="B104" s="574"/>
      <c r="C104" s="574"/>
      <c r="D104" s="574"/>
      <c r="E104" s="574"/>
      <c r="F104" s="574"/>
      <c r="G104" s="576"/>
      <c r="H104" s="368">
        <f>+'04-Mapa de riesgo'!U106</f>
        <v>0</v>
      </c>
      <c r="I104" s="579"/>
      <c r="J104" s="570"/>
      <c r="K104" s="571"/>
      <c r="L104" s="572"/>
      <c r="M104" s="362"/>
      <c r="N104" s="570"/>
      <c r="O104" s="571"/>
      <c r="P104" s="572"/>
      <c r="Q104" s="363"/>
    </row>
  </sheetData>
  <sheetProtection algorithmName="SHA-512" hashValue="xT74kTYV8NAWnkrw2SLWkjulU1MlLWWjtB5QVue23PY6HippSS/YONX89EakqzhJL/XnfkI/gLNGdciDnvVZxA==" saltValue="yYIuEWVOQKfmVUMpwrepzw==" spinCount="100000" sheet="1" objects="1" scenarios="1" formatCells="0" formatColumns="0" formatRows="0" autoFilter="0"/>
  <mergeCells count="312">
    <mergeCell ref="A2:O2"/>
    <mergeCell ref="A3:O3"/>
    <mergeCell ref="P5:Q5"/>
    <mergeCell ref="H5:I5"/>
    <mergeCell ref="J5:M5"/>
    <mergeCell ref="N5:O5"/>
    <mergeCell ref="I78:I80"/>
    <mergeCell ref="I81:I83"/>
    <mergeCell ref="I84:I86"/>
    <mergeCell ref="I57:I59"/>
    <mergeCell ref="I60:I62"/>
    <mergeCell ref="I63:I65"/>
    <mergeCell ref="I66:I68"/>
    <mergeCell ref="I69:I71"/>
    <mergeCell ref="I72:I74"/>
    <mergeCell ref="I75:I77"/>
    <mergeCell ref="B81:B83"/>
    <mergeCell ref="C81:C83"/>
    <mergeCell ref="D81:D83"/>
    <mergeCell ref="E81:E83"/>
    <mergeCell ref="F81:F83"/>
    <mergeCell ref="G81:G83"/>
    <mergeCell ref="B84:B86"/>
    <mergeCell ref="C84:C86"/>
    <mergeCell ref="I87:I89"/>
    <mergeCell ref="I90:I92"/>
    <mergeCell ref="I93:I95"/>
    <mergeCell ref="I96:I98"/>
    <mergeCell ref="I99:I101"/>
    <mergeCell ref="A5:B5"/>
    <mergeCell ref="C5:G5"/>
    <mergeCell ref="B99:B101"/>
    <mergeCell ref="C99:C101"/>
    <mergeCell ref="D99:D101"/>
    <mergeCell ref="E99:E101"/>
    <mergeCell ref="F99:F101"/>
    <mergeCell ref="G99:G101"/>
    <mergeCell ref="I18:I20"/>
    <mergeCell ref="I21:I23"/>
    <mergeCell ref="I24:I26"/>
    <mergeCell ref="I27:I29"/>
    <mergeCell ref="I30:I32"/>
    <mergeCell ref="I33:I35"/>
    <mergeCell ref="I36:I38"/>
    <mergeCell ref="I39:I41"/>
    <mergeCell ref="I42:I44"/>
    <mergeCell ref="I51:I53"/>
    <mergeCell ref="I54:I56"/>
    <mergeCell ref="B93:B95"/>
    <mergeCell ref="C93:C95"/>
    <mergeCell ref="D93:D95"/>
    <mergeCell ref="E93:E95"/>
    <mergeCell ref="F93:F95"/>
    <mergeCell ref="G93:G95"/>
    <mergeCell ref="B96:B98"/>
    <mergeCell ref="C96:C98"/>
    <mergeCell ref="D96:D98"/>
    <mergeCell ref="E96:E98"/>
    <mergeCell ref="F96:F98"/>
    <mergeCell ref="G96:G98"/>
    <mergeCell ref="B87:B89"/>
    <mergeCell ref="C87:C89"/>
    <mergeCell ref="D87:D89"/>
    <mergeCell ref="E87:E89"/>
    <mergeCell ref="F87:F89"/>
    <mergeCell ref="G87:G89"/>
    <mergeCell ref="B90:B92"/>
    <mergeCell ref="C90:C92"/>
    <mergeCell ref="D90:D92"/>
    <mergeCell ref="E90:E92"/>
    <mergeCell ref="F90:F92"/>
    <mergeCell ref="G90:G92"/>
    <mergeCell ref="D84:D86"/>
    <mergeCell ref="E84:E86"/>
    <mergeCell ref="F84:F86"/>
    <mergeCell ref="G84:G86"/>
    <mergeCell ref="B75:B77"/>
    <mergeCell ref="C75:C77"/>
    <mergeCell ref="D75:D77"/>
    <mergeCell ref="E75:E77"/>
    <mergeCell ref="F75:F77"/>
    <mergeCell ref="G75:G77"/>
    <mergeCell ref="B78:B80"/>
    <mergeCell ref="C78:C80"/>
    <mergeCell ref="D78:D80"/>
    <mergeCell ref="E78:E80"/>
    <mergeCell ref="F78:F80"/>
    <mergeCell ref="G78:G80"/>
    <mergeCell ref="B69:B71"/>
    <mergeCell ref="C69:C71"/>
    <mergeCell ref="D69:D71"/>
    <mergeCell ref="E69:E71"/>
    <mergeCell ref="F69:F71"/>
    <mergeCell ref="G69:G71"/>
    <mergeCell ref="B72:B74"/>
    <mergeCell ref="C72:C74"/>
    <mergeCell ref="D72:D74"/>
    <mergeCell ref="E72:E74"/>
    <mergeCell ref="F72:F74"/>
    <mergeCell ref="G72:G74"/>
    <mergeCell ref="B63:B65"/>
    <mergeCell ref="C63:C65"/>
    <mergeCell ref="D63:D65"/>
    <mergeCell ref="E63:E65"/>
    <mergeCell ref="F63:F65"/>
    <mergeCell ref="G63:G65"/>
    <mergeCell ref="B66:B68"/>
    <mergeCell ref="C66:C68"/>
    <mergeCell ref="D66:D68"/>
    <mergeCell ref="E66:E68"/>
    <mergeCell ref="F66:F68"/>
    <mergeCell ref="G66:G68"/>
    <mergeCell ref="B57:B59"/>
    <mergeCell ref="C57:C59"/>
    <mergeCell ref="D57:D59"/>
    <mergeCell ref="E57:E59"/>
    <mergeCell ref="F57:F59"/>
    <mergeCell ref="G57:G59"/>
    <mergeCell ref="B60:B62"/>
    <mergeCell ref="C60:C62"/>
    <mergeCell ref="D60:D62"/>
    <mergeCell ref="E60:E62"/>
    <mergeCell ref="F60:F62"/>
    <mergeCell ref="G60:G62"/>
    <mergeCell ref="B51:B53"/>
    <mergeCell ref="C51:C53"/>
    <mergeCell ref="D51:D53"/>
    <mergeCell ref="E51:E53"/>
    <mergeCell ref="F51:F53"/>
    <mergeCell ref="G51:G53"/>
    <mergeCell ref="B54:B56"/>
    <mergeCell ref="C54:C56"/>
    <mergeCell ref="D54:D56"/>
    <mergeCell ref="E54:E56"/>
    <mergeCell ref="F54:F56"/>
    <mergeCell ref="G54:G56"/>
    <mergeCell ref="E39:E41"/>
    <mergeCell ref="F39:F41"/>
    <mergeCell ref="G39:G41"/>
    <mergeCell ref="B42:B44"/>
    <mergeCell ref="C42:C44"/>
    <mergeCell ref="D42:D44"/>
    <mergeCell ref="E42:E44"/>
    <mergeCell ref="F42:F44"/>
    <mergeCell ref="G42:G44"/>
    <mergeCell ref="F30:F32"/>
    <mergeCell ref="G30:G32"/>
    <mergeCell ref="B33:B35"/>
    <mergeCell ref="C33:C35"/>
    <mergeCell ref="D33:D35"/>
    <mergeCell ref="E33:E35"/>
    <mergeCell ref="F33:F35"/>
    <mergeCell ref="G33:G35"/>
    <mergeCell ref="B36:B38"/>
    <mergeCell ref="C36:C38"/>
    <mergeCell ref="D36:D38"/>
    <mergeCell ref="E36:E38"/>
    <mergeCell ref="F36:F38"/>
    <mergeCell ref="G36:G38"/>
    <mergeCell ref="C4:L4"/>
    <mergeCell ref="A69:A71"/>
    <mergeCell ref="A72:A74"/>
    <mergeCell ref="A75:A77"/>
    <mergeCell ref="B18:B20"/>
    <mergeCell ref="C18:C20"/>
    <mergeCell ref="D18:D20"/>
    <mergeCell ref="E18:E20"/>
    <mergeCell ref="F18:F20"/>
    <mergeCell ref="G18:G20"/>
    <mergeCell ref="B21:B23"/>
    <mergeCell ref="C21:C23"/>
    <mergeCell ref="D21:D23"/>
    <mergeCell ref="E21:E23"/>
    <mergeCell ref="F21:F23"/>
    <mergeCell ref="G21:G23"/>
    <mergeCell ref="B24:B26"/>
    <mergeCell ref="C24:C26"/>
    <mergeCell ref="D24:D26"/>
    <mergeCell ref="A6:C6"/>
    <mergeCell ref="D6:Q6"/>
    <mergeCell ref="A7:A8"/>
    <mergeCell ref="B7:F7"/>
    <mergeCell ref="G7:G8"/>
    <mergeCell ref="H7:H8"/>
    <mergeCell ref="I7:I8"/>
    <mergeCell ref="J7:L8"/>
    <mergeCell ref="M7:M8"/>
    <mergeCell ref="N7:P8"/>
    <mergeCell ref="Q7:Q8"/>
    <mergeCell ref="A9:A11"/>
    <mergeCell ref="B9:B11"/>
    <mergeCell ref="C9:C11"/>
    <mergeCell ref="D9:D11"/>
    <mergeCell ref="E9:E11"/>
    <mergeCell ref="F9:F11"/>
    <mergeCell ref="G9:G11"/>
    <mergeCell ref="I9:I11"/>
    <mergeCell ref="J9:L9"/>
    <mergeCell ref="N9:P9"/>
    <mergeCell ref="J10:L10"/>
    <mergeCell ref="N10:P10"/>
    <mergeCell ref="J11:L11"/>
    <mergeCell ref="N11:P11"/>
    <mergeCell ref="A12:A14"/>
    <mergeCell ref="B12:B14"/>
    <mergeCell ref="C12:C14"/>
    <mergeCell ref="D12:D14"/>
    <mergeCell ref="E12:E14"/>
    <mergeCell ref="F12:F14"/>
    <mergeCell ref="G12:G14"/>
    <mergeCell ref="I12:I14"/>
    <mergeCell ref="J12:L12"/>
    <mergeCell ref="N12:P12"/>
    <mergeCell ref="J13:L13"/>
    <mergeCell ref="N13:P13"/>
    <mergeCell ref="J14:L14"/>
    <mergeCell ref="N14:P14"/>
    <mergeCell ref="G15:G17"/>
    <mergeCell ref="I15:I17"/>
    <mergeCell ref="J15:L15"/>
    <mergeCell ref="N15:P15"/>
    <mergeCell ref="J16:L16"/>
    <mergeCell ref="N16:P16"/>
    <mergeCell ref="J17:L17"/>
    <mergeCell ref="N17:P17"/>
    <mergeCell ref="A15:A17"/>
    <mergeCell ref="B15:B17"/>
    <mergeCell ref="C15:C17"/>
    <mergeCell ref="D15:D17"/>
    <mergeCell ref="E15:E17"/>
    <mergeCell ref="F15:F17"/>
    <mergeCell ref="N45:P45"/>
    <mergeCell ref="J46:L46"/>
    <mergeCell ref="N46:P46"/>
    <mergeCell ref="A18:A20"/>
    <mergeCell ref="A21:A23"/>
    <mergeCell ref="A24:A26"/>
    <mergeCell ref="A27:A29"/>
    <mergeCell ref="A30:A32"/>
    <mergeCell ref="A33:A35"/>
    <mergeCell ref="F24:F26"/>
    <mergeCell ref="G24:G26"/>
    <mergeCell ref="B27:B29"/>
    <mergeCell ref="C27:C29"/>
    <mergeCell ref="D27:D29"/>
    <mergeCell ref="E27:E29"/>
    <mergeCell ref="F27:F29"/>
    <mergeCell ref="G27:G29"/>
    <mergeCell ref="B30:B32"/>
    <mergeCell ref="J47:L47"/>
    <mergeCell ref="N47:P47"/>
    <mergeCell ref="A45:A47"/>
    <mergeCell ref="B45:B47"/>
    <mergeCell ref="C45:C47"/>
    <mergeCell ref="D45:D47"/>
    <mergeCell ref="E45:E47"/>
    <mergeCell ref="F45:F47"/>
    <mergeCell ref="N48:P48"/>
    <mergeCell ref="G45:G47"/>
    <mergeCell ref="I45:I47"/>
    <mergeCell ref="J45:L45"/>
    <mergeCell ref="J49:L49"/>
    <mergeCell ref="N49:P49"/>
    <mergeCell ref="J50:L50"/>
    <mergeCell ref="N50:P50"/>
    <mergeCell ref="A48:A50"/>
    <mergeCell ref="B48:B50"/>
    <mergeCell ref="C48:C50"/>
    <mergeCell ref="D48:D50"/>
    <mergeCell ref="E48:E50"/>
    <mergeCell ref="F48:F50"/>
    <mergeCell ref="G48:G50"/>
    <mergeCell ref="I48:I50"/>
    <mergeCell ref="J48:L48"/>
    <mergeCell ref="N102:P102"/>
    <mergeCell ref="J103:L103"/>
    <mergeCell ref="N103:P103"/>
    <mergeCell ref="J104:L104"/>
    <mergeCell ref="N104:P104"/>
    <mergeCell ref="A102:A104"/>
    <mergeCell ref="B102:B104"/>
    <mergeCell ref="C102:C104"/>
    <mergeCell ref="D102:D104"/>
    <mergeCell ref="E102:E104"/>
    <mergeCell ref="F102:F104"/>
    <mergeCell ref="G102:G104"/>
    <mergeCell ref="I102:I104"/>
    <mergeCell ref="J102:L102"/>
    <mergeCell ref="A78:A80"/>
    <mergeCell ref="A81:A83"/>
    <mergeCell ref="A84:A86"/>
    <mergeCell ref="A87:A89"/>
    <mergeCell ref="A90:A92"/>
    <mergeCell ref="A93:A95"/>
    <mergeCell ref="A96:A98"/>
    <mergeCell ref="A99:A101"/>
    <mergeCell ref="E24:E26"/>
    <mergeCell ref="A60:A62"/>
    <mergeCell ref="A63:A65"/>
    <mergeCell ref="A66:A68"/>
    <mergeCell ref="A36:A38"/>
    <mergeCell ref="A39:A41"/>
    <mergeCell ref="A42:A44"/>
    <mergeCell ref="A51:A53"/>
    <mergeCell ref="A54:A56"/>
    <mergeCell ref="A57:A59"/>
    <mergeCell ref="C30:C32"/>
    <mergeCell ref="D30:D32"/>
    <mergeCell ref="E30:E32"/>
    <mergeCell ref="B39:B41"/>
    <mergeCell ref="C39:C41"/>
    <mergeCell ref="D39:D41"/>
  </mergeCells>
  <conditionalFormatting sqref="I9:I104">
    <cfRule type="containsText" dxfId="20" priority="8" operator="containsText" text="Si el proceso lo requiere">
      <formula>NOT(ISERROR(SEARCH("Si el proceso lo requiere",I9)))</formula>
    </cfRule>
    <cfRule type="containsText" dxfId="19" priority="10" operator="containsText" text="Debe formularse">
      <formula>NOT(ISERROR(SEARCH("Debe formularse",I9)))</formula>
    </cfRule>
  </conditionalFormatting>
  <conditionalFormatting sqref="I15:I104">
    <cfRule type="containsText" dxfId="18" priority="9" operator="containsText" text="SI el proceso lo requiere">
      <formula>NOT(ISERROR(SEARCH("SI el proceso lo requiere",I15)))</formula>
    </cfRule>
  </conditionalFormatting>
  <conditionalFormatting sqref="I9:I104">
    <cfRule type="cellIs" dxfId="17" priority="7" operator="equal">
      <formula>"NO"</formula>
    </cfRule>
  </conditionalFormatting>
  <conditionalFormatting sqref="G9:G11">
    <cfRule type="cellIs" dxfId="16" priority="4" stopIfTrue="1" operator="equal">
      <formula>"GRAVE"</formula>
    </cfRule>
    <cfRule type="cellIs" dxfId="15" priority="5" stopIfTrue="1" operator="equal">
      <formula>"MODERADO"</formula>
    </cfRule>
    <cfRule type="cellIs" dxfId="14" priority="6" stopIfTrue="1" operator="equal">
      <formula>"LEVE"</formula>
    </cfRule>
  </conditionalFormatting>
  <conditionalFormatting sqref="G12:G104">
    <cfRule type="cellIs" dxfId="13" priority="1" stopIfTrue="1" operator="equal">
      <formula>"GRAVE"</formula>
    </cfRule>
    <cfRule type="cellIs" dxfId="12" priority="2" stopIfTrue="1" operator="equal">
      <formula>"MODERADO"</formula>
    </cfRule>
    <cfRule type="cellIs" dxfId="11" priority="3" stopIfTrue="1" operator="equal">
      <formula>"LEVE"</formula>
    </cfRule>
  </conditionalFormatting>
  <dataValidations xWindow="577" yWindow="261" count="5">
    <dataValidation allowBlank="1" showInputMessage="1" showErrorMessage="1" promptTitle="Responable de recuperación" prompt="Establezca quien es el responsable de liderar la accción de recuperación." sqref="Q11"/>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P10:P11"/>
    <dataValidation allowBlank="1" showInputMessage="1" showErrorMessage="1" promptTitle="Responsable Contingencia" prompt="Establezca quien es el responsable que lidera la acción de contingencia." sqref="Q9:Q10 O10:O104 M9:N104"/>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J9:K101 L11:L101 J102:L104"/>
    <dataValidation allowBlank="1" showInputMessage="1" showErrorMessage="1" promptTitle="TRATAMIENTO DEL RIESGO" prompt="Defina el tratamiento a dar el riesgo" sqref="H9:H104"/>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4"/>
  <sheetViews>
    <sheetView topLeftCell="G1" zoomScale="90" zoomScaleNormal="90" workbookViewId="0">
      <selection activeCell="P17" sqref="P17:Q17"/>
    </sheetView>
  </sheetViews>
  <sheetFormatPr baseColWidth="10" defaultColWidth="11.42578125" defaultRowHeight="12.75" x14ac:dyDescent="0.2"/>
  <cols>
    <col min="1" max="1" width="5.28515625" style="354" customWidth="1"/>
    <col min="2" max="2" width="12" style="355" customWidth="1"/>
    <col min="3" max="3" width="24.7109375" style="355" customWidth="1"/>
    <col min="4" max="5" width="32.42578125" style="355" customWidth="1"/>
    <col min="6" max="6" width="24.7109375" style="355" customWidth="1"/>
    <col min="7" max="7" width="14.5703125" style="355" customWidth="1"/>
    <col min="8" max="8" width="18" style="354" customWidth="1"/>
    <col min="9" max="10" width="12.42578125" style="354" customWidth="1"/>
    <col min="11" max="11" width="13.42578125" style="354" customWidth="1"/>
    <col min="12" max="13" width="35.7109375" style="354" customWidth="1"/>
    <col min="14" max="14" width="13.42578125" style="354" customWidth="1"/>
    <col min="15" max="15" width="9.7109375" style="354" customWidth="1"/>
    <col min="16" max="16" width="35.7109375" style="354" customWidth="1"/>
    <col min="17" max="17" width="9.28515625" style="354" customWidth="1"/>
    <col min="18" max="18" width="19" style="354" customWidth="1"/>
    <col min="19" max="16384" width="11.42578125" style="354"/>
  </cols>
  <sheetData>
    <row r="1" spans="1:20" s="348" customFormat="1" ht="19.5" customHeight="1" x14ac:dyDescent="0.2">
      <c r="A1" s="346"/>
      <c r="B1" s="347"/>
      <c r="C1" s="347"/>
      <c r="D1" s="347"/>
      <c r="E1" s="347"/>
      <c r="F1" s="347"/>
      <c r="G1" s="347"/>
      <c r="H1" s="347"/>
      <c r="I1" s="347"/>
      <c r="J1" s="347"/>
      <c r="K1" s="347"/>
      <c r="L1" s="347"/>
      <c r="M1" s="347"/>
      <c r="N1" s="347"/>
      <c r="O1" s="347"/>
      <c r="P1" s="347"/>
      <c r="Q1" s="409" t="s">
        <v>862</v>
      </c>
      <c r="R1" s="410" t="s">
        <v>867</v>
      </c>
    </row>
    <row r="2" spans="1:20" s="348" customFormat="1" ht="18.75" customHeight="1" x14ac:dyDescent="0.2">
      <c r="A2" s="610" t="s">
        <v>11</v>
      </c>
      <c r="B2" s="609"/>
      <c r="C2" s="609"/>
      <c r="D2" s="609"/>
      <c r="E2" s="609"/>
      <c r="F2" s="609"/>
      <c r="G2" s="609"/>
      <c r="H2" s="609"/>
      <c r="I2" s="609"/>
      <c r="J2" s="609"/>
      <c r="K2" s="609"/>
      <c r="L2" s="609"/>
      <c r="M2" s="609"/>
      <c r="N2" s="609"/>
      <c r="O2" s="609"/>
      <c r="P2" s="609"/>
      <c r="Q2" s="411" t="s">
        <v>863</v>
      </c>
      <c r="R2" s="412">
        <v>1</v>
      </c>
    </row>
    <row r="3" spans="1:20" s="348" customFormat="1" ht="18.75" customHeight="1" x14ac:dyDescent="0.2">
      <c r="A3" s="646" t="s">
        <v>758</v>
      </c>
      <c r="B3" s="602"/>
      <c r="C3" s="602"/>
      <c r="D3" s="602"/>
      <c r="E3" s="602"/>
      <c r="F3" s="602"/>
      <c r="G3" s="602"/>
      <c r="H3" s="602"/>
      <c r="I3" s="602"/>
      <c r="J3" s="602"/>
      <c r="K3" s="602"/>
      <c r="L3" s="602"/>
      <c r="M3" s="602"/>
      <c r="N3" s="602"/>
      <c r="O3" s="602"/>
      <c r="P3" s="602"/>
      <c r="Q3" s="411" t="s">
        <v>864</v>
      </c>
      <c r="R3" s="413" t="s">
        <v>865</v>
      </c>
    </row>
    <row r="4" spans="1:20" s="348" customFormat="1" ht="23.25" customHeight="1" thickBot="1" x14ac:dyDescent="0.25">
      <c r="A4" s="349"/>
      <c r="B4" s="350"/>
      <c r="C4" s="350"/>
      <c r="D4" s="350"/>
      <c r="E4" s="350"/>
      <c r="F4" s="350"/>
      <c r="G4" s="350"/>
      <c r="H4" s="350"/>
      <c r="I4" s="350"/>
      <c r="J4" s="350"/>
      <c r="K4" s="350"/>
      <c r="L4" s="350"/>
      <c r="M4" s="350"/>
      <c r="N4" s="350"/>
      <c r="O4" s="350"/>
      <c r="P4" s="350"/>
      <c r="Q4" s="414" t="s">
        <v>866</v>
      </c>
      <c r="R4" s="415">
        <v>6</v>
      </c>
    </row>
    <row r="5" spans="1:20" s="114" customFormat="1" ht="16.5" thickBot="1" x14ac:dyDescent="0.25">
      <c r="A5" s="427" t="s">
        <v>12</v>
      </c>
      <c r="B5" s="454"/>
      <c r="C5" s="473">
        <f>+'01-Inventario de Activos'!D6</f>
        <v>0</v>
      </c>
      <c r="D5" s="473"/>
      <c r="E5" s="473"/>
      <c r="F5" s="473"/>
      <c r="G5" s="473"/>
      <c r="H5" s="454" t="s">
        <v>18</v>
      </c>
      <c r="I5" s="454"/>
      <c r="J5" s="473">
        <f>+'01-Inventario de Activos'!H6</f>
        <v>0</v>
      </c>
      <c r="K5" s="473"/>
      <c r="L5" s="473"/>
      <c r="M5" s="473"/>
      <c r="N5" s="473"/>
      <c r="O5" s="473"/>
      <c r="P5" s="400" t="s">
        <v>759</v>
      </c>
      <c r="Q5" s="631"/>
      <c r="R5" s="547"/>
    </row>
    <row r="6" spans="1:20" s="351" customFormat="1" ht="33.75" customHeight="1" thickBot="1" x14ac:dyDescent="0.25">
      <c r="A6" s="632" t="s">
        <v>770</v>
      </c>
      <c r="B6" s="633"/>
      <c r="C6" s="633"/>
      <c r="D6" s="634"/>
      <c r="E6" s="634"/>
      <c r="F6" s="634"/>
      <c r="G6" s="634"/>
      <c r="H6" s="634"/>
      <c r="I6" s="634"/>
      <c r="J6" s="634"/>
      <c r="K6" s="634"/>
      <c r="L6" s="634"/>
      <c r="M6" s="634"/>
      <c r="N6" s="634"/>
      <c r="O6" s="634"/>
      <c r="P6" s="634"/>
      <c r="Q6" s="634"/>
      <c r="R6" s="635"/>
    </row>
    <row r="7" spans="1:20" s="351" customFormat="1" x14ac:dyDescent="0.2">
      <c r="A7" s="636" t="s">
        <v>750</v>
      </c>
      <c r="B7" s="581" t="s">
        <v>497</v>
      </c>
      <c r="C7" s="581"/>
      <c r="D7" s="581"/>
      <c r="E7" s="581"/>
      <c r="F7" s="581"/>
      <c r="G7" s="581" t="s">
        <v>303</v>
      </c>
      <c r="H7" s="581" t="s">
        <v>751</v>
      </c>
      <c r="I7" s="581" t="s">
        <v>760</v>
      </c>
      <c r="J7" s="581" t="s">
        <v>761</v>
      </c>
      <c r="K7" s="581"/>
      <c r="L7" s="581"/>
      <c r="M7" s="581" t="s">
        <v>320</v>
      </c>
      <c r="N7" s="581"/>
      <c r="O7" s="581"/>
      <c r="P7" s="581"/>
      <c r="Q7" s="581"/>
      <c r="R7" s="627" t="s">
        <v>762</v>
      </c>
    </row>
    <row r="8" spans="1:20" s="352" customFormat="1" ht="26.25" thickBot="1" x14ac:dyDescent="0.25">
      <c r="A8" s="637"/>
      <c r="B8" s="372" t="s">
        <v>573</v>
      </c>
      <c r="C8" s="372" t="s">
        <v>305</v>
      </c>
      <c r="D8" s="372" t="s">
        <v>14</v>
      </c>
      <c r="E8" s="372" t="s">
        <v>756</v>
      </c>
      <c r="F8" s="372" t="s">
        <v>307</v>
      </c>
      <c r="G8" s="582"/>
      <c r="H8" s="582"/>
      <c r="I8" s="623"/>
      <c r="J8" s="372" t="s">
        <v>763</v>
      </c>
      <c r="K8" s="372" t="s">
        <v>764</v>
      </c>
      <c r="L8" s="372" t="s">
        <v>765</v>
      </c>
      <c r="M8" s="374" t="s">
        <v>547</v>
      </c>
      <c r="N8" s="374" t="s">
        <v>766</v>
      </c>
      <c r="O8" s="374" t="s">
        <v>314</v>
      </c>
      <c r="P8" s="629" t="s">
        <v>767</v>
      </c>
      <c r="Q8" s="630"/>
      <c r="R8" s="628"/>
    </row>
    <row r="9" spans="1:20" s="352" customFormat="1" x14ac:dyDescent="0.2">
      <c r="A9" s="620">
        <v>1</v>
      </c>
      <c r="B9" s="615">
        <f>+'04-Mapa de riesgo'!B11</f>
        <v>0</v>
      </c>
      <c r="C9" s="615">
        <f>+'04-Mapa de riesgo'!C11</f>
        <v>0</v>
      </c>
      <c r="D9" s="615">
        <f>+'04-Mapa de riesgo'!D11</f>
        <v>0</v>
      </c>
      <c r="E9" s="615">
        <f>+'04-Mapa de riesgo'!E11</f>
        <v>0</v>
      </c>
      <c r="F9" s="615">
        <f>+'04-Mapa de riesgo'!F11</f>
        <v>0</v>
      </c>
      <c r="G9" s="565" t="str">
        <f>+'04-Mapa de riesgo'!T11</f>
        <v/>
      </c>
      <c r="H9" s="370">
        <f>+'04-Mapa de riesgo'!U11</f>
        <v>0</v>
      </c>
      <c r="I9" s="597"/>
      <c r="J9" s="614">
        <f>+'04-Mapa de riesgo'!Y11</f>
        <v>0</v>
      </c>
      <c r="K9" s="624"/>
      <c r="L9" s="597"/>
      <c r="M9" s="375">
        <f>+'04-Mapa de riesgo'!M11</f>
        <v>0</v>
      </c>
      <c r="N9" s="376">
        <f>+'04-Mapa de riesgo'!Q11</f>
        <v>0</v>
      </c>
      <c r="O9" s="376">
        <f>+'04-Mapa de riesgo'!R11</f>
        <v>0</v>
      </c>
      <c r="P9" s="625"/>
      <c r="Q9" s="625"/>
      <c r="R9" s="626"/>
    </row>
    <row r="10" spans="1:20" s="352" customFormat="1" x14ac:dyDescent="0.2">
      <c r="A10" s="620"/>
      <c r="B10" s="621"/>
      <c r="C10" s="621"/>
      <c r="D10" s="621"/>
      <c r="E10" s="621"/>
      <c r="F10" s="621"/>
      <c r="G10" s="566"/>
      <c r="H10" s="367">
        <f>+'04-Mapa de riesgo'!U12</f>
        <v>0</v>
      </c>
      <c r="I10" s="601"/>
      <c r="J10" s="614"/>
      <c r="K10" s="616"/>
      <c r="L10" s="601"/>
      <c r="M10" s="377">
        <f>+'04-Mapa de riesgo'!M12</f>
        <v>0</v>
      </c>
      <c r="N10" s="378">
        <f>+'04-Mapa de riesgo'!Q12</f>
        <v>0</v>
      </c>
      <c r="O10" s="378">
        <f>+'04-Mapa de riesgo'!R12</f>
        <v>0</v>
      </c>
      <c r="P10" s="617"/>
      <c r="Q10" s="617"/>
      <c r="R10" s="618"/>
    </row>
    <row r="11" spans="1:20" s="352" customFormat="1" x14ac:dyDescent="0.2">
      <c r="A11" s="620"/>
      <c r="B11" s="621"/>
      <c r="C11" s="621"/>
      <c r="D11" s="621"/>
      <c r="E11" s="621"/>
      <c r="F11" s="621"/>
      <c r="G11" s="566"/>
      <c r="H11" s="367">
        <f>+'04-Mapa de riesgo'!U13</f>
        <v>0</v>
      </c>
      <c r="I11" s="601"/>
      <c r="J11" s="615"/>
      <c r="K11" s="616"/>
      <c r="L11" s="601"/>
      <c r="M11" s="377">
        <f>+'04-Mapa de riesgo'!M13</f>
        <v>0</v>
      </c>
      <c r="N11" s="378">
        <f>+'04-Mapa de riesgo'!Q13</f>
        <v>0</v>
      </c>
      <c r="O11" s="378">
        <f>+'04-Mapa de riesgo'!R13</f>
        <v>0</v>
      </c>
      <c r="P11" s="617"/>
      <c r="Q11" s="617"/>
      <c r="R11" s="618"/>
    </row>
    <row r="12" spans="1:20" s="352" customFormat="1" x14ac:dyDescent="0.2">
      <c r="A12" s="619">
        <v>2</v>
      </c>
      <c r="B12" s="621">
        <f>+'04-Mapa de riesgo'!B14</f>
        <v>0</v>
      </c>
      <c r="C12" s="621">
        <f>+'04-Mapa de riesgo'!C14</f>
        <v>0</v>
      </c>
      <c r="D12" s="621">
        <f>+'04-Mapa de riesgo'!D14</f>
        <v>0</v>
      </c>
      <c r="E12" s="621">
        <f>+'04-Mapa de riesgo'!E14</f>
        <v>0</v>
      </c>
      <c r="F12" s="621">
        <f>+'04-Mapa de riesgo'!F14</f>
        <v>0</v>
      </c>
      <c r="G12" s="566" t="str">
        <f>+'04-Mapa de riesgo'!T14</f>
        <v/>
      </c>
      <c r="H12" s="367">
        <f>+'04-Mapa de riesgo'!U14</f>
        <v>0</v>
      </c>
      <c r="I12" s="601"/>
      <c r="J12" s="613">
        <f>+'04-Mapa de riesgo'!Y14</f>
        <v>0</v>
      </c>
      <c r="K12" s="616"/>
      <c r="L12" s="601"/>
      <c r="M12" s="377">
        <f>+'04-Mapa de riesgo'!M14</f>
        <v>0</v>
      </c>
      <c r="N12" s="378">
        <f>+'04-Mapa de riesgo'!Q14</f>
        <v>0</v>
      </c>
      <c r="O12" s="378">
        <f>+'04-Mapa de riesgo'!R14</f>
        <v>0</v>
      </c>
      <c r="P12" s="617"/>
      <c r="Q12" s="617"/>
      <c r="R12" s="618"/>
    </row>
    <row r="13" spans="1:20" s="352" customFormat="1" x14ac:dyDescent="0.2">
      <c r="A13" s="620"/>
      <c r="B13" s="621"/>
      <c r="C13" s="621"/>
      <c r="D13" s="621"/>
      <c r="E13" s="621"/>
      <c r="F13" s="621"/>
      <c r="G13" s="566"/>
      <c r="H13" s="367">
        <f>+'04-Mapa de riesgo'!U15</f>
        <v>0</v>
      </c>
      <c r="I13" s="601"/>
      <c r="J13" s="614"/>
      <c r="K13" s="616"/>
      <c r="L13" s="601"/>
      <c r="M13" s="377">
        <f>+'04-Mapa de riesgo'!M15</f>
        <v>0</v>
      </c>
      <c r="N13" s="378">
        <f>+'04-Mapa de riesgo'!Q15</f>
        <v>0</v>
      </c>
      <c r="O13" s="378">
        <f>+'04-Mapa de riesgo'!R15</f>
        <v>0</v>
      </c>
      <c r="P13" s="617"/>
      <c r="Q13" s="617"/>
      <c r="R13" s="618"/>
      <c r="T13" s="622"/>
    </row>
    <row r="14" spans="1:20" s="352" customFormat="1" x14ac:dyDescent="0.2">
      <c r="A14" s="620"/>
      <c r="B14" s="621"/>
      <c r="C14" s="621"/>
      <c r="D14" s="621"/>
      <c r="E14" s="621"/>
      <c r="F14" s="621"/>
      <c r="G14" s="566"/>
      <c r="H14" s="367">
        <f>+'04-Mapa de riesgo'!U16</f>
        <v>0</v>
      </c>
      <c r="I14" s="601"/>
      <c r="J14" s="615"/>
      <c r="K14" s="616"/>
      <c r="L14" s="601"/>
      <c r="M14" s="377">
        <f>+'04-Mapa de riesgo'!M16</f>
        <v>0</v>
      </c>
      <c r="N14" s="378">
        <f>+'04-Mapa de riesgo'!Q16</f>
        <v>0</v>
      </c>
      <c r="O14" s="378">
        <f>+'04-Mapa de riesgo'!R16</f>
        <v>0</v>
      </c>
      <c r="P14" s="617"/>
      <c r="Q14" s="617"/>
      <c r="R14" s="618"/>
      <c r="T14" s="622"/>
    </row>
    <row r="15" spans="1:20" x14ac:dyDescent="0.2">
      <c r="A15" s="619">
        <v>3</v>
      </c>
      <c r="B15" s="621">
        <f>+'04-Mapa de riesgo'!B17</f>
        <v>0</v>
      </c>
      <c r="C15" s="621">
        <f>+'04-Mapa de riesgo'!C17</f>
        <v>0</v>
      </c>
      <c r="D15" s="621">
        <f>+'04-Mapa de riesgo'!D17</f>
        <v>0</v>
      </c>
      <c r="E15" s="621">
        <f>+'04-Mapa de riesgo'!E17</f>
        <v>0</v>
      </c>
      <c r="F15" s="621">
        <f>+'04-Mapa de riesgo'!F17</f>
        <v>0</v>
      </c>
      <c r="G15" s="566" t="str">
        <f>+'04-Mapa de riesgo'!T17</f>
        <v/>
      </c>
      <c r="H15" s="367">
        <f>+'04-Mapa de riesgo'!U17</f>
        <v>0</v>
      </c>
      <c r="I15" s="601"/>
      <c r="J15" s="613">
        <f>+'04-Mapa de riesgo'!Y17</f>
        <v>0</v>
      </c>
      <c r="K15" s="616"/>
      <c r="L15" s="601"/>
      <c r="M15" s="377">
        <f>+'04-Mapa de riesgo'!M17</f>
        <v>0</v>
      </c>
      <c r="N15" s="378">
        <f>+'04-Mapa de riesgo'!Q17</f>
        <v>0</v>
      </c>
      <c r="O15" s="378">
        <f>+'04-Mapa de riesgo'!R17</f>
        <v>0</v>
      </c>
      <c r="P15" s="617"/>
      <c r="Q15" s="617"/>
      <c r="R15" s="618"/>
    </row>
    <row r="16" spans="1:20" x14ac:dyDescent="0.2">
      <c r="A16" s="620"/>
      <c r="B16" s="621"/>
      <c r="C16" s="621"/>
      <c r="D16" s="621"/>
      <c r="E16" s="621"/>
      <c r="F16" s="621"/>
      <c r="G16" s="566"/>
      <c r="H16" s="367">
        <f>+'04-Mapa de riesgo'!U18</f>
        <v>0</v>
      </c>
      <c r="I16" s="601"/>
      <c r="J16" s="614"/>
      <c r="K16" s="616"/>
      <c r="L16" s="601"/>
      <c r="M16" s="377">
        <f>+'04-Mapa de riesgo'!M18</f>
        <v>0</v>
      </c>
      <c r="N16" s="378">
        <f>+'04-Mapa de riesgo'!Q18</f>
        <v>0</v>
      </c>
      <c r="O16" s="378">
        <f>+'04-Mapa de riesgo'!R18</f>
        <v>0</v>
      </c>
      <c r="P16" s="617"/>
      <c r="Q16" s="617"/>
      <c r="R16" s="618"/>
    </row>
    <row r="17" spans="1:18" x14ac:dyDescent="0.2">
      <c r="A17" s="620"/>
      <c r="B17" s="621"/>
      <c r="C17" s="621"/>
      <c r="D17" s="621"/>
      <c r="E17" s="621"/>
      <c r="F17" s="621"/>
      <c r="G17" s="566"/>
      <c r="H17" s="367">
        <f>+'04-Mapa de riesgo'!U19</f>
        <v>0</v>
      </c>
      <c r="I17" s="601"/>
      <c r="J17" s="615"/>
      <c r="K17" s="616"/>
      <c r="L17" s="601"/>
      <c r="M17" s="377">
        <f>+'04-Mapa de riesgo'!M19</f>
        <v>0</v>
      </c>
      <c r="N17" s="378">
        <f>+'04-Mapa de riesgo'!Q19</f>
        <v>0</v>
      </c>
      <c r="O17" s="378">
        <f>+'04-Mapa de riesgo'!R19</f>
        <v>0</v>
      </c>
      <c r="P17" s="617"/>
      <c r="Q17" s="617"/>
      <c r="R17" s="618"/>
    </row>
    <row r="18" spans="1:18" x14ac:dyDescent="0.2">
      <c r="A18" s="619">
        <v>4</v>
      </c>
      <c r="B18" s="621">
        <f>+'04-Mapa de riesgo'!B20</f>
        <v>0</v>
      </c>
      <c r="C18" s="621">
        <f>+'04-Mapa de riesgo'!C20</f>
        <v>0</v>
      </c>
      <c r="D18" s="621">
        <f>+'04-Mapa de riesgo'!D20</f>
        <v>0</v>
      </c>
      <c r="E18" s="621">
        <f>+'04-Mapa de riesgo'!E20</f>
        <v>0</v>
      </c>
      <c r="F18" s="621">
        <f>+'04-Mapa de riesgo'!F20</f>
        <v>0</v>
      </c>
      <c r="G18" s="566" t="str">
        <f>+'04-Mapa de riesgo'!T20</f>
        <v/>
      </c>
      <c r="H18" s="367">
        <f>+'04-Mapa de riesgo'!U20</f>
        <v>0</v>
      </c>
      <c r="I18" s="601"/>
      <c r="J18" s="613">
        <f>+'04-Mapa de riesgo'!Y20</f>
        <v>0</v>
      </c>
      <c r="K18" s="616"/>
      <c r="L18" s="601"/>
      <c r="M18" s="377">
        <f>+'04-Mapa de riesgo'!M20</f>
        <v>0</v>
      </c>
      <c r="N18" s="378">
        <f>+'04-Mapa de riesgo'!Q20</f>
        <v>0</v>
      </c>
      <c r="O18" s="378">
        <f>+'04-Mapa de riesgo'!R20</f>
        <v>0</v>
      </c>
      <c r="P18" s="617"/>
      <c r="Q18" s="617"/>
      <c r="R18" s="618"/>
    </row>
    <row r="19" spans="1:18" x14ac:dyDescent="0.2">
      <c r="A19" s="620"/>
      <c r="B19" s="621"/>
      <c r="C19" s="621"/>
      <c r="D19" s="621"/>
      <c r="E19" s="621"/>
      <c r="F19" s="621"/>
      <c r="G19" s="566"/>
      <c r="H19" s="367">
        <f>+'04-Mapa de riesgo'!U21</f>
        <v>0</v>
      </c>
      <c r="I19" s="601"/>
      <c r="J19" s="614"/>
      <c r="K19" s="616"/>
      <c r="L19" s="601"/>
      <c r="M19" s="377">
        <f>+'04-Mapa de riesgo'!M21</f>
        <v>0</v>
      </c>
      <c r="N19" s="378">
        <f>+'04-Mapa de riesgo'!Q21</f>
        <v>0</v>
      </c>
      <c r="O19" s="378">
        <f>+'04-Mapa de riesgo'!R21</f>
        <v>0</v>
      </c>
      <c r="P19" s="617"/>
      <c r="Q19" s="617"/>
      <c r="R19" s="618"/>
    </row>
    <row r="20" spans="1:18" x14ac:dyDescent="0.2">
      <c r="A20" s="620"/>
      <c r="B20" s="621"/>
      <c r="C20" s="621"/>
      <c r="D20" s="621"/>
      <c r="E20" s="621"/>
      <c r="F20" s="621"/>
      <c r="G20" s="566"/>
      <c r="H20" s="367">
        <f>+'04-Mapa de riesgo'!U22</f>
        <v>0</v>
      </c>
      <c r="I20" s="601"/>
      <c r="J20" s="615"/>
      <c r="K20" s="616"/>
      <c r="L20" s="601"/>
      <c r="M20" s="377">
        <f>+'04-Mapa de riesgo'!M22</f>
        <v>0</v>
      </c>
      <c r="N20" s="378">
        <f>+'04-Mapa de riesgo'!Q22</f>
        <v>0</v>
      </c>
      <c r="O20" s="378">
        <f>+'04-Mapa de riesgo'!R22</f>
        <v>0</v>
      </c>
      <c r="P20" s="617"/>
      <c r="Q20" s="617"/>
      <c r="R20" s="618"/>
    </row>
    <row r="21" spans="1:18" x14ac:dyDescent="0.2">
      <c r="A21" s="619">
        <v>5</v>
      </c>
      <c r="B21" s="621">
        <f>+'04-Mapa de riesgo'!B23</f>
        <v>0</v>
      </c>
      <c r="C21" s="621">
        <f>+'04-Mapa de riesgo'!C23</f>
        <v>0</v>
      </c>
      <c r="D21" s="621">
        <f>+'04-Mapa de riesgo'!D23</f>
        <v>0</v>
      </c>
      <c r="E21" s="621">
        <f>+'04-Mapa de riesgo'!E23</f>
        <v>0</v>
      </c>
      <c r="F21" s="621">
        <f>+'04-Mapa de riesgo'!F23</f>
        <v>0</v>
      </c>
      <c r="G21" s="566" t="str">
        <f>+'04-Mapa de riesgo'!T23</f>
        <v/>
      </c>
      <c r="H21" s="367">
        <f>+'04-Mapa de riesgo'!U23</f>
        <v>0</v>
      </c>
      <c r="I21" s="601"/>
      <c r="J21" s="613">
        <f>+'04-Mapa de riesgo'!Y23</f>
        <v>0</v>
      </c>
      <c r="K21" s="616"/>
      <c r="L21" s="601"/>
      <c r="M21" s="377">
        <f>+'04-Mapa de riesgo'!M23</f>
        <v>0</v>
      </c>
      <c r="N21" s="378">
        <f>+'04-Mapa de riesgo'!Q23</f>
        <v>0</v>
      </c>
      <c r="O21" s="378">
        <f>+'04-Mapa de riesgo'!R23</f>
        <v>0</v>
      </c>
      <c r="P21" s="617"/>
      <c r="Q21" s="617"/>
      <c r="R21" s="618"/>
    </row>
    <row r="22" spans="1:18" x14ac:dyDescent="0.2">
      <c r="A22" s="620"/>
      <c r="B22" s="621"/>
      <c r="C22" s="621"/>
      <c r="D22" s="621"/>
      <c r="E22" s="621"/>
      <c r="F22" s="621"/>
      <c r="G22" s="566"/>
      <c r="H22" s="367">
        <f>+'04-Mapa de riesgo'!U24</f>
        <v>0</v>
      </c>
      <c r="I22" s="601"/>
      <c r="J22" s="614"/>
      <c r="K22" s="616"/>
      <c r="L22" s="601"/>
      <c r="M22" s="377">
        <f>+'04-Mapa de riesgo'!M24</f>
        <v>0</v>
      </c>
      <c r="N22" s="378">
        <f>+'04-Mapa de riesgo'!Q24</f>
        <v>0</v>
      </c>
      <c r="O22" s="378">
        <f>+'04-Mapa de riesgo'!R24</f>
        <v>0</v>
      </c>
      <c r="P22" s="617"/>
      <c r="Q22" s="617"/>
      <c r="R22" s="618"/>
    </row>
    <row r="23" spans="1:18" x14ac:dyDescent="0.2">
      <c r="A23" s="620"/>
      <c r="B23" s="621"/>
      <c r="C23" s="621"/>
      <c r="D23" s="621"/>
      <c r="E23" s="621"/>
      <c r="F23" s="621"/>
      <c r="G23" s="566"/>
      <c r="H23" s="367">
        <f>+'04-Mapa de riesgo'!U25</f>
        <v>0</v>
      </c>
      <c r="I23" s="601"/>
      <c r="J23" s="615"/>
      <c r="K23" s="616"/>
      <c r="L23" s="601"/>
      <c r="M23" s="377">
        <f>+'04-Mapa de riesgo'!M25</f>
        <v>0</v>
      </c>
      <c r="N23" s="378">
        <f>+'04-Mapa de riesgo'!Q25</f>
        <v>0</v>
      </c>
      <c r="O23" s="378">
        <f>+'04-Mapa de riesgo'!R25</f>
        <v>0</v>
      </c>
      <c r="P23" s="617"/>
      <c r="Q23" s="617"/>
      <c r="R23" s="618"/>
    </row>
    <row r="24" spans="1:18" x14ac:dyDescent="0.2">
      <c r="A24" s="619">
        <v>6</v>
      </c>
      <c r="B24" s="621">
        <f>+'04-Mapa de riesgo'!B26</f>
        <v>0</v>
      </c>
      <c r="C24" s="621">
        <f>+'04-Mapa de riesgo'!C26</f>
        <v>0</v>
      </c>
      <c r="D24" s="621">
        <f>+'04-Mapa de riesgo'!D26</f>
        <v>0</v>
      </c>
      <c r="E24" s="621">
        <f>+'04-Mapa de riesgo'!E26</f>
        <v>0</v>
      </c>
      <c r="F24" s="621">
        <f>+'04-Mapa de riesgo'!F26</f>
        <v>0</v>
      </c>
      <c r="G24" s="566" t="str">
        <f>+'04-Mapa de riesgo'!T26</f>
        <v/>
      </c>
      <c r="H24" s="367">
        <f>+'04-Mapa de riesgo'!U26</f>
        <v>0</v>
      </c>
      <c r="I24" s="601"/>
      <c r="J24" s="613">
        <f>+'04-Mapa de riesgo'!Y26</f>
        <v>0</v>
      </c>
      <c r="K24" s="616"/>
      <c r="L24" s="601"/>
      <c r="M24" s="377">
        <f>+'04-Mapa de riesgo'!M26</f>
        <v>0</v>
      </c>
      <c r="N24" s="378">
        <f>+'04-Mapa de riesgo'!Q26</f>
        <v>0</v>
      </c>
      <c r="O24" s="378">
        <f>+'04-Mapa de riesgo'!R26</f>
        <v>0</v>
      </c>
      <c r="P24" s="617"/>
      <c r="Q24" s="617"/>
      <c r="R24" s="618"/>
    </row>
    <row r="25" spans="1:18" x14ac:dyDescent="0.2">
      <c r="A25" s="620"/>
      <c r="B25" s="621"/>
      <c r="C25" s="621"/>
      <c r="D25" s="621"/>
      <c r="E25" s="621"/>
      <c r="F25" s="621"/>
      <c r="G25" s="566"/>
      <c r="H25" s="367">
        <f>+'04-Mapa de riesgo'!U27</f>
        <v>0</v>
      </c>
      <c r="I25" s="601"/>
      <c r="J25" s="614"/>
      <c r="K25" s="616"/>
      <c r="L25" s="601"/>
      <c r="M25" s="377">
        <f>+'04-Mapa de riesgo'!M27</f>
        <v>0</v>
      </c>
      <c r="N25" s="378">
        <f>+'04-Mapa de riesgo'!Q27</f>
        <v>0</v>
      </c>
      <c r="O25" s="378">
        <f>+'04-Mapa de riesgo'!R27</f>
        <v>0</v>
      </c>
      <c r="P25" s="617"/>
      <c r="Q25" s="617"/>
      <c r="R25" s="618"/>
    </row>
    <row r="26" spans="1:18" x14ac:dyDescent="0.2">
      <c r="A26" s="620"/>
      <c r="B26" s="621"/>
      <c r="C26" s="621"/>
      <c r="D26" s="621"/>
      <c r="E26" s="621"/>
      <c r="F26" s="621"/>
      <c r="G26" s="566"/>
      <c r="H26" s="369">
        <f>+'04-Mapa de riesgo'!U28</f>
        <v>0</v>
      </c>
      <c r="I26" s="601"/>
      <c r="J26" s="615"/>
      <c r="K26" s="616"/>
      <c r="L26" s="601"/>
      <c r="M26" s="377">
        <f>+'04-Mapa de riesgo'!M28</f>
        <v>0</v>
      </c>
      <c r="N26" s="378">
        <f>+'04-Mapa de riesgo'!Q28</f>
        <v>0</v>
      </c>
      <c r="O26" s="378">
        <f>+'04-Mapa de riesgo'!R28</f>
        <v>0</v>
      </c>
      <c r="P26" s="617"/>
      <c r="Q26" s="617"/>
      <c r="R26" s="618"/>
    </row>
    <row r="27" spans="1:18" x14ac:dyDescent="0.2">
      <c r="A27" s="619">
        <v>7</v>
      </c>
      <c r="B27" s="621">
        <f>+'04-Mapa de riesgo'!B29</f>
        <v>0</v>
      </c>
      <c r="C27" s="621">
        <f>+'04-Mapa de riesgo'!C29</f>
        <v>0</v>
      </c>
      <c r="D27" s="621">
        <f>+'04-Mapa de riesgo'!D29</f>
        <v>0</v>
      </c>
      <c r="E27" s="621">
        <f>+'04-Mapa de riesgo'!E29</f>
        <v>0</v>
      </c>
      <c r="F27" s="621">
        <f>+'04-Mapa de riesgo'!F29</f>
        <v>0</v>
      </c>
      <c r="G27" s="640" t="str">
        <f>+'04-Mapa de riesgo'!T29</f>
        <v/>
      </c>
      <c r="H27" s="367">
        <f>+'04-Mapa de riesgo'!U29</f>
        <v>0</v>
      </c>
      <c r="I27" s="601"/>
      <c r="J27" s="613">
        <f>+'04-Mapa de riesgo'!Y29</f>
        <v>0</v>
      </c>
      <c r="K27" s="616"/>
      <c r="L27" s="601"/>
      <c r="M27" s="377">
        <f>+'04-Mapa de riesgo'!M29</f>
        <v>0</v>
      </c>
      <c r="N27" s="378">
        <f>+'04-Mapa de riesgo'!Q29</f>
        <v>0</v>
      </c>
      <c r="O27" s="378">
        <f>+'04-Mapa de riesgo'!R29</f>
        <v>0</v>
      </c>
      <c r="P27" s="617"/>
      <c r="Q27" s="617"/>
      <c r="R27" s="618"/>
    </row>
    <row r="28" spans="1:18" x14ac:dyDescent="0.2">
      <c r="A28" s="620"/>
      <c r="B28" s="621"/>
      <c r="C28" s="621"/>
      <c r="D28" s="621"/>
      <c r="E28" s="621"/>
      <c r="F28" s="621"/>
      <c r="G28" s="641"/>
      <c r="H28" s="367">
        <f>+'04-Mapa de riesgo'!U30</f>
        <v>0</v>
      </c>
      <c r="I28" s="601"/>
      <c r="J28" s="614"/>
      <c r="K28" s="616"/>
      <c r="L28" s="601"/>
      <c r="M28" s="377">
        <f>+'04-Mapa de riesgo'!M30</f>
        <v>0</v>
      </c>
      <c r="N28" s="378">
        <f>+'04-Mapa de riesgo'!Q30</f>
        <v>0</v>
      </c>
      <c r="O28" s="378">
        <f>+'04-Mapa de riesgo'!R30</f>
        <v>0</v>
      </c>
      <c r="P28" s="617"/>
      <c r="Q28" s="617"/>
      <c r="R28" s="618"/>
    </row>
    <row r="29" spans="1:18" x14ac:dyDescent="0.2">
      <c r="A29" s="620"/>
      <c r="B29" s="621"/>
      <c r="C29" s="621"/>
      <c r="D29" s="621"/>
      <c r="E29" s="621"/>
      <c r="F29" s="621"/>
      <c r="G29" s="565"/>
      <c r="H29" s="367">
        <f>+'04-Mapa de riesgo'!U31</f>
        <v>0</v>
      </c>
      <c r="I29" s="601"/>
      <c r="J29" s="615"/>
      <c r="K29" s="616"/>
      <c r="L29" s="601"/>
      <c r="M29" s="377">
        <f>+'04-Mapa de riesgo'!M31</f>
        <v>0</v>
      </c>
      <c r="N29" s="378">
        <f>+'04-Mapa de riesgo'!Q31</f>
        <v>0</v>
      </c>
      <c r="O29" s="378">
        <f>+'04-Mapa de riesgo'!R31</f>
        <v>0</v>
      </c>
      <c r="P29" s="617"/>
      <c r="Q29" s="617"/>
      <c r="R29" s="618"/>
    </row>
    <row r="30" spans="1:18" x14ac:dyDescent="0.2">
      <c r="A30" s="619">
        <v>8</v>
      </c>
      <c r="B30" s="621">
        <f>+'04-Mapa de riesgo'!B32</f>
        <v>0</v>
      </c>
      <c r="C30" s="621">
        <f>+'04-Mapa de riesgo'!C32</f>
        <v>0</v>
      </c>
      <c r="D30" s="621">
        <f>+'04-Mapa de riesgo'!D32</f>
        <v>0</v>
      </c>
      <c r="E30" s="621">
        <f>+'04-Mapa de riesgo'!E32</f>
        <v>0</v>
      </c>
      <c r="F30" s="621">
        <f>+'04-Mapa de riesgo'!F32</f>
        <v>0</v>
      </c>
      <c r="G30" s="640" t="str">
        <f>+'04-Mapa de riesgo'!T32</f>
        <v/>
      </c>
      <c r="H30" s="367">
        <f>+'04-Mapa de riesgo'!U32</f>
        <v>0</v>
      </c>
      <c r="I30" s="601"/>
      <c r="J30" s="613">
        <f>+'04-Mapa de riesgo'!Y32</f>
        <v>0</v>
      </c>
      <c r="K30" s="616"/>
      <c r="L30" s="601"/>
      <c r="M30" s="377">
        <f>+'04-Mapa de riesgo'!M32</f>
        <v>0</v>
      </c>
      <c r="N30" s="378">
        <f>+'04-Mapa de riesgo'!Q32</f>
        <v>0</v>
      </c>
      <c r="O30" s="378">
        <f>+'04-Mapa de riesgo'!R32</f>
        <v>0</v>
      </c>
      <c r="P30" s="617"/>
      <c r="Q30" s="617"/>
      <c r="R30" s="618"/>
    </row>
    <row r="31" spans="1:18" x14ac:dyDescent="0.2">
      <c r="A31" s="620"/>
      <c r="B31" s="621"/>
      <c r="C31" s="621"/>
      <c r="D31" s="621"/>
      <c r="E31" s="621"/>
      <c r="F31" s="621"/>
      <c r="G31" s="641"/>
      <c r="H31" s="367">
        <f>+'04-Mapa de riesgo'!U33</f>
        <v>0</v>
      </c>
      <c r="I31" s="601"/>
      <c r="J31" s="614"/>
      <c r="K31" s="616"/>
      <c r="L31" s="601"/>
      <c r="M31" s="377">
        <f>+'04-Mapa de riesgo'!M33</f>
        <v>0</v>
      </c>
      <c r="N31" s="378">
        <f>+'04-Mapa de riesgo'!Q33</f>
        <v>0</v>
      </c>
      <c r="O31" s="378">
        <f>+'04-Mapa de riesgo'!R33</f>
        <v>0</v>
      </c>
      <c r="P31" s="617"/>
      <c r="Q31" s="617"/>
      <c r="R31" s="618"/>
    </row>
    <row r="32" spans="1:18" x14ac:dyDescent="0.2">
      <c r="A32" s="620"/>
      <c r="B32" s="621"/>
      <c r="C32" s="621"/>
      <c r="D32" s="621"/>
      <c r="E32" s="621"/>
      <c r="F32" s="621"/>
      <c r="G32" s="565"/>
      <c r="H32" s="367">
        <f>+'04-Mapa de riesgo'!U34</f>
        <v>0</v>
      </c>
      <c r="I32" s="601"/>
      <c r="J32" s="615"/>
      <c r="K32" s="616"/>
      <c r="L32" s="601"/>
      <c r="M32" s="377">
        <f>+'04-Mapa de riesgo'!M34</f>
        <v>0</v>
      </c>
      <c r="N32" s="378">
        <f>+'04-Mapa de riesgo'!Q34</f>
        <v>0</v>
      </c>
      <c r="O32" s="378">
        <f>+'04-Mapa de riesgo'!R34</f>
        <v>0</v>
      </c>
      <c r="P32" s="617"/>
      <c r="Q32" s="617"/>
      <c r="R32" s="618"/>
    </row>
    <row r="33" spans="1:18" x14ac:dyDescent="0.2">
      <c r="A33" s="619">
        <v>9</v>
      </c>
      <c r="B33" s="621">
        <f>+'04-Mapa de riesgo'!B35</f>
        <v>0</v>
      </c>
      <c r="C33" s="621">
        <f>+'04-Mapa de riesgo'!C35</f>
        <v>0</v>
      </c>
      <c r="D33" s="621">
        <f>+'04-Mapa de riesgo'!D35</f>
        <v>0</v>
      </c>
      <c r="E33" s="621">
        <f>+'04-Mapa de riesgo'!E35</f>
        <v>0</v>
      </c>
      <c r="F33" s="621">
        <f>+'04-Mapa de riesgo'!F35</f>
        <v>0</v>
      </c>
      <c r="G33" s="640" t="str">
        <f>+'04-Mapa de riesgo'!T35</f>
        <v/>
      </c>
      <c r="H33" s="367">
        <f>+'04-Mapa de riesgo'!U35</f>
        <v>0</v>
      </c>
      <c r="I33" s="601"/>
      <c r="J33" s="613">
        <f>+'04-Mapa de riesgo'!Y35</f>
        <v>0</v>
      </c>
      <c r="K33" s="616"/>
      <c r="L33" s="601"/>
      <c r="M33" s="377">
        <f>+'04-Mapa de riesgo'!M35</f>
        <v>0</v>
      </c>
      <c r="N33" s="378">
        <f>+'04-Mapa de riesgo'!Q35</f>
        <v>0</v>
      </c>
      <c r="O33" s="378">
        <f>+'04-Mapa de riesgo'!R35</f>
        <v>0</v>
      </c>
      <c r="P33" s="617"/>
      <c r="Q33" s="617"/>
      <c r="R33" s="618"/>
    </row>
    <row r="34" spans="1:18" x14ac:dyDescent="0.2">
      <c r="A34" s="620"/>
      <c r="B34" s="621"/>
      <c r="C34" s="621"/>
      <c r="D34" s="621"/>
      <c r="E34" s="621"/>
      <c r="F34" s="621"/>
      <c r="G34" s="641"/>
      <c r="H34" s="367">
        <f>+'04-Mapa de riesgo'!U36</f>
        <v>0</v>
      </c>
      <c r="I34" s="601"/>
      <c r="J34" s="614"/>
      <c r="K34" s="616"/>
      <c r="L34" s="601"/>
      <c r="M34" s="377">
        <f>+'04-Mapa de riesgo'!M36</f>
        <v>0</v>
      </c>
      <c r="N34" s="378">
        <f>+'04-Mapa de riesgo'!Q36</f>
        <v>0</v>
      </c>
      <c r="O34" s="378">
        <f>+'04-Mapa de riesgo'!R36</f>
        <v>0</v>
      </c>
      <c r="P34" s="617"/>
      <c r="Q34" s="617"/>
      <c r="R34" s="618"/>
    </row>
    <row r="35" spans="1:18" x14ac:dyDescent="0.2">
      <c r="A35" s="620"/>
      <c r="B35" s="621"/>
      <c r="C35" s="621"/>
      <c r="D35" s="621"/>
      <c r="E35" s="621"/>
      <c r="F35" s="621"/>
      <c r="G35" s="565"/>
      <c r="H35" s="367">
        <f>+'04-Mapa de riesgo'!U37</f>
        <v>0</v>
      </c>
      <c r="I35" s="601"/>
      <c r="J35" s="615"/>
      <c r="K35" s="616"/>
      <c r="L35" s="601"/>
      <c r="M35" s="377">
        <f>+'04-Mapa de riesgo'!M37</f>
        <v>0</v>
      </c>
      <c r="N35" s="378">
        <f>+'04-Mapa de riesgo'!Q37</f>
        <v>0</v>
      </c>
      <c r="O35" s="378">
        <f>+'04-Mapa de riesgo'!R37</f>
        <v>0</v>
      </c>
      <c r="P35" s="617"/>
      <c r="Q35" s="617"/>
      <c r="R35" s="618"/>
    </row>
    <row r="36" spans="1:18" x14ac:dyDescent="0.2">
      <c r="A36" s="619">
        <v>10</v>
      </c>
      <c r="B36" s="621">
        <f>+'04-Mapa de riesgo'!B38</f>
        <v>0</v>
      </c>
      <c r="C36" s="621">
        <f>+'04-Mapa de riesgo'!C38</f>
        <v>0</v>
      </c>
      <c r="D36" s="621">
        <f>+'04-Mapa de riesgo'!D38</f>
        <v>0</v>
      </c>
      <c r="E36" s="621">
        <f>+'04-Mapa de riesgo'!E38</f>
        <v>0</v>
      </c>
      <c r="F36" s="621">
        <f>+'04-Mapa de riesgo'!F38</f>
        <v>0</v>
      </c>
      <c r="G36" s="640" t="str">
        <f>+'04-Mapa de riesgo'!T38</f>
        <v/>
      </c>
      <c r="H36" s="367">
        <f>+'04-Mapa de riesgo'!U38</f>
        <v>0</v>
      </c>
      <c r="I36" s="601"/>
      <c r="J36" s="613">
        <f>+'04-Mapa de riesgo'!Y38</f>
        <v>0</v>
      </c>
      <c r="K36" s="616"/>
      <c r="L36" s="601"/>
      <c r="M36" s="377">
        <f>+'04-Mapa de riesgo'!M38</f>
        <v>0</v>
      </c>
      <c r="N36" s="378">
        <f>+'04-Mapa de riesgo'!Q38</f>
        <v>0</v>
      </c>
      <c r="O36" s="378">
        <f>+'04-Mapa de riesgo'!R38</f>
        <v>0</v>
      </c>
      <c r="P36" s="617"/>
      <c r="Q36" s="617"/>
      <c r="R36" s="618"/>
    </row>
    <row r="37" spans="1:18" x14ac:dyDescent="0.2">
      <c r="A37" s="620"/>
      <c r="B37" s="621"/>
      <c r="C37" s="621"/>
      <c r="D37" s="621"/>
      <c r="E37" s="621"/>
      <c r="F37" s="621"/>
      <c r="G37" s="641"/>
      <c r="H37" s="367">
        <f>+'04-Mapa de riesgo'!U39</f>
        <v>0</v>
      </c>
      <c r="I37" s="601"/>
      <c r="J37" s="614"/>
      <c r="K37" s="616"/>
      <c r="L37" s="601"/>
      <c r="M37" s="377">
        <f>+'04-Mapa de riesgo'!M39</f>
        <v>0</v>
      </c>
      <c r="N37" s="378">
        <f>+'04-Mapa de riesgo'!Q39</f>
        <v>0</v>
      </c>
      <c r="O37" s="378">
        <f>+'04-Mapa de riesgo'!R39</f>
        <v>0</v>
      </c>
      <c r="P37" s="617"/>
      <c r="Q37" s="617"/>
      <c r="R37" s="618"/>
    </row>
    <row r="38" spans="1:18" x14ac:dyDescent="0.2">
      <c r="A38" s="620"/>
      <c r="B38" s="621"/>
      <c r="C38" s="621"/>
      <c r="D38" s="621"/>
      <c r="E38" s="621"/>
      <c r="F38" s="621"/>
      <c r="G38" s="565"/>
      <c r="H38" s="367">
        <f>+'04-Mapa de riesgo'!U40</f>
        <v>0</v>
      </c>
      <c r="I38" s="601"/>
      <c r="J38" s="615"/>
      <c r="K38" s="616"/>
      <c r="L38" s="601"/>
      <c r="M38" s="377">
        <f>+'04-Mapa de riesgo'!M40</f>
        <v>0</v>
      </c>
      <c r="N38" s="378">
        <f>+'04-Mapa de riesgo'!Q40</f>
        <v>0</v>
      </c>
      <c r="O38" s="378">
        <f>+'04-Mapa de riesgo'!R40</f>
        <v>0</v>
      </c>
      <c r="P38" s="617"/>
      <c r="Q38" s="617"/>
      <c r="R38" s="618"/>
    </row>
    <row r="39" spans="1:18" x14ac:dyDescent="0.2">
      <c r="A39" s="619">
        <v>11</v>
      </c>
      <c r="B39" s="621">
        <f>+'04-Mapa de riesgo'!B41</f>
        <v>0</v>
      </c>
      <c r="C39" s="621">
        <f>+'04-Mapa de riesgo'!C41</f>
        <v>0</v>
      </c>
      <c r="D39" s="621">
        <f>+'04-Mapa de riesgo'!D41</f>
        <v>0</v>
      </c>
      <c r="E39" s="621">
        <f>+'04-Mapa de riesgo'!E41</f>
        <v>0</v>
      </c>
      <c r="F39" s="621">
        <f>+'04-Mapa de riesgo'!F41</f>
        <v>0</v>
      </c>
      <c r="G39" s="640" t="str">
        <f>+'04-Mapa de riesgo'!T41</f>
        <v/>
      </c>
      <c r="H39" s="367">
        <f>+'04-Mapa de riesgo'!U41</f>
        <v>0</v>
      </c>
      <c r="I39" s="601"/>
      <c r="J39" s="613">
        <f>+'04-Mapa de riesgo'!Y41</f>
        <v>0</v>
      </c>
      <c r="K39" s="616"/>
      <c r="L39" s="601"/>
      <c r="M39" s="377">
        <f>+'04-Mapa de riesgo'!M41</f>
        <v>0</v>
      </c>
      <c r="N39" s="378">
        <f>+'04-Mapa de riesgo'!Q41</f>
        <v>0</v>
      </c>
      <c r="O39" s="378">
        <f>+'04-Mapa de riesgo'!R41</f>
        <v>0</v>
      </c>
      <c r="P39" s="617"/>
      <c r="Q39" s="617"/>
      <c r="R39" s="618"/>
    </row>
    <row r="40" spans="1:18" x14ac:dyDescent="0.2">
      <c r="A40" s="620"/>
      <c r="B40" s="621"/>
      <c r="C40" s="621"/>
      <c r="D40" s="621"/>
      <c r="E40" s="621"/>
      <c r="F40" s="621"/>
      <c r="G40" s="641"/>
      <c r="H40" s="367">
        <f>+'04-Mapa de riesgo'!U42</f>
        <v>0</v>
      </c>
      <c r="I40" s="601"/>
      <c r="J40" s="614"/>
      <c r="K40" s="616"/>
      <c r="L40" s="601"/>
      <c r="M40" s="377">
        <f>+'04-Mapa de riesgo'!M42</f>
        <v>0</v>
      </c>
      <c r="N40" s="378">
        <f>+'04-Mapa de riesgo'!Q42</f>
        <v>0</v>
      </c>
      <c r="O40" s="378">
        <f>+'04-Mapa de riesgo'!R42</f>
        <v>0</v>
      </c>
      <c r="P40" s="617"/>
      <c r="Q40" s="617"/>
      <c r="R40" s="618"/>
    </row>
    <row r="41" spans="1:18" x14ac:dyDescent="0.2">
      <c r="A41" s="620"/>
      <c r="B41" s="621"/>
      <c r="C41" s="621"/>
      <c r="D41" s="621"/>
      <c r="E41" s="621"/>
      <c r="F41" s="621"/>
      <c r="G41" s="565"/>
      <c r="H41" s="367">
        <f>+'04-Mapa de riesgo'!U43</f>
        <v>0</v>
      </c>
      <c r="I41" s="601"/>
      <c r="J41" s="615"/>
      <c r="K41" s="616"/>
      <c r="L41" s="601"/>
      <c r="M41" s="377">
        <f>+'04-Mapa de riesgo'!M43</f>
        <v>0</v>
      </c>
      <c r="N41" s="378">
        <f>+'04-Mapa de riesgo'!Q43</f>
        <v>0</v>
      </c>
      <c r="O41" s="378">
        <f>+'04-Mapa de riesgo'!R43</f>
        <v>0</v>
      </c>
      <c r="P41" s="617"/>
      <c r="Q41" s="617"/>
      <c r="R41" s="618"/>
    </row>
    <row r="42" spans="1:18" x14ac:dyDescent="0.2">
      <c r="A42" s="619">
        <v>12</v>
      </c>
      <c r="B42" s="621">
        <f>+'04-Mapa de riesgo'!B44</f>
        <v>0</v>
      </c>
      <c r="C42" s="621">
        <f>+'04-Mapa de riesgo'!C44</f>
        <v>0</v>
      </c>
      <c r="D42" s="621">
        <f>+'04-Mapa de riesgo'!D44</f>
        <v>0</v>
      </c>
      <c r="E42" s="621">
        <f>+'04-Mapa de riesgo'!E44</f>
        <v>0</v>
      </c>
      <c r="F42" s="621">
        <f>+'04-Mapa de riesgo'!F44</f>
        <v>0</v>
      </c>
      <c r="G42" s="640" t="str">
        <f>+'04-Mapa de riesgo'!T44</f>
        <v/>
      </c>
      <c r="H42" s="367">
        <f>+'04-Mapa de riesgo'!U44</f>
        <v>0</v>
      </c>
      <c r="I42" s="601"/>
      <c r="J42" s="613">
        <f>+'04-Mapa de riesgo'!Y44</f>
        <v>0</v>
      </c>
      <c r="K42" s="616"/>
      <c r="L42" s="601"/>
      <c r="M42" s="377">
        <f>+'04-Mapa de riesgo'!M44</f>
        <v>0</v>
      </c>
      <c r="N42" s="378">
        <f>+'04-Mapa de riesgo'!Q44</f>
        <v>0</v>
      </c>
      <c r="O42" s="378">
        <f>+'04-Mapa de riesgo'!R44</f>
        <v>0</v>
      </c>
      <c r="P42" s="617"/>
      <c r="Q42" s="617"/>
      <c r="R42" s="618"/>
    </row>
    <row r="43" spans="1:18" x14ac:dyDescent="0.2">
      <c r="A43" s="620"/>
      <c r="B43" s="621"/>
      <c r="C43" s="621"/>
      <c r="D43" s="621"/>
      <c r="E43" s="621"/>
      <c r="F43" s="621"/>
      <c r="G43" s="641"/>
      <c r="H43" s="367">
        <f>+'04-Mapa de riesgo'!U45</f>
        <v>0</v>
      </c>
      <c r="I43" s="601"/>
      <c r="J43" s="614"/>
      <c r="K43" s="616"/>
      <c r="L43" s="601"/>
      <c r="M43" s="377">
        <f>+'04-Mapa de riesgo'!M45</f>
        <v>0</v>
      </c>
      <c r="N43" s="378">
        <f>+'04-Mapa de riesgo'!Q45</f>
        <v>0</v>
      </c>
      <c r="O43" s="378">
        <f>+'04-Mapa de riesgo'!R45</f>
        <v>0</v>
      </c>
      <c r="P43" s="617"/>
      <c r="Q43" s="617"/>
      <c r="R43" s="618"/>
    </row>
    <row r="44" spans="1:18" x14ac:dyDescent="0.2">
      <c r="A44" s="620"/>
      <c r="B44" s="621"/>
      <c r="C44" s="621"/>
      <c r="D44" s="621"/>
      <c r="E44" s="621"/>
      <c r="F44" s="621"/>
      <c r="G44" s="565"/>
      <c r="H44" s="369">
        <f>+'04-Mapa de riesgo'!U46</f>
        <v>0</v>
      </c>
      <c r="I44" s="601"/>
      <c r="J44" s="615"/>
      <c r="K44" s="616"/>
      <c r="L44" s="601"/>
      <c r="M44" s="377">
        <f>+'04-Mapa de riesgo'!M46</f>
        <v>0</v>
      </c>
      <c r="N44" s="378">
        <f>+'04-Mapa de riesgo'!Q46</f>
        <v>0</v>
      </c>
      <c r="O44" s="378">
        <f>+'04-Mapa de riesgo'!R46</f>
        <v>0</v>
      </c>
      <c r="P44" s="617"/>
      <c r="Q44" s="617"/>
      <c r="R44" s="618"/>
    </row>
    <row r="45" spans="1:18" x14ac:dyDescent="0.2">
      <c r="A45" s="619">
        <v>13</v>
      </c>
      <c r="B45" s="621">
        <f>+'04-Mapa de riesgo'!B47</f>
        <v>0</v>
      </c>
      <c r="C45" s="621">
        <f>+'04-Mapa de riesgo'!C47</f>
        <v>0</v>
      </c>
      <c r="D45" s="621">
        <f>+'04-Mapa de riesgo'!D47</f>
        <v>0</v>
      </c>
      <c r="E45" s="621">
        <f>+'04-Mapa de riesgo'!E47</f>
        <v>0</v>
      </c>
      <c r="F45" s="621">
        <f>+'04-Mapa de riesgo'!F47</f>
        <v>0</v>
      </c>
      <c r="G45" s="640" t="str">
        <f>+'04-Mapa de riesgo'!T47</f>
        <v/>
      </c>
      <c r="H45" s="367">
        <f>+'04-Mapa de riesgo'!U47</f>
        <v>0</v>
      </c>
      <c r="I45" s="601"/>
      <c r="J45" s="613">
        <f>+'04-Mapa de riesgo'!Y47</f>
        <v>0</v>
      </c>
      <c r="K45" s="616"/>
      <c r="L45" s="601"/>
      <c r="M45" s="377">
        <f>+'04-Mapa de riesgo'!M47</f>
        <v>0</v>
      </c>
      <c r="N45" s="378">
        <f>+'04-Mapa de riesgo'!Q47</f>
        <v>0</v>
      </c>
      <c r="O45" s="378">
        <f>+'04-Mapa de riesgo'!R47</f>
        <v>0</v>
      </c>
      <c r="P45" s="617"/>
      <c r="Q45" s="617"/>
      <c r="R45" s="618"/>
    </row>
    <row r="46" spans="1:18" x14ac:dyDescent="0.2">
      <c r="A46" s="620"/>
      <c r="B46" s="621"/>
      <c r="C46" s="621"/>
      <c r="D46" s="621"/>
      <c r="E46" s="621"/>
      <c r="F46" s="621"/>
      <c r="G46" s="641"/>
      <c r="H46" s="367">
        <f>+'04-Mapa de riesgo'!U48</f>
        <v>0</v>
      </c>
      <c r="I46" s="601"/>
      <c r="J46" s="614"/>
      <c r="K46" s="616"/>
      <c r="L46" s="601"/>
      <c r="M46" s="377">
        <f>+'04-Mapa de riesgo'!M48</f>
        <v>0</v>
      </c>
      <c r="N46" s="378">
        <f>+'04-Mapa de riesgo'!Q48</f>
        <v>0</v>
      </c>
      <c r="O46" s="378">
        <f>+'04-Mapa de riesgo'!R48</f>
        <v>0</v>
      </c>
      <c r="P46" s="617"/>
      <c r="Q46" s="617"/>
      <c r="R46" s="618"/>
    </row>
    <row r="47" spans="1:18" x14ac:dyDescent="0.2">
      <c r="A47" s="620"/>
      <c r="B47" s="621"/>
      <c r="C47" s="621"/>
      <c r="D47" s="621"/>
      <c r="E47" s="621"/>
      <c r="F47" s="621"/>
      <c r="G47" s="565"/>
      <c r="H47" s="367">
        <f>+'04-Mapa de riesgo'!U49</f>
        <v>0</v>
      </c>
      <c r="I47" s="601"/>
      <c r="J47" s="615"/>
      <c r="K47" s="616"/>
      <c r="L47" s="601"/>
      <c r="M47" s="377">
        <f>+'04-Mapa de riesgo'!M49</f>
        <v>0</v>
      </c>
      <c r="N47" s="378">
        <f>+'04-Mapa de riesgo'!Q49</f>
        <v>0</v>
      </c>
      <c r="O47" s="378">
        <f>+'04-Mapa de riesgo'!R49</f>
        <v>0</v>
      </c>
      <c r="P47" s="617"/>
      <c r="Q47" s="617"/>
      <c r="R47" s="618"/>
    </row>
    <row r="48" spans="1:18" x14ac:dyDescent="0.2">
      <c r="A48" s="619">
        <v>14</v>
      </c>
      <c r="B48" s="621">
        <f>+'04-Mapa de riesgo'!B50</f>
        <v>0</v>
      </c>
      <c r="C48" s="621">
        <f>+'04-Mapa de riesgo'!C50</f>
        <v>0</v>
      </c>
      <c r="D48" s="621">
        <f>+'04-Mapa de riesgo'!D50</f>
        <v>0</v>
      </c>
      <c r="E48" s="621">
        <f>+'04-Mapa de riesgo'!E50</f>
        <v>0</v>
      </c>
      <c r="F48" s="621">
        <f>+'04-Mapa de riesgo'!F50</f>
        <v>0</v>
      </c>
      <c r="G48" s="640" t="str">
        <f>+'04-Mapa de riesgo'!T50</f>
        <v/>
      </c>
      <c r="H48" s="367">
        <f>+'04-Mapa de riesgo'!U50</f>
        <v>0</v>
      </c>
      <c r="I48" s="601"/>
      <c r="J48" s="613">
        <f>+'04-Mapa de riesgo'!Y50</f>
        <v>0</v>
      </c>
      <c r="K48" s="616"/>
      <c r="L48" s="601"/>
      <c r="M48" s="377">
        <f>+'04-Mapa de riesgo'!M50</f>
        <v>0</v>
      </c>
      <c r="N48" s="378">
        <f>+'04-Mapa de riesgo'!Q50</f>
        <v>0</v>
      </c>
      <c r="O48" s="378">
        <f>+'04-Mapa de riesgo'!R50</f>
        <v>0</v>
      </c>
      <c r="P48" s="617"/>
      <c r="Q48" s="617"/>
      <c r="R48" s="618"/>
    </row>
    <row r="49" spans="1:18" x14ac:dyDescent="0.2">
      <c r="A49" s="620"/>
      <c r="B49" s="621"/>
      <c r="C49" s="621"/>
      <c r="D49" s="621"/>
      <c r="E49" s="621"/>
      <c r="F49" s="621"/>
      <c r="G49" s="641"/>
      <c r="H49" s="367">
        <f>+'04-Mapa de riesgo'!U51</f>
        <v>0</v>
      </c>
      <c r="I49" s="601"/>
      <c r="J49" s="614"/>
      <c r="K49" s="616"/>
      <c r="L49" s="601"/>
      <c r="M49" s="377">
        <f>+'04-Mapa de riesgo'!M51</f>
        <v>0</v>
      </c>
      <c r="N49" s="378">
        <f>+'04-Mapa de riesgo'!Q51</f>
        <v>0</v>
      </c>
      <c r="O49" s="378">
        <f>+'04-Mapa de riesgo'!R51</f>
        <v>0</v>
      </c>
      <c r="P49" s="617"/>
      <c r="Q49" s="617"/>
      <c r="R49" s="618"/>
    </row>
    <row r="50" spans="1:18" x14ac:dyDescent="0.2">
      <c r="A50" s="620"/>
      <c r="B50" s="621"/>
      <c r="C50" s="621"/>
      <c r="D50" s="621"/>
      <c r="E50" s="621"/>
      <c r="F50" s="621"/>
      <c r="G50" s="565"/>
      <c r="H50" s="367">
        <f>+'04-Mapa de riesgo'!U52</f>
        <v>0</v>
      </c>
      <c r="I50" s="601"/>
      <c r="J50" s="615"/>
      <c r="K50" s="616"/>
      <c r="L50" s="601"/>
      <c r="M50" s="377">
        <f>+'04-Mapa de riesgo'!M52</f>
        <v>0</v>
      </c>
      <c r="N50" s="378">
        <f>+'04-Mapa de riesgo'!Q52</f>
        <v>0</v>
      </c>
      <c r="O50" s="378">
        <f>+'04-Mapa de riesgo'!R52</f>
        <v>0</v>
      </c>
      <c r="P50" s="617"/>
      <c r="Q50" s="617"/>
      <c r="R50" s="618"/>
    </row>
    <row r="51" spans="1:18" x14ac:dyDescent="0.2">
      <c r="A51" s="619">
        <v>15</v>
      </c>
      <c r="B51" s="621">
        <f>+'04-Mapa de riesgo'!B53</f>
        <v>0</v>
      </c>
      <c r="C51" s="621">
        <f>+'04-Mapa de riesgo'!C53</f>
        <v>0</v>
      </c>
      <c r="D51" s="621">
        <f>+'04-Mapa de riesgo'!D53</f>
        <v>0</v>
      </c>
      <c r="E51" s="621">
        <f>+'04-Mapa de riesgo'!E53</f>
        <v>0</v>
      </c>
      <c r="F51" s="621">
        <f>+'04-Mapa de riesgo'!F53</f>
        <v>0</v>
      </c>
      <c r="G51" s="640" t="str">
        <f>+'04-Mapa de riesgo'!T53</f>
        <v/>
      </c>
      <c r="H51" s="367">
        <f>+'04-Mapa de riesgo'!U53</f>
        <v>0</v>
      </c>
      <c r="I51" s="601"/>
      <c r="J51" s="613">
        <f>+'04-Mapa de riesgo'!Y53</f>
        <v>0</v>
      </c>
      <c r="K51" s="616"/>
      <c r="L51" s="601"/>
      <c r="M51" s="377">
        <f>+'04-Mapa de riesgo'!M53</f>
        <v>0</v>
      </c>
      <c r="N51" s="378">
        <f>+'04-Mapa de riesgo'!Q53</f>
        <v>0</v>
      </c>
      <c r="O51" s="378">
        <f>+'04-Mapa de riesgo'!R53</f>
        <v>0</v>
      </c>
      <c r="P51" s="617"/>
      <c r="Q51" s="617"/>
      <c r="R51" s="618"/>
    </row>
    <row r="52" spans="1:18" x14ac:dyDescent="0.2">
      <c r="A52" s="620"/>
      <c r="B52" s="621"/>
      <c r="C52" s="621"/>
      <c r="D52" s="621"/>
      <c r="E52" s="621"/>
      <c r="F52" s="621"/>
      <c r="G52" s="641"/>
      <c r="H52" s="367">
        <f>+'04-Mapa de riesgo'!U54</f>
        <v>0</v>
      </c>
      <c r="I52" s="601"/>
      <c r="J52" s="614"/>
      <c r="K52" s="616"/>
      <c r="L52" s="601"/>
      <c r="M52" s="377">
        <f>+'04-Mapa de riesgo'!M54</f>
        <v>0</v>
      </c>
      <c r="N52" s="378">
        <f>+'04-Mapa de riesgo'!Q54</f>
        <v>0</v>
      </c>
      <c r="O52" s="378">
        <f>+'04-Mapa de riesgo'!R54</f>
        <v>0</v>
      </c>
      <c r="P52" s="617"/>
      <c r="Q52" s="617"/>
      <c r="R52" s="618"/>
    </row>
    <row r="53" spans="1:18" x14ac:dyDescent="0.2">
      <c r="A53" s="620"/>
      <c r="B53" s="621"/>
      <c r="C53" s="621"/>
      <c r="D53" s="621"/>
      <c r="E53" s="621"/>
      <c r="F53" s="621"/>
      <c r="G53" s="565"/>
      <c r="H53" s="367">
        <f>+'04-Mapa de riesgo'!U55</f>
        <v>0</v>
      </c>
      <c r="I53" s="601"/>
      <c r="J53" s="615"/>
      <c r="K53" s="616"/>
      <c r="L53" s="601"/>
      <c r="M53" s="377">
        <f>+'04-Mapa de riesgo'!M55</f>
        <v>0</v>
      </c>
      <c r="N53" s="378">
        <f>+'04-Mapa de riesgo'!Q55</f>
        <v>0</v>
      </c>
      <c r="O53" s="378">
        <f>+'04-Mapa de riesgo'!R55</f>
        <v>0</v>
      </c>
      <c r="P53" s="617"/>
      <c r="Q53" s="617"/>
      <c r="R53" s="618"/>
    </row>
    <row r="54" spans="1:18" x14ac:dyDescent="0.2">
      <c r="A54" s="619">
        <v>16</v>
      </c>
      <c r="B54" s="621">
        <f>+'04-Mapa de riesgo'!B56</f>
        <v>0</v>
      </c>
      <c r="C54" s="621">
        <f>+'04-Mapa de riesgo'!C56</f>
        <v>0</v>
      </c>
      <c r="D54" s="621">
        <f>+'04-Mapa de riesgo'!D56</f>
        <v>0</v>
      </c>
      <c r="E54" s="621">
        <f>+'04-Mapa de riesgo'!E56</f>
        <v>0</v>
      </c>
      <c r="F54" s="621">
        <f>+'04-Mapa de riesgo'!F56</f>
        <v>0</v>
      </c>
      <c r="G54" s="640" t="str">
        <f>+'04-Mapa de riesgo'!T56</f>
        <v/>
      </c>
      <c r="H54" s="367">
        <f>+'04-Mapa de riesgo'!U56</f>
        <v>0</v>
      </c>
      <c r="I54" s="601"/>
      <c r="J54" s="613">
        <f>+'04-Mapa de riesgo'!Y56</f>
        <v>0</v>
      </c>
      <c r="K54" s="616"/>
      <c r="L54" s="601"/>
      <c r="M54" s="377">
        <f>+'04-Mapa de riesgo'!M56</f>
        <v>0</v>
      </c>
      <c r="N54" s="378">
        <f>+'04-Mapa de riesgo'!Q56</f>
        <v>0</v>
      </c>
      <c r="O54" s="378">
        <f>+'04-Mapa de riesgo'!R56</f>
        <v>0</v>
      </c>
      <c r="P54" s="617"/>
      <c r="Q54" s="617"/>
      <c r="R54" s="618"/>
    </row>
    <row r="55" spans="1:18" x14ac:dyDescent="0.2">
      <c r="A55" s="620"/>
      <c r="B55" s="621"/>
      <c r="C55" s="621"/>
      <c r="D55" s="621"/>
      <c r="E55" s="621"/>
      <c r="F55" s="621"/>
      <c r="G55" s="641"/>
      <c r="H55" s="367">
        <f>+'04-Mapa de riesgo'!U57</f>
        <v>0</v>
      </c>
      <c r="I55" s="601"/>
      <c r="J55" s="614"/>
      <c r="K55" s="616"/>
      <c r="L55" s="601"/>
      <c r="M55" s="377">
        <f>+'04-Mapa de riesgo'!M57</f>
        <v>0</v>
      </c>
      <c r="N55" s="378">
        <f>+'04-Mapa de riesgo'!Q57</f>
        <v>0</v>
      </c>
      <c r="O55" s="378">
        <f>+'04-Mapa de riesgo'!R57</f>
        <v>0</v>
      </c>
      <c r="P55" s="617"/>
      <c r="Q55" s="617"/>
      <c r="R55" s="618"/>
    </row>
    <row r="56" spans="1:18" x14ac:dyDescent="0.2">
      <c r="A56" s="620"/>
      <c r="B56" s="621"/>
      <c r="C56" s="621"/>
      <c r="D56" s="621"/>
      <c r="E56" s="621"/>
      <c r="F56" s="621"/>
      <c r="G56" s="565"/>
      <c r="H56" s="367">
        <f>+'04-Mapa de riesgo'!U58</f>
        <v>0</v>
      </c>
      <c r="I56" s="601"/>
      <c r="J56" s="615"/>
      <c r="K56" s="616"/>
      <c r="L56" s="601"/>
      <c r="M56" s="377">
        <f>+'04-Mapa de riesgo'!M58</f>
        <v>0</v>
      </c>
      <c r="N56" s="378">
        <f>+'04-Mapa de riesgo'!Q58</f>
        <v>0</v>
      </c>
      <c r="O56" s="378">
        <f>+'04-Mapa de riesgo'!R58</f>
        <v>0</v>
      </c>
      <c r="P56" s="617"/>
      <c r="Q56" s="617"/>
      <c r="R56" s="618"/>
    </row>
    <row r="57" spans="1:18" x14ac:dyDescent="0.2">
      <c r="A57" s="619">
        <v>17</v>
      </c>
      <c r="B57" s="621">
        <f>+'04-Mapa de riesgo'!B59</f>
        <v>0</v>
      </c>
      <c r="C57" s="621">
        <f>+'04-Mapa de riesgo'!C59</f>
        <v>0</v>
      </c>
      <c r="D57" s="621">
        <f>+'04-Mapa de riesgo'!D59</f>
        <v>0</v>
      </c>
      <c r="E57" s="621">
        <f>+'04-Mapa de riesgo'!E59</f>
        <v>0</v>
      </c>
      <c r="F57" s="621">
        <f>+'04-Mapa de riesgo'!F59</f>
        <v>0</v>
      </c>
      <c r="G57" s="640" t="str">
        <f>+'04-Mapa de riesgo'!T59</f>
        <v/>
      </c>
      <c r="H57" s="367">
        <f>+'04-Mapa de riesgo'!U59</f>
        <v>0</v>
      </c>
      <c r="I57" s="601"/>
      <c r="J57" s="613">
        <f>+'04-Mapa de riesgo'!Y59</f>
        <v>0</v>
      </c>
      <c r="K57" s="616"/>
      <c r="L57" s="601"/>
      <c r="M57" s="377">
        <f>+'04-Mapa de riesgo'!M59</f>
        <v>0</v>
      </c>
      <c r="N57" s="378">
        <f>+'04-Mapa de riesgo'!Q59</f>
        <v>0</v>
      </c>
      <c r="O57" s="378">
        <f>+'04-Mapa de riesgo'!R59</f>
        <v>0</v>
      </c>
      <c r="P57" s="617"/>
      <c r="Q57" s="617"/>
      <c r="R57" s="618"/>
    </row>
    <row r="58" spans="1:18" x14ac:dyDescent="0.2">
      <c r="A58" s="620"/>
      <c r="B58" s="621"/>
      <c r="C58" s="621"/>
      <c r="D58" s="621"/>
      <c r="E58" s="621"/>
      <c r="F58" s="621"/>
      <c r="G58" s="641"/>
      <c r="H58" s="367">
        <f>+'04-Mapa de riesgo'!U60</f>
        <v>0</v>
      </c>
      <c r="I58" s="601"/>
      <c r="J58" s="614"/>
      <c r="K58" s="616"/>
      <c r="L58" s="601"/>
      <c r="M58" s="377">
        <f>+'04-Mapa de riesgo'!M60</f>
        <v>0</v>
      </c>
      <c r="N58" s="378">
        <f>+'04-Mapa de riesgo'!Q60</f>
        <v>0</v>
      </c>
      <c r="O58" s="378">
        <f>+'04-Mapa de riesgo'!R60</f>
        <v>0</v>
      </c>
      <c r="P58" s="617"/>
      <c r="Q58" s="617"/>
      <c r="R58" s="618"/>
    </row>
    <row r="59" spans="1:18" x14ac:dyDescent="0.2">
      <c r="A59" s="620"/>
      <c r="B59" s="621"/>
      <c r="C59" s="621"/>
      <c r="D59" s="621"/>
      <c r="E59" s="621"/>
      <c r="F59" s="621"/>
      <c r="G59" s="565"/>
      <c r="H59" s="367">
        <f>+'04-Mapa de riesgo'!U61</f>
        <v>0</v>
      </c>
      <c r="I59" s="601"/>
      <c r="J59" s="615"/>
      <c r="K59" s="616"/>
      <c r="L59" s="601"/>
      <c r="M59" s="377">
        <f>+'04-Mapa de riesgo'!M61</f>
        <v>0</v>
      </c>
      <c r="N59" s="378">
        <f>+'04-Mapa de riesgo'!Q61</f>
        <v>0</v>
      </c>
      <c r="O59" s="378">
        <f>+'04-Mapa de riesgo'!R61</f>
        <v>0</v>
      </c>
      <c r="P59" s="617"/>
      <c r="Q59" s="617"/>
      <c r="R59" s="618"/>
    </row>
    <row r="60" spans="1:18" x14ac:dyDescent="0.2">
      <c r="A60" s="619">
        <v>18</v>
      </c>
      <c r="B60" s="621">
        <f>+'04-Mapa de riesgo'!B62</f>
        <v>0</v>
      </c>
      <c r="C60" s="621">
        <f>+'04-Mapa de riesgo'!C62</f>
        <v>0</v>
      </c>
      <c r="D60" s="621">
        <f>+'04-Mapa de riesgo'!D62</f>
        <v>0</v>
      </c>
      <c r="E60" s="621">
        <f>+'04-Mapa de riesgo'!E62</f>
        <v>0</v>
      </c>
      <c r="F60" s="621">
        <f>+'04-Mapa de riesgo'!F62</f>
        <v>0</v>
      </c>
      <c r="G60" s="640" t="str">
        <f>+'04-Mapa de riesgo'!T62</f>
        <v/>
      </c>
      <c r="H60" s="367">
        <f>+'04-Mapa de riesgo'!U62</f>
        <v>0</v>
      </c>
      <c r="I60" s="601"/>
      <c r="J60" s="613">
        <f>+'04-Mapa de riesgo'!Y62</f>
        <v>0</v>
      </c>
      <c r="K60" s="616"/>
      <c r="L60" s="601"/>
      <c r="M60" s="377">
        <f>+'04-Mapa de riesgo'!M62</f>
        <v>0</v>
      </c>
      <c r="N60" s="378">
        <f>+'04-Mapa de riesgo'!Q62</f>
        <v>0</v>
      </c>
      <c r="O60" s="378">
        <f>+'04-Mapa de riesgo'!R62</f>
        <v>0</v>
      </c>
      <c r="P60" s="617"/>
      <c r="Q60" s="617"/>
      <c r="R60" s="618"/>
    </row>
    <row r="61" spans="1:18" x14ac:dyDescent="0.2">
      <c r="A61" s="620"/>
      <c r="B61" s="621"/>
      <c r="C61" s="621"/>
      <c r="D61" s="621"/>
      <c r="E61" s="621"/>
      <c r="F61" s="621"/>
      <c r="G61" s="641"/>
      <c r="H61" s="367">
        <f>+'04-Mapa de riesgo'!U63</f>
        <v>0</v>
      </c>
      <c r="I61" s="601"/>
      <c r="J61" s="614"/>
      <c r="K61" s="616"/>
      <c r="L61" s="601"/>
      <c r="M61" s="377">
        <f>+'04-Mapa de riesgo'!M63</f>
        <v>0</v>
      </c>
      <c r="N61" s="378">
        <f>+'04-Mapa de riesgo'!Q63</f>
        <v>0</v>
      </c>
      <c r="O61" s="378">
        <f>+'04-Mapa de riesgo'!R63</f>
        <v>0</v>
      </c>
      <c r="P61" s="617"/>
      <c r="Q61" s="617"/>
      <c r="R61" s="618"/>
    </row>
    <row r="62" spans="1:18" x14ac:dyDescent="0.2">
      <c r="A62" s="620"/>
      <c r="B62" s="621"/>
      <c r="C62" s="621"/>
      <c r="D62" s="621"/>
      <c r="E62" s="621"/>
      <c r="F62" s="621"/>
      <c r="G62" s="565"/>
      <c r="H62" s="369">
        <f>+'04-Mapa de riesgo'!U64</f>
        <v>0</v>
      </c>
      <c r="I62" s="601"/>
      <c r="J62" s="615"/>
      <c r="K62" s="616"/>
      <c r="L62" s="601"/>
      <c r="M62" s="377">
        <f>+'04-Mapa de riesgo'!M64</f>
        <v>0</v>
      </c>
      <c r="N62" s="378">
        <f>+'04-Mapa de riesgo'!Q64</f>
        <v>0</v>
      </c>
      <c r="O62" s="378">
        <f>+'04-Mapa de riesgo'!R64</f>
        <v>0</v>
      </c>
      <c r="P62" s="617"/>
      <c r="Q62" s="617"/>
      <c r="R62" s="618"/>
    </row>
    <row r="63" spans="1:18" x14ac:dyDescent="0.2">
      <c r="A63" s="619">
        <v>19</v>
      </c>
      <c r="B63" s="621">
        <f>+'04-Mapa de riesgo'!B65</f>
        <v>0</v>
      </c>
      <c r="C63" s="621">
        <f>+'04-Mapa de riesgo'!C65</f>
        <v>0</v>
      </c>
      <c r="D63" s="621">
        <f>+'04-Mapa de riesgo'!D65</f>
        <v>0</v>
      </c>
      <c r="E63" s="621">
        <f>+'04-Mapa de riesgo'!E65</f>
        <v>0</v>
      </c>
      <c r="F63" s="621">
        <f>+'04-Mapa de riesgo'!F65</f>
        <v>0</v>
      </c>
      <c r="G63" s="640" t="str">
        <f>+'04-Mapa de riesgo'!T65</f>
        <v/>
      </c>
      <c r="H63" s="367">
        <f>+'04-Mapa de riesgo'!U65</f>
        <v>0</v>
      </c>
      <c r="I63" s="601"/>
      <c r="J63" s="613">
        <f>+'04-Mapa de riesgo'!Y65</f>
        <v>0</v>
      </c>
      <c r="K63" s="616"/>
      <c r="L63" s="601"/>
      <c r="M63" s="377">
        <f>+'04-Mapa de riesgo'!M65</f>
        <v>0</v>
      </c>
      <c r="N63" s="378">
        <f>+'04-Mapa de riesgo'!Q65</f>
        <v>0</v>
      </c>
      <c r="O63" s="378">
        <f>+'04-Mapa de riesgo'!R65</f>
        <v>0</v>
      </c>
      <c r="P63" s="617"/>
      <c r="Q63" s="617"/>
      <c r="R63" s="618"/>
    </row>
    <row r="64" spans="1:18" x14ac:dyDescent="0.2">
      <c r="A64" s="620"/>
      <c r="B64" s="621"/>
      <c r="C64" s="621"/>
      <c r="D64" s="621"/>
      <c r="E64" s="621"/>
      <c r="F64" s="621"/>
      <c r="G64" s="641"/>
      <c r="H64" s="367">
        <f>+'04-Mapa de riesgo'!U66</f>
        <v>0</v>
      </c>
      <c r="I64" s="601"/>
      <c r="J64" s="614"/>
      <c r="K64" s="616"/>
      <c r="L64" s="601"/>
      <c r="M64" s="377">
        <f>+'04-Mapa de riesgo'!M66</f>
        <v>0</v>
      </c>
      <c r="N64" s="378">
        <f>+'04-Mapa de riesgo'!Q66</f>
        <v>0</v>
      </c>
      <c r="O64" s="378">
        <f>+'04-Mapa de riesgo'!R66</f>
        <v>0</v>
      </c>
      <c r="P64" s="617"/>
      <c r="Q64" s="617"/>
      <c r="R64" s="618"/>
    </row>
    <row r="65" spans="1:18" x14ac:dyDescent="0.2">
      <c r="A65" s="620"/>
      <c r="B65" s="621"/>
      <c r="C65" s="621"/>
      <c r="D65" s="621"/>
      <c r="E65" s="621"/>
      <c r="F65" s="621"/>
      <c r="G65" s="565"/>
      <c r="H65" s="367">
        <f>+'04-Mapa de riesgo'!U67</f>
        <v>0</v>
      </c>
      <c r="I65" s="601"/>
      <c r="J65" s="615"/>
      <c r="K65" s="616"/>
      <c r="L65" s="601"/>
      <c r="M65" s="377">
        <f>+'04-Mapa de riesgo'!M67</f>
        <v>0</v>
      </c>
      <c r="N65" s="378">
        <f>+'04-Mapa de riesgo'!Q67</f>
        <v>0</v>
      </c>
      <c r="O65" s="378">
        <f>+'04-Mapa de riesgo'!R67</f>
        <v>0</v>
      </c>
      <c r="P65" s="617"/>
      <c r="Q65" s="617"/>
      <c r="R65" s="618"/>
    </row>
    <row r="66" spans="1:18" x14ac:dyDescent="0.2">
      <c r="A66" s="619">
        <v>20</v>
      </c>
      <c r="B66" s="621">
        <f>+'04-Mapa de riesgo'!B68</f>
        <v>0</v>
      </c>
      <c r="C66" s="621">
        <f>+'04-Mapa de riesgo'!C68</f>
        <v>0</v>
      </c>
      <c r="D66" s="621">
        <f>+'04-Mapa de riesgo'!D68</f>
        <v>0</v>
      </c>
      <c r="E66" s="621">
        <f>+'04-Mapa de riesgo'!E68</f>
        <v>0</v>
      </c>
      <c r="F66" s="621">
        <f>+'04-Mapa de riesgo'!F68</f>
        <v>0</v>
      </c>
      <c r="G66" s="640" t="str">
        <f>+'04-Mapa de riesgo'!T68</f>
        <v/>
      </c>
      <c r="H66" s="367">
        <f>+'04-Mapa de riesgo'!U68</f>
        <v>0</v>
      </c>
      <c r="I66" s="601"/>
      <c r="J66" s="613">
        <f>+'04-Mapa de riesgo'!Y68</f>
        <v>0</v>
      </c>
      <c r="K66" s="616"/>
      <c r="L66" s="601"/>
      <c r="M66" s="377">
        <f>+'04-Mapa de riesgo'!M68</f>
        <v>0</v>
      </c>
      <c r="N66" s="378">
        <f>+'04-Mapa de riesgo'!Q68</f>
        <v>0</v>
      </c>
      <c r="O66" s="378">
        <f>+'04-Mapa de riesgo'!R68</f>
        <v>0</v>
      </c>
      <c r="P66" s="617"/>
      <c r="Q66" s="617"/>
      <c r="R66" s="618"/>
    </row>
    <row r="67" spans="1:18" x14ac:dyDescent="0.2">
      <c r="A67" s="620"/>
      <c r="B67" s="621"/>
      <c r="C67" s="621"/>
      <c r="D67" s="621"/>
      <c r="E67" s="621"/>
      <c r="F67" s="621"/>
      <c r="G67" s="641"/>
      <c r="H67" s="367">
        <f>+'04-Mapa de riesgo'!U69</f>
        <v>0</v>
      </c>
      <c r="I67" s="601"/>
      <c r="J67" s="614"/>
      <c r="K67" s="616"/>
      <c r="L67" s="601"/>
      <c r="M67" s="377">
        <f>+'04-Mapa de riesgo'!M69</f>
        <v>0</v>
      </c>
      <c r="N67" s="378">
        <f>+'04-Mapa de riesgo'!Q69</f>
        <v>0</v>
      </c>
      <c r="O67" s="378">
        <f>+'04-Mapa de riesgo'!R69</f>
        <v>0</v>
      </c>
      <c r="P67" s="617"/>
      <c r="Q67" s="617"/>
      <c r="R67" s="618"/>
    </row>
    <row r="68" spans="1:18" x14ac:dyDescent="0.2">
      <c r="A68" s="620"/>
      <c r="B68" s="621"/>
      <c r="C68" s="621"/>
      <c r="D68" s="621"/>
      <c r="E68" s="621"/>
      <c r="F68" s="621"/>
      <c r="G68" s="565"/>
      <c r="H68" s="367">
        <f>+'04-Mapa de riesgo'!U70</f>
        <v>0</v>
      </c>
      <c r="I68" s="601"/>
      <c r="J68" s="615"/>
      <c r="K68" s="616"/>
      <c r="L68" s="601"/>
      <c r="M68" s="377">
        <f>+'04-Mapa de riesgo'!M70</f>
        <v>0</v>
      </c>
      <c r="N68" s="378">
        <f>+'04-Mapa de riesgo'!Q70</f>
        <v>0</v>
      </c>
      <c r="O68" s="378">
        <f>+'04-Mapa de riesgo'!R70</f>
        <v>0</v>
      </c>
      <c r="P68" s="617"/>
      <c r="Q68" s="617"/>
      <c r="R68" s="618"/>
    </row>
    <row r="69" spans="1:18" x14ac:dyDescent="0.2">
      <c r="A69" s="619">
        <v>21</v>
      </c>
      <c r="B69" s="621">
        <f>+'04-Mapa de riesgo'!B71</f>
        <v>0</v>
      </c>
      <c r="C69" s="621">
        <f>+'04-Mapa de riesgo'!C71</f>
        <v>0</v>
      </c>
      <c r="D69" s="621">
        <f>+'04-Mapa de riesgo'!D71</f>
        <v>0</v>
      </c>
      <c r="E69" s="621">
        <f>+'04-Mapa de riesgo'!E71</f>
        <v>0</v>
      </c>
      <c r="F69" s="621">
        <f>+'04-Mapa de riesgo'!F71</f>
        <v>0</v>
      </c>
      <c r="G69" s="640" t="str">
        <f>+'04-Mapa de riesgo'!T71</f>
        <v/>
      </c>
      <c r="H69" s="367">
        <f>+'04-Mapa de riesgo'!U71</f>
        <v>0</v>
      </c>
      <c r="I69" s="601"/>
      <c r="J69" s="613">
        <f>+'04-Mapa de riesgo'!Y71</f>
        <v>0</v>
      </c>
      <c r="K69" s="616"/>
      <c r="L69" s="601"/>
      <c r="M69" s="377">
        <f>+'04-Mapa de riesgo'!M71</f>
        <v>0</v>
      </c>
      <c r="N69" s="378">
        <f>+'04-Mapa de riesgo'!Q71</f>
        <v>0</v>
      </c>
      <c r="O69" s="378">
        <f>+'04-Mapa de riesgo'!R71</f>
        <v>0</v>
      </c>
      <c r="P69" s="617"/>
      <c r="Q69" s="617"/>
      <c r="R69" s="618"/>
    </row>
    <row r="70" spans="1:18" x14ac:dyDescent="0.2">
      <c r="A70" s="620"/>
      <c r="B70" s="621"/>
      <c r="C70" s="621"/>
      <c r="D70" s="621"/>
      <c r="E70" s="621"/>
      <c r="F70" s="621"/>
      <c r="G70" s="641"/>
      <c r="H70" s="367">
        <f>+'04-Mapa de riesgo'!U72</f>
        <v>0</v>
      </c>
      <c r="I70" s="601"/>
      <c r="J70" s="614"/>
      <c r="K70" s="616"/>
      <c r="L70" s="601"/>
      <c r="M70" s="377">
        <f>+'04-Mapa de riesgo'!M72</f>
        <v>0</v>
      </c>
      <c r="N70" s="378">
        <f>+'04-Mapa de riesgo'!Q72</f>
        <v>0</v>
      </c>
      <c r="O70" s="378">
        <f>+'04-Mapa de riesgo'!R72</f>
        <v>0</v>
      </c>
      <c r="P70" s="617"/>
      <c r="Q70" s="617"/>
      <c r="R70" s="618"/>
    </row>
    <row r="71" spans="1:18" x14ac:dyDescent="0.2">
      <c r="A71" s="620"/>
      <c r="B71" s="621"/>
      <c r="C71" s="621"/>
      <c r="D71" s="621"/>
      <c r="E71" s="621"/>
      <c r="F71" s="621"/>
      <c r="G71" s="565"/>
      <c r="H71" s="367">
        <f>+'04-Mapa de riesgo'!U73</f>
        <v>0</v>
      </c>
      <c r="I71" s="601"/>
      <c r="J71" s="615"/>
      <c r="K71" s="616"/>
      <c r="L71" s="601"/>
      <c r="M71" s="377">
        <f>+'04-Mapa de riesgo'!M73</f>
        <v>0</v>
      </c>
      <c r="N71" s="378">
        <f>+'04-Mapa de riesgo'!Q73</f>
        <v>0</v>
      </c>
      <c r="O71" s="378">
        <f>+'04-Mapa de riesgo'!R73</f>
        <v>0</v>
      </c>
      <c r="P71" s="617"/>
      <c r="Q71" s="617"/>
      <c r="R71" s="618"/>
    </row>
    <row r="72" spans="1:18" x14ac:dyDescent="0.2">
      <c r="A72" s="619">
        <v>22</v>
      </c>
      <c r="B72" s="621">
        <f>+'04-Mapa de riesgo'!B74</f>
        <v>0</v>
      </c>
      <c r="C72" s="621">
        <f>+'04-Mapa de riesgo'!C74</f>
        <v>0</v>
      </c>
      <c r="D72" s="621">
        <f>+'04-Mapa de riesgo'!D74</f>
        <v>0</v>
      </c>
      <c r="E72" s="621">
        <f>+'04-Mapa de riesgo'!E74</f>
        <v>0</v>
      </c>
      <c r="F72" s="621">
        <f>+'04-Mapa de riesgo'!F74</f>
        <v>0</v>
      </c>
      <c r="G72" s="640" t="str">
        <f>+'04-Mapa de riesgo'!T74</f>
        <v/>
      </c>
      <c r="H72" s="367">
        <f>+'04-Mapa de riesgo'!U74</f>
        <v>0</v>
      </c>
      <c r="I72" s="601"/>
      <c r="J72" s="613">
        <f>+'04-Mapa de riesgo'!Y74</f>
        <v>0</v>
      </c>
      <c r="K72" s="616"/>
      <c r="L72" s="601"/>
      <c r="M72" s="377">
        <f>+'04-Mapa de riesgo'!M74</f>
        <v>0</v>
      </c>
      <c r="N72" s="378">
        <f>+'04-Mapa de riesgo'!Q74</f>
        <v>0</v>
      </c>
      <c r="O72" s="378">
        <f>+'04-Mapa de riesgo'!R74</f>
        <v>0</v>
      </c>
      <c r="P72" s="617"/>
      <c r="Q72" s="617"/>
      <c r="R72" s="618"/>
    </row>
    <row r="73" spans="1:18" x14ac:dyDescent="0.2">
      <c r="A73" s="620"/>
      <c r="B73" s="621"/>
      <c r="C73" s="621"/>
      <c r="D73" s="621"/>
      <c r="E73" s="621"/>
      <c r="F73" s="621"/>
      <c r="G73" s="641"/>
      <c r="H73" s="367">
        <f>+'04-Mapa de riesgo'!U75</f>
        <v>0</v>
      </c>
      <c r="I73" s="601"/>
      <c r="J73" s="614"/>
      <c r="K73" s="616"/>
      <c r="L73" s="601"/>
      <c r="M73" s="377">
        <f>+'04-Mapa de riesgo'!M75</f>
        <v>0</v>
      </c>
      <c r="N73" s="378">
        <f>+'04-Mapa de riesgo'!Q75</f>
        <v>0</v>
      </c>
      <c r="O73" s="378">
        <f>+'04-Mapa de riesgo'!R75</f>
        <v>0</v>
      </c>
      <c r="P73" s="617"/>
      <c r="Q73" s="617"/>
      <c r="R73" s="618"/>
    </row>
    <row r="74" spans="1:18" x14ac:dyDescent="0.2">
      <c r="A74" s="620"/>
      <c r="B74" s="621"/>
      <c r="C74" s="621"/>
      <c r="D74" s="621"/>
      <c r="E74" s="621"/>
      <c r="F74" s="621"/>
      <c r="G74" s="565"/>
      <c r="H74" s="367">
        <f>+'04-Mapa de riesgo'!U76</f>
        <v>0</v>
      </c>
      <c r="I74" s="601"/>
      <c r="J74" s="615"/>
      <c r="K74" s="616"/>
      <c r="L74" s="601"/>
      <c r="M74" s="377">
        <f>+'04-Mapa de riesgo'!M76</f>
        <v>0</v>
      </c>
      <c r="N74" s="378">
        <f>+'04-Mapa de riesgo'!Q76</f>
        <v>0</v>
      </c>
      <c r="O74" s="378">
        <f>+'04-Mapa de riesgo'!R76</f>
        <v>0</v>
      </c>
      <c r="P74" s="617"/>
      <c r="Q74" s="617"/>
      <c r="R74" s="618"/>
    </row>
    <row r="75" spans="1:18" x14ac:dyDescent="0.2">
      <c r="A75" s="619">
        <v>23</v>
      </c>
      <c r="B75" s="621">
        <f>+'04-Mapa de riesgo'!B77</f>
        <v>0</v>
      </c>
      <c r="C75" s="621">
        <f>+'04-Mapa de riesgo'!C77</f>
        <v>0</v>
      </c>
      <c r="D75" s="621">
        <f>+'04-Mapa de riesgo'!D77</f>
        <v>0</v>
      </c>
      <c r="E75" s="621">
        <f>+'04-Mapa de riesgo'!E77</f>
        <v>0</v>
      </c>
      <c r="F75" s="621">
        <f>+'04-Mapa de riesgo'!F77</f>
        <v>0</v>
      </c>
      <c r="G75" s="640" t="str">
        <f>+'04-Mapa de riesgo'!T77</f>
        <v/>
      </c>
      <c r="H75" s="367">
        <f>+'04-Mapa de riesgo'!U77</f>
        <v>0</v>
      </c>
      <c r="I75" s="601"/>
      <c r="J75" s="613">
        <f>+'04-Mapa de riesgo'!Y77</f>
        <v>0</v>
      </c>
      <c r="K75" s="616"/>
      <c r="L75" s="601"/>
      <c r="M75" s="377">
        <f>+'04-Mapa de riesgo'!M77</f>
        <v>0</v>
      </c>
      <c r="N75" s="378">
        <f>+'04-Mapa de riesgo'!Q77</f>
        <v>0</v>
      </c>
      <c r="O75" s="378">
        <f>+'04-Mapa de riesgo'!R77</f>
        <v>0</v>
      </c>
      <c r="P75" s="617"/>
      <c r="Q75" s="617"/>
      <c r="R75" s="618"/>
    </row>
    <row r="76" spans="1:18" x14ac:dyDescent="0.2">
      <c r="A76" s="620"/>
      <c r="B76" s="621"/>
      <c r="C76" s="621"/>
      <c r="D76" s="621"/>
      <c r="E76" s="621"/>
      <c r="F76" s="621"/>
      <c r="G76" s="641"/>
      <c r="H76" s="367">
        <f>+'04-Mapa de riesgo'!U78</f>
        <v>0</v>
      </c>
      <c r="I76" s="601"/>
      <c r="J76" s="614"/>
      <c r="K76" s="616"/>
      <c r="L76" s="601"/>
      <c r="M76" s="377">
        <f>+'04-Mapa de riesgo'!M78</f>
        <v>0</v>
      </c>
      <c r="N76" s="378">
        <f>+'04-Mapa de riesgo'!Q78</f>
        <v>0</v>
      </c>
      <c r="O76" s="378">
        <f>+'04-Mapa de riesgo'!R78</f>
        <v>0</v>
      </c>
      <c r="P76" s="617"/>
      <c r="Q76" s="617"/>
      <c r="R76" s="618"/>
    </row>
    <row r="77" spans="1:18" x14ac:dyDescent="0.2">
      <c r="A77" s="620"/>
      <c r="B77" s="621"/>
      <c r="C77" s="621"/>
      <c r="D77" s="621"/>
      <c r="E77" s="621"/>
      <c r="F77" s="621"/>
      <c r="G77" s="565"/>
      <c r="H77" s="367">
        <f>+'04-Mapa de riesgo'!U79</f>
        <v>0</v>
      </c>
      <c r="I77" s="601"/>
      <c r="J77" s="615"/>
      <c r="K77" s="616"/>
      <c r="L77" s="601"/>
      <c r="M77" s="377">
        <f>+'04-Mapa de riesgo'!M79</f>
        <v>0</v>
      </c>
      <c r="N77" s="378">
        <f>+'04-Mapa de riesgo'!Q79</f>
        <v>0</v>
      </c>
      <c r="O77" s="378">
        <f>+'04-Mapa de riesgo'!R79</f>
        <v>0</v>
      </c>
      <c r="P77" s="617"/>
      <c r="Q77" s="617"/>
      <c r="R77" s="618"/>
    </row>
    <row r="78" spans="1:18" x14ac:dyDescent="0.2">
      <c r="A78" s="619">
        <v>24</v>
      </c>
      <c r="B78" s="621">
        <f>+'04-Mapa de riesgo'!B80</f>
        <v>0</v>
      </c>
      <c r="C78" s="621">
        <f>+'04-Mapa de riesgo'!C80</f>
        <v>0</v>
      </c>
      <c r="D78" s="621">
        <f>+'04-Mapa de riesgo'!D80</f>
        <v>0</v>
      </c>
      <c r="E78" s="621">
        <f>+'04-Mapa de riesgo'!E80</f>
        <v>0</v>
      </c>
      <c r="F78" s="621">
        <f>+'04-Mapa de riesgo'!F80</f>
        <v>0</v>
      </c>
      <c r="G78" s="640" t="str">
        <f>+'04-Mapa de riesgo'!T80</f>
        <v/>
      </c>
      <c r="H78" s="367">
        <f>+'04-Mapa de riesgo'!U80</f>
        <v>0</v>
      </c>
      <c r="I78" s="601"/>
      <c r="J78" s="613">
        <f>+'04-Mapa de riesgo'!Y80</f>
        <v>0</v>
      </c>
      <c r="K78" s="616"/>
      <c r="L78" s="601"/>
      <c r="M78" s="377">
        <f>+'04-Mapa de riesgo'!M80</f>
        <v>0</v>
      </c>
      <c r="N78" s="378">
        <f>+'04-Mapa de riesgo'!Q80</f>
        <v>0</v>
      </c>
      <c r="O78" s="378">
        <f>+'04-Mapa de riesgo'!R80</f>
        <v>0</v>
      </c>
      <c r="P78" s="617"/>
      <c r="Q78" s="617"/>
      <c r="R78" s="618"/>
    </row>
    <row r="79" spans="1:18" x14ac:dyDescent="0.2">
      <c r="A79" s="620"/>
      <c r="B79" s="621"/>
      <c r="C79" s="621"/>
      <c r="D79" s="621"/>
      <c r="E79" s="621"/>
      <c r="F79" s="621"/>
      <c r="G79" s="641"/>
      <c r="H79" s="367">
        <f>+'04-Mapa de riesgo'!U81</f>
        <v>0</v>
      </c>
      <c r="I79" s="601"/>
      <c r="J79" s="614"/>
      <c r="K79" s="616"/>
      <c r="L79" s="601"/>
      <c r="M79" s="377">
        <f>+'04-Mapa de riesgo'!M81</f>
        <v>0</v>
      </c>
      <c r="N79" s="378">
        <f>+'04-Mapa de riesgo'!Q81</f>
        <v>0</v>
      </c>
      <c r="O79" s="378">
        <f>+'04-Mapa de riesgo'!R81</f>
        <v>0</v>
      </c>
      <c r="P79" s="617"/>
      <c r="Q79" s="617"/>
      <c r="R79" s="618"/>
    </row>
    <row r="80" spans="1:18" x14ac:dyDescent="0.2">
      <c r="A80" s="620"/>
      <c r="B80" s="621"/>
      <c r="C80" s="621"/>
      <c r="D80" s="621"/>
      <c r="E80" s="621"/>
      <c r="F80" s="621"/>
      <c r="G80" s="565"/>
      <c r="H80" s="369">
        <f>+'04-Mapa de riesgo'!U82</f>
        <v>0</v>
      </c>
      <c r="I80" s="601"/>
      <c r="J80" s="615"/>
      <c r="K80" s="616"/>
      <c r="L80" s="601"/>
      <c r="M80" s="377">
        <f>+'04-Mapa de riesgo'!M82</f>
        <v>0</v>
      </c>
      <c r="N80" s="378">
        <f>+'04-Mapa de riesgo'!Q82</f>
        <v>0</v>
      </c>
      <c r="O80" s="378">
        <f>+'04-Mapa de riesgo'!R82</f>
        <v>0</v>
      </c>
      <c r="P80" s="617"/>
      <c r="Q80" s="617"/>
      <c r="R80" s="618"/>
    </row>
    <row r="81" spans="1:18" x14ac:dyDescent="0.2">
      <c r="A81" s="619">
        <v>25</v>
      </c>
      <c r="B81" s="621">
        <f>+'04-Mapa de riesgo'!B83</f>
        <v>0</v>
      </c>
      <c r="C81" s="621">
        <f>+'04-Mapa de riesgo'!C83</f>
        <v>0</v>
      </c>
      <c r="D81" s="621">
        <f>+'04-Mapa de riesgo'!D83</f>
        <v>0</v>
      </c>
      <c r="E81" s="621">
        <f>+'04-Mapa de riesgo'!E83</f>
        <v>0</v>
      </c>
      <c r="F81" s="621">
        <f>+'04-Mapa de riesgo'!F83</f>
        <v>0</v>
      </c>
      <c r="G81" s="640" t="str">
        <f>+'04-Mapa de riesgo'!T83</f>
        <v/>
      </c>
      <c r="H81" s="367">
        <f>+'04-Mapa de riesgo'!U83</f>
        <v>0</v>
      </c>
      <c r="I81" s="601"/>
      <c r="J81" s="613">
        <f>+'04-Mapa de riesgo'!Y83</f>
        <v>0</v>
      </c>
      <c r="K81" s="616"/>
      <c r="L81" s="601"/>
      <c r="M81" s="377">
        <f>+'04-Mapa de riesgo'!M83</f>
        <v>0</v>
      </c>
      <c r="N81" s="378">
        <f>+'04-Mapa de riesgo'!Q83</f>
        <v>0</v>
      </c>
      <c r="O81" s="378">
        <f>+'04-Mapa de riesgo'!R83</f>
        <v>0</v>
      </c>
      <c r="P81" s="617"/>
      <c r="Q81" s="617"/>
      <c r="R81" s="618"/>
    </row>
    <row r="82" spans="1:18" x14ac:dyDescent="0.2">
      <c r="A82" s="620"/>
      <c r="B82" s="621"/>
      <c r="C82" s="621"/>
      <c r="D82" s="621"/>
      <c r="E82" s="621"/>
      <c r="F82" s="621"/>
      <c r="G82" s="641"/>
      <c r="H82" s="367">
        <f>+'04-Mapa de riesgo'!U84</f>
        <v>0</v>
      </c>
      <c r="I82" s="601"/>
      <c r="J82" s="614"/>
      <c r="K82" s="616"/>
      <c r="L82" s="601"/>
      <c r="M82" s="377">
        <f>+'04-Mapa de riesgo'!M84</f>
        <v>0</v>
      </c>
      <c r="N82" s="378">
        <f>+'04-Mapa de riesgo'!Q84</f>
        <v>0</v>
      </c>
      <c r="O82" s="378">
        <f>+'04-Mapa de riesgo'!R84</f>
        <v>0</v>
      </c>
      <c r="P82" s="617"/>
      <c r="Q82" s="617"/>
      <c r="R82" s="618"/>
    </row>
    <row r="83" spans="1:18" x14ac:dyDescent="0.2">
      <c r="A83" s="620"/>
      <c r="B83" s="621"/>
      <c r="C83" s="621"/>
      <c r="D83" s="621"/>
      <c r="E83" s="621"/>
      <c r="F83" s="621"/>
      <c r="G83" s="565"/>
      <c r="H83" s="367">
        <f>+'04-Mapa de riesgo'!U85</f>
        <v>0</v>
      </c>
      <c r="I83" s="601"/>
      <c r="J83" s="615"/>
      <c r="K83" s="616"/>
      <c r="L83" s="601"/>
      <c r="M83" s="377">
        <f>+'04-Mapa de riesgo'!M85</f>
        <v>0</v>
      </c>
      <c r="N83" s="378">
        <f>+'04-Mapa de riesgo'!Q85</f>
        <v>0</v>
      </c>
      <c r="O83" s="378">
        <f>+'04-Mapa de riesgo'!R85</f>
        <v>0</v>
      </c>
      <c r="P83" s="617"/>
      <c r="Q83" s="617"/>
      <c r="R83" s="618"/>
    </row>
    <row r="84" spans="1:18" x14ac:dyDescent="0.2">
      <c r="A84" s="619">
        <v>26</v>
      </c>
      <c r="B84" s="621">
        <f>+'04-Mapa de riesgo'!B86</f>
        <v>0</v>
      </c>
      <c r="C84" s="621">
        <f>+'04-Mapa de riesgo'!C86</f>
        <v>0</v>
      </c>
      <c r="D84" s="621">
        <f>+'04-Mapa de riesgo'!D86</f>
        <v>0</v>
      </c>
      <c r="E84" s="621">
        <f>+'04-Mapa de riesgo'!E86</f>
        <v>0</v>
      </c>
      <c r="F84" s="621">
        <f>+'04-Mapa de riesgo'!F86</f>
        <v>0</v>
      </c>
      <c r="G84" s="640" t="str">
        <f>+'04-Mapa de riesgo'!T86</f>
        <v/>
      </c>
      <c r="H84" s="367">
        <f>+'04-Mapa de riesgo'!U86</f>
        <v>0</v>
      </c>
      <c r="I84" s="601"/>
      <c r="J84" s="613">
        <f>+'04-Mapa de riesgo'!Y86</f>
        <v>0</v>
      </c>
      <c r="K84" s="616"/>
      <c r="L84" s="601"/>
      <c r="M84" s="377">
        <f>+'04-Mapa de riesgo'!M86</f>
        <v>0</v>
      </c>
      <c r="N84" s="378">
        <f>+'04-Mapa de riesgo'!Q86</f>
        <v>0</v>
      </c>
      <c r="O84" s="378">
        <f>+'04-Mapa de riesgo'!R86</f>
        <v>0</v>
      </c>
      <c r="P84" s="617"/>
      <c r="Q84" s="617"/>
      <c r="R84" s="618"/>
    </row>
    <row r="85" spans="1:18" x14ac:dyDescent="0.2">
      <c r="A85" s="620"/>
      <c r="B85" s="621"/>
      <c r="C85" s="621"/>
      <c r="D85" s="621"/>
      <c r="E85" s="621"/>
      <c r="F85" s="621"/>
      <c r="G85" s="641"/>
      <c r="H85" s="367">
        <f>+'04-Mapa de riesgo'!U87</f>
        <v>0</v>
      </c>
      <c r="I85" s="601"/>
      <c r="J85" s="614"/>
      <c r="K85" s="616"/>
      <c r="L85" s="601"/>
      <c r="M85" s="377">
        <f>+'04-Mapa de riesgo'!M87</f>
        <v>0</v>
      </c>
      <c r="N85" s="378">
        <f>+'04-Mapa de riesgo'!Q87</f>
        <v>0</v>
      </c>
      <c r="O85" s="378">
        <f>+'04-Mapa de riesgo'!R87</f>
        <v>0</v>
      </c>
      <c r="P85" s="617"/>
      <c r="Q85" s="617"/>
      <c r="R85" s="618"/>
    </row>
    <row r="86" spans="1:18" x14ac:dyDescent="0.2">
      <c r="A86" s="620"/>
      <c r="B86" s="621"/>
      <c r="C86" s="621"/>
      <c r="D86" s="621"/>
      <c r="E86" s="621"/>
      <c r="F86" s="621"/>
      <c r="G86" s="565"/>
      <c r="H86" s="367">
        <f>+'04-Mapa de riesgo'!U88</f>
        <v>0</v>
      </c>
      <c r="I86" s="601"/>
      <c r="J86" s="615"/>
      <c r="K86" s="616"/>
      <c r="L86" s="601"/>
      <c r="M86" s="377">
        <f>+'04-Mapa de riesgo'!M88</f>
        <v>0</v>
      </c>
      <c r="N86" s="378">
        <f>+'04-Mapa de riesgo'!Q88</f>
        <v>0</v>
      </c>
      <c r="O86" s="378">
        <f>+'04-Mapa de riesgo'!R88</f>
        <v>0</v>
      </c>
      <c r="P86" s="617"/>
      <c r="Q86" s="617"/>
      <c r="R86" s="618"/>
    </row>
    <row r="87" spans="1:18" x14ac:dyDescent="0.2">
      <c r="A87" s="619">
        <v>27</v>
      </c>
      <c r="B87" s="621">
        <f>+'04-Mapa de riesgo'!B89</f>
        <v>0</v>
      </c>
      <c r="C87" s="621">
        <f>+'04-Mapa de riesgo'!C89</f>
        <v>0</v>
      </c>
      <c r="D87" s="621">
        <f>+'04-Mapa de riesgo'!D89</f>
        <v>0</v>
      </c>
      <c r="E87" s="621">
        <f>+'04-Mapa de riesgo'!E89</f>
        <v>0</v>
      </c>
      <c r="F87" s="621">
        <f>+'04-Mapa de riesgo'!F89</f>
        <v>0</v>
      </c>
      <c r="G87" s="640" t="str">
        <f>+'04-Mapa de riesgo'!T89</f>
        <v/>
      </c>
      <c r="H87" s="367">
        <f>+'04-Mapa de riesgo'!U89</f>
        <v>0</v>
      </c>
      <c r="I87" s="601"/>
      <c r="J87" s="613">
        <f>+'04-Mapa de riesgo'!Y89</f>
        <v>0</v>
      </c>
      <c r="K87" s="616"/>
      <c r="L87" s="601"/>
      <c r="M87" s="377">
        <f>+'04-Mapa de riesgo'!M89</f>
        <v>0</v>
      </c>
      <c r="N87" s="378">
        <f>+'04-Mapa de riesgo'!Q89</f>
        <v>0</v>
      </c>
      <c r="O87" s="378">
        <f>+'04-Mapa de riesgo'!R89</f>
        <v>0</v>
      </c>
      <c r="P87" s="617"/>
      <c r="Q87" s="617"/>
      <c r="R87" s="618"/>
    </row>
    <row r="88" spans="1:18" x14ac:dyDescent="0.2">
      <c r="A88" s="620"/>
      <c r="B88" s="621"/>
      <c r="C88" s="621"/>
      <c r="D88" s="621"/>
      <c r="E88" s="621"/>
      <c r="F88" s="621"/>
      <c r="G88" s="641"/>
      <c r="H88" s="367">
        <f>+'04-Mapa de riesgo'!U90</f>
        <v>0</v>
      </c>
      <c r="I88" s="601"/>
      <c r="J88" s="614"/>
      <c r="K88" s="616"/>
      <c r="L88" s="601"/>
      <c r="M88" s="377">
        <f>+'04-Mapa de riesgo'!M90</f>
        <v>0</v>
      </c>
      <c r="N88" s="378">
        <f>+'04-Mapa de riesgo'!Q90</f>
        <v>0</v>
      </c>
      <c r="O88" s="378">
        <f>+'04-Mapa de riesgo'!R90</f>
        <v>0</v>
      </c>
      <c r="P88" s="617"/>
      <c r="Q88" s="617"/>
      <c r="R88" s="618"/>
    </row>
    <row r="89" spans="1:18" x14ac:dyDescent="0.2">
      <c r="A89" s="620"/>
      <c r="B89" s="621"/>
      <c r="C89" s="621"/>
      <c r="D89" s="621"/>
      <c r="E89" s="621"/>
      <c r="F89" s="621"/>
      <c r="G89" s="565"/>
      <c r="H89" s="367">
        <f>+'04-Mapa de riesgo'!U91</f>
        <v>0</v>
      </c>
      <c r="I89" s="601"/>
      <c r="J89" s="615"/>
      <c r="K89" s="616"/>
      <c r="L89" s="601"/>
      <c r="M89" s="377">
        <f>+'04-Mapa de riesgo'!M91</f>
        <v>0</v>
      </c>
      <c r="N89" s="378">
        <f>+'04-Mapa de riesgo'!Q91</f>
        <v>0</v>
      </c>
      <c r="O89" s="378">
        <f>+'04-Mapa de riesgo'!R91</f>
        <v>0</v>
      </c>
      <c r="P89" s="617"/>
      <c r="Q89" s="617"/>
      <c r="R89" s="618"/>
    </row>
    <row r="90" spans="1:18" x14ac:dyDescent="0.2">
      <c r="A90" s="619">
        <v>28</v>
      </c>
      <c r="B90" s="621">
        <f>+'04-Mapa de riesgo'!B92</f>
        <v>0</v>
      </c>
      <c r="C90" s="621">
        <f>+'04-Mapa de riesgo'!C92</f>
        <v>0</v>
      </c>
      <c r="D90" s="621">
        <f>+'04-Mapa de riesgo'!D92</f>
        <v>0</v>
      </c>
      <c r="E90" s="621">
        <f>+'04-Mapa de riesgo'!E92</f>
        <v>0</v>
      </c>
      <c r="F90" s="621">
        <f>+'04-Mapa de riesgo'!F92</f>
        <v>0</v>
      </c>
      <c r="G90" s="640" t="str">
        <f>+'04-Mapa de riesgo'!T92</f>
        <v/>
      </c>
      <c r="H90" s="367">
        <f>+'04-Mapa de riesgo'!U92</f>
        <v>0</v>
      </c>
      <c r="I90" s="601"/>
      <c r="J90" s="613">
        <f>+'04-Mapa de riesgo'!Y92</f>
        <v>0</v>
      </c>
      <c r="K90" s="616"/>
      <c r="L90" s="601"/>
      <c r="M90" s="377">
        <f>+'04-Mapa de riesgo'!M92</f>
        <v>0</v>
      </c>
      <c r="N90" s="378">
        <f>+'04-Mapa de riesgo'!Q92</f>
        <v>0</v>
      </c>
      <c r="O90" s="378">
        <f>+'04-Mapa de riesgo'!R92</f>
        <v>0</v>
      </c>
      <c r="P90" s="617"/>
      <c r="Q90" s="617"/>
      <c r="R90" s="618"/>
    </row>
    <row r="91" spans="1:18" x14ac:dyDescent="0.2">
      <c r="A91" s="620"/>
      <c r="B91" s="621"/>
      <c r="C91" s="621"/>
      <c r="D91" s="621"/>
      <c r="E91" s="621"/>
      <c r="F91" s="621"/>
      <c r="G91" s="641"/>
      <c r="H91" s="367">
        <f>+'04-Mapa de riesgo'!U93</f>
        <v>0</v>
      </c>
      <c r="I91" s="601"/>
      <c r="J91" s="614"/>
      <c r="K91" s="616"/>
      <c r="L91" s="601"/>
      <c r="M91" s="377">
        <f>+'04-Mapa de riesgo'!M93</f>
        <v>0</v>
      </c>
      <c r="N91" s="378">
        <f>+'04-Mapa de riesgo'!Q93</f>
        <v>0</v>
      </c>
      <c r="O91" s="378">
        <f>+'04-Mapa de riesgo'!R93</f>
        <v>0</v>
      </c>
      <c r="P91" s="617"/>
      <c r="Q91" s="617"/>
      <c r="R91" s="618"/>
    </row>
    <row r="92" spans="1:18" x14ac:dyDescent="0.2">
      <c r="A92" s="620"/>
      <c r="B92" s="621"/>
      <c r="C92" s="621"/>
      <c r="D92" s="621"/>
      <c r="E92" s="621"/>
      <c r="F92" s="621"/>
      <c r="G92" s="565"/>
      <c r="H92" s="367">
        <f>+'04-Mapa de riesgo'!U94</f>
        <v>0</v>
      </c>
      <c r="I92" s="601"/>
      <c r="J92" s="615"/>
      <c r="K92" s="616"/>
      <c r="L92" s="601"/>
      <c r="M92" s="377">
        <f>+'04-Mapa de riesgo'!M94</f>
        <v>0</v>
      </c>
      <c r="N92" s="378">
        <f>+'04-Mapa de riesgo'!Q94</f>
        <v>0</v>
      </c>
      <c r="O92" s="378">
        <f>+'04-Mapa de riesgo'!R94</f>
        <v>0</v>
      </c>
      <c r="P92" s="617"/>
      <c r="Q92" s="617"/>
      <c r="R92" s="618"/>
    </row>
    <row r="93" spans="1:18" x14ac:dyDescent="0.2">
      <c r="A93" s="619">
        <v>29</v>
      </c>
      <c r="B93" s="621">
        <f>+'04-Mapa de riesgo'!B95</f>
        <v>0</v>
      </c>
      <c r="C93" s="621">
        <f>+'04-Mapa de riesgo'!C95</f>
        <v>0</v>
      </c>
      <c r="D93" s="621">
        <f>+'04-Mapa de riesgo'!D95</f>
        <v>0</v>
      </c>
      <c r="E93" s="621">
        <f>+'04-Mapa de riesgo'!E95</f>
        <v>0</v>
      </c>
      <c r="F93" s="621">
        <f>+'04-Mapa de riesgo'!F95</f>
        <v>0</v>
      </c>
      <c r="G93" s="640" t="str">
        <f>+'04-Mapa de riesgo'!T95</f>
        <v/>
      </c>
      <c r="H93" s="367">
        <f>+'04-Mapa de riesgo'!U95</f>
        <v>0</v>
      </c>
      <c r="I93" s="601"/>
      <c r="J93" s="613">
        <f>+'04-Mapa de riesgo'!Y95</f>
        <v>0</v>
      </c>
      <c r="K93" s="616"/>
      <c r="L93" s="601"/>
      <c r="M93" s="377">
        <f>+'04-Mapa de riesgo'!M95</f>
        <v>0</v>
      </c>
      <c r="N93" s="378">
        <f>+'04-Mapa de riesgo'!Q95</f>
        <v>0</v>
      </c>
      <c r="O93" s="378">
        <f>+'04-Mapa de riesgo'!R95</f>
        <v>0</v>
      </c>
      <c r="P93" s="617"/>
      <c r="Q93" s="617"/>
      <c r="R93" s="618"/>
    </row>
    <row r="94" spans="1:18" x14ac:dyDescent="0.2">
      <c r="A94" s="620"/>
      <c r="B94" s="621"/>
      <c r="C94" s="621"/>
      <c r="D94" s="621"/>
      <c r="E94" s="621"/>
      <c r="F94" s="621"/>
      <c r="G94" s="641"/>
      <c r="H94" s="367">
        <f>+'04-Mapa de riesgo'!U96</f>
        <v>0</v>
      </c>
      <c r="I94" s="601"/>
      <c r="J94" s="614"/>
      <c r="K94" s="616"/>
      <c r="L94" s="601"/>
      <c r="M94" s="377">
        <f>+'04-Mapa de riesgo'!M96</f>
        <v>0</v>
      </c>
      <c r="N94" s="378">
        <f>+'04-Mapa de riesgo'!Q96</f>
        <v>0</v>
      </c>
      <c r="O94" s="378">
        <f>+'04-Mapa de riesgo'!R96</f>
        <v>0</v>
      </c>
      <c r="P94" s="617"/>
      <c r="Q94" s="617"/>
      <c r="R94" s="618"/>
    </row>
    <row r="95" spans="1:18" x14ac:dyDescent="0.2">
      <c r="A95" s="620"/>
      <c r="B95" s="621"/>
      <c r="C95" s="621"/>
      <c r="D95" s="621"/>
      <c r="E95" s="621"/>
      <c r="F95" s="621"/>
      <c r="G95" s="565"/>
      <c r="H95" s="367">
        <f>+'04-Mapa de riesgo'!U97</f>
        <v>0</v>
      </c>
      <c r="I95" s="601"/>
      <c r="J95" s="615"/>
      <c r="K95" s="616"/>
      <c r="L95" s="601"/>
      <c r="M95" s="377">
        <f>+'04-Mapa de riesgo'!M97</f>
        <v>0</v>
      </c>
      <c r="N95" s="378">
        <f>+'04-Mapa de riesgo'!Q97</f>
        <v>0</v>
      </c>
      <c r="O95" s="378">
        <f>+'04-Mapa de riesgo'!R97</f>
        <v>0</v>
      </c>
      <c r="P95" s="617"/>
      <c r="Q95" s="617"/>
      <c r="R95" s="618"/>
    </row>
    <row r="96" spans="1:18" x14ac:dyDescent="0.2">
      <c r="A96" s="619">
        <v>30</v>
      </c>
      <c r="B96" s="621">
        <f>+'04-Mapa de riesgo'!B98</f>
        <v>0</v>
      </c>
      <c r="C96" s="621">
        <f>+'04-Mapa de riesgo'!C98</f>
        <v>0</v>
      </c>
      <c r="D96" s="621">
        <f>+'04-Mapa de riesgo'!D98</f>
        <v>0</v>
      </c>
      <c r="E96" s="621">
        <f>+'04-Mapa de riesgo'!E98</f>
        <v>0</v>
      </c>
      <c r="F96" s="621">
        <f>+'04-Mapa de riesgo'!F98</f>
        <v>0</v>
      </c>
      <c r="G96" s="640" t="str">
        <f>+'04-Mapa de riesgo'!T98</f>
        <v/>
      </c>
      <c r="H96" s="367">
        <f>+'04-Mapa de riesgo'!U98</f>
        <v>0</v>
      </c>
      <c r="I96" s="601"/>
      <c r="J96" s="613">
        <f>+'04-Mapa de riesgo'!Y98</f>
        <v>0</v>
      </c>
      <c r="K96" s="616"/>
      <c r="L96" s="601"/>
      <c r="M96" s="377">
        <f>+'04-Mapa de riesgo'!M98</f>
        <v>0</v>
      </c>
      <c r="N96" s="378">
        <f>+'04-Mapa de riesgo'!Q98</f>
        <v>0</v>
      </c>
      <c r="O96" s="378">
        <f>+'04-Mapa de riesgo'!R98</f>
        <v>0</v>
      </c>
      <c r="P96" s="617"/>
      <c r="Q96" s="617"/>
      <c r="R96" s="618"/>
    </row>
    <row r="97" spans="1:18" x14ac:dyDescent="0.2">
      <c r="A97" s="620"/>
      <c r="B97" s="621"/>
      <c r="C97" s="621"/>
      <c r="D97" s="621"/>
      <c r="E97" s="621"/>
      <c r="F97" s="621"/>
      <c r="G97" s="641"/>
      <c r="H97" s="367">
        <f>+'04-Mapa de riesgo'!U99</f>
        <v>0</v>
      </c>
      <c r="I97" s="601"/>
      <c r="J97" s="614"/>
      <c r="K97" s="616"/>
      <c r="L97" s="601"/>
      <c r="M97" s="377">
        <f>+'04-Mapa de riesgo'!M99</f>
        <v>0</v>
      </c>
      <c r="N97" s="378">
        <f>+'04-Mapa de riesgo'!Q99</f>
        <v>0</v>
      </c>
      <c r="O97" s="378">
        <f>+'04-Mapa de riesgo'!R99</f>
        <v>0</v>
      </c>
      <c r="P97" s="617"/>
      <c r="Q97" s="617"/>
      <c r="R97" s="618"/>
    </row>
    <row r="98" spans="1:18" x14ac:dyDescent="0.2">
      <c r="A98" s="620"/>
      <c r="B98" s="621"/>
      <c r="C98" s="621"/>
      <c r="D98" s="621"/>
      <c r="E98" s="621"/>
      <c r="F98" s="621"/>
      <c r="G98" s="565"/>
      <c r="H98" s="369">
        <f>+'04-Mapa de riesgo'!U100</f>
        <v>0</v>
      </c>
      <c r="I98" s="601"/>
      <c r="J98" s="615"/>
      <c r="K98" s="616"/>
      <c r="L98" s="601"/>
      <c r="M98" s="377">
        <f>+'04-Mapa de riesgo'!M100</f>
        <v>0</v>
      </c>
      <c r="N98" s="378">
        <f>+'04-Mapa de riesgo'!Q100</f>
        <v>0</v>
      </c>
      <c r="O98" s="378">
        <f>+'04-Mapa de riesgo'!R100</f>
        <v>0</v>
      </c>
      <c r="P98" s="617"/>
      <c r="Q98" s="617"/>
      <c r="R98" s="618"/>
    </row>
    <row r="99" spans="1:18" x14ac:dyDescent="0.2">
      <c r="A99" s="619">
        <v>31</v>
      </c>
      <c r="B99" s="621">
        <f>+'04-Mapa de riesgo'!B101</f>
        <v>0</v>
      </c>
      <c r="C99" s="621">
        <f>+'04-Mapa de riesgo'!C101</f>
        <v>0</v>
      </c>
      <c r="D99" s="621">
        <f>+'04-Mapa de riesgo'!D101</f>
        <v>0</v>
      </c>
      <c r="E99" s="621">
        <f>+'04-Mapa de riesgo'!E101</f>
        <v>0</v>
      </c>
      <c r="F99" s="621">
        <f>+'04-Mapa de riesgo'!F101</f>
        <v>0</v>
      </c>
      <c r="G99" s="640" t="str">
        <f>+'04-Mapa de riesgo'!T101</f>
        <v/>
      </c>
      <c r="H99" s="367">
        <f>+'04-Mapa de riesgo'!U101</f>
        <v>0</v>
      </c>
      <c r="I99" s="601"/>
      <c r="J99" s="613">
        <f>+'04-Mapa de riesgo'!Y101</f>
        <v>0</v>
      </c>
      <c r="K99" s="616"/>
      <c r="L99" s="601"/>
      <c r="M99" s="377">
        <f>+'04-Mapa de riesgo'!M101</f>
        <v>0</v>
      </c>
      <c r="N99" s="378">
        <f>+'04-Mapa de riesgo'!Q101</f>
        <v>0</v>
      </c>
      <c r="O99" s="378">
        <f>+'04-Mapa de riesgo'!R101</f>
        <v>0</v>
      </c>
      <c r="P99" s="617"/>
      <c r="Q99" s="617"/>
      <c r="R99" s="618"/>
    </row>
    <row r="100" spans="1:18" x14ac:dyDescent="0.2">
      <c r="A100" s="620"/>
      <c r="B100" s="621"/>
      <c r="C100" s="621"/>
      <c r="D100" s="621"/>
      <c r="E100" s="621"/>
      <c r="F100" s="621"/>
      <c r="G100" s="641"/>
      <c r="H100" s="367">
        <f>+'04-Mapa de riesgo'!U102</f>
        <v>0</v>
      </c>
      <c r="I100" s="601"/>
      <c r="J100" s="614"/>
      <c r="K100" s="616"/>
      <c r="L100" s="601"/>
      <c r="M100" s="377">
        <f>+'04-Mapa de riesgo'!M102</f>
        <v>0</v>
      </c>
      <c r="N100" s="378">
        <f>+'04-Mapa de riesgo'!Q102</f>
        <v>0</v>
      </c>
      <c r="O100" s="378">
        <f>+'04-Mapa de riesgo'!R102</f>
        <v>0</v>
      </c>
      <c r="P100" s="617"/>
      <c r="Q100" s="617"/>
      <c r="R100" s="618"/>
    </row>
    <row r="101" spans="1:18" x14ac:dyDescent="0.2">
      <c r="A101" s="620"/>
      <c r="B101" s="621"/>
      <c r="C101" s="621"/>
      <c r="D101" s="621"/>
      <c r="E101" s="621"/>
      <c r="F101" s="621"/>
      <c r="G101" s="565"/>
      <c r="H101" s="367">
        <f>+'04-Mapa de riesgo'!U103</f>
        <v>0</v>
      </c>
      <c r="I101" s="601"/>
      <c r="J101" s="615"/>
      <c r="K101" s="616"/>
      <c r="L101" s="601"/>
      <c r="M101" s="377">
        <f>+'04-Mapa de riesgo'!M103</f>
        <v>0</v>
      </c>
      <c r="N101" s="378">
        <f>+'04-Mapa de riesgo'!Q103</f>
        <v>0</v>
      </c>
      <c r="O101" s="378">
        <f>+'04-Mapa de riesgo'!R103</f>
        <v>0</v>
      </c>
      <c r="P101" s="617"/>
      <c r="Q101" s="617"/>
      <c r="R101" s="618"/>
    </row>
    <row r="102" spans="1:18" x14ac:dyDescent="0.2">
      <c r="A102" s="619">
        <v>32</v>
      </c>
      <c r="B102" s="621">
        <f>+'04-Mapa de riesgo'!B104</f>
        <v>0</v>
      </c>
      <c r="C102" s="621">
        <f>+'04-Mapa de riesgo'!C104</f>
        <v>0</v>
      </c>
      <c r="D102" s="621">
        <f>+'04-Mapa de riesgo'!D104</f>
        <v>0</v>
      </c>
      <c r="E102" s="621">
        <f>+'04-Mapa de riesgo'!E104</f>
        <v>0</v>
      </c>
      <c r="F102" s="621">
        <f>+'04-Mapa de riesgo'!F104</f>
        <v>0</v>
      </c>
      <c r="G102" s="640" t="str">
        <f>+'04-Mapa de riesgo'!T104</f>
        <v/>
      </c>
      <c r="H102" s="367">
        <f>+'04-Mapa de riesgo'!U104</f>
        <v>0</v>
      </c>
      <c r="I102" s="601"/>
      <c r="J102" s="613">
        <f>+'04-Mapa de riesgo'!Y104</f>
        <v>0</v>
      </c>
      <c r="K102" s="616"/>
      <c r="L102" s="601"/>
      <c r="M102" s="377">
        <f>+'04-Mapa de riesgo'!M104</f>
        <v>0</v>
      </c>
      <c r="N102" s="378">
        <f>+'04-Mapa de riesgo'!Q104</f>
        <v>0</v>
      </c>
      <c r="O102" s="378">
        <f>+'04-Mapa de riesgo'!R104</f>
        <v>0</v>
      </c>
      <c r="P102" s="617"/>
      <c r="Q102" s="617"/>
      <c r="R102" s="618"/>
    </row>
    <row r="103" spans="1:18" x14ac:dyDescent="0.2">
      <c r="A103" s="620"/>
      <c r="B103" s="621"/>
      <c r="C103" s="621"/>
      <c r="D103" s="621"/>
      <c r="E103" s="621"/>
      <c r="F103" s="621"/>
      <c r="G103" s="641"/>
      <c r="H103" s="367">
        <f>+'04-Mapa de riesgo'!U105</f>
        <v>0</v>
      </c>
      <c r="I103" s="601"/>
      <c r="J103" s="614"/>
      <c r="K103" s="616"/>
      <c r="L103" s="601"/>
      <c r="M103" s="377">
        <f>+'04-Mapa de riesgo'!M105</f>
        <v>0</v>
      </c>
      <c r="N103" s="378">
        <f>+'04-Mapa de riesgo'!Q105</f>
        <v>0</v>
      </c>
      <c r="O103" s="378">
        <f>+'04-Mapa de riesgo'!R105</f>
        <v>0</v>
      </c>
      <c r="P103" s="617"/>
      <c r="Q103" s="617"/>
      <c r="R103" s="618"/>
    </row>
    <row r="104" spans="1:18" ht="13.5" thickBot="1" x14ac:dyDescent="0.25">
      <c r="A104" s="638"/>
      <c r="B104" s="639"/>
      <c r="C104" s="639"/>
      <c r="D104" s="639"/>
      <c r="E104" s="639"/>
      <c r="F104" s="639"/>
      <c r="G104" s="642"/>
      <c r="H104" s="368">
        <f>+'04-Mapa de riesgo'!U106</f>
        <v>0</v>
      </c>
      <c r="I104" s="643"/>
      <c r="J104" s="644"/>
      <c r="K104" s="645"/>
      <c r="L104" s="643"/>
      <c r="M104" s="379">
        <f>+'04-Mapa de riesgo'!M106</f>
        <v>0</v>
      </c>
      <c r="N104" s="380">
        <f>+'04-Mapa de riesgo'!Q106</f>
        <v>0</v>
      </c>
      <c r="O104" s="380">
        <f>+'04-Mapa de riesgo'!R106</f>
        <v>0</v>
      </c>
      <c r="P104" s="648"/>
      <c r="Q104" s="648"/>
      <c r="R104" s="647"/>
    </row>
  </sheetData>
  <sheetProtection algorithmName="SHA-512" hashValue="496XsSoBQkGEJ3CUxM9Enihi95o9kMYDeWzIiYlVJzzxb9dfwV1h2uQILvr6aA+XvQhWzUE0be0W7ZbXPl1gYg==" saltValue="IsFNUXe7AazfY+Os8EPpPw==" spinCount="100000" sheet="1" objects="1" scenarios="1" formatCells="0" formatColumns="0" formatRows="0" autoFilter="0"/>
  <mergeCells count="499">
    <mergeCell ref="A3:P3"/>
    <mergeCell ref="A2:P2"/>
    <mergeCell ref="R99:R101"/>
    <mergeCell ref="R102:R104"/>
    <mergeCell ref="P103:Q103"/>
    <mergeCell ref="P104:Q104"/>
    <mergeCell ref="R27:R29"/>
    <mergeCell ref="R30:R32"/>
    <mergeCell ref="R33:R35"/>
    <mergeCell ref="R36:R38"/>
    <mergeCell ref="R39:R41"/>
    <mergeCell ref="R42:R44"/>
    <mergeCell ref="R45:R47"/>
    <mergeCell ref="R48:R50"/>
    <mergeCell ref="R51:R53"/>
    <mergeCell ref="R54:R56"/>
    <mergeCell ref="R57:R59"/>
    <mergeCell ref="R60:R62"/>
    <mergeCell ref="R63:R65"/>
    <mergeCell ref="R66:R68"/>
    <mergeCell ref="R69:R71"/>
    <mergeCell ref="R72:R74"/>
    <mergeCell ref="R75:R77"/>
    <mergeCell ref="R78:R80"/>
    <mergeCell ref="R81:R83"/>
    <mergeCell ref="R84:R86"/>
    <mergeCell ref="R87:R89"/>
    <mergeCell ref="R90:R92"/>
    <mergeCell ref="P94:Q94"/>
    <mergeCell ref="P95:Q95"/>
    <mergeCell ref="P96:Q96"/>
    <mergeCell ref="P97:Q97"/>
    <mergeCell ref="P98:Q98"/>
    <mergeCell ref="R93:R95"/>
    <mergeCell ref="R96:R98"/>
    <mergeCell ref="P99:Q99"/>
    <mergeCell ref="P100:Q100"/>
    <mergeCell ref="P101:Q101"/>
    <mergeCell ref="P102:Q102"/>
    <mergeCell ref="P85:Q85"/>
    <mergeCell ref="P86:Q86"/>
    <mergeCell ref="P87:Q87"/>
    <mergeCell ref="P88:Q88"/>
    <mergeCell ref="P89:Q89"/>
    <mergeCell ref="P90:Q90"/>
    <mergeCell ref="P91:Q91"/>
    <mergeCell ref="P92:Q92"/>
    <mergeCell ref="P93:Q93"/>
    <mergeCell ref="P76:Q76"/>
    <mergeCell ref="P77:Q77"/>
    <mergeCell ref="P78:Q78"/>
    <mergeCell ref="P79:Q79"/>
    <mergeCell ref="P80:Q80"/>
    <mergeCell ref="P81:Q81"/>
    <mergeCell ref="P82:Q82"/>
    <mergeCell ref="P83:Q83"/>
    <mergeCell ref="P84:Q84"/>
    <mergeCell ref="P67:Q67"/>
    <mergeCell ref="P68:Q68"/>
    <mergeCell ref="P69:Q69"/>
    <mergeCell ref="P70:Q70"/>
    <mergeCell ref="P71:Q71"/>
    <mergeCell ref="P72:Q72"/>
    <mergeCell ref="P73:Q73"/>
    <mergeCell ref="P74:Q74"/>
    <mergeCell ref="P75:Q75"/>
    <mergeCell ref="P58:Q58"/>
    <mergeCell ref="P59:Q59"/>
    <mergeCell ref="P60:Q60"/>
    <mergeCell ref="P61:Q61"/>
    <mergeCell ref="P62:Q62"/>
    <mergeCell ref="P63:Q63"/>
    <mergeCell ref="P64:Q64"/>
    <mergeCell ref="P65:Q65"/>
    <mergeCell ref="P66:Q66"/>
    <mergeCell ref="P49:Q49"/>
    <mergeCell ref="P50:Q50"/>
    <mergeCell ref="P51:Q51"/>
    <mergeCell ref="P52:Q52"/>
    <mergeCell ref="P53:Q53"/>
    <mergeCell ref="P54:Q54"/>
    <mergeCell ref="P55:Q55"/>
    <mergeCell ref="P56:Q56"/>
    <mergeCell ref="P57:Q57"/>
    <mergeCell ref="K102:K104"/>
    <mergeCell ref="L102:L104"/>
    <mergeCell ref="P27:Q27"/>
    <mergeCell ref="P28:Q28"/>
    <mergeCell ref="P29:Q29"/>
    <mergeCell ref="P30:Q30"/>
    <mergeCell ref="P31:Q31"/>
    <mergeCell ref="P32:Q32"/>
    <mergeCell ref="P33:Q33"/>
    <mergeCell ref="P34:Q34"/>
    <mergeCell ref="P35:Q35"/>
    <mergeCell ref="P36:Q36"/>
    <mergeCell ref="P37:Q37"/>
    <mergeCell ref="P38:Q38"/>
    <mergeCell ref="P39:Q39"/>
    <mergeCell ref="P40:Q40"/>
    <mergeCell ref="P41:Q41"/>
    <mergeCell ref="P42:Q42"/>
    <mergeCell ref="P43:Q43"/>
    <mergeCell ref="P44:Q44"/>
    <mergeCell ref="P45:Q45"/>
    <mergeCell ref="P46:Q46"/>
    <mergeCell ref="P47:Q47"/>
    <mergeCell ref="P48:Q48"/>
    <mergeCell ref="K87:K89"/>
    <mergeCell ref="L87:L89"/>
    <mergeCell ref="K90:K92"/>
    <mergeCell ref="L90:L92"/>
    <mergeCell ref="K93:K95"/>
    <mergeCell ref="L93:L95"/>
    <mergeCell ref="K96:K98"/>
    <mergeCell ref="L96:L98"/>
    <mergeCell ref="K99:K101"/>
    <mergeCell ref="L99:L101"/>
    <mergeCell ref="K72:K74"/>
    <mergeCell ref="L72:L74"/>
    <mergeCell ref="K75:K77"/>
    <mergeCell ref="L75:L77"/>
    <mergeCell ref="K78:K80"/>
    <mergeCell ref="L78:L80"/>
    <mergeCell ref="K81:K83"/>
    <mergeCell ref="L81:L83"/>
    <mergeCell ref="K84:K86"/>
    <mergeCell ref="L84:L86"/>
    <mergeCell ref="L57:L59"/>
    <mergeCell ref="K60:K62"/>
    <mergeCell ref="L60:L62"/>
    <mergeCell ref="K63:K65"/>
    <mergeCell ref="L63:L65"/>
    <mergeCell ref="K66:K68"/>
    <mergeCell ref="L66:L68"/>
    <mergeCell ref="K69:K71"/>
    <mergeCell ref="L69:L71"/>
    <mergeCell ref="J96:J98"/>
    <mergeCell ref="J99:J101"/>
    <mergeCell ref="J102:J104"/>
    <mergeCell ref="K27:K29"/>
    <mergeCell ref="L27:L29"/>
    <mergeCell ref="K30:K32"/>
    <mergeCell ref="L30:L32"/>
    <mergeCell ref="K33:K35"/>
    <mergeCell ref="L33:L35"/>
    <mergeCell ref="K36:K38"/>
    <mergeCell ref="L36:L38"/>
    <mergeCell ref="K39:K41"/>
    <mergeCell ref="L39:L41"/>
    <mergeCell ref="K42:K44"/>
    <mergeCell ref="L42:L44"/>
    <mergeCell ref="K45:K47"/>
    <mergeCell ref="L45:L47"/>
    <mergeCell ref="K48:K50"/>
    <mergeCell ref="L48:L50"/>
    <mergeCell ref="K51:K53"/>
    <mergeCell ref="L51:L53"/>
    <mergeCell ref="K54:K56"/>
    <mergeCell ref="L54:L56"/>
    <mergeCell ref="K57:K59"/>
    <mergeCell ref="I102:I104"/>
    <mergeCell ref="J27:J29"/>
    <mergeCell ref="J30:J32"/>
    <mergeCell ref="J33:J35"/>
    <mergeCell ref="J36:J38"/>
    <mergeCell ref="J39:J41"/>
    <mergeCell ref="J42:J44"/>
    <mergeCell ref="J45:J47"/>
    <mergeCell ref="J48:J50"/>
    <mergeCell ref="J51:J53"/>
    <mergeCell ref="J54:J56"/>
    <mergeCell ref="J57:J59"/>
    <mergeCell ref="J60:J62"/>
    <mergeCell ref="J63:J65"/>
    <mergeCell ref="J66:J68"/>
    <mergeCell ref="J69:J71"/>
    <mergeCell ref="J72:J74"/>
    <mergeCell ref="J75:J77"/>
    <mergeCell ref="J78:J80"/>
    <mergeCell ref="J81:J83"/>
    <mergeCell ref="J84:J86"/>
    <mergeCell ref="J87:J89"/>
    <mergeCell ref="J90:J92"/>
    <mergeCell ref="J93:J95"/>
    <mergeCell ref="I75:I77"/>
    <mergeCell ref="I78:I80"/>
    <mergeCell ref="I81:I83"/>
    <mergeCell ref="I84:I86"/>
    <mergeCell ref="I87:I89"/>
    <mergeCell ref="I90:I92"/>
    <mergeCell ref="I93:I95"/>
    <mergeCell ref="I96:I98"/>
    <mergeCell ref="I99:I101"/>
    <mergeCell ref="G81:G83"/>
    <mergeCell ref="G84:G86"/>
    <mergeCell ref="G87:G89"/>
    <mergeCell ref="G90:G92"/>
    <mergeCell ref="G93:G95"/>
    <mergeCell ref="G96:G98"/>
    <mergeCell ref="G99:G101"/>
    <mergeCell ref="G102:G104"/>
    <mergeCell ref="I27:I29"/>
    <mergeCell ref="I30:I32"/>
    <mergeCell ref="I33:I35"/>
    <mergeCell ref="I36:I38"/>
    <mergeCell ref="I39:I41"/>
    <mergeCell ref="I42:I44"/>
    <mergeCell ref="I45:I47"/>
    <mergeCell ref="I48:I50"/>
    <mergeCell ref="I51:I53"/>
    <mergeCell ref="I54:I56"/>
    <mergeCell ref="I57:I59"/>
    <mergeCell ref="I60:I62"/>
    <mergeCell ref="I63:I65"/>
    <mergeCell ref="I66:I68"/>
    <mergeCell ref="I69:I71"/>
    <mergeCell ref="I72:I74"/>
    <mergeCell ref="B102:B104"/>
    <mergeCell ref="C102:C104"/>
    <mergeCell ref="D102:D104"/>
    <mergeCell ref="E102:E104"/>
    <mergeCell ref="F102:F104"/>
    <mergeCell ref="G27:G29"/>
    <mergeCell ref="G30:G32"/>
    <mergeCell ref="G33:G35"/>
    <mergeCell ref="G36:G38"/>
    <mergeCell ref="G39:G41"/>
    <mergeCell ref="G42:G44"/>
    <mergeCell ref="G45:G47"/>
    <mergeCell ref="G48:G50"/>
    <mergeCell ref="G51:G53"/>
    <mergeCell ref="G54:G56"/>
    <mergeCell ref="G57:G59"/>
    <mergeCell ref="G60:G62"/>
    <mergeCell ref="G63:G65"/>
    <mergeCell ref="G66:G68"/>
    <mergeCell ref="G69:G71"/>
    <mergeCell ref="G72:G74"/>
    <mergeCell ref="G75:G77"/>
    <mergeCell ref="G78:G80"/>
    <mergeCell ref="B96:B98"/>
    <mergeCell ref="C96:C98"/>
    <mergeCell ref="D96:D98"/>
    <mergeCell ref="E96:E98"/>
    <mergeCell ref="F96:F98"/>
    <mergeCell ref="B99:B101"/>
    <mergeCell ref="C99:C101"/>
    <mergeCell ref="D99:D101"/>
    <mergeCell ref="E99:E101"/>
    <mergeCell ref="F99:F101"/>
    <mergeCell ref="B90:B92"/>
    <mergeCell ref="C90:C92"/>
    <mergeCell ref="D90:D92"/>
    <mergeCell ref="E90:E92"/>
    <mergeCell ref="F90:F92"/>
    <mergeCell ref="B93:B95"/>
    <mergeCell ref="C93:C95"/>
    <mergeCell ref="D93:D95"/>
    <mergeCell ref="E93:E95"/>
    <mergeCell ref="F93:F95"/>
    <mergeCell ref="B84:B86"/>
    <mergeCell ref="C84:C86"/>
    <mergeCell ref="D84:D86"/>
    <mergeCell ref="E84:E86"/>
    <mergeCell ref="F84:F86"/>
    <mergeCell ref="B87:B89"/>
    <mergeCell ref="C87:C89"/>
    <mergeCell ref="D87:D89"/>
    <mergeCell ref="E87:E89"/>
    <mergeCell ref="F87:F89"/>
    <mergeCell ref="B78:B80"/>
    <mergeCell ref="C78:C80"/>
    <mergeCell ref="D78:D80"/>
    <mergeCell ref="E78:E80"/>
    <mergeCell ref="F78:F80"/>
    <mergeCell ref="B81:B83"/>
    <mergeCell ref="C81:C83"/>
    <mergeCell ref="D81:D83"/>
    <mergeCell ref="E81:E83"/>
    <mergeCell ref="F81:F83"/>
    <mergeCell ref="B72:B74"/>
    <mergeCell ref="C72:C74"/>
    <mergeCell ref="D72:D74"/>
    <mergeCell ref="E72:E74"/>
    <mergeCell ref="F72:F74"/>
    <mergeCell ref="B75:B77"/>
    <mergeCell ref="C75:C77"/>
    <mergeCell ref="D75:D77"/>
    <mergeCell ref="E75:E77"/>
    <mergeCell ref="F75:F77"/>
    <mergeCell ref="B66:B68"/>
    <mergeCell ref="C66:C68"/>
    <mergeCell ref="D66:D68"/>
    <mergeCell ref="E66:E68"/>
    <mergeCell ref="F66:F68"/>
    <mergeCell ref="B69:B71"/>
    <mergeCell ref="C69:C71"/>
    <mergeCell ref="D69:D71"/>
    <mergeCell ref="E69:E71"/>
    <mergeCell ref="F69:F71"/>
    <mergeCell ref="B60:B62"/>
    <mergeCell ref="C60:C62"/>
    <mergeCell ref="D60:D62"/>
    <mergeCell ref="E60:E62"/>
    <mergeCell ref="F60:F62"/>
    <mergeCell ref="B63:B65"/>
    <mergeCell ref="C63:C65"/>
    <mergeCell ref="D63:D65"/>
    <mergeCell ref="E63:E65"/>
    <mergeCell ref="F63:F65"/>
    <mergeCell ref="B54:B56"/>
    <mergeCell ref="C54:C56"/>
    <mergeCell ref="D54:D56"/>
    <mergeCell ref="E54:E56"/>
    <mergeCell ref="F54:F56"/>
    <mergeCell ref="B57:B59"/>
    <mergeCell ref="C57:C59"/>
    <mergeCell ref="D57:D59"/>
    <mergeCell ref="E57:E59"/>
    <mergeCell ref="F57:F59"/>
    <mergeCell ref="E45:E47"/>
    <mergeCell ref="F45:F47"/>
    <mergeCell ref="B48:B50"/>
    <mergeCell ref="C48:C50"/>
    <mergeCell ref="D48:D50"/>
    <mergeCell ref="E48:E50"/>
    <mergeCell ref="F48:F50"/>
    <mergeCell ref="B51:B53"/>
    <mergeCell ref="C51:C53"/>
    <mergeCell ref="D51:D53"/>
    <mergeCell ref="E51:E53"/>
    <mergeCell ref="F51:F53"/>
    <mergeCell ref="F36:F38"/>
    <mergeCell ref="B39:B41"/>
    <mergeCell ref="C39:C41"/>
    <mergeCell ref="D39:D41"/>
    <mergeCell ref="E39:E41"/>
    <mergeCell ref="F39:F41"/>
    <mergeCell ref="B42:B44"/>
    <mergeCell ref="C42:C44"/>
    <mergeCell ref="D42:D44"/>
    <mergeCell ref="E42:E44"/>
    <mergeCell ref="F42:F44"/>
    <mergeCell ref="A90:A92"/>
    <mergeCell ref="A93:A95"/>
    <mergeCell ref="A96:A98"/>
    <mergeCell ref="A99:A101"/>
    <mergeCell ref="A102:A104"/>
    <mergeCell ref="B27:B29"/>
    <mergeCell ref="C27:C29"/>
    <mergeCell ref="D27:D29"/>
    <mergeCell ref="E27:E29"/>
    <mergeCell ref="B30:B32"/>
    <mergeCell ref="C30:C32"/>
    <mergeCell ref="D30:D32"/>
    <mergeCell ref="E30:E32"/>
    <mergeCell ref="B33:B35"/>
    <mergeCell ref="C33:C35"/>
    <mergeCell ref="D33:D35"/>
    <mergeCell ref="E33:E35"/>
    <mergeCell ref="B36:B38"/>
    <mergeCell ref="C36:C38"/>
    <mergeCell ref="D36:D38"/>
    <mergeCell ref="E36:E38"/>
    <mergeCell ref="B45:B47"/>
    <mergeCell ref="C45:C47"/>
    <mergeCell ref="D45:D47"/>
    <mergeCell ref="A63:A65"/>
    <mergeCell ref="A66:A68"/>
    <mergeCell ref="A69:A71"/>
    <mergeCell ref="A72:A74"/>
    <mergeCell ref="A75:A77"/>
    <mergeCell ref="A78:A80"/>
    <mergeCell ref="A81:A83"/>
    <mergeCell ref="A84:A86"/>
    <mergeCell ref="A87:A89"/>
    <mergeCell ref="A36:A38"/>
    <mergeCell ref="A39:A41"/>
    <mergeCell ref="A42:A44"/>
    <mergeCell ref="A45:A47"/>
    <mergeCell ref="A48:A50"/>
    <mergeCell ref="A51:A53"/>
    <mergeCell ref="A54:A56"/>
    <mergeCell ref="A57:A59"/>
    <mergeCell ref="A60:A62"/>
    <mergeCell ref="J5:O5"/>
    <mergeCell ref="Q5:R5"/>
    <mergeCell ref="A27:A29"/>
    <mergeCell ref="A30:A32"/>
    <mergeCell ref="A33:A35"/>
    <mergeCell ref="F27:F29"/>
    <mergeCell ref="F30:F32"/>
    <mergeCell ref="F33:F35"/>
    <mergeCell ref="A5:B5"/>
    <mergeCell ref="C5:G5"/>
    <mergeCell ref="H5:I5"/>
    <mergeCell ref="A9:A11"/>
    <mergeCell ref="B9:B11"/>
    <mergeCell ref="C9:C11"/>
    <mergeCell ref="D9:D11"/>
    <mergeCell ref="E9:E11"/>
    <mergeCell ref="F9:F11"/>
    <mergeCell ref="G9:G11"/>
    <mergeCell ref="I9:I11"/>
    <mergeCell ref="A6:C6"/>
    <mergeCell ref="D6:R6"/>
    <mergeCell ref="A7:A8"/>
    <mergeCell ref="B7:F7"/>
    <mergeCell ref="G7:G8"/>
    <mergeCell ref="H7:H8"/>
    <mergeCell ref="I7:I8"/>
    <mergeCell ref="J7:L7"/>
    <mergeCell ref="M7:Q7"/>
    <mergeCell ref="J9:J11"/>
    <mergeCell ref="K9:K11"/>
    <mergeCell ref="L9:L11"/>
    <mergeCell ref="P9:Q9"/>
    <mergeCell ref="R9:R11"/>
    <mergeCell ref="P10:Q10"/>
    <mergeCell ref="P11:Q11"/>
    <mergeCell ref="R7:R8"/>
    <mergeCell ref="P8:Q8"/>
    <mergeCell ref="R12:R14"/>
    <mergeCell ref="P13:Q13"/>
    <mergeCell ref="T13:T14"/>
    <mergeCell ref="P14:Q14"/>
    <mergeCell ref="K12:K14"/>
    <mergeCell ref="L12:L14"/>
    <mergeCell ref="P12:Q12"/>
    <mergeCell ref="A12:A14"/>
    <mergeCell ref="B12:B14"/>
    <mergeCell ref="C12:C14"/>
    <mergeCell ref="D12:D14"/>
    <mergeCell ref="E12:E14"/>
    <mergeCell ref="F12:F14"/>
    <mergeCell ref="G12:G14"/>
    <mergeCell ref="I12:I14"/>
    <mergeCell ref="J12:J14"/>
    <mergeCell ref="A18:A20"/>
    <mergeCell ref="B18:B20"/>
    <mergeCell ref="C18:C20"/>
    <mergeCell ref="D18:D20"/>
    <mergeCell ref="E18:E20"/>
    <mergeCell ref="F18:F20"/>
    <mergeCell ref="G18:G20"/>
    <mergeCell ref="G15:G17"/>
    <mergeCell ref="I15:I17"/>
    <mergeCell ref="I18:I20"/>
    <mergeCell ref="A15:A17"/>
    <mergeCell ref="B15:B17"/>
    <mergeCell ref="C15:C17"/>
    <mergeCell ref="D15:D17"/>
    <mergeCell ref="E15:E17"/>
    <mergeCell ref="F15:F17"/>
    <mergeCell ref="J18:J20"/>
    <mergeCell ref="K18:K20"/>
    <mergeCell ref="L18:L20"/>
    <mergeCell ref="P18:Q18"/>
    <mergeCell ref="R18:R20"/>
    <mergeCell ref="P19:Q19"/>
    <mergeCell ref="P20:Q20"/>
    <mergeCell ref="R15:R17"/>
    <mergeCell ref="P16:Q16"/>
    <mergeCell ref="P17:Q17"/>
    <mergeCell ref="J15:J17"/>
    <mergeCell ref="K15:K17"/>
    <mergeCell ref="L15:L17"/>
    <mergeCell ref="P15:Q15"/>
    <mergeCell ref="A24:A26"/>
    <mergeCell ref="B24:B26"/>
    <mergeCell ref="C24:C26"/>
    <mergeCell ref="D24:D26"/>
    <mergeCell ref="E24:E26"/>
    <mergeCell ref="F24:F26"/>
    <mergeCell ref="G24:G26"/>
    <mergeCell ref="G21:G23"/>
    <mergeCell ref="I21:I23"/>
    <mergeCell ref="A21:A23"/>
    <mergeCell ref="B21:B23"/>
    <mergeCell ref="C21:C23"/>
    <mergeCell ref="D21:D23"/>
    <mergeCell ref="E21:E23"/>
    <mergeCell ref="F21:F23"/>
    <mergeCell ref="I24:I26"/>
    <mergeCell ref="J24:J26"/>
    <mergeCell ref="K24:K26"/>
    <mergeCell ref="L24:L26"/>
    <mergeCell ref="P24:Q24"/>
    <mergeCell ref="R24:R26"/>
    <mergeCell ref="P25:Q25"/>
    <mergeCell ref="P26:Q26"/>
    <mergeCell ref="R21:R23"/>
    <mergeCell ref="P22:Q22"/>
    <mergeCell ref="P23:Q23"/>
    <mergeCell ref="J21:J23"/>
    <mergeCell ref="K21:K23"/>
    <mergeCell ref="L21:L23"/>
    <mergeCell ref="P21:Q21"/>
  </mergeCells>
  <conditionalFormatting sqref="G9:G27 G30 G33 G36 G39 G42 G45 G48 G51 G54 G57 G60 G87 G63 G90 G66 G93 G69 G96 G72 G99 G75 G102 G78 G81 G84">
    <cfRule type="cellIs" dxfId="10" priority="14" stopIfTrue="1" operator="equal">
      <formula>1</formula>
    </cfRule>
    <cfRule type="cellIs" dxfId="9" priority="15" stopIfTrue="1" operator="between">
      <formula>1.9</formula>
      <formula>3.1</formula>
    </cfRule>
    <cfRule type="cellIs" dxfId="8" priority="16" stopIfTrue="1" operator="equal">
      <formula>4</formula>
    </cfRule>
  </conditionalFormatting>
  <conditionalFormatting sqref="G9:G27 G30 G33 G36 G39 G42 G45 G48 G51 G54 G57 G60 G87 G63 G90 G66 G93 G69 G96 G72 G99 G75 G102 G78 G81 G84">
    <cfRule type="cellIs" dxfId="7" priority="11" operator="equal">
      <formula>"LEVE"</formula>
    </cfRule>
    <cfRule type="cellIs" dxfId="6" priority="12" operator="equal">
      <formula>"MODERADO"</formula>
    </cfRule>
    <cfRule type="cellIs" dxfId="5" priority="13" operator="equal">
      <formula>"GRAVE"</formula>
    </cfRule>
  </conditionalFormatting>
  <conditionalFormatting sqref="I9:I104">
    <cfRule type="containsText" dxfId="4" priority="9" operator="containsText" text="NO">
      <formula>NOT(ISERROR(SEARCH("NO",I9)))</formula>
    </cfRule>
    <cfRule type="containsText" dxfId="3" priority="10" operator="containsText" text="SI">
      <formula>NOT(ISERROR(SEARCH("SI",I9)))</formula>
    </cfRule>
  </conditionalFormatting>
  <conditionalFormatting sqref="R9:R104">
    <cfRule type="containsText" dxfId="2" priority="4" operator="containsText" text="CONTINUA LA ACCIÓN ANTERIOR">
      <formula>NOT(ISERROR(SEARCH("CONTINUA LA ACCIÓN ANTERIOR",R9)))</formula>
    </cfRule>
    <cfRule type="containsText" dxfId="1" priority="5" operator="containsText" text="REQUIERE NUEVA ACCIÓN">
      <formula>NOT(ISERROR(SEARCH("REQUIERE NUEVA ACCIÓN",R9)))</formula>
    </cfRule>
    <cfRule type="containsText" dxfId="0" priority="6" operator="containsText" text="RIESGO CONTROLADO">
      <formula>NOT(ISERROR(SEARCH("RIESGO CONTROLADO",R9)))</formula>
    </cfRule>
  </conditionalFormatting>
  <dataValidations count="5">
    <dataValidation type="list" allowBlank="1" showInputMessage="1" showErrorMessage="1" promptTitle="SITUACION DEL RIESGO" prompt="Evalue luego del seguimiento el riesgo." sqref="R9:R104">
      <formula1>"RIESGO CONTROLADO, REQUIERE NUEVA ACCIÓN, CONTINUA LA ACCIÓN ANTERIOR"</formula1>
    </dataValidation>
    <dataValidation allowBlank="1" showInputMessage="1" showErrorMessage="1" promptTitle="Análisis del indicador" prompt="Describa brevemente el comportamiento del indicador" sqref="L9:L104"/>
    <dataValidation type="list" allowBlank="1" showInputMessage="1" showErrorMessage="1" promptTitle="Plan de Mitigación" prompt="Establezca si tiene Plan de Mitigacion" sqref="I9:I104">
      <formula1>"SI, NO"</formula1>
    </dataValidation>
    <dataValidation allowBlank="1" showInputMessage="1" showErrorMessage="1" promptTitle="FACTORES DE RIESGO" prompt="Seleccione el factor de riesgo interno o externo" sqref="B9:F104"/>
    <dataValidation allowBlank="1" showInputMessage="1" showErrorMessage="1" promptTitle="Limitación del control" prompt="Describa brevemente los problemas o limitantes tenidos al momento de aplicar el control establecido" sqref="P9:P104"/>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3"/>
  <sheetViews>
    <sheetView zoomScale="90" zoomScaleNormal="90" workbookViewId="0">
      <selection activeCell="F9" sqref="F9:L9"/>
    </sheetView>
  </sheetViews>
  <sheetFormatPr baseColWidth="10" defaultColWidth="11.42578125" defaultRowHeight="12.75" x14ac:dyDescent="0.2"/>
  <cols>
    <col min="1" max="1" width="6.140625" style="45" customWidth="1"/>
    <col min="2" max="2" width="5.7109375" style="45" customWidth="1"/>
    <col min="3" max="3" width="18.5703125" style="62" customWidth="1"/>
    <col min="4" max="4" width="19.140625" style="62" customWidth="1"/>
    <col min="5" max="5" width="14.7109375" style="62" customWidth="1"/>
    <col min="6" max="6" width="13.7109375" style="65" customWidth="1"/>
    <col min="7" max="7" width="18" style="65" customWidth="1"/>
    <col min="8" max="9" width="13.7109375" style="65" customWidth="1"/>
    <col min="10" max="10" width="15.42578125" style="65" customWidth="1"/>
    <col min="11" max="11" width="13.7109375" style="62" customWidth="1"/>
    <col min="12" max="14" width="20.7109375" style="62" customWidth="1"/>
    <col min="15" max="15" width="8.85546875" style="62" customWidth="1"/>
    <col min="16" max="16384" width="11.42578125" style="62"/>
  </cols>
  <sheetData>
    <row r="1" spans="1:12" ht="18.75" customHeight="1" x14ac:dyDescent="0.2">
      <c r="K1" s="409" t="s">
        <v>862</v>
      </c>
      <c r="L1" s="410" t="s">
        <v>869</v>
      </c>
    </row>
    <row r="2" spans="1:12" ht="22.5" customHeight="1" x14ac:dyDescent="0.2">
      <c r="A2" s="827" t="s">
        <v>11</v>
      </c>
      <c r="B2" s="827"/>
      <c r="C2" s="827"/>
      <c r="D2" s="827"/>
      <c r="E2" s="827"/>
      <c r="F2" s="827"/>
      <c r="G2" s="827"/>
      <c r="H2" s="827"/>
      <c r="I2" s="827"/>
      <c r="J2" s="827"/>
      <c r="K2" s="411" t="s">
        <v>863</v>
      </c>
      <c r="L2" s="412">
        <v>1</v>
      </c>
    </row>
    <row r="3" spans="1:12" ht="21" customHeight="1" x14ac:dyDescent="0.2">
      <c r="K3" s="411" t="s">
        <v>864</v>
      </c>
      <c r="L3" s="413" t="s">
        <v>865</v>
      </c>
    </row>
    <row r="4" spans="1:12" ht="24.75" customHeight="1" thickBot="1" x14ac:dyDescent="0.25">
      <c r="A4" s="827" t="s">
        <v>369</v>
      </c>
      <c r="B4" s="827"/>
      <c r="C4" s="827"/>
      <c r="D4" s="827"/>
      <c r="E4" s="827"/>
      <c r="F4" s="827"/>
      <c r="G4" s="827"/>
      <c r="H4" s="827"/>
      <c r="I4" s="827"/>
      <c r="J4" s="827"/>
      <c r="K4" s="414" t="s">
        <v>866</v>
      </c>
      <c r="L4" s="415">
        <v>7</v>
      </c>
    </row>
    <row r="5" spans="1:12" hidden="1" x14ac:dyDescent="0.2"/>
    <row r="6" spans="1:12" hidden="1" x14ac:dyDescent="0.2"/>
    <row r="7" spans="1:12" ht="30.75" customHeight="1" x14ac:dyDescent="0.2">
      <c r="A7" s="809" t="s">
        <v>19</v>
      </c>
      <c r="B7" s="810"/>
      <c r="C7" s="799" t="s">
        <v>29</v>
      </c>
      <c r="D7" s="800"/>
      <c r="E7" s="801"/>
      <c r="F7" s="799" t="s">
        <v>30</v>
      </c>
      <c r="G7" s="800"/>
      <c r="H7" s="800"/>
      <c r="I7" s="800"/>
      <c r="J7" s="800"/>
      <c r="K7" s="800"/>
      <c r="L7" s="801"/>
    </row>
    <row r="8" spans="1:12" ht="44.25" customHeight="1" x14ac:dyDescent="0.2">
      <c r="A8" s="802">
        <v>0</v>
      </c>
      <c r="B8" s="803"/>
      <c r="C8" s="687" t="s">
        <v>28</v>
      </c>
      <c r="D8" s="688"/>
      <c r="E8" s="689"/>
      <c r="F8" s="681" t="s">
        <v>32</v>
      </c>
      <c r="G8" s="682"/>
      <c r="H8" s="682"/>
      <c r="I8" s="682"/>
      <c r="J8" s="682"/>
      <c r="K8" s="682"/>
      <c r="L8" s="683"/>
    </row>
    <row r="9" spans="1:12" ht="30" customHeight="1" x14ac:dyDescent="0.2">
      <c r="A9" s="802">
        <v>0</v>
      </c>
      <c r="B9" s="803"/>
      <c r="C9" s="687" t="s">
        <v>53</v>
      </c>
      <c r="D9" s="688"/>
      <c r="E9" s="689"/>
      <c r="F9" s="681" t="s">
        <v>54</v>
      </c>
      <c r="G9" s="682"/>
      <c r="H9" s="682"/>
      <c r="I9" s="682"/>
      <c r="J9" s="682"/>
      <c r="K9" s="682"/>
      <c r="L9" s="683"/>
    </row>
    <row r="10" spans="1:12" ht="28.5" customHeight="1" x14ac:dyDescent="0.2">
      <c r="A10" s="802">
        <v>0</v>
      </c>
      <c r="B10" s="803"/>
      <c r="C10" s="687" t="s">
        <v>81</v>
      </c>
      <c r="D10" s="688"/>
      <c r="E10" s="689"/>
      <c r="F10" s="681" t="s">
        <v>55</v>
      </c>
      <c r="G10" s="682"/>
      <c r="H10" s="682"/>
      <c r="I10" s="682"/>
      <c r="J10" s="682"/>
      <c r="K10" s="682"/>
      <c r="L10" s="683"/>
    </row>
    <row r="11" spans="1:12" ht="46.5" customHeight="1" x14ac:dyDescent="0.2">
      <c r="A11" s="654">
        <v>1</v>
      </c>
      <c r="B11" s="655"/>
      <c r="C11" s="665" t="s">
        <v>23</v>
      </c>
      <c r="D11" s="666"/>
      <c r="E11" s="667"/>
      <c r="F11" s="675" t="s">
        <v>57</v>
      </c>
      <c r="G11" s="676"/>
      <c r="H11" s="676"/>
      <c r="I11" s="676"/>
      <c r="J11" s="676"/>
      <c r="K11" s="676"/>
      <c r="L11" s="677"/>
    </row>
    <row r="12" spans="1:12" ht="46.5" customHeight="1" x14ac:dyDescent="0.2">
      <c r="A12" s="651">
        <v>1.1000000000000001</v>
      </c>
      <c r="B12" s="652"/>
      <c r="C12" s="693" t="s">
        <v>626</v>
      </c>
      <c r="D12" s="694"/>
      <c r="E12" s="695"/>
      <c r="F12" s="684" t="s">
        <v>627</v>
      </c>
      <c r="G12" s="685"/>
      <c r="H12" s="685"/>
      <c r="I12" s="685"/>
      <c r="J12" s="685"/>
      <c r="K12" s="685"/>
      <c r="L12" s="686"/>
    </row>
    <row r="13" spans="1:12" ht="84.75" customHeight="1" x14ac:dyDescent="0.2">
      <c r="A13" s="651">
        <v>1.2</v>
      </c>
      <c r="B13" s="652"/>
      <c r="C13" s="693" t="s">
        <v>628</v>
      </c>
      <c r="D13" s="694"/>
      <c r="E13" s="695"/>
      <c r="F13" s="684" t="s">
        <v>629</v>
      </c>
      <c r="G13" s="685"/>
      <c r="H13" s="685"/>
      <c r="I13" s="685"/>
      <c r="J13" s="685"/>
      <c r="K13" s="685"/>
      <c r="L13" s="686"/>
    </row>
    <row r="14" spans="1:12" ht="46.5" customHeight="1" x14ac:dyDescent="0.2">
      <c r="A14" s="651">
        <v>1.3</v>
      </c>
      <c r="B14" s="652"/>
      <c r="C14" s="693" t="s">
        <v>34</v>
      </c>
      <c r="D14" s="694"/>
      <c r="E14" s="695"/>
      <c r="F14" s="684" t="s">
        <v>35</v>
      </c>
      <c r="G14" s="685"/>
      <c r="H14" s="685"/>
      <c r="I14" s="685"/>
      <c r="J14" s="685"/>
      <c r="K14" s="685"/>
      <c r="L14" s="686"/>
    </row>
    <row r="15" spans="1:12" ht="45" customHeight="1" x14ac:dyDescent="0.2">
      <c r="A15" s="649">
        <v>1.4</v>
      </c>
      <c r="B15" s="650"/>
      <c r="C15" s="656" t="s">
        <v>606</v>
      </c>
      <c r="D15" s="657"/>
      <c r="E15" s="657"/>
      <c r="F15" s="668" t="s">
        <v>578</v>
      </c>
      <c r="G15" s="669"/>
      <c r="H15" s="669"/>
      <c r="I15" s="669"/>
      <c r="J15" s="669"/>
      <c r="K15" s="669"/>
      <c r="L15" s="670"/>
    </row>
    <row r="16" spans="1:12" ht="74.25" customHeight="1" x14ac:dyDescent="0.2">
      <c r="A16" s="804"/>
      <c r="B16" s="805"/>
      <c r="C16" s="661" t="s">
        <v>0</v>
      </c>
      <c r="D16" s="662"/>
      <c r="E16" s="662"/>
      <c r="F16" s="690" t="s">
        <v>36</v>
      </c>
      <c r="G16" s="680"/>
      <c r="H16" s="680"/>
      <c r="I16" s="680"/>
      <c r="J16" s="680"/>
      <c r="K16" s="680"/>
      <c r="L16" s="679"/>
    </row>
    <row r="17" spans="1:12" ht="38.25" customHeight="1" x14ac:dyDescent="0.2">
      <c r="A17" s="804"/>
      <c r="B17" s="805"/>
      <c r="C17" s="661" t="s">
        <v>2</v>
      </c>
      <c r="D17" s="662"/>
      <c r="E17" s="662"/>
      <c r="F17" s="690" t="s">
        <v>37</v>
      </c>
      <c r="G17" s="680"/>
      <c r="H17" s="680"/>
      <c r="I17" s="680"/>
      <c r="J17" s="680"/>
      <c r="K17" s="680"/>
      <c r="L17" s="679"/>
    </row>
    <row r="18" spans="1:12" ht="36" customHeight="1" x14ac:dyDescent="0.2">
      <c r="A18" s="804"/>
      <c r="B18" s="805"/>
      <c r="C18" s="661" t="s">
        <v>26</v>
      </c>
      <c r="D18" s="662"/>
      <c r="E18" s="662"/>
      <c r="F18" s="690" t="s">
        <v>598</v>
      </c>
      <c r="G18" s="680"/>
      <c r="H18" s="680"/>
      <c r="I18" s="680"/>
      <c r="J18" s="680"/>
      <c r="K18" s="680"/>
      <c r="L18" s="679"/>
    </row>
    <row r="19" spans="1:12" ht="38.25" customHeight="1" x14ac:dyDescent="0.2">
      <c r="A19" s="804"/>
      <c r="B19" s="805"/>
      <c r="C19" s="661" t="s">
        <v>9</v>
      </c>
      <c r="D19" s="662"/>
      <c r="E19" s="662"/>
      <c r="F19" s="690" t="s">
        <v>38</v>
      </c>
      <c r="G19" s="680"/>
      <c r="H19" s="680"/>
      <c r="I19" s="680"/>
      <c r="J19" s="680"/>
      <c r="K19" s="680"/>
      <c r="L19" s="679"/>
    </row>
    <row r="20" spans="1:12" ht="45" customHeight="1" x14ac:dyDescent="0.2">
      <c r="A20" s="804"/>
      <c r="B20" s="805"/>
      <c r="C20" s="661" t="s">
        <v>1</v>
      </c>
      <c r="D20" s="662"/>
      <c r="E20" s="662"/>
      <c r="F20" s="690" t="s">
        <v>39</v>
      </c>
      <c r="G20" s="680"/>
      <c r="H20" s="680"/>
      <c r="I20" s="680"/>
      <c r="J20" s="680"/>
      <c r="K20" s="680"/>
      <c r="L20" s="679"/>
    </row>
    <row r="21" spans="1:12" ht="26.25" customHeight="1" x14ac:dyDescent="0.2">
      <c r="A21" s="806"/>
      <c r="B21" s="807"/>
      <c r="C21" s="691" t="s">
        <v>10</v>
      </c>
      <c r="D21" s="692"/>
      <c r="E21" s="692"/>
      <c r="F21" s="711" t="s">
        <v>40</v>
      </c>
      <c r="G21" s="712"/>
      <c r="H21" s="712"/>
      <c r="I21" s="712"/>
      <c r="J21" s="712"/>
      <c r="K21" s="712"/>
      <c r="L21" s="713"/>
    </row>
    <row r="22" spans="1:12" ht="42" customHeight="1" x14ac:dyDescent="0.2">
      <c r="A22" s="808">
        <v>1.5</v>
      </c>
      <c r="B22" s="652"/>
      <c r="C22" s="693" t="s">
        <v>31</v>
      </c>
      <c r="D22" s="694"/>
      <c r="E22" s="695"/>
      <c r="F22" s="684" t="s">
        <v>33</v>
      </c>
      <c r="G22" s="685"/>
      <c r="H22" s="685"/>
      <c r="I22" s="685"/>
      <c r="J22" s="685"/>
      <c r="K22" s="685"/>
      <c r="L22" s="686"/>
    </row>
    <row r="23" spans="1:12" ht="42" customHeight="1" x14ac:dyDescent="0.2">
      <c r="A23" s="808">
        <v>1.6</v>
      </c>
      <c r="B23" s="652"/>
      <c r="C23" s="693" t="s">
        <v>630</v>
      </c>
      <c r="D23" s="694"/>
      <c r="E23" s="695"/>
      <c r="F23" s="684" t="s">
        <v>631</v>
      </c>
      <c r="G23" s="685"/>
      <c r="H23" s="685"/>
      <c r="I23" s="685"/>
      <c r="J23" s="685"/>
      <c r="K23" s="685"/>
      <c r="L23" s="686"/>
    </row>
    <row r="24" spans="1:12" ht="73.5" customHeight="1" x14ac:dyDescent="0.2">
      <c r="A24" s="654">
        <v>2</v>
      </c>
      <c r="B24" s="655"/>
      <c r="C24" s="665" t="s">
        <v>493</v>
      </c>
      <c r="D24" s="666"/>
      <c r="E24" s="667"/>
      <c r="F24" s="675" t="s">
        <v>41</v>
      </c>
      <c r="G24" s="676"/>
      <c r="H24" s="676"/>
      <c r="I24" s="676"/>
      <c r="J24" s="676"/>
      <c r="K24" s="676"/>
      <c r="L24" s="677"/>
    </row>
    <row r="25" spans="1:12" ht="97.5" customHeight="1" x14ac:dyDescent="0.2">
      <c r="A25" s="718">
        <v>2.1</v>
      </c>
      <c r="B25" s="719"/>
      <c r="C25" s="687" t="s">
        <v>42</v>
      </c>
      <c r="D25" s="688"/>
      <c r="E25" s="689"/>
      <c r="F25" s="681" t="s">
        <v>632</v>
      </c>
      <c r="G25" s="682"/>
      <c r="H25" s="682"/>
      <c r="I25" s="682"/>
      <c r="J25" s="682"/>
      <c r="K25" s="682"/>
      <c r="L25" s="683"/>
    </row>
    <row r="26" spans="1:12" s="96" customFormat="1" ht="30" customHeight="1" x14ac:dyDescent="0.2">
      <c r="A26" s="718">
        <v>2.2000000000000002</v>
      </c>
      <c r="B26" s="719"/>
      <c r="C26" s="687" t="s">
        <v>495</v>
      </c>
      <c r="D26" s="688"/>
      <c r="E26" s="689"/>
      <c r="F26" s="681" t="s">
        <v>633</v>
      </c>
      <c r="G26" s="682"/>
      <c r="H26" s="682"/>
      <c r="I26" s="682"/>
      <c r="J26" s="682"/>
      <c r="K26" s="682"/>
      <c r="L26" s="683"/>
    </row>
    <row r="27" spans="1:12" s="96" customFormat="1" ht="30" customHeight="1" x14ac:dyDescent="0.2">
      <c r="A27" s="718">
        <v>2.2999999999999998</v>
      </c>
      <c r="B27" s="719"/>
      <c r="C27" s="687" t="s">
        <v>496</v>
      </c>
      <c r="D27" s="688"/>
      <c r="E27" s="689"/>
      <c r="F27" s="681" t="s">
        <v>545</v>
      </c>
      <c r="G27" s="682"/>
      <c r="H27" s="682"/>
      <c r="I27" s="682"/>
      <c r="J27" s="682"/>
      <c r="K27" s="682"/>
      <c r="L27" s="683"/>
    </row>
    <row r="28" spans="1:12" ht="41.25" customHeight="1" x14ac:dyDescent="0.2">
      <c r="A28" s="654">
        <v>3</v>
      </c>
      <c r="B28" s="655"/>
      <c r="C28" s="701" t="s">
        <v>17</v>
      </c>
      <c r="D28" s="702"/>
      <c r="E28" s="703"/>
      <c r="F28" s="675" t="s">
        <v>43</v>
      </c>
      <c r="G28" s="676"/>
      <c r="H28" s="676"/>
      <c r="I28" s="676"/>
      <c r="J28" s="676"/>
      <c r="K28" s="676"/>
      <c r="L28" s="677"/>
    </row>
    <row r="29" spans="1:12" ht="32.25" customHeight="1" x14ac:dyDescent="0.2">
      <c r="A29" s="811">
        <v>3.1</v>
      </c>
      <c r="B29" s="812"/>
      <c r="C29" s="656" t="s">
        <v>634</v>
      </c>
      <c r="D29" s="657"/>
      <c r="E29" s="658"/>
      <c r="F29" s="682" t="s">
        <v>635</v>
      </c>
      <c r="G29" s="682"/>
      <c r="H29" s="682"/>
      <c r="I29" s="682"/>
      <c r="J29" s="682"/>
      <c r="K29" s="682"/>
      <c r="L29" s="683"/>
    </row>
    <row r="30" spans="1:12" ht="32.25" customHeight="1" x14ac:dyDescent="0.2">
      <c r="A30" s="813"/>
      <c r="B30" s="814"/>
      <c r="C30" s="661" t="s">
        <v>24</v>
      </c>
      <c r="D30" s="662"/>
      <c r="E30" s="663"/>
      <c r="F30" s="682" t="s">
        <v>636</v>
      </c>
      <c r="G30" s="682"/>
      <c r="H30" s="682"/>
      <c r="I30" s="682"/>
      <c r="J30" s="682"/>
      <c r="K30" s="682"/>
      <c r="L30" s="683"/>
    </row>
    <row r="31" spans="1:12" ht="33" customHeight="1" x14ac:dyDescent="0.2">
      <c r="A31" s="813"/>
      <c r="B31" s="814"/>
      <c r="C31" s="661" t="s">
        <v>25</v>
      </c>
      <c r="D31" s="662"/>
      <c r="E31" s="663"/>
      <c r="F31" s="682" t="s">
        <v>637</v>
      </c>
      <c r="G31" s="682"/>
      <c r="H31" s="682"/>
      <c r="I31" s="682"/>
      <c r="J31" s="682"/>
      <c r="K31" s="682"/>
      <c r="L31" s="683"/>
    </row>
    <row r="32" spans="1:12" ht="41.25" customHeight="1" x14ac:dyDescent="0.2">
      <c r="A32" s="815"/>
      <c r="B32" s="816"/>
      <c r="C32" s="691" t="s">
        <v>26</v>
      </c>
      <c r="D32" s="692"/>
      <c r="E32" s="714"/>
      <c r="F32" s="682" t="s">
        <v>638</v>
      </c>
      <c r="G32" s="682"/>
      <c r="H32" s="682"/>
      <c r="I32" s="682"/>
      <c r="J32" s="682"/>
      <c r="K32" s="682"/>
      <c r="L32" s="683"/>
    </row>
    <row r="33" spans="1:12" ht="47.25" customHeight="1" x14ac:dyDescent="0.2">
      <c r="A33" s="817">
        <v>3.2</v>
      </c>
      <c r="B33" s="818"/>
      <c r="C33" s="698" t="s">
        <v>639</v>
      </c>
      <c r="D33" s="699"/>
      <c r="E33" s="700"/>
      <c r="F33" s="681" t="s">
        <v>651</v>
      </c>
      <c r="G33" s="682"/>
      <c r="H33" s="682"/>
      <c r="I33" s="682"/>
      <c r="J33" s="682"/>
      <c r="K33" s="682"/>
      <c r="L33" s="683"/>
    </row>
    <row r="34" spans="1:12" ht="41.25" customHeight="1" x14ac:dyDescent="0.2">
      <c r="A34" s="817">
        <v>3.3</v>
      </c>
      <c r="B34" s="818"/>
      <c r="C34" s="687" t="s">
        <v>640</v>
      </c>
      <c r="D34" s="688"/>
      <c r="E34" s="689"/>
      <c r="F34" s="681" t="s">
        <v>641</v>
      </c>
      <c r="G34" s="682"/>
      <c r="H34" s="682"/>
      <c r="I34" s="682"/>
      <c r="J34" s="682"/>
      <c r="K34" s="682"/>
      <c r="L34" s="683"/>
    </row>
    <row r="35" spans="1:12" ht="46.5" customHeight="1" x14ac:dyDescent="0.2">
      <c r="A35" s="654">
        <v>4</v>
      </c>
      <c r="B35" s="655"/>
      <c r="C35" s="701" t="s">
        <v>44</v>
      </c>
      <c r="D35" s="702"/>
      <c r="E35" s="703"/>
      <c r="F35" s="715" t="s">
        <v>58</v>
      </c>
      <c r="G35" s="716"/>
      <c r="H35" s="716"/>
      <c r="I35" s="716"/>
      <c r="J35" s="716"/>
      <c r="K35" s="716"/>
      <c r="L35" s="717"/>
    </row>
    <row r="36" spans="1:12" ht="34.5" customHeight="1" x14ac:dyDescent="0.2">
      <c r="A36" s="649">
        <v>4.0999999999999996</v>
      </c>
      <c r="B36" s="819"/>
      <c r="C36" s="656" t="s">
        <v>45</v>
      </c>
      <c r="D36" s="657"/>
      <c r="E36" s="657"/>
      <c r="F36" s="671" t="s">
        <v>48</v>
      </c>
      <c r="G36" s="671"/>
      <c r="H36" s="671"/>
      <c r="I36" s="671"/>
      <c r="J36" s="671"/>
      <c r="K36" s="671"/>
      <c r="L36" s="671"/>
    </row>
    <row r="37" spans="1:12" ht="34.5" customHeight="1" x14ac:dyDescent="0.2">
      <c r="A37" s="149"/>
      <c r="B37" s="97"/>
      <c r="C37" s="661" t="s">
        <v>27</v>
      </c>
      <c r="D37" s="662"/>
      <c r="E37" s="662"/>
      <c r="F37" s="671" t="s">
        <v>83</v>
      </c>
      <c r="G37" s="671"/>
      <c r="H37" s="671"/>
      <c r="I37" s="671"/>
      <c r="J37" s="671"/>
      <c r="K37" s="671"/>
      <c r="L37" s="671"/>
    </row>
    <row r="38" spans="1:12" ht="59.25" customHeight="1" x14ac:dyDescent="0.2">
      <c r="A38" s="149"/>
      <c r="B38" s="97"/>
      <c r="C38" s="661" t="s">
        <v>642</v>
      </c>
      <c r="D38" s="662"/>
      <c r="E38" s="662"/>
      <c r="F38" s="672" t="s">
        <v>652</v>
      </c>
      <c r="G38" s="673"/>
      <c r="H38" s="673"/>
      <c r="I38" s="673"/>
      <c r="J38" s="673"/>
      <c r="K38" s="673"/>
      <c r="L38" s="674"/>
    </row>
    <row r="39" spans="1:12" ht="34.5" customHeight="1" x14ac:dyDescent="0.2">
      <c r="A39" s="149"/>
      <c r="B39" s="97"/>
      <c r="C39" s="333"/>
      <c r="D39" s="151"/>
      <c r="E39" s="151" t="s">
        <v>643</v>
      </c>
      <c r="F39" s="684" t="s">
        <v>644</v>
      </c>
      <c r="G39" s="685"/>
      <c r="H39" s="685"/>
      <c r="I39" s="685"/>
      <c r="J39" s="685"/>
      <c r="K39" s="685"/>
      <c r="L39" s="686"/>
    </row>
    <row r="40" spans="1:12" ht="35.25" customHeight="1" x14ac:dyDescent="0.2">
      <c r="A40" s="70"/>
      <c r="B40" s="334"/>
      <c r="C40" s="661" t="s">
        <v>645</v>
      </c>
      <c r="D40" s="662"/>
      <c r="E40" s="662"/>
      <c r="F40" s="671" t="s">
        <v>646</v>
      </c>
      <c r="G40" s="671"/>
      <c r="H40" s="671"/>
      <c r="I40" s="671"/>
      <c r="J40" s="671"/>
      <c r="K40" s="671"/>
      <c r="L40" s="671"/>
    </row>
    <row r="41" spans="1:12" ht="21.75" customHeight="1" x14ac:dyDescent="0.2">
      <c r="A41" s="70"/>
      <c r="B41" s="334"/>
      <c r="C41" s="691" t="s">
        <v>647</v>
      </c>
      <c r="D41" s="692"/>
      <c r="E41" s="692"/>
      <c r="F41" s="671" t="s">
        <v>648</v>
      </c>
      <c r="G41" s="671"/>
      <c r="H41" s="671"/>
      <c r="I41" s="671"/>
      <c r="J41" s="671"/>
      <c r="K41" s="671"/>
      <c r="L41" s="671"/>
    </row>
    <row r="42" spans="1:12" ht="15.75" x14ac:dyDescent="0.2">
      <c r="A42" s="649">
        <v>4.2</v>
      </c>
      <c r="B42" s="650"/>
      <c r="C42" s="710" t="s">
        <v>46</v>
      </c>
      <c r="D42" s="710"/>
      <c r="E42" s="710"/>
      <c r="F42" s="690" t="s">
        <v>49</v>
      </c>
      <c r="G42" s="680"/>
      <c r="H42" s="680"/>
      <c r="I42" s="680"/>
      <c r="J42" s="680"/>
      <c r="K42" s="680"/>
      <c r="L42" s="679"/>
    </row>
    <row r="43" spans="1:12" ht="28.5" customHeight="1" x14ac:dyDescent="0.2">
      <c r="A43" s="70"/>
      <c r="B43" s="63"/>
      <c r="C43" s="662" t="s">
        <v>27</v>
      </c>
      <c r="D43" s="662"/>
      <c r="E43" s="662"/>
      <c r="F43" s="678" t="s">
        <v>89</v>
      </c>
      <c r="G43" s="679"/>
      <c r="H43" s="679"/>
      <c r="I43" s="679"/>
      <c r="J43" s="679"/>
      <c r="K43" s="679"/>
      <c r="L43" s="679"/>
    </row>
    <row r="44" spans="1:12" ht="15.75" x14ac:dyDescent="0.2">
      <c r="A44" s="71"/>
      <c r="B44" s="64"/>
      <c r="C44" s="692" t="s">
        <v>642</v>
      </c>
      <c r="D44" s="692"/>
      <c r="E44" s="692"/>
      <c r="F44" s="711" t="s">
        <v>50</v>
      </c>
      <c r="G44" s="712"/>
      <c r="H44" s="712"/>
      <c r="I44" s="712"/>
      <c r="J44" s="712"/>
      <c r="K44" s="712"/>
      <c r="L44" s="713"/>
    </row>
    <row r="45" spans="1:12" ht="15.75" x14ac:dyDescent="0.2">
      <c r="A45" s="649">
        <v>4.3</v>
      </c>
      <c r="B45" s="650"/>
      <c r="C45" s="656" t="s">
        <v>47</v>
      </c>
      <c r="D45" s="657"/>
      <c r="E45" s="657"/>
      <c r="F45" s="668" t="s">
        <v>51</v>
      </c>
      <c r="G45" s="669"/>
      <c r="H45" s="669"/>
      <c r="I45" s="669"/>
      <c r="J45" s="669"/>
      <c r="K45" s="669"/>
      <c r="L45" s="670"/>
    </row>
    <row r="46" spans="1:12" ht="15.75" x14ac:dyDescent="0.2">
      <c r="A46" s="70"/>
      <c r="B46" s="63"/>
      <c r="C46" s="661" t="s">
        <v>27</v>
      </c>
      <c r="D46" s="662"/>
      <c r="E46" s="662"/>
      <c r="F46" s="678" t="s">
        <v>90</v>
      </c>
      <c r="G46" s="679"/>
      <c r="H46" s="679"/>
      <c r="I46" s="679"/>
      <c r="J46" s="679"/>
      <c r="K46" s="679"/>
      <c r="L46" s="679"/>
    </row>
    <row r="47" spans="1:12" ht="15.75" x14ac:dyDescent="0.2">
      <c r="A47" s="70"/>
      <c r="B47" s="63"/>
      <c r="C47" s="691" t="s">
        <v>642</v>
      </c>
      <c r="D47" s="692"/>
      <c r="E47" s="692"/>
      <c r="F47" s="711" t="s">
        <v>52</v>
      </c>
      <c r="G47" s="712"/>
      <c r="H47" s="712"/>
      <c r="I47" s="712"/>
      <c r="J47" s="712"/>
      <c r="K47" s="712"/>
      <c r="L47" s="713"/>
    </row>
    <row r="48" spans="1:12" ht="42.75" customHeight="1" x14ac:dyDescent="0.2">
      <c r="A48" s="649">
        <v>4.4000000000000004</v>
      </c>
      <c r="B48" s="650"/>
      <c r="C48" s="694" t="s">
        <v>649</v>
      </c>
      <c r="D48" s="694"/>
      <c r="E48" s="694"/>
      <c r="F48" s="684" t="s">
        <v>71</v>
      </c>
      <c r="G48" s="685"/>
      <c r="H48" s="685"/>
      <c r="I48" s="685"/>
      <c r="J48" s="685"/>
      <c r="K48" s="685"/>
      <c r="L48" s="686"/>
    </row>
    <row r="49" spans="1:12" s="96" customFormat="1" ht="34.5" customHeight="1" x14ac:dyDescent="0.2">
      <c r="A49" s="654">
        <v>5</v>
      </c>
      <c r="B49" s="655"/>
      <c r="C49" s="665" t="s">
        <v>68</v>
      </c>
      <c r="D49" s="666"/>
      <c r="E49" s="667"/>
      <c r="F49" s="675" t="s">
        <v>527</v>
      </c>
      <c r="G49" s="676"/>
      <c r="H49" s="676"/>
      <c r="I49" s="676"/>
      <c r="J49" s="676"/>
      <c r="K49" s="676"/>
      <c r="L49" s="677"/>
    </row>
    <row r="50" spans="1:12" s="96" customFormat="1" ht="26.25" customHeight="1" x14ac:dyDescent="0.2">
      <c r="A50" s="649">
        <v>5.0999999999999996</v>
      </c>
      <c r="B50" s="650"/>
      <c r="C50" s="656" t="s">
        <v>605</v>
      </c>
      <c r="D50" s="657"/>
      <c r="E50" s="658"/>
      <c r="F50" s="668" t="s">
        <v>104</v>
      </c>
      <c r="G50" s="669"/>
      <c r="H50" s="669"/>
      <c r="I50" s="669"/>
      <c r="J50" s="669"/>
      <c r="K50" s="669"/>
      <c r="L50" s="670"/>
    </row>
    <row r="51" spans="1:12" s="96" customFormat="1" ht="24" customHeight="1" x14ac:dyDescent="0.2">
      <c r="A51" s="649">
        <v>5.2</v>
      </c>
      <c r="B51" s="650"/>
      <c r="C51" s="656" t="s">
        <v>98</v>
      </c>
      <c r="D51" s="657"/>
      <c r="E51" s="658"/>
      <c r="F51" s="669" t="s">
        <v>85</v>
      </c>
      <c r="G51" s="669"/>
      <c r="H51" s="669"/>
      <c r="I51" s="669"/>
      <c r="J51" s="669"/>
      <c r="K51" s="669"/>
      <c r="L51" s="670"/>
    </row>
    <row r="52" spans="1:12" s="94" customFormat="1" ht="33.75" customHeight="1" x14ac:dyDescent="0.2">
      <c r="A52" s="659"/>
      <c r="B52" s="660"/>
      <c r="C52" s="661" t="s">
        <v>34</v>
      </c>
      <c r="D52" s="662"/>
      <c r="E52" s="663"/>
      <c r="F52" s="680" t="s">
        <v>99</v>
      </c>
      <c r="G52" s="680"/>
      <c r="H52" s="680"/>
      <c r="I52" s="680"/>
      <c r="J52" s="680"/>
      <c r="K52" s="680"/>
      <c r="L52" s="679"/>
    </row>
    <row r="53" spans="1:12" s="94" customFormat="1" ht="24" customHeight="1" x14ac:dyDescent="0.2">
      <c r="A53" s="659"/>
      <c r="B53" s="660"/>
      <c r="C53" s="661" t="s">
        <v>84</v>
      </c>
      <c r="D53" s="662"/>
      <c r="E53" s="663"/>
      <c r="F53" s="680" t="s">
        <v>546</v>
      </c>
      <c r="G53" s="680"/>
      <c r="H53" s="680"/>
      <c r="I53" s="680"/>
      <c r="J53" s="680"/>
      <c r="K53" s="680"/>
      <c r="L53" s="679"/>
    </row>
    <row r="54" spans="1:12" s="94" customFormat="1" ht="15" x14ac:dyDescent="0.2">
      <c r="A54" s="155"/>
      <c r="B54" s="156"/>
      <c r="C54" s="150"/>
      <c r="D54" s="151"/>
      <c r="E54" s="152"/>
      <c r="F54" s="99" t="s">
        <v>564</v>
      </c>
      <c r="G54" s="98" t="s">
        <v>567</v>
      </c>
      <c r="H54" s="147"/>
      <c r="I54" s="147"/>
      <c r="J54" s="147"/>
      <c r="K54" s="147"/>
      <c r="L54" s="148"/>
    </row>
    <row r="55" spans="1:12" s="94" customFormat="1" ht="15" x14ac:dyDescent="0.2">
      <c r="A55" s="155"/>
      <c r="B55" s="156"/>
      <c r="C55" s="150"/>
      <c r="D55" s="151"/>
      <c r="E55" s="152"/>
      <c r="F55" s="99" t="s">
        <v>565</v>
      </c>
      <c r="G55" s="98" t="s">
        <v>568</v>
      </c>
      <c r="H55" s="147"/>
      <c r="I55" s="147"/>
      <c r="J55" s="147"/>
      <c r="K55" s="147"/>
      <c r="L55" s="148"/>
    </row>
    <row r="56" spans="1:12" s="94" customFormat="1" ht="15" x14ac:dyDescent="0.2">
      <c r="A56" s="155"/>
      <c r="B56" s="156"/>
      <c r="C56" s="150"/>
      <c r="D56" s="151"/>
      <c r="E56" s="152"/>
      <c r="F56" s="99" t="s">
        <v>566</v>
      </c>
      <c r="G56" s="98" t="s">
        <v>572</v>
      </c>
      <c r="H56" s="147"/>
      <c r="I56" s="147"/>
      <c r="J56" s="147"/>
      <c r="K56" s="147"/>
      <c r="L56" s="148"/>
    </row>
    <row r="57" spans="1:12" s="96" customFormat="1" ht="24" customHeight="1" x14ac:dyDescent="0.2">
      <c r="A57" s="649">
        <v>5.3</v>
      </c>
      <c r="B57" s="650"/>
      <c r="C57" s="656" t="s">
        <v>87</v>
      </c>
      <c r="D57" s="657"/>
      <c r="E57" s="658"/>
      <c r="F57" s="669" t="s">
        <v>86</v>
      </c>
      <c r="G57" s="669"/>
      <c r="H57" s="669"/>
      <c r="I57" s="669"/>
      <c r="J57" s="669"/>
      <c r="K57" s="669"/>
      <c r="L57" s="670"/>
    </row>
    <row r="58" spans="1:12" s="94" customFormat="1" ht="15" x14ac:dyDescent="0.2">
      <c r="A58" s="659"/>
      <c r="B58" s="660"/>
      <c r="C58" s="661" t="s">
        <v>34</v>
      </c>
      <c r="D58" s="662"/>
      <c r="E58" s="663"/>
      <c r="F58" s="680" t="s">
        <v>100</v>
      </c>
      <c r="G58" s="680"/>
      <c r="H58" s="680"/>
      <c r="I58" s="680"/>
      <c r="J58" s="680"/>
      <c r="K58" s="680"/>
      <c r="L58" s="679"/>
    </row>
    <row r="59" spans="1:12" s="94" customFormat="1" ht="24" customHeight="1" x14ac:dyDescent="0.2">
      <c r="A59" s="659"/>
      <c r="B59" s="660"/>
      <c r="C59" s="661" t="s">
        <v>84</v>
      </c>
      <c r="D59" s="662"/>
      <c r="E59" s="663"/>
      <c r="F59" s="680" t="s">
        <v>101</v>
      </c>
      <c r="G59" s="680"/>
      <c r="H59" s="680"/>
      <c r="I59" s="680"/>
      <c r="J59" s="680"/>
      <c r="K59" s="680"/>
      <c r="L59" s="679"/>
    </row>
    <row r="60" spans="1:12" s="94" customFormat="1" ht="15" x14ac:dyDescent="0.2">
      <c r="A60" s="155"/>
      <c r="B60" s="156"/>
      <c r="C60" s="150"/>
      <c r="D60" s="151"/>
      <c r="E60" s="152"/>
      <c r="F60" s="99" t="s">
        <v>564</v>
      </c>
      <c r="G60" s="98" t="s">
        <v>569</v>
      </c>
      <c r="H60" s="147"/>
      <c r="I60" s="147"/>
      <c r="J60" s="147"/>
      <c r="K60" s="147"/>
      <c r="L60" s="148"/>
    </row>
    <row r="61" spans="1:12" s="94" customFormat="1" ht="15" x14ac:dyDescent="0.2">
      <c r="A61" s="155"/>
      <c r="B61" s="156"/>
      <c r="C61" s="150"/>
      <c r="D61" s="151"/>
      <c r="E61" s="152"/>
      <c r="F61" s="99" t="s">
        <v>565</v>
      </c>
      <c r="G61" s="98" t="s">
        <v>570</v>
      </c>
      <c r="H61" s="147"/>
      <c r="I61" s="147"/>
      <c r="J61" s="147"/>
      <c r="K61" s="147"/>
      <c r="L61" s="148"/>
    </row>
    <row r="62" spans="1:12" s="94" customFormat="1" ht="15" x14ac:dyDescent="0.2">
      <c r="A62" s="155"/>
      <c r="B62" s="156"/>
      <c r="C62" s="150"/>
      <c r="D62" s="151"/>
      <c r="E62" s="152"/>
      <c r="F62" s="99" t="s">
        <v>566</v>
      </c>
      <c r="G62" s="98" t="s">
        <v>571</v>
      </c>
      <c r="H62" s="147"/>
      <c r="I62" s="147"/>
      <c r="J62" s="147"/>
      <c r="K62" s="147"/>
      <c r="L62" s="148"/>
    </row>
    <row r="63" spans="1:12" s="96" customFormat="1" ht="38.25" customHeight="1" x14ac:dyDescent="0.2">
      <c r="A63" s="653">
        <v>5.4</v>
      </c>
      <c r="B63" s="653"/>
      <c r="C63" s="664" t="s">
        <v>88</v>
      </c>
      <c r="D63" s="664"/>
      <c r="E63" s="664"/>
      <c r="F63" s="672" t="s">
        <v>560</v>
      </c>
      <c r="G63" s="673"/>
      <c r="H63" s="673"/>
      <c r="I63" s="673"/>
      <c r="J63" s="673"/>
      <c r="K63" s="673"/>
      <c r="L63" s="674"/>
    </row>
    <row r="64" spans="1:12" s="96" customFormat="1" ht="34.5" customHeight="1" x14ac:dyDescent="0.2">
      <c r="A64" s="654">
        <v>6</v>
      </c>
      <c r="B64" s="655"/>
      <c r="C64" s="665" t="s">
        <v>497</v>
      </c>
      <c r="D64" s="666"/>
      <c r="E64" s="667"/>
      <c r="F64" s="675" t="s">
        <v>508</v>
      </c>
      <c r="G64" s="676"/>
      <c r="H64" s="676"/>
      <c r="I64" s="676"/>
      <c r="J64" s="676"/>
      <c r="K64" s="676"/>
      <c r="L64" s="677"/>
    </row>
    <row r="65" spans="1:20" s="96" customFormat="1" ht="53.25" customHeight="1" x14ac:dyDescent="0.2">
      <c r="A65" s="649">
        <v>6.1</v>
      </c>
      <c r="B65" s="650"/>
      <c r="C65" s="656" t="s">
        <v>575</v>
      </c>
      <c r="D65" s="657"/>
      <c r="E65" s="658"/>
      <c r="F65" s="684" t="s">
        <v>597</v>
      </c>
      <c r="G65" s="685"/>
      <c r="H65" s="685"/>
      <c r="I65" s="685"/>
      <c r="J65" s="685"/>
      <c r="K65" s="685"/>
      <c r="L65" s="686"/>
      <c r="M65" s="821"/>
      <c r="N65" s="821"/>
      <c r="O65" s="821"/>
      <c r="P65" s="821"/>
      <c r="Q65" s="821"/>
      <c r="R65" s="821"/>
      <c r="S65" s="821"/>
    </row>
    <row r="66" spans="1:20" s="96" customFormat="1" ht="30" customHeight="1" x14ac:dyDescent="0.2">
      <c r="A66" s="651">
        <v>6.2</v>
      </c>
      <c r="B66" s="652"/>
      <c r="C66" s="664" t="s">
        <v>498</v>
      </c>
      <c r="D66" s="664"/>
      <c r="E66" s="664"/>
      <c r="F66" s="671" t="s">
        <v>555</v>
      </c>
      <c r="G66" s="671"/>
      <c r="H66" s="671"/>
      <c r="I66" s="671"/>
      <c r="J66" s="671"/>
      <c r="K66" s="671"/>
      <c r="L66" s="671"/>
      <c r="M66" s="821"/>
      <c r="N66" s="821"/>
      <c r="O66" s="821"/>
      <c r="P66" s="821"/>
      <c r="Q66" s="821"/>
      <c r="R66" s="821"/>
      <c r="S66" s="821"/>
    </row>
    <row r="67" spans="1:20" s="96" customFormat="1" ht="33.75" customHeight="1" x14ac:dyDescent="0.2">
      <c r="A67" s="651">
        <v>6.3</v>
      </c>
      <c r="B67" s="652"/>
      <c r="C67" s="664" t="s">
        <v>34</v>
      </c>
      <c r="D67" s="664"/>
      <c r="E67" s="664"/>
      <c r="F67" s="671" t="s">
        <v>502</v>
      </c>
      <c r="G67" s="671"/>
      <c r="H67" s="671"/>
      <c r="I67" s="671"/>
      <c r="J67" s="671"/>
      <c r="K67" s="671"/>
      <c r="L67" s="671"/>
      <c r="M67" s="821"/>
      <c r="N67" s="821"/>
      <c r="O67" s="821"/>
      <c r="P67" s="821"/>
      <c r="Q67" s="821"/>
      <c r="R67" s="821"/>
      <c r="S67" s="821"/>
    </row>
    <row r="68" spans="1:20" s="96" customFormat="1" ht="44.25" customHeight="1" x14ac:dyDescent="0.2">
      <c r="A68" s="651">
        <v>6.4</v>
      </c>
      <c r="B68" s="652"/>
      <c r="C68" s="664" t="s">
        <v>505</v>
      </c>
      <c r="D68" s="664"/>
      <c r="E68" s="664"/>
      <c r="F68" s="671" t="s">
        <v>499</v>
      </c>
      <c r="G68" s="671"/>
      <c r="H68" s="671"/>
      <c r="I68" s="671"/>
      <c r="J68" s="671"/>
      <c r="K68" s="671"/>
      <c r="L68" s="671"/>
    </row>
    <row r="69" spans="1:20" s="96" customFormat="1" ht="24" customHeight="1" x14ac:dyDescent="0.2">
      <c r="A69" s="651">
        <v>6.5</v>
      </c>
      <c r="B69" s="652"/>
      <c r="C69" s="664" t="s">
        <v>500</v>
      </c>
      <c r="D69" s="664"/>
      <c r="E69" s="664"/>
      <c r="F69" s="671" t="s">
        <v>503</v>
      </c>
      <c r="G69" s="671"/>
      <c r="H69" s="671"/>
      <c r="I69" s="671"/>
      <c r="J69" s="671"/>
      <c r="K69" s="671"/>
      <c r="L69" s="671"/>
      <c r="N69" s="820"/>
      <c r="O69" s="820"/>
      <c r="P69" s="820"/>
      <c r="Q69" s="820"/>
      <c r="R69" s="820"/>
      <c r="S69" s="820"/>
      <c r="T69" s="820"/>
    </row>
    <row r="70" spans="1:20" s="96" customFormat="1" ht="34.5" customHeight="1" x14ac:dyDescent="0.2">
      <c r="A70" s="654">
        <v>7</v>
      </c>
      <c r="B70" s="655"/>
      <c r="C70" s="665" t="s">
        <v>501</v>
      </c>
      <c r="D70" s="666"/>
      <c r="E70" s="667"/>
      <c r="F70" s="675" t="s">
        <v>528</v>
      </c>
      <c r="G70" s="676"/>
      <c r="H70" s="676"/>
      <c r="I70" s="676"/>
      <c r="J70" s="676"/>
      <c r="K70" s="676"/>
      <c r="L70" s="677"/>
      <c r="N70" s="820"/>
      <c r="O70" s="820"/>
      <c r="P70" s="820"/>
      <c r="Q70" s="820"/>
      <c r="R70" s="820"/>
      <c r="S70" s="820"/>
      <c r="T70" s="820"/>
    </row>
    <row r="71" spans="1:20" s="94" customFormat="1" ht="24" customHeight="1" x14ac:dyDescent="0.2">
      <c r="A71" s="651">
        <v>7.1</v>
      </c>
      <c r="B71" s="652"/>
      <c r="C71" s="664" t="s">
        <v>84</v>
      </c>
      <c r="D71" s="664"/>
      <c r="E71" s="664"/>
      <c r="F71" s="680" t="s">
        <v>747</v>
      </c>
      <c r="G71" s="680"/>
      <c r="H71" s="680"/>
      <c r="I71" s="680"/>
      <c r="J71" s="680"/>
      <c r="K71" s="680"/>
      <c r="L71" s="679"/>
    </row>
    <row r="72" spans="1:20" s="96" customFormat="1" ht="15.75" x14ac:dyDescent="0.2">
      <c r="A72" s="649">
        <v>7.2</v>
      </c>
      <c r="B72" s="650"/>
      <c r="C72" s="656" t="s">
        <v>506</v>
      </c>
      <c r="D72" s="657"/>
      <c r="E72" s="658"/>
      <c r="F72" s="668" t="s">
        <v>748</v>
      </c>
      <c r="G72" s="669"/>
      <c r="H72" s="669"/>
      <c r="I72" s="669"/>
      <c r="J72" s="669"/>
      <c r="K72" s="669"/>
      <c r="L72" s="670"/>
    </row>
    <row r="73" spans="1:20" s="96" customFormat="1" ht="38.25" customHeight="1" x14ac:dyDescent="0.2">
      <c r="A73" s="651">
        <v>7.3</v>
      </c>
      <c r="B73" s="652"/>
      <c r="C73" s="664" t="s">
        <v>507</v>
      </c>
      <c r="D73" s="664"/>
      <c r="E73" s="664"/>
      <c r="F73" s="822" t="s">
        <v>650</v>
      </c>
      <c r="G73" s="822"/>
      <c r="H73" s="822"/>
      <c r="I73" s="822"/>
      <c r="J73" s="822"/>
      <c r="K73" s="822"/>
      <c r="L73" s="822"/>
      <c r="N73" s="823"/>
      <c r="O73" s="823"/>
      <c r="P73" s="823"/>
      <c r="Q73" s="823"/>
      <c r="R73" s="823"/>
      <c r="S73" s="823"/>
    </row>
    <row r="74" spans="1:20" s="96" customFormat="1" ht="34.5" customHeight="1" x14ac:dyDescent="0.2">
      <c r="A74" s="654">
        <v>8</v>
      </c>
      <c r="B74" s="655"/>
      <c r="C74" s="665" t="s">
        <v>509</v>
      </c>
      <c r="D74" s="666"/>
      <c r="E74" s="667"/>
      <c r="F74" s="675" t="s">
        <v>556</v>
      </c>
      <c r="G74" s="676"/>
      <c r="H74" s="676"/>
      <c r="I74" s="676"/>
      <c r="J74" s="676"/>
      <c r="K74" s="676"/>
      <c r="L74" s="677"/>
      <c r="N74" s="823"/>
      <c r="O74" s="823"/>
      <c r="P74" s="823"/>
      <c r="Q74" s="823"/>
      <c r="R74" s="823"/>
      <c r="S74" s="823"/>
    </row>
    <row r="75" spans="1:20" s="96" customFormat="1" ht="33" customHeight="1" x14ac:dyDescent="0.2">
      <c r="A75" s="651">
        <v>8.1</v>
      </c>
      <c r="B75" s="652"/>
      <c r="C75" s="664" t="s">
        <v>532</v>
      </c>
      <c r="D75" s="664"/>
      <c r="E75" s="664"/>
      <c r="F75" s="680" t="s">
        <v>516</v>
      </c>
      <c r="G75" s="680"/>
      <c r="H75" s="680"/>
      <c r="I75" s="680"/>
      <c r="J75" s="680"/>
      <c r="K75" s="680"/>
      <c r="L75" s="679"/>
      <c r="N75" s="823"/>
      <c r="O75" s="823"/>
      <c r="P75" s="823"/>
      <c r="Q75" s="823"/>
      <c r="R75" s="823"/>
      <c r="S75" s="823"/>
    </row>
    <row r="76" spans="1:20" s="96" customFormat="1" ht="33" customHeight="1" x14ac:dyDescent="0.2">
      <c r="A76" s="651">
        <v>8.1999999999999993</v>
      </c>
      <c r="B76" s="652"/>
      <c r="C76" s="824" t="s">
        <v>512</v>
      </c>
      <c r="D76" s="825"/>
      <c r="E76" s="826"/>
      <c r="F76" s="726" t="s">
        <v>533</v>
      </c>
      <c r="G76" s="727"/>
      <c r="H76" s="727"/>
      <c r="I76" s="727"/>
      <c r="J76" s="727"/>
      <c r="K76" s="727"/>
      <c r="L76" s="728"/>
      <c r="N76" s="823"/>
      <c r="O76" s="823"/>
      <c r="P76" s="823"/>
      <c r="Q76" s="823"/>
      <c r="R76" s="823"/>
      <c r="S76" s="823"/>
    </row>
    <row r="77" spans="1:20" s="96" customFormat="1" ht="38.25" customHeight="1" x14ac:dyDescent="0.2">
      <c r="A77" s="651">
        <v>8.3000000000000007</v>
      </c>
      <c r="B77" s="652"/>
      <c r="C77" s="664" t="s">
        <v>510</v>
      </c>
      <c r="D77" s="664"/>
      <c r="E77" s="664"/>
      <c r="F77" s="684" t="s">
        <v>514</v>
      </c>
      <c r="G77" s="685"/>
      <c r="H77" s="685"/>
      <c r="I77" s="685"/>
      <c r="J77" s="685"/>
      <c r="K77" s="685"/>
      <c r="L77" s="686"/>
    </row>
    <row r="78" spans="1:20" s="96" customFormat="1" ht="38.25" customHeight="1" x14ac:dyDescent="0.2">
      <c r="A78" s="651">
        <v>8.4</v>
      </c>
      <c r="B78" s="652"/>
      <c r="C78" s="664" t="s">
        <v>511</v>
      </c>
      <c r="D78" s="664"/>
      <c r="E78" s="664"/>
      <c r="F78" s="671" t="s">
        <v>513</v>
      </c>
      <c r="G78" s="671"/>
      <c r="H78" s="671"/>
      <c r="I78" s="671"/>
      <c r="J78" s="671"/>
      <c r="K78" s="671"/>
      <c r="L78" s="671"/>
    </row>
    <row r="79" spans="1:20" s="96" customFormat="1" ht="34.5" customHeight="1" x14ac:dyDescent="0.2">
      <c r="A79" s="651">
        <v>8.5</v>
      </c>
      <c r="B79" s="652"/>
      <c r="C79" s="664" t="s">
        <v>547</v>
      </c>
      <c r="D79" s="664"/>
      <c r="E79" s="664"/>
      <c r="F79" s="726" t="s">
        <v>515</v>
      </c>
      <c r="G79" s="727"/>
      <c r="H79" s="727"/>
      <c r="I79" s="727"/>
      <c r="J79" s="727"/>
      <c r="K79" s="727"/>
      <c r="L79" s="728"/>
    </row>
    <row r="80" spans="1:20" s="96" customFormat="1" ht="31.5" customHeight="1" x14ac:dyDescent="0.2">
      <c r="A80" s="651">
        <v>8.6</v>
      </c>
      <c r="B80" s="652"/>
      <c r="C80" s="664" t="s">
        <v>313</v>
      </c>
      <c r="D80" s="664"/>
      <c r="E80" s="664"/>
      <c r="F80" s="684" t="s">
        <v>517</v>
      </c>
      <c r="G80" s="685"/>
      <c r="H80" s="685"/>
      <c r="I80" s="685"/>
      <c r="J80" s="685"/>
      <c r="K80" s="685"/>
      <c r="L80" s="686"/>
    </row>
    <row r="81" spans="1:18" s="96" customFormat="1" ht="71.25" customHeight="1" x14ac:dyDescent="0.2">
      <c r="A81" s="651">
        <v>8.6999999999999993</v>
      </c>
      <c r="B81" s="652"/>
      <c r="C81" s="664" t="s">
        <v>314</v>
      </c>
      <c r="D81" s="664"/>
      <c r="E81" s="664"/>
      <c r="F81" s="671" t="s">
        <v>548</v>
      </c>
      <c r="G81" s="671"/>
      <c r="H81" s="671"/>
      <c r="I81" s="671"/>
      <c r="J81" s="671"/>
      <c r="K81" s="671"/>
      <c r="L81" s="671"/>
    </row>
    <row r="82" spans="1:18" s="96" customFormat="1" ht="34.5" customHeight="1" x14ac:dyDescent="0.2">
      <c r="A82" s="654">
        <v>9</v>
      </c>
      <c r="B82" s="655"/>
      <c r="C82" s="665" t="s">
        <v>303</v>
      </c>
      <c r="D82" s="666"/>
      <c r="E82" s="667"/>
      <c r="F82" s="675" t="s">
        <v>549</v>
      </c>
      <c r="G82" s="676"/>
      <c r="H82" s="676"/>
      <c r="I82" s="676"/>
      <c r="J82" s="676"/>
      <c r="K82" s="676"/>
      <c r="L82" s="677"/>
    </row>
    <row r="83" spans="1:18" s="96" customFormat="1" ht="34.5" customHeight="1" x14ac:dyDescent="0.2">
      <c r="A83" s="654">
        <v>10</v>
      </c>
      <c r="B83" s="655"/>
      <c r="C83" s="665" t="s">
        <v>529</v>
      </c>
      <c r="D83" s="666"/>
      <c r="E83" s="667"/>
      <c r="F83" s="675" t="s">
        <v>550</v>
      </c>
      <c r="G83" s="676"/>
      <c r="H83" s="676"/>
      <c r="I83" s="676"/>
      <c r="J83" s="676"/>
      <c r="K83" s="676"/>
      <c r="L83" s="677"/>
    </row>
    <row r="84" spans="1:18" s="96" customFormat="1" ht="33" customHeight="1" x14ac:dyDescent="0.2">
      <c r="A84" s="651">
        <v>10.1</v>
      </c>
      <c r="B84" s="652"/>
      <c r="C84" s="664" t="s">
        <v>611</v>
      </c>
      <c r="D84" s="664"/>
      <c r="E84" s="664"/>
      <c r="F84" s="680" t="s">
        <v>574</v>
      </c>
      <c r="G84" s="680"/>
      <c r="H84" s="680"/>
      <c r="I84" s="680"/>
      <c r="J84" s="680"/>
      <c r="K84" s="680"/>
      <c r="L84" s="679"/>
    </row>
    <row r="85" spans="1:18" s="96" customFormat="1" ht="38.25" customHeight="1" x14ac:dyDescent="0.2">
      <c r="A85" s="651">
        <v>10.199999999999999</v>
      </c>
      <c r="B85" s="652"/>
      <c r="C85" s="656" t="s">
        <v>554</v>
      </c>
      <c r="D85" s="657"/>
      <c r="E85" s="658"/>
      <c r="F85" s="684" t="s">
        <v>561</v>
      </c>
      <c r="G85" s="685"/>
      <c r="H85" s="685"/>
      <c r="I85" s="685"/>
      <c r="J85" s="685"/>
      <c r="K85" s="685"/>
      <c r="L85" s="686"/>
    </row>
    <row r="86" spans="1:18" s="96" customFormat="1" ht="38.25" customHeight="1" x14ac:dyDescent="0.2">
      <c r="A86" s="651">
        <v>10.3</v>
      </c>
      <c r="B86" s="652"/>
      <c r="C86" s="664" t="s">
        <v>530</v>
      </c>
      <c r="D86" s="664"/>
      <c r="E86" s="664"/>
      <c r="F86" s="684" t="s">
        <v>551</v>
      </c>
      <c r="G86" s="685"/>
      <c r="H86" s="685"/>
      <c r="I86" s="685"/>
      <c r="J86" s="685"/>
      <c r="K86" s="685"/>
      <c r="L86" s="686"/>
    </row>
    <row r="87" spans="1:18" s="96" customFormat="1" ht="34.5" customHeight="1" x14ac:dyDescent="0.2">
      <c r="A87" s="651">
        <v>10.4</v>
      </c>
      <c r="B87" s="652"/>
      <c r="C87" s="824" t="s">
        <v>576</v>
      </c>
      <c r="D87" s="664"/>
      <c r="E87" s="664"/>
      <c r="F87" s="671" t="s">
        <v>577</v>
      </c>
      <c r="G87" s="671"/>
      <c r="H87" s="671"/>
      <c r="I87" s="671"/>
      <c r="J87" s="671"/>
      <c r="K87" s="671"/>
      <c r="L87" s="671"/>
    </row>
    <row r="88" spans="1:18" ht="38.25" customHeight="1" x14ac:dyDescent="0.2">
      <c r="A88" s="651">
        <v>10.5</v>
      </c>
      <c r="B88" s="652"/>
      <c r="C88" s="664" t="s">
        <v>531</v>
      </c>
      <c r="D88" s="664"/>
      <c r="E88" s="664"/>
      <c r="F88" s="726" t="s">
        <v>557</v>
      </c>
      <c r="G88" s="727"/>
      <c r="H88" s="727"/>
      <c r="I88" s="727"/>
      <c r="J88" s="727"/>
      <c r="K88" s="727"/>
      <c r="L88" s="728"/>
      <c r="M88" s="82"/>
      <c r="N88" s="82"/>
      <c r="O88" s="82"/>
      <c r="P88" s="82"/>
      <c r="Q88" s="82"/>
      <c r="R88" s="82"/>
    </row>
    <row r="89" spans="1:18" ht="38.25" customHeight="1" x14ac:dyDescent="0.2">
      <c r="A89" s="149"/>
      <c r="B89" s="97"/>
      <c r="C89" s="81"/>
      <c r="D89" s="81"/>
      <c r="E89" s="81"/>
      <c r="F89" s="81"/>
      <c r="G89" s="81"/>
      <c r="H89" s="81"/>
      <c r="I89" s="83"/>
      <c r="J89" s="83"/>
      <c r="K89" s="83"/>
      <c r="L89" s="83"/>
      <c r="M89" s="82"/>
      <c r="N89" s="82"/>
      <c r="O89" s="82"/>
      <c r="P89" s="82"/>
      <c r="Q89" s="82"/>
      <c r="R89" s="82"/>
    </row>
    <row r="90" spans="1:18" ht="24" customHeight="1" x14ac:dyDescent="0.2">
      <c r="A90" s="149"/>
      <c r="B90" s="97"/>
      <c r="C90" s="81"/>
      <c r="D90" s="81"/>
      <c r="E90" s="81"/>
      <c r="F90" s="81"/>
      <c r="G90" s="81"/>
      <c r="H90" s="81"/>
      <c r="I90" s="83"/>
      <c r="J90" s="83"/>
      <c r="K90" s="83"/>
      <c r="L90" s="83"/>
      <c r="M90" s="82"/>
      <c r="N90" s="82"/>
      <c r="O90" s="82"/>
      <c r="P90" s="82"/>
      <c r="Q90" s="82"/>
      <c r="R90" s="82"/>
    </row>
    <row r="91" spans="1:18" ht="23.25" customHeight="1" x14ac:dyDescent="0.2">
      <c r="A91" s="149"/>
      <c r="B91" s="97"/>
      <c r="C91" s="84"/>
      <c r="D91" s="84"/>
      <c r="E91" s="84"/>
      <c r="F91" s="84"/>
      <c r="G91" s="84"/>
      <c r="H91" s="84"/>
      <c r="I91" s="147"/>
      <c r="J91" s="147"/>
      <c r="K91" s="147"/>
      <c r="L91" s="147"/>
      <c r="M91" s="80"/>
      <c r="N91" s="80"/>
      <c r="O91" s="80"/>
      <c r="P91" s="80"/>
      <c r="Q91" s="80"/>
      <c r="R91" s="80"/>
    </row>
    <row r="92" spans="1:18" ht="15.75" customHeight="1" x14ac:dyDescent="0.2">
      <c r="A92" s="70"/>
      <c r="B92" s="93"/>
      <c r="C92" s="707" t="s">
        <v>368</v>
      </c>
      <c r="D92" s="708"/>
      <c r="E92" s="708"/>
      <c r="F92" s="708"/>
      <c r="G92" s="708"/>
      <c r="H92" s="708"/>
      <c r="I92" s="708"/>
      <c r="J92" s="708"/>
      <c r="K92" s="708"/>
      <c r="L92" s="709"/>
      <c r="M92" s="80"/>
      <c r="N92" s="80"/>
      <c r="O92" s="80"/>
      <c r="P92" s="80"/>
      <c r="Q92" s="80"/>
      <c r="R92" s="80"/>
    </row>
    <row r="93" spans="1:18" ht="15.75" x14ac:dyDescent="0.2">
      <c r="A93" s="70"/>
      <c r="B93" s="66">
        <v>3</v>
      </c>
      <c r="C93" s="153" t="s">
        <v>27</v>
      </c>
      <c r="D93" s="706" t="s">
        <v>3</v>
      </c>
      <c r="E93" s="706"/>
      <c r="F93" s="706"/>
      <c r="G93" s="735" t="s">
        <v>4</v>
      </c>
      <c r="H93" s="736"/>
      <c r="I93" s="737"/>
      <c r="J93" s="706" t="s">
        <v>5</v>
      </c>
      <c r="K93" s="706"/>
      <c r="L93" s="706"/>
    </row>
    <row r="94" spans="1:18" ht="106.5" customHeight="1" x14ac:dyDescent="0.2">
      <c r="A94" s="70"/>
      <c r="B94" s="66">
        <v>2</v>
      </c>
      <c r="C94" s="5" t="s">
        <v>6</v>
      </c>
      <c r="D94" s="3" t="s">
        <v>359</v>
      </c>
      <c r="E94" s="745" t="s">
        <v>102</v>
      </c>
      <c r="F94" s="746"/>
      <c r="G94" s="3" t="s">
        <v>362</v>
      </c>
      <c r="H94" s="704" t="s">
        <v>95</v>
      </c>
      <c r="I94" s="747"/>
      <c r="J94" s="3" t="s">
        <v>365</v>
      </c>
      <c r="K94" s="704" t="s">
        <v>93</v>
      </c>
      <c r="L94" s="705"/>
    </row>
    <row r="95" spans="1:18" ht="146.25" customHeight="1" x14ac:dyDescent="0.2">
      <c r="A95" s="70"/>
      <c r="B95" s="66">
        <v>1</v>
      </c>
      <c r="C95" s="4" t="s">
        <v>59</v>
      </c>
      <c r="D95" s="56" t="s">
        <v>360</v>
      </c>
      <c r="E95" s="743" t="s">
        <v>92</v>
      </c>
      <c r="F95" s="744"/>
      <c r="G95" s="55" t="s">
        <v>363</v>
      </c>
      <c r="H95" s="704" t="s">
        <v>94</v>
      </c>
      <c r="I95" s="705"/>
      <c r="J95" s="55" t="s">
        <v>366</v>
      </c>
      <c r="K95" s="704" t="s">
        <v>94</v>
      </c>
      <c r="L95" s="705"/>
    </row>
    <row r="96" spans="1:18" ht="38.25" x14ac:dyDescent="0.2">
      <c r="C96" s="2" t="s">
        <v>7</v>
      </c>
      <c r="D96" s="1" t="s">
        <v>361</v>
      </c>
      <c r="E96" s="696" t="s">
        <v>80</v>
      </c>
      <c r="F96" s="697"/>
      <c r="G96" s="1" t="s">
        <v>364</v>
      </c>
      <c r="H96" s="696" t="s">
        <v>96</v>
      </c>
      <c r="I96" s="697"/>
      <c r="J96" s="1" t="s">
        <v>367</v>
      </c>
      <c r="K96" s="696" t="s">
        <v>97</v>
      </c>
      <c r="L96" s="697"/>
    </row>
    <row r="98" spans="1:11" ht="13.5" thickBot="1" x14ac:dyDescent="0.25"/>
    <row r="99" spans="1:11" ht="27" customHeight="1" thickBot="1" x14ac:dyDescent="0.25">
      <c r="C99" s="740" t="s">
        <v>72</v>
      </c>
      <c r="D99" s="741"/>
      <c r="E99" s="741"/>
      <c r="F99" s="741"/>
      <c r="G99" s="741"/>
      <c r="H99" s="741"/>
      <c r="I99" s="741"/>
      <c r="J99" s="742"/>
    </row>
    <row r="100" spans="1:11" ht="12.75" customHeight="1" thickBot="1" x14ac:dyDescent="0.25">
      <c r="C100" s="59" t="s">
        <v>60</v>
      </c>
      <c r="D100" s="154" t="s">
        <v>63</v>
      </c>
      <c r="E100" s="154" t="s">
        <v>4</v>
      </c>
      <c r="F100" s="154" t="s">
        <v>61</v>
      </c>
      <c r="G100" s="154" t="s">
        <v>5</v>
      </c>
      <c r="H100" s="154" t="s">
        <v>61</v>
      </c>
      <c r="I100" s="738" t="s">
        <v>82</v>
      </c>
      <c r="J100" s="739"/>
      <c r="K100" s="69"/>
    </row>
    <row r="101" spans="1:11" ht="12.75" customHeight="1" x14ac:dyDescent="0.2">
      <c r="C101" s="52" t="s">
        <v>8</v>
      </c>
      <c r="D101" s="25">
        <v>1</v>
      </c>
      <c r="E101" s="20" t="s">
        <v>7</v>
      </c>
      <c r="F101" s="25">
        <v>1</v>
      </c>
      <c r="G101" s="21" t="s">
        <v>7</v>
      </c>
      <c r="H101" s="25">
        <v>1</v>
      </c>
      <c r="I101" s="38">
        <f>D101*F101*H101</f>
        <v>1</v>
      </c>
      <c r="J101" s="748" t="s">
        <v>7</v>
      </c>
    </row>
    <row r="102" spans="1:11" ht="12.75" customHeight="1" x14ac:dyDescent="0.2">
      <c r="C102" s="22" t="s">
        <v>8</v>
      </c>
      <c r="D102" s="23">
        <v>1</v>
      </c>
      <c r="E102" s="19" t="s">
        <v>7</v>
      </c>
      <c r="F102" s="23">
        <v>1</v>
      </c>
      <c r="G102" s="7" t="s">
        <v>59</v>
      </c>
      <c r="H102" s="8">
        <v>2</v>
      </c>
      <c r="I102" s="28">
        <f t="shared" ref="I102:I127" si="0">D102*F102*H102</f>
        <v>2</v>
      </c>
      <c r="J102" s="749"/>
    </row>
    <row r="103" spans="1:11" ht="12.75" customHeight="1" x14ac:dyDescent="0.2">
      <c r="C103" s="22" t="s">
        <v>8</v>
      </c>
      <c r="D103" s="23">
        <v>1</v>
      </c>
      <c r="E103" s="19" t="s">
        <v>7</v>
      </c>
      <c r="F103" s="23">
        <v>1</v>
      </c>
      <c r="G103" s="14" t="s">
        <v>6</v>
      </c>
      <c r="H103" s="26">
        <v>3</v>
      </c>
      <c r="I103" s="28">
        <f t="shared" si="0"/>
        <v>3</v>
      </c>
      <c r="J103" s="749"/>
    </row>
    <row r="104" spans="1:11" ht="12.75" customHeight="1" x14ac:dyDescent="0.2">
      <c r="C104" s="22" t="s">
        <v>8</v>
      </c>
      <c r="D104" s="23">
        <v>1</v>
      </c>
      <c r="E104" s="6" t="s">
        <v>91</v>
      </c>
      <c r="F104" s="8">
        <v>2</v>
      </c>
      <c r="G104" s="18" t="s">
        <v>7</v>
      </c>
      <c r="H104" s="23">
        <v>1</v>
      </c>
      <c r="I104" s="28">
        <f t="shared" si="0"/>
        <v>2</v>
      </c>
      <c r="J104" s="749"/>
    </row>
    <row r="105" spans="1:11" ht="12.75" customHeight="1" x14ac:dyDescent="0.2">
      <c r="C105" s="22" t="s">
        <v>8</v>
      </c>
      <c r="D105" s="23">
        <v>1</v>
      </c>
      <c r="E105" s="12" t="s">
        <v>6</v>
      </c>
      <c r="F105" s="26">
        <v>3</v>
      </c>
      <c r="G105" s="18" t="s">
        <v>7</v>
      </c>
      <c r="H105" s="23">
        <v>1</v>
      </c>
      <c r="I105" s="28">
        <f t="shared" si="0"/>
        <v>3</v>
      </c>
      <c r="J105" s="749"/>
    </row>
    <row r="106" spans="1:11" ht="12.75" customHeight="1" x14ac:dyDescent="0.2">
      <c r="C106" s="42" t="s">
        <v>79</v>
      </c>
      <c r="D106" s="8">
        <v>3</v>
      </c>
      <c r="E106" s="19" t="s">
        <v>7</v>
      </c>
      <c r="F106" s="23">
        <v>1</v>
      </c>
      <c r="G106" s="18" t="s">
        <v>7</v>
      </c>
      <c r="H106" s="23">
        <v>1</v>
      </c>
      <c r="I106" s="28">
        <f>D106*F106*H106</f>
        <v>3</v>
      </c>
      <c r="J106" s="749"/>
    </row>
    <row r="107" spans="1:11" ht="12.75" customHeight="1" thickBot="1" x14ac:dyDescent="0.25">
      <c r="C107" s="53" t="s">
        <v>8</v>
      </c>
      <c r="D107" s="24">
        <v>1</v>
      </c>
      <c r="E107" s="10" t="s">
        <v>59</v>
      </c>
      <c r="F107" s="11">
        <v>2</v>
      </c>
      <c r="G107" s="54" t="s">
        <v>59</v>
      </c>
      <c r="H107" s="11">
        <v>2</v>
      </c>
      <c r="I107" s="29">
        <f t="shared" si="0"/>
        <v>4</v>
      </c>
      <c r="J107" s="750"/>
    </row>
    <row r="108" spans="1:11" ht="12.75" customHeight="1" x14ac:dyDescent="0.2">
      <c r="C108" s="46" t="s">
        <v>79</v>
      </c>
      <c r="D108" s="47">
        <v>3</v>
      </c>
      <c r="E108" s="48" t="s">
        <v>7</v>
      </c>
      <c r="F108" s="49">
        <v>1</v>
      </c>
      <c r="G108" s="50" t="s">
        <v>59</v>
      </c>
      <c r="H108" s="47">
        <v>2</v>
      </c>
      <c r="I108" s="51">
        <f t="shared" si="0"/>
        <v>6</v>
      </c>
      <c r="J108" s="751" t="s">
        <v>59</v>
      </c>
    </row>
    <row r="109" spans="1:11" x14ac:dyDescent="0.2">
      <c r="C109" s="42" t="s">
        <v>79</v>
      </c>
      <c r="D109" s="8">
        <v>3</v>
      </c>
      <c r="E109" s="19" t="s">
        <v>7</v>
      </c>
      <c r="F109" s="23">
        <v>1</v>
      </c>
      <c r="G109" s="14" t="s">
        <v>6</v>
      </c>
      <c r="H109" s="26">
        <v>3</v>
      </c>
      <c r="I109" s="9">
        <f t="shared" si="0"/>
        <v>9</v>
      </c>
      <c r="J109" s="751"/>
    </row>
    <row r="110" spans="1:11" x14ac:dyDescent="0.2">
      <c r="C110" s="42" t="s">
        <v>79</v>
      </c>
      <c r="D110" s="8">
        <v>3</v>
      </c>
      <c r="E110" s="6" t="s">
        <v>91</v>
      </c>
      <c r="F110" s="8">
        <v>2</v>
      </c>
      <c r="G110" s="18" t="s">
        <v>7</v>
      </c>
      <c r="H110" s="23">
        <v>1</v>
      </c>
      <c r="I110" s="9">
        <f t="shared" si="0"/>
        <v>6</v>
      </c>
      <c r="J110" s="751"/>
    </row>
    <row r="111" spans="1:11" ht="12.75" customHeight="1" x14ac:dyDescent="0.2">
      <c r="A111" s="62"/>
      <c r="B111" s="62"/>
      <c r="C111" s="42" t="s">
        <v>79</v>
      </c>
      <c r="D111" s="8">
        <v>3</v>
      </c>
      <c r="E111" s="12" t="s">
        <v>6</v>
      </c>
      <c r="F111" s="26">
        <v>3</v>
      </c>
      <c r="G111" s="18" t="s">
        <v>7</v>
      </c>
      <c r="H111" s="23">
        <v>1</v>
      </c>
      <c r="I111" s="9">
        <f t="shared" si="0"/>
        <v>9</v>
      </c>
      <c r="J111" s="751"/>
    </row>
    <row r="112" spans="1:11" ht="12.75" customHeight="1" x14ac:dyDescent="0.2">
      <c r="A112" s="62"/>
      <c r="B112" s="62"/>
      <c r="C112" s="16" t="s">
        <v>78</v>
      </c>
      <c r="D112" s="26">
        <v>5</v>
      </c>
      <c r="E112" s="19" t="s">
        <v>7</v>
      </c>
      <c r="F112" s="23">
        <v>1</v>
      </c>
      <c r="G112" s="18" t="s">
        <v>7</v>
      </c>
      <c r="H112" s="23">
        <v>1</v>
      </c>
      <c r="I112" s="9">
        <f t="shared" si="0"/>
        <v>5</v>
      </c>
      <c r="J112" s="751"/>
    </row>
    <row r="113" spans="1:10" ht="12.75" customHeight="1" x14ac:dyDescent="0.2">
      <c r="A113" s="62"/>
      <c r="B113" s="62"/>
      <c r="C113" s="22" t="s">
        <v>8</v>
      </c>
      <c r="D113" s="23">
        <v>1</v>
      </c>
      <c r="E113" s="6" t="s">
        <v>59</v>
      </c>
      <c r="F113" s="8">
        <v>2</v>
      </c>
      <c r="G113" s="14" t="s">
        <v>6</v>
      </c>
      <c r="H113" s="26">
        <v>3</v>
      </c>
      <c r="I113" s="9">
        <f t="shared" si="0"/>
        <v>6</v>
      </c>
      <c r="J113" s="751"/>
    </row>
    <row r="114" spans="1:10" ht="12.75" customHeight="1" x14ac:dyDescent="0.2">
      <c r="A114" s="62"/>
      <c r="B114" s="62"/>
      <c r="C114" s="22" t="s">
        <v>8</v>
      </c>
      <c r="D114" s="23">
        <v>1</v>
      </c>
      <c r="E114" s="12" t="s">
        <v>6</v>
      </c>
      <c r="F114" s="26">
        <v>3</v>
      </c>
      <c r="G114" s="7" t="s">
        <v>59</v>
      </c>
      <c r="H114" s="8">
        <v>2</v>
      </c>
      <c r="I114" s="9">
        <f t="shared" si="0"/>
        <v>6</v>
      </c>
      <c r="J114" s="751"/>
    </row>
    <row r="115" spans="1:10" ht="12.75" customHeight="1" x14ac:dyDescent="0.2">
      <c r="A115" s="62"/>
      <c r="B115" s="62"/>
      <c r="C115" s="22" t="s">
        <v>8</v>
      </c>
      <c r="D115" s="23">
        <v>1</v>
      </c>
      <c r="E115" s="12" t="s">
        <v>6</v>
      </c>
      <c r="F115" s="26">
        <v>3</v>
      </c>
      <c r="G115" s="14" t="s">
        <v>6</v>
      </c>
      <c r="H115" s="26">
        <v>3</v>
      </c>
      <c r="I115" s="9">
        <f t="shared" si="0"/>
        <v>9</v>
      </c>
      <c r="J115" s="751"/>
    </row>
    <row r="116" spans="1:10" ht="13.5" customHeight="1" x14ac:dyDescent="0.2">
      <c r="A116" s="62"/>
      <c r="B116" s="62"/>
      <c r="C116" s="16" t="s">
        <v>78</v>
      </c>
      <c r="D116" s="26">
        <v>5</v>
      </c>
      <c r="E116" s="19" t="s">
        <v>7</v>
      </c>
      <c r="F116" s="23">
        <v>1</v>
      </c>
      <c r="G116" s="7" t="s">
        <v>59</v>
      </c>
      <c r="H116" s="8">
        <v>2</v>
      </c>
      <c r="I116" s="9">
        <f t="shared" si="0"/>
        <v>10</v>
      </c>
      <c r="J116" s="751"/>
    </row>
    <row r="117" spans="1:10" ht="18" customHeight="1" thickBot="1" x14ac:dyDescent="0.25">
      <c r="A117" s="62"/>
      <c r="B117" s="62"/>
      <c r="C117" s="17" t="s">
        <v>78</v>
      </c>
      <c r="D117" s="27">
        <v>5</v>
      </c>
      <c r="E117" s="10" t="s">
        <v>91</v>
      </c>
      <c r="F117" s="11">
        <v>2</v>
      </c>
      <c r="G117" s="37" t="s">
        <v>7</v>
      </c>
      <c r="H117" s="24">
        <v>1</v>
      </c>
      <c r="I117" s="43">
        <f t="shared" si="0"/>
        <v>10</v>
      </c>
      <c r="J117" s="752"/>
    </row>
    <row r="118" spans="1:10" x14ac:dyDescent="0.2">
      <c r="A118" s="62"/>
      <c r="B118" s="62"/>
      <c r="C118" s="39" t="s">
        <v>79</v>
      </c>
      <c r="D118" s="40">
        <v>3</v>
      </c>
      <c r="E118" s="44" t="s">
        <v>59</v>
      </c>
      <c r="F118" s="40">
        <v>2</v>
      </c>
      <c r="G118" s="41" t="s">
        <v>59</v>
      </c>
      <c r="H118" s="40">
        <v>2</v>
      </c>
      <c r="I118" s="30">
        <f>D118*F118*H118</f>
        <v>12</v>
      </c>
      <c r="J118" s="753" t="s">
        <v>6</v>
      </c>
    </row>
    <row r="119" spans="1:10" x14ac:dyDescent="0.2">
      <c r="A119" s="62"/>
      <c r="B119" s="62"/>
      <c r="C119" s="42" t="s">
        <v>79</v>
      </c>
      <c r="D119" s="8">
        <v>3</v>
      </c>
      <c r="E119" s="6" t="s">
        <v>59</v>
      </c>
      <c r="F119" s="8">
        <v>2</v>
      </c>
      <c r="G119" s="14" t="s">
        <v>6</v>
      </c>
      <c r="H119" s="26">
        <v>3</v>
      </c>
      <c r="I119" s="31">
        <f>D119*F119*H119</f>
        <v>18</v>
      </c>
      <c r="J119" s="751"/>
    </row>
    <row r="120" spans="1:10" x14ac:dyDescent="0.2">
      <c r="A120" s="62"/>
      <c r="B120" s="62"/>
      <c r="C120" s="42" t="s">
        <v>79</v>
      </c>
      <c r="D120" s="8">
        <v>3</v>
      </c>
      <c r="E120" s="12" t="s">
        <v>6</v>
      </c>
      <c r="F120" s="26">
        <v>3</v>
      </c>
      <c r="G120" s="7" t="s">
        <v>59</v>
      </c>
      <c r="H120" s="8">
        <v>2</v>
      </c>
      <c r="I120" s="31">
        <f>D120*F120*H120</f>
        <v>18</v>
      </c>
      <c r="J120" s="751"/>
    </row>
    <row r="121" spans="1:10" ht="13.5" customHeight="1" x14ac:dyDescent="0.2">
      <c r="A121" s="62"/>
      <c r="B121" s="62"/>
      <c r="C121" s="42" t="s">
        <v>79</v>
      </c>
      <c r="D121" s="8">
        <v>3</v>
      </c>
      <c r="E121" s="12" t="s">
        <v>6</v>
      </c>
      <c r="F121" s="26">
        <v>3</v>
      </c>
      <c r="G121" s="14" t="s">
        <v>6</v>
      </c>
      <c r="H121" s="26">
        <v>3</v>
      </c>
      <c r="I121" s="31">
        <f>D121*F121*H121</f>
        <v>27</v>
      </c>
      <c r="J121" s="751"/>
    </row>
    <row r="122" spans="1:10" ht="13.5" customHeight="1" x14ac:dyDescent="0.2">
      <c r="A122" s="62"/>
      <c r="B122" s="62"/>
      <c r="C122" s="16" t="s">
        <v>78</v>
      </c>
      <c r="D122" s="26">
        <v>5</v>
      </c>
      <c r="E122" s="19" t="s">
        <v>7</v>
      </c>
      <c r="F122" s="23">
        <v>1</v>
      </c>
      <c r="G122" s="14" t="s">
        <v>6</v>
      </c>
      <c r="H122" s="26">
        <v>3</v>
      </c>
      <c r="I122" s="31">
        <f t="shared" si="0"/>
        <v>15</v>
      </c>
      <c r="J122" s="751"/>
    </row>
    <row r="123" spans="1:10" ht="13.5" customHeight="1" x14ac:dyDescent="0.2">
      <c r="A123" s="62"/>
      <c r="B123" s="62"/>
      <c r="C123" s="16" t="s">
        <v>78</v>
      </c>
      <c r="D123" s="26">
        <v>5</v>
      </c>
      <c r="E123" s="12" t="s">
        <v>6</v>
      </c>
      <c r="F123" s="26">
        <v>3</v>
      </c>
      <c r="G123" s="18" t="s">
        <v>7</v>
      </c>
      <c r="H123" s="23">
        <v>1</v>
      </c>
      <c r="I123" s="31">
        <f t="shared" si="0"/>
        <v>15</v>
      </c>
      <c r="J123" s="751"/>
    </row>
    <row r="124" spans="1:10" ht="12.75" customHeight="1" x14ac:dyDescent="0.2">
      <c r="A124" s="62"/>
      <c r="B124" s="62"/>
      <c r="C124" s="16" t="s">
        <v>78</v>
      </c>
      <c r="D124" s="26">
        <v>5</v>
      </c>
      <c r="E124" s="6" t="s">
        <v>59</v>
      </c>
      <c r="F124" s="8">
        <v>2</v>
      </c>
      <c r="G124" s="7" t="s">
        <v>59</v>
      </c>
      <c r="H124" s="8">
        <v>2</v>
      </c>
      <c r="I124" s="31">
        <f t="shared" si="0"/>
        <v>20</v>
      </c>
      <c r="J124" s="751"/>
    </row>
    <row r="125" spans="1:10" ht="12.75" customHeight="1" x14ac:dyDescent="0.2">
      <c r="A125" s="62"/>
      <c r="B125" s="62"/>
      <c r="C125" s="16" t="s">
        <v>78</v>
      </c>
      <c r="D125" s="26">
        <v>5</v>
      </c>
      <c r="E125" s="6" t="s">
        <v>59</v>
      </c>
      <c r="F125" s="8">
        <v>2</v>
      </c>
      <c r="G125" s="14" t="s">
        <v>6</v>
      </c>
      <c r="H125" s="26">
        <v>3</v>
      </c>
      <c r="I125" s="31">
        <f t="shared" si="0"/>
        <v>30</v>
      </c>
      <c r="J125" s="751"/>
    </row>
    <row r="126" spans="1:10" ht="13.5" customHeight="1" x14ac:dyDescent="0.2">
      <c r="A126" s="62"/>
      <c r="B126" s="62"/>
      <c r="C126" s="16" t="s">
        <v>78</v>
      </c>
      <c r="D126" s="26">
        <v>5</v>
      </c>
      <c r="E126" s="12" t="s">
        <v>6</v>
      </c>
      <c r="F126" s="26">
        <v>3</v>
      </c>
      <c r="G126" s="7" t="s">
        <v>59</v>
      </c>
      <c r="H126" s="8">
        <v>2</v>
      </c>
      <c r="I126" s="31">
        <f t="shared" si="0"/>
        <v>30</v>
      </c>
      <c r="J126" s="751"/>
    </row>
    <row r="127" spans="1:10" ht="13.5" thickBot="1" x14ac:dyDescent="0.25">
      <c r="C127" s="17" t="s">
        <v>78</v>
      </c>
      <c r="D127" s="27">
        <v>5</v>
      </c>
      <c r="E127" s="13" t="s">
        <v>6</v>
      </c>
      <c r="F127" s="27">
        <v>3</v>
      </c>
      <c r="G127" s="15" t="s">
        <v>6</v>
      </c>
      <c r="H127" s="27">
        <v>3</v>
      </c>
      <c r="I127" s="32">
        <f t="shared" si="0"/>
        <v>45</v>
      </c>
      <c r="J127" s="752"/>
    </row>
    <row r="130" spans="1:12" s="67" customFormat="1" ht="15.75" thickBot="1" x14ac:dyDescent="0.25">
      <c r="A130" s="45"/>
      <c r="B130" s="45"/>
      <c r="C130" s="62"/>
      <c r="D130" s="62"/>
      <c r="E130" s="62"/>
      <c r="F130" s="65"/>
      <c r="G130" s="65"/>
      <c r="H130" s="65"/>
      <c r="I130" s="65"/>
      <c r="J130" s="65"/>
      <c r="K130" s="62"/>
      <c r="L130" s="62"/>
    </row>
    <row r="131" spans="1:12" ht="39.950000000000003" customHeight="1" thickBot="1" x14ac:dyDescent="0.25">
      <c r="C131" s="732" t="s">
        <v>73</v>
      </c>
      <c r="D131" s="733"/>
      <c r="E131" s="733"/>
      <c r="F131" s="733"/>
      <c r="G131" s="733"/>
      <c r="H131" s="734"/>
      <c r="I131" s="68"/>
      <c r="J131" s="68"/>
      <c r="K131" s="67"/>
      <c r="L131" s="67"/>
    </row>
    <row r="132" spans="1:12" ht="39.950000000000003" customHeight="1" x14ac:dyDescent="0.2">
      <c r="C132" s="57">
        <v>3</v>
      </c>
      <c r="D132" s="58">
        <v>6</v>
      </c>
      <c r="E132" s="58">
        <v>9</v>
      </c>
      <c r="F132" s="60" t="s">
        <v>6</v>
      </c>
      <c r="G132" s="60">
        <v>3</v>
      </c>
      <c r="H132" s="725" t="s">
        <v>64</v>
      </c>
    </row>
    <row r="133" spans="1:12" ht="39.950000000000003" customHeight="1" x14ac:dyDescent="0.2">
      <c r="C133" s="33">
        <v>2</v>
      </c>
      <c r="D133" s="33">
        <v>4</v>
      </c>
      <c r="E133" s="34">
        <v>6</v>
      </c>
      <c r="F133" s="61" t="s">
        <v>59</v>
      </c>
      <c r="G133" s="61">
        <v>2</v>
      </c>
      <c r="H133" s="729"/>
    </row>
    <row r="134" spans="1:12" ht="20.100000000000001" customHeight="1" x14ac:dyDescent="0.2">
      <c r="C134" s="35">
        <v>1</v>
      </c>
      <c r="D134" s="33">
        <v>2</v>
      </c>
      <c r="E134" s="33">
        <v>3</v>
      </c>
      <c r="F134" s="61" t="s">
        <v>7</v>
      </c>
      <c r="G134" s="61">
        <v>1</v>
      </c>
      <c r="H134" s="729"/>
    </row>
    <row r="135" spans="1:12" ht="20.100000000000001" customHeight="1" x14ac:dyDescent="0.2">
      <c r="C135" s="61" t="s">
        <v>7</v>
      </c>
      <c r="D135" s="61" t="s">
        <v>59</v>
      </c>
      <c r="E135" s="61" t="s">
        <v>6</v>
      </c>
    </row>
    <row r="136" spans="1:12" ht="20.100000000000001" customHeight="1" x14ac:dyDescent="0.2">
      <c r="C136" s="61">
        <v>1</v>
      </c>
      <c r="D136" s="61">
        <v>2</v>
      </c>
      <c r="E136" s="61">
        <v>3</v>
      </c>
      <c r="J136" s="62"/>
      <c r="K136" s="65"/>
    </row>
    <row r="137" spans="1:12" x14ac:dyDescent="0.2">
      <c r="C137" s="731" t="s">
        <v>66</v>
      </c>
      <c r="D137" s="731"/>
      <c r="E137" s="731"/>
    </row>
    <row r="140" spans="1:12" ht="13.5" thickBot="1" x14ac:dyDescent="0.25"/>
    <row r="141" spans="1:12" ht="39.75" customHeight="1" thickBot="1" x14ac:dyDescent="0.25">
      <c r="C141" s="732" t="s">
        <v>525</v>
      </c>
      <c r="D141" s="733"/>
      <c r="E141" s="733"/>
      <c r="F141" s="733"/>
      <c r="G141" s="733"/>
      <c r="H141" s="734"/>
      <c r="I141" s="62"/>
    </row>
    <row r="142" spans="1:12" ht="39.75" customHeight="1" x14ac:dyDescent="0.2">
      <c r="C142" s="74">
        <v>3</v>
      </c>
      <c r="D142" s="75">
        <v>6</v>
      </c>
      <c r="E142" s="75">
        <v>9</v>
      </c>
      <c r="F142" s="61" t="s">
        <v>6</v>
      </c>
      <c r="G142" s="61">
        <v>3</v>
      </c>
      <c r="H142" s="725" t="s">
        <v>67</v>
      </c>
      <c r="I142" s="62"/>
    </row>
    <row r="143" spans="1:12" ht="39.75" customHeight="1" x14ac:dyDescent="0.2">
      <c r="A143" s="62"/>
      <c r="B143" s="62"/>
      <c r="C143" s="74">
        <v>2</v>
      </c>
      <c r="D143" s="76">
        <v>4</v>
      </c>
      <c r="E143" s="77">
        <v>6</v>
      </c>
      <c r="F143" s="61" t="s">
        <v>59</v>
      </c>
      <c r="G143" s="61">
        <v>2</v>
      </c>
      <c r="H143" s="729"/>
      <c r="I143" s="62"/>
    </row>
    <row r="144" spans="1:12" ht="19.5" customHeight="1" x14ac:dyDescent="0.2">
      <c r="A144" s="62"/>
      <c r="B144" s="62"/>
      <c r="C144" s="78">
        <v>1</v>
      </c>
      <c r="D144" s="74">
        <v>2</v>
      </c>
      <c r="E144" s="74">
        <v>3</v>
      </c>
      <c r="F144" s="61" t="s">
        <v>7</v>
      </c>
      <c r="G144" s="61">
        <v>1</v>
      </c>
      <c r="H144" s="729"/>
      <c r="I144" s="62"/>
      <c r="J144" s="62"/>
    </row>
    <row r="145" spans="1:10" ht="19.5" customHeight="1" x14ac:dyDescent="0.2">
      <c r="A145" s="62"/>
      <c r="B145" s="62"/>
      <c r="C145" s="61" t="s">
        <v>7</v>
      </c>
      <c r="D145" s="61" t="s">
        <v>59</v>
      </c>
      <c r="E145" s="61" t="s">
        <v>6</v>
      </c>
      <c r="H145" s="36"/>
      <c r="I145" s="62"/>
      <c r="J145" s="62"/>
    </row>
    <row r="146" spans="1:10" ht="19.5" customHeight="1" x14ac:dyDescent="0.2">
      <c r="A146" s="62"/>
      <c r="B146" s="62"/>
      <c r="C146" s="61">
        <v>1</v>
      </c>
      <c r="D146" s="61">
        <v>2</v>
      </c>
      <c r="E146" s="61">
        <v>3</v>
      </c>
      <c r="H146" s="36"/>
      <c r="I146" s="62"/>
      <c r="J146" s="62"/>
    </row>
    <row r="147" spans="1:10" x14ac:dyDescent="0.15">
      <c r="A147" s="62"/>
      <c r="B147" s="62"/>
      <c r="C147" s="731" t="s">
        <v>504</v>
      </c>
      <c r="D147" s="731"/>
      <c r="E147" s="731"/>
      <c r="F147" s="79"/>
      <c r="G147" s="79"/>
      <c r="H147" s="79"/>
    </row>
    <row r="148" spans="1:10" ht="12.75" customHeight="1" x14ac:dyDescent="0.15">
      <c r="A148" s="62"/>
      <c r="B148" s="62"/>
      <c r="C148" s="72"/>
      <c r="D148" s="72"/>
      <c r="E148" s="73"/>
      <c r="F148" s="73"/>
      <c r="G148" s="73"/>
      <c r="H148" s="73"/>
      <c r="I148" s="73"/>
    </row>
    <row r="149" spans="1:10" x14ac:dyDescent="0.2">
      <c r="A149" s="62"/>
      <c r="B149" s="62"/>
      <c r="C149" s="730"/>
      <c r="D149" s="730"/>
      <c r="E149" s="730"/>
      <c r="F149" s="730"/>
      <c r="G149" s="730"/>
      <c r="H149" s="730"/>
      <c r="I149" s="72"/>
    </row>
    <row r="150" spans="1:10" ht="19.5" customHeight="1" thickBot="1" x14ac:dyDescent="0.25">
      <c r="A150" s="62"/>
      <c r="B150" s="62"/>
    </row>
    <row r="151" spans="1:10" ht="40.5" customHeight="1" thickBot="1" x14ac:dyDescent="0.25">
      <c r="A151" s="62"/>
      <c r="B151" s="62"/>
      <c r="C151" s="732" t="s">
        <v>526</v>
      </c>
      <c r="D151" s="733"/>
      <c r="E151" s="733"/>
      <c r="F151" s="733"/>
      <c r="G151" s="733"/>
      <c r="H151" s="733"/>
      <c r="I151" s="734"/>
    </row>
    <row r="152" spans="1:10" ht="40.5" customHeight="1" x14ac:dyDescent="0.2">
      <c r="A152" s="62"/>
      <c r="B152" s="62"/>
      <c r="C152" s="88">
        <f>H152*D158</f>
        <v>9</v>
      </c>
      <c r="D152" s="92">
        <f>H152*E158</f>
        <v>18</v>
      </c>
      <c r="E152" s="92">
        <f>H152*F158</f>
        <v>27</v>
      </c>
      <c r="F152" s="92">
        <f>H152*G158</f>
        <v>36</v>
      </c>
      <c r="G152" s="92">
        <f>H152*H158</f>
        <v>45</v>
      </c>
      <c r="H152" s="95">
        <v>9</v>
      </c>
      <c r="I152" s="723" t="s">
        <v>518</v>
      </c>
      <c r="J152" s="62"/>
    </row>
    <row r="153" spans="1:10" ht="40.5" customHeight="1" x14ac:dyDescent="0.2">
      <c r="A153" s="62"/>
      <c r="B153" s="62"/>
      <c r="C153" s="88">
        <f>H153*D158</f>
        <v>6</v>
      </c>
      <c r="D153" s="92">
        <f>H153*E158</f>
        <v>12</v>
      </c>
      <c r="E153" s="92">
        <f>H153*F158</f>
        <v>18</v>
      </c>
      <c r="F153" s="92">
        <f>H153*G158</f>
        <v>24</v>
      </c>
      <c r="G153" s="92">
        <f>H153*H158</f>
        <v>30</v>
      </c>
      <c r="H153" s="95">
        <v>6</v>
      </c>
      <c r="I153" s="724"/>
      <c r="J153" s="62"/>
    </row>
    <row r="154" spans="1:10" ht="40.5" customHeight="1" x14ac:dyDescent="0.2">
      <c r="A154" s="62"/>
      <c r="B154" s="62"/>
      <c r="C154" s="88">
        <f>H154*D158</f>
        <v>4</v>
      </c>
      <c r="D154" s="88">
        <f>H154*E158</f>
        <v>8</v>
      </c>
      <c r="E154" s="92">
        <f>H154*F158</f>
        <v>12</v>
      </c>
      <c r="F154" s="92">
        <f>H154*G158</f>
        <v>16</v>
      </c>
      <c r="G154" s="92">
        <f>H154*H158</f>
        <v>20</v>
      </c>
      <c r="H154" s="95">
        <v>4</v>
      </c>
      <c r="I154" s="724"/>
      <c r="J154" s="62"/>
    </row>
    <row r="155" spans="1:10" ht="40.5" customHeight="1" x14ac:dyDescent="0.2">
      <c r="A155" s="62"/>
      <c r="B155" s="62"/>
      <c r="C155" s="91">
        <f>H155*D158</f>
        <v>3</v>
      </c>
      <c r="D155" s="88">
        <f>H155*E158</f>
        <v>6</v>
      </c>
      <c r="E155" s="89">
        <f>H155*F158</f>
        <v>9</v>
      </c>
      <c r="F155" s="92">
        <f>H155*G158</f>
        <v>12</v>
      </c>
      <c r="G155" s="92">
        <f>H155*H158</f>
        <v>15</v>
      </c>
      <c r="H155" s="95">
        <v>3</v>
      </c>
      <c r="I155" s="724"/>
      <c r="J155" s="62"/>
    </row>
    <row r="156" spans="1:10" ht="40.5" customHeight="1" x14ac:dyDescent="0.2">
      <c r="A156" s="62"/>
      <c r="B156" s="62"/>
      <c r="C156" s="91">
        <f>H156*D158</f>
        <v>2</v>
      </c>
      <c r="D156" s="88">
        <f>H156*E158</f>
        <v>4</v>
      </c>
      <c r="E156" s="88">
        <f>H156*F158</f>
        <v>6</v>
      </c>
      <c r="F156" s="88">
        <f>H156*G158</f>
        <v>8</v>
      </c>
      <c r="G156" s="92">
        <f>H156*H158</f>
        <v>10</v>
      </c>
      <c r="H156" s="95">
        <v>2</v>
      </c>
      <c r="I156" s="724"/>
      <c r="J156" s="62"/>
    </row>
    <row r="157" spans="1:10" x14ac:dyDescent="0.2">
      <c r="A157" s="62"/>
      <c r="B157" s="62"/>
      <c r="C157" s="91">
        <f>H157*D158</f>
        <v>1</v>
      </c>
      <c r="D157" s="91">
        <f>H157*E158</f>
        <v>2</v>
      </c>
      <c r="E157" s="91">
        <f>H157*F158</f>
        <v>3</v>
      </c>
      <c r="F157" s="88">
        <f>H157*G158</f>
        <v>4</v>
      </c>
      <c r="G157" s="88">
        <f>H157*H158</f>
        <v>5</v>
      </c>
      <c r="H157" s="95">
        <v>1</v>
      </c>
      <c r="I157" s="725"/>
      <c r="J157" s="62"/>
    </row>
    <row r="158" spans="1:10" x14ac:dyDescent="0.2">
      <c r="A158" s="62"/>
      <c r="B158" s="62"/>
      <c r="C158" s="87"/>
      <c r="D158" s="90">
        <v>1</v>
      </c>
      <c r="E158" s="90">
        <v>2</v>
      </c>
      <c r="F158" s="90">
        <v>3</v>
      </c>
      <c r="G158" s="90">
        <v>4</v>
      </c>
      <c r="H158" s="90">
        <v>5</v>
      </c>
      <c r="J158" s="62"/>
    </row>
    <row r="159" spans="1:10" ht="19.5" customHeight="1" x14ac:dyDescent="0.2">
      <c r="A159" s="62"/>
      <c r="B159" s="62"/>
      <c r="C159" s="86"/>
      <c r="D159" s="90" t="s">
        <v>519</v>
      </c>
      <c r="E159" s="90" t="s">
        <v>520</v>
      </c>
      <c r="F159" s="90" t="s">
        <v>521</v>
      </c>
      <c r="G159" s="90" t="s">
        <v>522</v>
      </c>
      <c r="H159" s="90" t="s">
        <v>523</v>
      </c>
      <c r="I159" s="62"/>
      <c r="J159" s="62"/>
    </row>
    <row r="160" spans="1:10" x14ac:dyDescent="0.2">
      <c r="A160" s="62"/>
      <c r="B160" s="62"/>
      <c r="C160" s="72"/>
      <c r="D160" s="720" t="s">
        <v>524</v>
      </c>
      <c r="E160" s="721"/>
      <c r="F160" s="721"/>
      <c r="G160" s="721"/>
      <c r="H160" s="722"/>
      <c r="I160" s="62"/>
      <c r="J160" s="62"/>
    </row>
    <row r="161" spans="1:10" x14ac:dyDescent="0.2">
      <c r="A161" s="62"/>
      <c r="B161" s="62"/>
      <c r="C161" s="72"/>
      <c r="D161" s="72"/>
      <c r="E161" s="85"/>
      <c r="F161" s="85"/>
      <c r="G161" s="85"/>
      <c r="H161" s="85"/>
      <c r="I161" s="85"/>
      <c r="J161" s="62"/>
    </row>
    <row r="162" spans="1:10" ht="13.5" thickBot="1" x14ac:dyDescent="0.25">
      <c r="A162" s="62"/>
      <c r="B162" s="62"/>
      <c r="J162" s="62"/>
    </row>
    <row r="163" spans="1:10" ht="21" customHeight="1" thickBot="1" x14ac:dyDescent="0.25">
      <c r="A163" s="62"/>
      <c r="B163" s="62"/>
      <c r="C163" s="732" t="s">
        <v>544</v>
      </c>
      <c r="D163" s="733"/>
      <c r="E163" s="733"/>
      <c r="F163" s="733"/>
      <c r="G163" s="733"/>
      <c r="H163" s="733"/>
      <c r="I163" s="734"/>
      <c r="J163" s="62"/>
    </row>
    <row r="164" spans="1:10" x14ac:dyDescent="0.2">
      <c r="A164" s="62"/>
      <c r="B164" s="62"/>
      <c r="C164" s="770" t="s">
        <v>534</v>
      </c>
      <c r="D164" s="771"/>
      <c r="E164" s="774" t="s">
        <v>535</v>
      </c>
      <c r="F164" s="770" t="s">
        <v>536</v>
      </c>
      <c r="G164" s="775"/>
      <c r="H164" s="775"/>
      <c r="I164" s="771"/>
      <c r="J164" s="62"/>
    </row>
    <row r="165" spans="1:10" ht="19.5" customHeight="1" x14ac:dyDescent="0.2">
      <c r="A165" s="62"/>
      <c r="B165" s="62"/>
      <c r="C165" s="772"/>
      <c r="D165" s="773"/>
      <c r="E165" s="774"/>
      <c r="F165" s="772"/>
      <c r="G165" s="776"/>
      <c r="H165" s="776"/>
      <c r="I165" s="773"/>
      <c r="J165" s="62"/>
    </row>
    <row r="166" spans="1:10" ht="19.5" customHeight="1" x14ac:dyDescent="0.2">
      <c r="A166" s="62"/>
      <c r="B166" s="62"/>
      <c r="C166" s="777" t="s">
        <v>537</v>
      </c>
      <c r="D166" s="778"/>
      <c r="E166" s="783" t="s">
        <v>538</v>
      </c>
      <c r="F166" s="784" t="s">
        <v>558</v>
      </c>
      <c r="G166" s="785"/>
      <c r="H166" s="785"/>
      <c r="I166" s="786"/>
      <c r="J166" s="62"/>
    </row>
    <row r="167" spans="1:10" ht="19.5" customHeight="1" x14ac:dyDescent="0.2">
      <c r="A167" s="62"/>
      <c r="B167" s="62"/>
      <c r="C167" s="779"/>
      <c r="D167" s="780"/>
      <c r="E167" s="783"/>
      <c r="F167" s="787"/>
      <c r="G167" s="788"/>
      <c r="H167" s="788"/>
      <c r="I167" s="789"/>
      <c r="J167" s="62"/>
    </row>
    <row r="168" spans="1:10" ht="19.5" customHeight="1" x14ac:dyDescent="0.2">
      <c r="A168" s="62"/>
      <c r="B168" s="62"/>
      <c r="C168" s="779"/>
      <c r="D168" s="780"/>
      <c r="E168" s="783"/>
      <c r="F168" s="787"/>
      <c r="G168" s="788"/>
      <c r="H168" s="788"/>
      <c r="I168" s="789"/>
      <c r="J168" s="62"/>
    </row>
    <row r="169" spans="1:10" ht="19.5" customHeight="1" x14ac:dyDescent="0.2">
      <c r="A169" s="62"/>
      <c r="B169" s="62"/>
      <c r="C169" s="779"/>
      <c r="D169" s="780"/>
      <c r="E169" s="783"/>
      <c r="F169" s="787"/>
      <c r="G169" s="788"/>
      <c r="H169" s="788"/>
      <c r="I169" s="789"/>
      <c r="J169" s="62"/>
    </row>
    <row r="170" spans="1:10" ht="19.5" customHeight="1" x14ac:dyDescent="0.2">
      <c r="A170" s="62"/>
      <c r="B170" s="62"/>
      <c r="C170" s="779"/>
      <c r="D170" s="780"/>
      <c r="E170" s="783"/>
      <c r="F170" s="787"/>
      <c r="G170" s="788"/>
      <c r="H170" s="788"/>
      <c r="I170" s="789"/>
      <c r="J170" s="62"/>
    </row>
    <row r="171" spans="1:10" ht="19.5" customHeight="1" x14ac:dyDescent="0.2">
      <c r="A171" s="62"/>
      <c r="B171" s="62"/>
      <c r="C171" s="781"/>
      <c r="D171" s="782"/>
      <c r="E171" s="783"/>
      <c r="F171" s="790"/>
      <c r="G171" s="791"/>
      <c r="H171" s="791"/>
      <c r="I171" s="792"/>
      <c r="J171" s="62"/>
    </row>
    <row r="172" spans="1:10" ht="19.5" customHeight="1" x14ac:dyDescent="0.2">
      <c r="A172" s="62"/>
      <c r="B172" s="62"/>
      <c r="C172" s="793" t="s">
        <v>539</v>
      </c>
      <c r="D172" s="794"/>
      <c r="E172" s="783" t="s">
        <v>540</v>
      </c>
      <c r="F172" s="784" t="s">
        <v>559</v>
      </c>
      <c r="G172" s="785"/>
      <c r="H172" s="785"/>
      <c r="I172" s="786"/>
      <c r="J172" s="62"/>
    </row>
    <row r="173" spans="1:10" ht="19.5" customHeight="1" x14ac:dyDescent="0.2">
      <c r="A173" s="62"/>
      <c r="B173" s="62"/>
      <c r="C173" s="795"/>
      <c r="D173" s="796"/>
      <c r="E173" s="783"/>
      <c r="F173" s="787"/>
      <c r="G173" s="788"/>
      <c r="H173" s="788"/>
      <c r="I173" s="789"/>
      <c r="J173" s="62"/>
    </row>
    <row r="174" spans="1:10" ht="19.5" customHeight="1" x14ac:dyDescent="0.2">
      <c r="A174" s="62"/>
      <c r="B174" s="62"/>
      <c r="C174" s="795"/>
      <c r="D174" s="796"/>
      <c r="E174" s="783"/>
      <c r="F174" s="787"/>
      <c r="G174" s="788"/>
      <c r="H174" s="788"/>
      <c r="I174" s="789"/>
      <c r="J174" s="62"/>
    </row>
    <row r="175" spans="1:10" ht="19.5" customHeight="1" x14ac:dyDescent="0.2">
      <c r="A175" s="62"/>
      <c r="B175" s="62"/>
      <c r="C175" s="795"/>
      <c r="D175" s="796"/>
      <c r="E175" s="783"/>
      <c r="F175" s="787"/>
      <c r="G175" s="788"/>
      <c r="H175" s="788"/>
      <c r="I175" s="789"/>
      <c r="J175" s="62"/>
    </row>
    <row r="176" spans="1:10" ht="19.5" customHeight="1" x14ac:dyDescent="0.2">
      <c r="A176" s="62"/>
      <c r="B176" s="62"/>
      <c r="C176" s="795"/>
      <c r="D176" s="796"/>
      <c r="E176" s="783"/>
      <c r="F176" s="787"/>
      <c r="G176" s="788"/>
      <c r="H176" s="788"/>
      <c r="I176" s="789"/>
      <c r="J176" s="62"/>
    </row>
    <row r="177" spans="1:10" ht="19.5" customHeight="1" x14ac:dyDescent="0.2">
      <c r="A177" s="62"/>
      <c r="B177" s="62"/>
      <c r="C177" s="797"/>
      <c r="D177" s="798"/>
      <c r="E177" s="783"/>
      <c r="F177" s="790"/>
      <c r="G177" s="791"/>
      <c r="H177" s="791"/>
      <c r="I177" s="792"/>
      <c r="J177" s="62"/>
    </row>
    <row r="178" spans="1:10" ht="19.5" customHeight="1" x14ac:dyDescent="0.2">
      <c r="A178" s="62"/>
      <c r="B178" s="62"/>
      <c r="C178" s="754" t="s">
        <v>541</v>
      </c>
      <c r="D178" s="755"/>
      <c r="E178" s="760" t="s">
        <v>542</v>
      </c>
      <c r="F178" s="761" t="s">
        <v>543</v>
      </c>
      <c r="G178" s="762"/>
      <c r="H178" s="762"/>
      <c r="I178" s="763"/>
      <c r="J178" s="62"/>
    </row>
    <row r="179" spans="1:10" ht="19.5" customHeight="1" x14ac:dyDescent="0.2">
      <c r="A179" s="62"/>
      <c r="B179" s="62"/>
      <c r="C179" s="756"/>
      <c r="D179" s="757"/>
      <c r="E179" s="760"/>
      <c r="F179" s="764"/>
      <c r="G179" s="765"/>
      <c r="H179" s="765"/>
      <c r="I179" s="766"/>
      <c r="J179" s="62"/>
    </row>
    <row r="180" spans="1:10" ht="19.5" customHeight="1" x14ac:dyDescent="0.2">
      <c r="A180" s="62"/>
      <c r="B180" s="62"/>
      <c r="C180" s="756"/>
      <c r="D180" s="757"/>
      <c r="E180" s="760"/>
      <c r="F180" s="764"/>
      <c r="G180" s="765"/>
      <c r="H180" s="765"/>
      <c r="I180" s="766"/>
      <c r="J180" s="62"/>
    </row>
    <row r="181" spans="1:10" ht="19.5" customHeight="1" x14ac:dyDescent="0.2">
      <c r="A181" s="62"/>
      <c r="B181" s="62"/>
      <c r="C181" s="756"/>
      <c r="D181" s="757"/>
      <c r="E181" s="760"/>
      <c r="F181" s="764"/>
      <c r="G181" s="765"/>
      <c r="H181" s="765"/>
      <c r="I181" s="766"/>
      <c r="J181" s="62"/>
    </row>
    <row r="182" spans="1:10" ht="19.5" customHeight="1" x14ac:dyDescent="0.2">
      <c r="A182" s="62"/>
      <c r="B182" s="62"/>
      <c r="C182" s="756"/>
      <c r="D182" s="757"/>
      <c r="E182" s="760"/>
      <c r="F182" s="764"/>
      <c r="G182" s="765"/>
      <c r="H182" s="765"/>
      <c r="I182" s="766"/>
      <c r="J182" s="62"/>
    </row>
    <row r="183" spans="1:10" x14ac:dyDescent="0.2">
      <c r="A183" s="62"/>
      <c r="B183" s="62"/>
      <c r="C183" s="758"/>
      <c r="D183" s="759"/>
      <c r="E183" s="760"/>
      <c r="F183" s="767"/>
      <c r="G183" s="768"/>
      <c r="H183" s="768"/>
      <c r="I183" s="769"/>
      <c r="J183" s="62"/>
    </row>
  </sheetData>
  <sheetProtection algorithmName="SHA-512" hashValue="Y4qFUO1bEYfJcK3hy9mnvTsVYUYn4RLFgFQ6MZAB95E2BpnadpKDJkHD3HO9FI+eo1FtojBXwuGAGMaRLHCeug==" saltValue="Vvz46wnSqtGc7hDfO0esqg==" spinCount="100000" sheet="1" objects="1" scenarios="1"/>
  <sortState ref="L82:L99">
    <sortCondition ref="L82"/>
  </sortState>
  <mergeCells count="258">
    <mergeCell ref="A2:J2"/>
    <mergeCell ref="A4:J4"/>
    <mergeCell ref="A85:B85"/>
    <mergeCell ref="C85:E85"/>
    <mergeCell ref="F85:L85"/>
    <mergeCell ref="A86:B86"/>
    <mergeCell ref="C86:E86"/>
    <mergeCell ref="F86:L86"/>
    <mergeCell ref="A87:B87"/>
    <mergeCell ref="C87:E87"/>
    <mergeCell ref="F87:L87"/>
    <mergeCell ref="A81:B81"/>
    <mergeCell ref="C81:E81"/>
    <mergeCell ref="F81:L81"/>
    <mergeCell ref="A82:B82"/>
    <mergeCell ref="C82:E82"/>
    <mergeCell ref="A83:B83"/>
    <mergeCell ref="C83:E83"/>
    <mergeCell ref="F83:L83"/>
    <mergeCell ref="A84:B84"/>
    <mergeCell ref="C84:E84"/>
    <mergeCell ref="C65:E65"/>
    <mergeCell ref="F65:L65"/>
    <mergeCell ref="F84:L84"/>
    <mergeCell ref="A72:B72"/>
    <mergeCell ref="C72:E72"/>
    <mergeCell ref="F72:L72"/>
    <mergeCell ref="F73:L73"/>
    <mergeCell ref="F74:L74"/>
    <mergeCell ref="N74:S74"/>
    <mergeCell ref="N75:S75"/>
    <mergeCell ref="N76:S76"/>
    <mergeCell ref="C80:E80"/>
    <mergeCell ref="F80:L80"/>
    <mergeCell ref="A73:B73"/>
    <mergeCell ref="C73:E73"/>
    <mergeCell ref="A74:B74"/>
    <mergeCell ref="C74:E74"/>
    <mergeCell ref="A75:B75"/>
    <mergeCell ref="C75:E75"/>
    <mergeCell ref="F75:L75"/>
    <mergeCell ref="A76:B76"/>
    <mergeCell ref="C76:E76"/>
    <mergeCell ref="F76:L76"/>
    <mergeCell ref="N73:S73"/>
    <mergeCell ref="C67:E67"/>
    <mergeCell ref="N69:T70"/>
    <mergeCell ref="A70:B70"/>
    <mergeCell ref="C70:E70"/>
    <mergeCell ref="A71:B71"/>
    <mergeCell ref="C71:E71"/>
    <mergeCell ref="F71:L71"/>
    <mergeCell ref="A67:B67"/>
    <mergeCell ref="C68:E68"/>
    <mergeCell ref="A68:B68"/>
    <mergeCell ref="F68:L68"/>
    <mergeCell ref="A69:B69"/>
    <mergeCell ref="C69:E69"/>
    <mergeCell ref="F69:L69"/>
    <mergeCell ref="F70:L70"/>
    <mergeCell ref="M65:S67"/>
    <mergeCell ref="A26:B26"/>
    <mergeCell ref="A27:B27"/>
    <mergeCell ref="A28:B28"/>
    <mergeCell ref="A29:B32"/>
    <mergeCell ref="A33:B33"/>
    <mergeCell ref="A34:B34"/>
    <mergeCell ref="A35:B35"/>
    <mergeCell ref="A36:B36"/>
    <mergeCell ref="A42:B42"/>
    <mergeCell ref="C7:E7"/>
    <mergeCell ref="F7:L7"/>
    <mergeCell ref="A8:B8"/>
    <mergeCell ref="A9:B9"/>
    <mergeCell ref="A12:B12"/>
    <mergeCell ref="A13:B13"/>
    <mergeCell ref="A14:B14"/>
    <mergeCell ref="A15:B21"/>
    <mergeCell ref="A23:B23"/>
    <mergeCell ref="A10:B10"/>
    <mergeCell ref="A11:B11"/>
    <mergeCell ref="A22:B22"/>
    <mergeCell ref="A7:B7"/>
    <mergeCell ref="C11:E11"/>
    <mergeCell ref="C12:E12"/>
    <mergeCell ref="C8:E8"/>
    <mergeCell ref="C9:E9"/>
    <mergeCell ref="C10:E10"/>
    <mergeCell ref="F18:L18"/>
    <mergeCell ref="F19:L19"/>
    <mergeCell ref="F20:L20"/>
    <mergeCell ref="F21:L21"/>
    <mergeCell ref="C18:E18"/>
    <mergeCell ref="C19:E19"/>
    <mergeCell ref="C178:D183"/>
    <mergeCell ref="E178:E183"/>
    <mergeCell ref="F178:I183"/>
    <mergeCell ref="C163:I163"/>
    <mergeCell ref="C164:D165"/>
    <mergeCell ref="E164:E165"/>
    <mergeCell ref="F164:I165"/>
    <mergeCell ref="C166:D171"/>
    <mergeCell ref="E166:E171"/>
    <mergeCell ref="F166:I171"/>
    <mergeCell ref="C172:D177"/>
    <mergeCell ref="E172:E177"/>
    <mergeCell ref="F172:I177"/>
    <mergeCell ref="C151:I151"/>
    <mergeCell ref="C131:H131"/>
    <mergeCell ref="E94:F94"/>
    <mergeCell ref="D93:F93"/>
    <mergeCell ref="H94:I94"/>
    <mergeCell ref="K95:L95"/>
    <mergeCell ref="J101:J107"/>
    <mergeCell ref="J108:J117"/>
    <mergeCell ref="J118:J127"/>
    <mergeCell ref="A88:B88"/>
    <mergeCell ref="C88:E88"/>
    <mergeCell ref="F88:L88"/>
    <mergeCell ref="C137:E137"/>
    <mergeCell ref="C141:H141"/>
    <mergeCell ref="E96:F96"/>
    <mergeCell ref="H96:I96"/>
    <mergeCell ref="G93:I93"/>
    <mergeCell ref="I100:J100"/>
    <mergeCell ref="H132:H134"/>
    <mergeCell ref="C99:J99"/>
    <mergeCell ref="E95:F95"/>
    <mergeCell ref="H95:I95"/>
    <mergeCell ref="A24:B24"/>
    <mergeCell ref="C24:E24"/>
    <mergeCell ref="F24:L24"/>
    <mergeCell ref="A25:B25"/>
    <mergeCell ref="C47:E47"/>
    <mergeCell ref="C48:E48"/>
    <mergeCell ref="C49:E49"/>
    <mergeCell ref="F47:L47"/>
    <mergeCell ref="D160:H160"/>
    <mergeCell ref="F82:L82"/>
    <mergeCell ref="F77:L77"/>
    <mergeCell ref="A80:B80"/>
    <mergeCell ref="I152:I157"/>
    <mergeCell ref="A77:B77"/>
    <mergeCell ref="C77:E77"/>
    <mergeCell ref="F79:L79"/>
    <mergeCell ref="A78:B78"/>
    <mergeCell ref="C78:E78"/>
    <mergeCell ref="F78:L78"/>
    <mergeCell ref="A79:B79"/>
    <mergeCell ref="C79:E79"/>
    <mergeCell ref="H142:H144"/>
    <mergeCell ref="C149:H149"/>
    <mergeCell ref="C147:E147"/>
    <mergeCell ref="F22:L22"/>
    <mergeCell ref="F23:L23"/>
    <mergeCell ref="F28:L28"/>
    <mergeCell ref="F36:L36"/>
    <mergeCell ref="F37:L37"/>
    <mergeCell ref="F43:L43"/>
    <mergeCell ref="F44:L44"/>
    <mergeCell ref="C22:E22"/>
    <mergeCell ref="C28:E28"/>
    <mergeCell ref="C29:E29"/>
    <mergeCell ref="C30:E30"/>
    <mergeCell ref="C31:E31"/>
    <mergeCell ref="C32:E32"/>
    <mergeCell ref="C23:E23"/>
    <mergeCell ref="F25:L25"/>
    <mergeCell ref="C43:E43"/>
    <mergeCell ref="C44:E44"/>
    <mergeCell ref="F33:L33"/>
    <mergeCell ref="F34:L34"/>
    <mergeCell ref="F35:L35"/>
    <mergeCell ref="C20:E20"/>
    <mergeCell ref="C21:E21"/>
    <mergeCell ref="C13:E13"/>
    <mergeCell ref="C14:E14"/>
    <mergeCell ref="K96:L96"/>
    <mergeCell ref="F38:L38"/>
    <mergeCell ref="F39:L39"/>
    <mergeCell ref="F40:L40"/>
    <mergeCell ref="F41:L41"/>
    <mergeCell ref="F42:L42"/>
    <mergeCell ref="C36:E36"/>
    <mergeCell ref="C33:E33"/>
    <mergeCell ref="C34:E34"/>
    <mergeCell ref="C35:E35"/>
    <mergeCell ref="F30:L30"/>
    <mergeCell ref="C37:E37"/>
    <mergeCell ref="C38:E38"/>
    <mergeCell ref="C40:E40"/>
    <mergeCell ref="C41:E41"/>
    <mergeCell ref="K94:L94"/>
    <mergeCell ref="J93:L93"/>
    <mergeCell ref="C92:L92"/>
    <mergeCell ref="F48:L48"/>
    <mergeCell ref="C42:E42"/>
    <mergeCell ref="C45:E45"/>
    <mergeCell ref="C46:E46"/>
    <mergeCell ref="F45:L45"/>
    <mergeCell ref="F8:L8"/>
    <mergeCell ref="F9:L9"/>
    <mergeCell ref="F10:L10"/>
    <mergeCell ref="F11:L11"/>
    <mergeCell ref="F12:L12"/>
    <mergeCell ref="F26:L26"/>
    <mergeCell ref="F27:L27"/>
    <mergeCell ref="C26:E26"/>
    <mergeCell ref="C27:E27"/>
    <mergeCell ref="C15:E15"/>
    <mergeCell ref="C16:E16"/>
    <mergeCell ref="C17:E17"/>
    <mergeCell ref="F13:L13"/>
    <mergeCell ref="F14:L14"/>
    <mergeCell ref="F15:L15"/>
    <mergeCell ref="F16:L16"/>
    <mergeCell ref="F17:L17"/>
    <mergeCell ref="C25:E25"/>
    <mergeCell ref="F29:L29"/>
    <mergeCell ref="F31:L31"/>
    <mergeCell ref="F32:L32"/>
    <mergeCell ref="F50:L50"/>
    <mergeCell ref="F51:L51"/>
    <mergeCell ref="F66:L66"/>
    <mergeCell ref="F67:L67"/>
    <mergeCell ref="F63:L63"/>
    <mergeCell ref="F64:L64"/>
    <mergeCell ref="F46:L46"/>
    <mergeCell ref="F52:L52"/>
    <mergeCell ref="F49:L49"/>
    <mergeCell ref="F53:L53"/>
    <mergeCell ref="F58:L58"/>
    <mergeCell ref="F59:L59"/>
    <mergeCell ref="F57:L57"/>
    <mergeCell ref="A50:B50"/>
    <mergeCell ref="A51:B51"/>
    <mergeCell ref="A66:B66"/>
    <mergeCell ref="A63:B63"/>
    <mergeCell ref="A64:B64"/>
    <mergeCell ref="A45:B45"/>
    <mergeCell ref="C51:E51"/>
    <mergeCell ref="A52:B52"/>
    <mergeCell ref="C52:E52"/>
    <mergeCell ref="A53:B53"/>
    <mergeCell ref="C50:E50"/>
    <mergeCell ref="A48:B48"/>
    <mergeCell ref="A49:B49"/>
    <mergeCell ref="C53:E53"/>
    <mergeCell ref="A58:B58"/>
    <mergeCell ref="C58:E58"/>
    <mergeCell ref="A59:B59"/>
    <mergeCell ref="C59:E59"/>
    <mergeCell ref="C63:E63"/>
    <mergeCell ref="C57:E57"/>
    <mergeCell ref="A57:B57"/>
    <mergeCell ref="C64:E64"/>
    <mergeCell ref="C66:E66"/>
    <mergeCell ref="A65:B6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zoomScaleNormal="100" workbookViewId="0">
      <selection activeCell="P16" sqref="P16"/>
    </sheetView>
  </sheetViews>
  <sheetFormatPr baseColWidth="10" defaultColWidth="11.42578125" defaultRowHeight="12.75" x14ac:dyDescent="0.2"/>
  <cols>
    <col min="1" max="1" width="18.42578125" style="336" customWidth="1"/>
    <col min="2" max="14" width="15.85546875" style="336" customWidth="1"/>
    <col min="15" max="16384" width="11.42578125" style="336"/>
  </cols>
  <sheetData>
    <row r="1" spans="1:14" x14ac:dyDescent="0.2">
      <c r="M1" s="409" t="s">
        <v>862</v>
      </c>
      <c r="N1" s="410" t="s">
        <v>867</v>
      </c>
    </row>
    <row r="2" spans="1:14" ht="21" customHeight="1" x14ac:dyDescent="0.2">
      <c r="A2" s="860" t="s">
        <v>653</v>
      </c>
      <c r="B2" s="860"/>
      <c r="C2" s="860"/>
      <c r="D2" s="860"/>
      <c r="E2" s="860"/>
      <c r="F2" s="860"/>
      <c r="G2" s="860"/>
      <c r="H2" s="860"/>
      <c r="I2" s="860"/>
      <c r="J2" s="860"/>
      <c r="K2" s="860"/>
      <c r="L2" s="860"/>
      <c r="M2" s="411" t="s">
        <v>863</v>
      </c>
      <c r="N2" s="412">
        <v>1</v>
      </c>
    </row>
    <row r="3" spans="1:14" ht="21" x14ac:dyDescent="0.2">
      <c r="A3" s="345"/>
      <c r="B3" s="345"/>
      <c r="C3" s="345"/>
      <c r="D3" s="345"/>
      <c r="E3" s="345"/>
      <c r="F3" s="345"/>
      <c r="G3" s="345"/>
      <c r="H3" s="345"/>
      <c r="I3" s="345"/>
      <c r="J3" s="345"/>
      <c r="K3" s="345"/>
      <c r="L3" s="345"/>
      <c r="M3" s="411" t="s">
        <v>864</v>
      </c>
      <c r="N3" s="413" t="s">
        <v>865</v>
      </c>
    </row>
    <row r="4" spans="1:14" ht="24" customHeight="1" thickBot="1" x14ac:dyDescent="0.25">
      <c r="A4" s="345"/>
      <c r="B4" s="345"/>
      <c r="C4" s="345"/>
      <c r="D4" s="345"/>
      <c r="E4" s="345"/>
      <c r="F4" s="345"/>
      <c r="G4" s="345"/>
      <c r="H4" s="345"/>
      <c r="I4" s="345"/>
      <c r="J4" s="345"/>
      <c r="K4" s="345"/>
      <c r="L4" s="345"/>
      <c r="M4" s="414" t="s">
        <v>866</v>
      </c>
      <c r="N4" s="415">
        <v>8</v>
      </c>
    </row>
    <row r="5" spans="1:14" ht="19.5" thickBot="1" x14ac:dyDescent="0.25">
      <c r="A5" s="838" t="s">
        <v>654</v>
      </c>
      <c r="B5" s="839"/>
      <c r="C5" s="839"/>
      <c r="D5" s="839"/>
      <c r="E5" s="839"/>
      <c r="F5" s="839"/>
      <c r="G5" s="839"/>
      <c r="H5" s="839"/>
      <c r="I5" s="839"/>
      <c r="J5" s="839"/>
      <c r="K5" s="839"/>
      <c r="L5" s="839"/>
      <c r="M5" s="839"/>
      <c r="N5" s="840"/>
    </row>
    <row r="6" spans="1:14" x14ac:dyDescent="0.2">
      <c r="A6" s="852" t="s">
        <v>655</v>
      </c>
      <c r="B6" s="854" t="s">
        <v>656</v>
      </c>
      <c r="C6" s="850" t="s">
        <v>657</v>
      </c>
      <c r="D6" s="850" t="s">
        <v>658</v>
      </c>
      <c r="E6" s="850" t="s">
        <v>659</v>
      </c>
      <c r="F6" s="850" t="s">
        <v>660</v>
      </c>
      <c r="G6" s="850" t="s">
        <v>661</v>
      </c>
      <c r="H6" s="850" t="s">
        <v>662</v>
      </c>
      <c r="I6" s="850" t="s">
        <v>663</v>
      </c>
      <c r="J6" s="850" t="s">
        <v>0</v>
      </c>
      <c r="K6" s="850" t="s">
        <v>664</v>
      </c>
      <c r="L6" s="850" t="s">
        <v>665</v>
      </c>
      <c r="M6" s="850" t="s">
        <v>666</v>
      </c>
      <c r="N6" s="850" t="s">
        <v>667</v>
      </c>
    </row>
    <row r="7" spans="1:14" ht="13.5" thickBot="1" x14ac:dyDescent="0.25">
      <c r="A7" s="853"/>
      <c r="B7" s="855"/>
      <c r="C7" s="851"/>
      <c r="D7" s="851"/>
      <c r="E7" s="851"/>
      <c r="F7" s="851"/>
      <c r="G7" s="851"/>
      <c r="H7" s="851"/>
      <c r="I7" s="851"/>
      <c r="J7" s="851"/>
      <c r="K7" s="851"/>
      <c r="L7" s="851"/>
      <c r="M7" s="851"/>
      <c r="N7" s="851"/>
    </row>
    <row r="8" spans="1:14" ht="80.25" customHeight="1" x14ac:dyDescent="0.2">
      <c r="A8" s="853"/>
      <c r="B8" s="856" t="s">
        <v>668</v>
      </c>
      <c r="C8" s="858" t="s">
        <v>669</v>
      </c>
      <c r="D8" s="848" t="s">
        <v>670</v>
      </c>
      <c r="E8" s="848" t="s">
        <v>671</v>
      </c>
      <c r="F8" s="848" t="s">
        <v>672</v>
      </c>
      <c r="G8" s="848" t="s">
        <v>673</v>
      </c>
      <c r="H8" s="848" t="s">
        <v>674</v>
      </c>
      <c r="I8" s="848" t="s">
        <v>675</v>
      </c>
      <c r="J8" s="848" t="s">
        <v>676</v>
      </c>
      <c r="K8" s="848" t="s">
        <v>677</v>
      </c>
      <c r="L8" s="848" t="s">
        <v>678</v>
      </c>
      <c r="M8" s="848" t="s">
        <v>679</v>
      </c>
      <c r="N8" s="848" t="s">
        <v>680</v>
      </c>
    </row>
    <row r="9" spans="1:14" ht="80.25" customHeight="1" thickBot="1" x14ac:dyDescent="0.25">
      <c r="A9" s="337" t="s">
        <v>681</v>
      </c>
      <c r="B9" s="857"/>
      <c r="C9" s="859"/>
      <c r="D9" s="849"/>
      <c r="E9" s="849"/>
      <c r="F9" s="849"/>
      <c r="G9" s="849"/>
      <c r="H9" s="849"/>
      <c r="I9" s="849"/>
      <c r="J9" s="849"/>
      <c r="K9" s="849"/>
      <c r="L9" s="849"/>
      <c r="M9" s="849"/>
      <c r="N9" s="849"/>
    </row>
    <row r="10" spans="1:14" ht="22.5" customHeight="1" x14ac:dyDescent="0.2">
      <c r="A10" s="863" t="s">
        <v>682</v>
      </c>
      <c r="B10" s="858" t="s">
        <v>683</v>
      </c>
      <c r="C10" s="858" t="s">
        <v>684</v>
      </c>
      <c r="D10" s="848" t="s">
        <v>685</v>
      </c>
      <c r="E10" s="848" t="s">
        <v>686</v>
      </c>
      <c r="F10" s="848" t="s">
        <v>687</v>
      </c>
      <c r="G10" s="848" t="s">
        <v>688</v>
      </c>
      <c r="H10" s="848" t="s">
        <v>689</v>
      </c>
      <c r="I10" s="848" t="s">
        <v>690</v>
      </c>
      <c r="J10" s="848" t="s">
        <v>691</v>
      </c>
      <c r="K10" s="848" t="s">
        <v>692</v>
      </c>
      <c r="L10" s="338" t="s">
        <v>693</v>
      </c>
      <c r="M10" s="848" t="s">
        <v>694</v>
      </c>
      <c r="N10" s="848" t="s">
        <v>695</v>
      </c>
    </row>
    <row r="11" spans="1:14" ht="45.75" thickBot="1" x14ac:dyDescent="0.25">
      <c r="A11" s="864"/>
      <c r="B11" s="859"/>
      <c r="C11" s="859"/>
      <c r="D11" s="849"/>
      <c r="E11" s="849"/>
      <c r="F11" s="849"/>
      <c r="G11" s="849"/>
      <c r="H11" s="849"/>
      <c r="I11" s="849"/>
      <c r="J11" s="849"/>
      <c r="K11" s="849"/>
      <c r="L11" s="339" t="s">
        <v>696</v>
      </c>
      <c r="M11" s="849"/>
      <c r="N11" s="849"/>
    </row>
    <row r="12" spans="1:14" ht="55.5" customHeight="1" x14ac:dyDescent="0.2">
      <c r="A12" s="861" t="s">
        <v>59</v>
      </c>
      <c r="B12" s="858" t="s">
        <v>697</v>
      </c>
      <c r="C12" s="858" t="s">
        <v>698</v>
      </c>
      <c r="D12" s="848" t="s">
        <v>699</v>
      </c>
      <c r="E12" s="848" t="s">
        <v>700</v>
      </c>
      <c r="F12" s="848" t="s">
        <v>701</v>
      </c>
      <c r="G12" s="848" t="s">
        <v>702</v>
      </c>
      <c r="H12" s="848" t="s">
        <v>703</v>
      </c>
      <c r="I12" s="848" t="s">
        <v>704</v>
      </c>
      <c r="J12" s="848" t="s">
        <v>705</v>
      </c>
      <c r="K12" s="848" t="s">
        <v>706</v>
      </c>
      <c r="L12" s="848" t="s">
        <v>707</v>
      </c>
      <c r="M12" s="848" t="s">
        <v>708</v>
      </c>
      <c r="N12" s="848" t="s">
        <v>709</v>
      </c>
    </row>
    <row r="13" spans="1:14" ht="40.5" customHeight="1" thickBot="1" x14ac:dyDescent="0.25">
      <c r="A13" s="862"/>
      <c r="B13" s="859"/>
      <c r="C13" s="859"/>
      <c r="D13" s="849"/>
      <c r="E13" s="849"/>
      <c r="F13" s="849"/>
      <c r="G13" s="849"/>
      <c r="H13" s="849"/>
      <c r="I13" s="849"/>
      <c r="J13" s="849"/>
      <c r="K13" s="849"/>
      <c r="L13" s="849"/>
      <c r="M13" s="849"/>
      <c r="N13" s="849"/>
    </row>
    <row r="14" spans="1:14" ht="79.5" thickBot="1" x14ac:dyDescent="0.25">
      <c r="A14" s="340" t="s">
        <v>7</v>
      </c>
      <c r="B14" s="341" t="s">
        <v>710</v>
      </c>
      <c r="C14" s="341" t="s">
        <v>711</v>
      </c>
      <c r="D14" s="339" t="s">
        <v>712</v>
      </c>
      <c r="E14" s="339" t="s">
        <v>713</v>
      </c>
      <c r="F14" s="339" t="s">
        <v>714</v>
      </c>
      <c r="G14" s="339" t="s">
        <v>715</v>
      </c>
      <c r="H14" s="339" t="s">
        <v>716</v>
      </c>
      <c r="I14" s="339" t="s">
        <v>712</v>
      </c>
      <c r="J14" s="339" t="s">
        <v>717</v>
      </c>
      <c r="K14" s="339" t="s">
        <v>718</v>
      </c>
      <c r="L14" s="339" t="s">
        <v>719</v>
      </c>
      <c r="M14" s="339" t="s">
        <v>720</v>
      </c>
      <c r="N14" s="339" t="s">
        <v>721</v>
      </c>
    </row>
    <row r="16" spans="1:14" ht="13.5" thickBot="1" x14ac:dyDescent="0.25"/>
    <row r="17" spans="1:14" ht="19.5" thickBot="1" x14ac:dyDescent="0.25">
      <c r="A17" s="838" t="s">
        <v>722</v>
      </c>
      <c r="B17" s="839"/>
      <c r="C17" s="839"/>
      <c r="D17" s="839"/>
      <c r="E17" s="839"/>
      <c r="F17" s="839"/>
      <c r="G17" s="839"/>
      <c r="H17" s="839"/>
      <c r="I17" s="839"/>
      <c r="J17" s="839"/>
      <c r="K17" s="839"/>
      <c r="L17" s="839"/>
      <c r="M17" s="839"/>
      <c r="N17" s="840"/>
    </row>
    <row r="18" spans="1:14" x14ac:dyDescent="0.2">
      <c r="A18" s="841" t="s">
        <v>723</v>
      </c>
      <c r="B18" s="843" t="s">
        <v>656</v>
      </c>
      <c r="C18" s="843" t="s">
        <v>657</v>
      </c>
      <c r="D18" s="843" t="s">
        <v>658</v>
      </c>
      <c r="E18" s="843" t="s">
        <v>659</v>
      </c>
      <c r="F18" s="843" t="s">
        <v>660</v>
      </c>
      <c r="G18" s="843" t="s">
        <v>661</v>
      </c>
      <c r="H18" s="843" t="s">
        <v>662</v>
      </c>
      <c r="I18" s="843" t="s">
        <v>663</v>
      </c>
      <c r="J18" s="843" t="s">
        <v>0</v>
      </c>
      <c r="K18" s="843" t="s">
        <v>664</v>
      </c>
      <c r="L18" s="843" t="s">
        <v>665</v>
      </c>
      <c r="M18" s="843" t="s">
        <v>666</v>
      </c>
      <c r="N18" s="845" t="s">
        <v>667</v>
      </c>
    </row>
    <row r="19" spans="1:14" x14ac:dyDescent="0.2">
      <c r="A19" s="842"/>
      <c r="B19" s="844"/>
      <c r="C19" s="844"/>
      <c r="D19" s="844"/>
      <c r="E19" s="844"/>
      <c r="F19" s="844"/>
      <c r="G19" s="844"/>
      <c r="H19" s="844"/>
      <c r="I19" s="844"/>
      <c r="J19" s="844"/>
      <c r="K19" s="844"/>
      <c r="L19" s="844"/>
      <c r="M19" s="844"/>
      <c r="N19" s="846"/>
    </row>
    <row r="20" spans="1:14" x14ac:dyDescent="0.2">
      <c r="A20" s="847" t="s">
        <v>84</v>
      </c>
      <c r="B20" s="844"/>
      <c r="C20" s="844"/>
      <c r="D20" s="844"/>
      <c r="E20" s="844"/>
      <c r="F20" s="844"/>
      <c r="G20" s="844"/>
      <c r="H20" s="844"/>
      <c r="I20" s="844"/>
      <c r="J20" s="844"/>
      <c r="K20" s="844"/>
      <c r="L20" s="844"/>
      <c r="M20" s="844"/>
      <c r="N20" s="846"/>
    </row>
    <row r="21" spans="1:14" x14ac:dyDescent="0.2">
      <c r="A21" s="847" t="s">
        <v>27</v>
      </c>
      <c r="B21" s="844"/>
      <c r="C21" s="844"/>
      <c r="D21" s="844"/>
      <c r="E21" s="844"/>
      <c r="F21" s="844"/>
      <c r="G21" s="844"/>
      <c r="H21" s="844"/>
      <c r="I21" s="844"/>
      <c r="J21" s="844"/>
      <c r="K21" s="844"/>
      <c r="L21" s="844"/>
      <c r="M21" s="844"/>
      <c r="N21" s="846"/>
    </row>
    <row r="22" spans="1:14" ht="29.25" customHeight="1" x14ac:dyDescent="0.2">
      <c r="A22" s="836" t="s">
        <v>682</v>
      </c>
      <c r="B22" s="832" t="s">
        <v>724</v>
      </c>
      <c r="C22" s="832" t="s">
        <v>725</v>
      </c>
      <c r="D22" s="832" t="s">
        <v>726</v>
      </c>
      <c r="E22" s="832" t="s">
        <v>727</v>
      </c>
      <c r="F22" s="832" t="s">
        <v>727</v>
      </c>
      <c r="G22" s="828" t="s">
        <v>727</v>
      </c>
      <c r="H22" s="828" t="s">
        <v>727</v>
      </c>
      <c r="I22" s="828" t="s">
        <v>728</v>
      </c>
      <c r="J22" s="828" t="s">
        <v>728</v>
      </c>
      <c r="K22" s="828" t="s">
        <v>729</v>
      </c>
      <c r="L22" s="828" t="s">
        <v>729</v>
      </c>
      <c r="M22" s="828" t="s">
        <v>730</v>
      </c>
      <c r="N22" s="829" t="s">
        <v>729</v>
      </c>
    </row>
    <row r="23" spans="1:14" ht="29.25" customHeight="1" x14ac:dyDescent="0.2">
      <c r="A23" s="836"/>
      <c r="B23" s="832"/>
      <c r="C23" s="832"/>
      <c r="D23" s="832"/>
      <c r="E23" s="832"/>
      <c r="F23" s="832"/>
      <c r="G23" s="828"/>
      <c r="H23" s="828"/>
      <c r="I23" s="828"/>
      <c r="J23" s="828"/>
      <c r="K23" s="828"/>
      <c r="L23" s="828"/>
      <c r="M23" s="828"/>
      <c r="N23" s="829"/>
    </row>
    <row r="24" spans="1:14" ht="29.25" customHeight="1" x14ac:dyDescent="0.2">
      <c r="A24" s="837" t="s">
        <v>59</v>
      </c>
      <c r="B24" s="832" t="s">
        <v>731</v>
      </c>
      <c r="C24" s="832" t="s">
        <v>732</v>
      </c>
      <c r="D24" s="832" t="s">
        <v>733</v>
      </c>
      <c r="E24" s="832" t="s">
        <v>734</v>
      </c>
      <c r="F24" s="832" t="s">
        <v>734</v>
      </c>
      <c r="G24" s="828" t="s">
        <v>734</v>
      </c>
      <c r="H24" s="828" t="s">
        <v>734</v>
      </c>
      <c r="I24" s="828" t="s">
        <v>735</v>
      </c>
      <c r="J24" s="828" t="s">
        <v>735</v>
      </c>
      <c r="K24" s="828" t="s">
        <v>736</v>
      </c>
      <c r="L24" s="828" t="s">
        <v>736</v>
      </c>
      <c r="M24" s="828" t="s">
        <v>737</v>
      </c>
      <c r="N24" s="829" t="s">
        <v>736</v>
      </c>
    </row>
    <row r="25" spans="1:14" ht="29.25" customHeight="1" x14ac:dyDescent="0.2">
      <c r="A25" s="837"/>
      <c r="B25" s="832"/>
      <c r="C25" s="832"/>
      <c r="D25" s="832"/>
      <c r="E25" s="832"/>
      <c r="F25" s="832"/>
      <c r="G25" s="828"/>
      <c r="H25" s="828"/>
      <c r="I25" s="828"/>
      <c r="J25" s="828"/>
      <c r="K25" s="828"/>
      <c r="L25" s="828"/>
      <c r="M25" s="828"/>
      <c r="N25" s="829"/>
    </row>
    <row r="26" spans="1:14" ht="29.25" customHeight="1" x14ac:dyDescent="0.2">
      <c r="A26" s="830" t="s">
        <v>7</v>
      </c>
      <c r="B26" s="832" t="s">
        <v>738</v>
      </c>
      <c r="C26" s="832" t="s">
        <v>739</v>
      </c>
      <c r="D26" s="832" t="s">
        <v>740</v>
      </c>
      <c r="E26" s="832" t="s">
        <v>741</v>
      </c>
      <c r="F26" s="832" t="s">
        <v>741</v>
      </c>
      <c r="G26" s="828" t="s">
        <v>741</v>
      </c>
      <c r="H26" s="828" t="s">
        <v>741</v>
      </c>
      <c r="I26" s="828" t="s">
        <v>742</v>
      </c>
      <c r="J26" s="828" t="s">
        <v>742</v>
      </c>
      <c r="K26" s="828" t="s">
        <v>743</v>
      </c>
      <c r="L26" s="828" t="s">
        <v>743</v>
      </c>
      <c r="M26" s="828" t="s">
        <v>744</v>
      </c>
      <c r="N26" s="829" t="s">
        <v>743</v>
      </c>
    </row>
    <row r="27" spans="1:14" ht="29.25" customHeight="1" thickBot="1" x14ac:dyDescent="0.25">
      <c r="A27" s="831"/>
      <c r="B27" s="833"/>
      <c r="C27" s="833"/>
      <c r="D27" s="833"/>
      <c r="E27" s="833"/>
      <c r="F27" s="833"/>
      <c r="G27" s="834"/>
      <c r="H27" s="834"/>
      <c r="I27" s="834"/>
      <c r="J27" s="834"/>
      <c r="K27" s="834"/>
      <c r="L27" s="834"/>
      <c r="M27" s="834"/>
      <c r="N27" s="835"/>
    </row>
    <row r="28" spans="1:14" x14ac:dyDescent="0.2">
      <c r="I28" s="342"/>
    </row>
  </sheetData>
  <sheetProtection algorithmName="SHA-512" hashValue="8GLVvVr6K2CjS0AywGbqQdgM5+pRinJmcpIkNJOwYt3fgVx2X4bIaxB0JU9AdMR6kvT3h+OSkNH43Ug7FJ+UHA==" saltValue="MD4sJFyu+/RKunRhppX9pA==" spinCount="100000" sheet="1" objects="1" scenarios="1"/>
  <mergeCells count="114">
    <mergeCell ref="A2:L2"/>
    <mergeCell ref="A12:A13"/>
    <mergeCell ref="B12:B13"/>
    <mergeCell ref="C12:C13"/>
    <mergeCell ref="D12:D13"/>
    <mergeCell ref="E12:E13"/>
    <mergeCell ref="F12:F13"/>
    <mergeCell ref="M12:M13"/>
    <mergeCell ref="N12:N13"/>
    <mergeCell ref="G12:G13"/>
    <mergeCell ref="H12:H13"/>
    <mergeCell ref="I12:I13"/>
    <mergeCell ref="J12:J13"/>
    <mergeCell ref="K12:K13"/>
    <mergeCell ref="L12:L13"/>
    <mergeCell ref="E8:E9"/>
    <mergeCell ref="F8:F9"/>
    <mergeCell ref="N8:N9"/>
    <mergeCell ref="H8:H9"/>
    <mergeCell ref="A10:A11"/>
    <mergeCell ref="B10:B11"/>
    <mergeCell ref="C10:C11"/>
    <mergeCell ref="D10:D11"/>
    <mergeCell ref="E10:E11"/>
    <mergeCell ref="F10:F11"/>
    <mergeCell ref="G10:G11"/>
    <mergeCell ref="H10:H11"/>
    <mergeCell ref="I10:I11"/>
    <mergeCell ref="I8:I9"/>
    <mergeCell ref="J8:J9"/>
    <mergeCell ref="K8:K9"/>
    <mergeCell ref="L8:L9"/>
    <mergeCell ref="M8:M9"/>
    <mergeCell ref="J10:J11"/>
    <mergeCell ref="K10:K11"/>
    <mergeCell ref="M10:M11"/>
    <mergeCell ref="N10:N11"/>
    <mergeCell ref="K22:K23"/>
    <mergeCell ref="L22:L23"/>
    <mergeCell ref="M22:M23"/>
    <mergeCell ref="N22:N23"/>
    <mergeCell ref="M6:M7"/>
    <mergeCell ref="N6:N7"/>
    <mergeCell ref="A5:N5"/>
    <mergeCell ref="A6:A8"/>
    <mergeCell ref="B6:B7"/>
    <mergeCell ref="C6:C7"/>
    <mergeCell ref="D6:D7"/>
    <mergeCell ref="E6:E7"/>
    <mergeCell ref="F6:F7"/>
    <mergeCell ref="G6:G7"/>
    <mergeCell ref="H6:H7"/>
    <mergeCell ref="G8:G9"/>
    <mergeCell ref="I6:I7"/>
    <mergeCell ref="J6:J7"/>
    <mergeCell ref="K6:K7"/>
    <mergeCell ref="L6:L7"/>
    <mergeCell ref="B8:B9"/>
    <mergeCell ref="C8:C9"/>
    <mergeCell ref="D8:D9"/>
    <mergeCell ref="A17:N17"/>
    <mergeCell ref="A18:A19"/>
    <mergeCell ref="B18:B21"/>
    <mergeCell ref="C18:C21"/>
    <mergeCell ref="D18:D21"/>
    <mergeCell ref="E18:E21"/>
    <mergeCell ref="F18:F21"/>
    <mergeCell ref="G18:G21"/>
    <mergeCell ref="H18:H21"/>
    <mergeCell ref="I18:I21"/>
    <mergeCell ref="J18:J21"/>
    <mergeCell ref="K18:K21"/>
    <mergeCell ref="L18:L21"/>
    <mergeCell ref="M18:M21"/>
    <mergeCell ref="N18:N21"/>
    <mergeCell ref="A20:A21"/>
    <mergeCell ref="F22:F23"/>
    <mergeCell ref="G22:G23"/>
    <mergeCell ref="H22:H23"/>
    <mergeCell ref="I22:I23"/>
    <mergeCell ref="J22:J23"/>
    <mergeCell ref="A22:A23"/>
    <mergeCell ref="B22:B23"/>
    <mergeCell ref="C22:C23"/>
    <mergeCell ref="A24:A25"/>
    <mergeCell ref="B24:B25"/>
    <mergeCell ref="C24:C25"/>
    <mergeCell ref="D24:D25"/>
    <mergeCell ref="E24:E25"/>
    <mergeCell ref="F24:F25"/>
    <mergeCell ref="G24:G25"/>
    <mergeCell ref="H24:H25"/>
    <mergeCell ref="I24:I25"/>
    <mergeCell ref="D22:D23"/>
    <mergeCell ref="E22:E23"/>
    <mergeCell ref="M24:M25"/>
    <mergeCell ref="N24:N25"/>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J24:J25"/>
    <mergeCell ref="K24:K25"/>
    <mergeCell ref="L24:L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80</vt:i4>
      </vt:variant>
    </vt:vector>
  </HeadingPairs>
  <TitlesOfParts>
    <vt:vector size="88" baseType="lpstr">
      <vt:lpstr>01-Inventario de Activos</vt:lpstr>
      <vt:lpstr>02-Clasific. Activos Inform. </vt:lpstr>
      <vt:lpstr>03-Vulnerabilidad y Amenaza </vt:lpstr>
      <vt:lpstr>04-Mapa de riesgo</vt:lpstr>
      <vt:lpstr>05-Plan Contingencia</vt:lpstr>
      <vt:lpstr>06-Seguimiento</vt:lpstr>
      <vt:lpstr>Instructivo</vt:lpstr>
      <vt:lpstr>Esccala</vt:lpstr>
      <vt:lpstr>ADQUISICIÓN_DESARROLLO_Y_MANTENIMIENTO_DE_SISTEMAS</vt:lpstr>
      <vt:lpstr>Antes_de_asumir_el_contratación</vt:lpstr>
      <vt:lpstr>Áreas_seguras</vt:lpstr>
      <vt:lpstr>ASPECTOS_DE_SEGURIDAD_DE_LA_INFORMACIÓN_EN_LA_GESTIÓN_DE_CONTINUIDAD_DE_NEGOCIO</vt:lpstr>
      <vt:lpstr>Clasificación_de_la_información</vt:lpstr>
      <vt:lpstr>Compromiso_de_la_información</vt:lpstr>
      <vt:lpstr>Compromiso_de_las_funciones</vt:lpstr>
      <vt:lpstr>Consideraciones_sobre_auditorias_de_los_sistemas_de_información</vt:lpstr>
      <vt:lpstr>Continuidad_de_seguridad_de_la_información</vt:lpstr>
      <vt:lpstr>CONTROL_DE_ACCESO</vt:lpstr>
      <vt:lpstr>Control_de_acceso_a_sistemas_y_aplicaciones</vt:lpstr>
      <vt:lpstr>Control_de_software_operacional</vt:lpstr>
      <vt:lpstr>Controles_Criptográficos</vt:lpstr>
      <vt:lpstr>Copias_de_respaldo</vt:lpstr>
      <vt:lpstr>CRIPTOGRAFIA</vt:lpstr>
      <vt:lpstr>CUMPLIMIENTO</vt:lpstr>
      <vt:lpstr>Cumplimiento_de_requisitos_legales_y_contractuales</vt:lpstr>
      <vt:lpstr>Daño_físico</vt:lpstr>
      <vt:lpstr>Datos_de_prueba</vt:lpstr>
      <vt:lpstr>Dispositivos_moviles_y_teletrabajo</vt:lpstr>
      <vt:lpstr>DOMINIO</vt:lpstr>
      <vt:lpstr>Durante_la_ejecución_del_empleo</vt:lpstr>
      <vt:lpstr>Equipos</vt:lpstr>
      <vt:lpstr>Eventos_naturales</vt:lpstr>
      <vt:lpstr>Fallas_técnicas</vt:lpstr>
      <vt:lpstr>Gestión_de_acceso_de_usuarios</vt:lpstr>
      <vt:lpstr>GESTIÓN_DE_ACTIVOS</vt:lpstr>
      <vt:lpstr>GESTIÓN_DE_INCIDENTES_DE_SEGURIDAD_DE_LA_INFORMACIÓN</vt:lpstr>
      <vt:lpstr>Gestión_de_la_prestación_de_servicio_de_proveedores</vt:lpstr>
      <vt:lpstr>Gestión_de_la_seguridad_en_las_redes</vt:lpstr>
      <vt:lpstr>Gestión_de_la_vulnerabilidad_técnica</vt:lpstr>
      <vt:lpstr>Gestión_de_los_incidentes_y_mejoras_en_la_seguridad_de_la_información</vt:lpstr>
      <vt:lpstr>GRAVE</vt:lpstr>
      <vt:lpstr>Hardware</vt:lpstr>
      <vt:lpstr>Hardware_</vt:lpstr>
      <vt:lpstr>Intrusos_empleados_con_entrenamiento_deficiente_descontento_malintencionado_negligente_deshonesto_o_despedido</vt:lpstr>
      <vt:lpstr>LEVE</vt:lpstr>
      <vt:lpstr>Lugar</vt:lpstr>
      <vt:lpstr>Lugar_</vt:lpstr>
      <vt:lpstr>Manejo_de_medios</vt:lpstr>
      <vt:lpstr>MODERADO</vt:lpstr>
      <vt:lpstr>No_Aplica</vt:lpstr>
      <vt:lpstr>NO_DEFINIDO</vt:lpstr>
      <vt:lpstr>Organización</vt:lpstr>
      <vt:lpstr>Organización_</vt:lpstr>
      <vt:lpstr>ORGANIZACIÓN_DE_LA_SEGURIDAD_DE_LA_INFORMACIÓN</vt:lpstr>
      <vt:lpstr>Organización_interna</vt:lpstr>
      <vt:lpstr>Orientación_de_la_dirección_para_la_gestión_de_la_seguridad_de_la_Información</vt:lpstr>
      <vt:lpstr>Pérdida_de_los_servicios_esenciales</vt:lpstr>
      <vt:lpstr>Personal</vt:lpstr>
      <vt:lpstr>Personal_</vt:lpstr>
      <vt:lpstr>Perturbación_debida_a_la_radiación</vt:lpstr>
      <vt:lpstr>Pirata_informatico_intruso_ilegal</vt:lpstr>
      <vt:lpstr>POLÍTICAS_DE_SEGURIDAD_DE_LA_INFORMACIÓN</vt:lpstr>
      <vt:lpstr>Procedimientos_operacionales_y_responsabilidades</vt:lpstr>
      <vt:lpstr>Protección_contra_códigos_maliciosos</vt:lpstr>
      <vt:lpstr>Red</vt:lpstr>
      <vt:lpstr>Red_</vt:lpstr>
      <vt:lpstr>Redundancias</vt:lpstr>
      <vt:lpstr>Registro_y_seguimiento</vt:lpstr>
      <vt:lpstr>RELACIONES_CON_LOS_PROVEEDORES</vt:lpstr>
      <vt:lpstr>Requisito_de_negocio_para_control_de_acceso</vt:lpstr>
      <vt:lpstr>Requisitos_de_seguridad_de_los_sistemas_de_información</vt:lpstr>
      <vt:lpstr>Responsabilidad_por_los_activos</vt:lpstr>
      <vt:lpstr>Responsabilidades_de_los_usuario</vt:lpstr>
      <vt:lpstr>Revisiones_de_seguridad_de_la_información</vt:lpstr>
      <vt:lpstr>Seguridad_de_la_información_en_las_relaciones_con_los_proveedores</vt:lpstr>
      <vt:lpstr>SEGURIDAD_DE_LAS_OPERACIONES</vt:lpstr>
      <vt:lpstr>SEGURIDAD_DE_LAS_TELECOMUNICACIONES</vt:lpstr>
      <vt:lpstr>SEGURIDAD_DE_LOS_RECURSOS_HUMANOS</vt:lpstr>
      <vt:lpstr>Seguridad_en_los_procesos_de_desarrollo_y_de_soporte</vt:lpstr>
      <vt:lpstr>SEGURIDAD_FÍSICA_Y_DEL_ENTORNO</vt:lpstr>
      <vt:lpstr>Software</vt:lpstr>
      <vt:lpstr>Software_</vt:lpstr>
      <vt:lpstr>Terminación_y_cambio_de_empleo</vt:lpstr>
      <vt:lpstr>Terrorismo</vt:lpstr>
      <vt:lpstr>TIPO_A</vt:lpstr>
      <vt:lpstr>TIPO_V</vt:lpstr>
      <vt:lpstr>'04-Mapa de riesgo'!Títulos_a_imprimir</vt:lpstr>
      <vt:lpstr>Transferencia_de_información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Usuario UTP</cp:lastModifiedBy>
  <cp:lastPrinted>2015-03-03T21:06:59Z</cp:lastPrinted>
  <dcterms:created xsi:type="dcterms:W3CDTF">2012-08-09T21:00:51Z</dcterms:created>
  <dcterms:modified xsi:type="dcterms:W3CDTF">2016-07-27T13:47:21Z</dcterms:modified>
</cp:coreProperties>
</file>