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8915" windowHeight="11565" activeTab="0"/>
  </bookViews>
  <sheets>
    <sheet name="Academia" sheetId="1" r:id="rId1"/>
    <sheet name="Inversion" sheetId="2" r:id="rId2"/>
    <sheet name="Administración" sheetId="3" r:id="rId3"/>
    <sheet name="Reposición" sheetId="4" r:id="rId4"/>
  </sheets>
  <definedNames/>
  <calcPr fullCalcOnLoad="1"/>
</workbook>
</file>

<file path=xl/sharedStrings.xml><?xml version="1.0" encoding="utf-8"?>
<sst xmlns="http://schemas.openxmlformats.org/spreadsheetml/2006/main" count="5080" uniqueCount="1242">
  <si>
    <t>CDP</t>
  </si>
  <si>
    <t>RUBRO</t>
  </si>
  <si>
    <t>CENTRO_COSTOS</t>
  </si>
  <si>
    <t>LINEA</t>
  </si>
  <si>
    <t>ELEMENTO</t>
  </si>
  <si>
    <t>USO</t>
  </si>
  <si>
    <t>MARCA</t>
  </si>
  <si>
    <t>OBSERVACIONES</t>
  </si>
  <si>
    <t>UNIDAD_MEDIDA</t>
  </si>
  <si>
    <t>CANTIDAD</t>
  </si>
  <si>
    <t>VALOR UNITARIO IVA INCLUIDO</t>
  </si>
  <si>
    <t>VALOR TOTAL</t>
  </si>
  <si>
    <t xml:space="preserve">211-705-22-2-1 </t>
  </si>
  <si>
    <t>211-705-22-2-1 SOSTENIBILIDAD DE HARDWARE Y SOFTWARE (SISTEMAS)</t>
  </si>
  <si>
    <t>Equipo de Sistemas</t>
  </si>
  <si>
    <t>COMPUTADORES</t>
  </si>
  <si>
    <t>Prestamo a la comunidad Universitaria</t>
  </si>
  <si>
    <t>Dell, HP, Lenovo</t>
  </si>
  <si>
    <t>Mini Portatiles</t>
  </si>
  <si>
    <t>UNIDAD</t>
  </si>
  <si>
    <t>(en blanco)</t>
  </si>
  <si>
    <t>DELL, HP o LENOVO</t>
  </si>
  <si>
    <t>HP, DELL o LENOVO</t>
  </si>
  <si>
    <t>HARDWARE</t>
  </si>
  <si>
    <t>FortiDB</t>
  </si>
  <si>
    <t>FORTIDB-400B DATABASE SECURITY APPLIANCE</t>
  </si>
  <si>
    <t>Kodak</t>
  </si>
  <si>
    <t>Scanner Kodak i40 con el software Kofax Capture Enterprise</t>
  </si>
  <si>
    <t>Software</t>
  </si>
  <si>
    <t>LICENCIAS</t>
  </si>
  <si>
    <t>Aranda</t>
  </si>
  <si>
    <t>Aranda Service Desk concurrentes</t>
  </si>
  <si>
    <t>HP-UX</t>
  </si>
  <si>
    <t>Sistema Operativo HP-UX</t>
  </si>
  <si>
    <t>TOAD</t>
  </si>
  <si>
    <t>Toad for Oracle Proffesional última versión</t>
  </si>
  <si>
    <t>RENOVACION DE LICENCIAS</t>
  </si>
  <si>
    <t>MatLab</t>
  </si>
  <si>
    <t>Renovación, actualización y mantenimiento del MatLab</t>
  </si>
  <si>
    <t>OLIB</t>
  </si>
  <si>
    <t>Renovación, actualización y mantenimiento del Olib</t>
  </si>
  <si>
    <t>Oracle</t>
  </si>
  <si>
    <t>Renovación, actualización y mantenimiento de Oracle</t>
  </si>
  <si>
    <t>PCT</t>
  </si>
  <si>
    <t>Renovación, actualización y mantenimiento del software Financiero</t>
  </si>
  <si>
    <t>Solidworks</t>
  </si>
  <si>
    <t>Renovación, actualización y mantenimiento del Solidwork</t>
  </si>
  <si>
    <t>Soporte Lógico</t>
  </si>
  <si>
    <t>Renovación, actualización y mantenimiento de Humano</t>
  </si>
  <si>
    <t>211-705-22-2-2</t>
  </si>
  <si>
    <t>211-705-22-2-2 SOSTENIBILIDAD DE HARDWARE Y SOFTWARE (CRIE)</t>
  </si>
  <si>
    <t>Para salas del módulo interdisciplinario.</t>
  </si>
  <si>
    <t>NetSupport</t>
  </si>
  <si>
    <t>Licencia NetSupport School para W Vista/7</t>
  </si>
  <si>
    <t>Sala R-302. Para los programas comunicación e informática educativa y artes visuales.</t>
  </si>
  <si>
    <t>ADOBE</t>
  </si>
  <si>
    <t>Licencia Adobe Suite  Licencia Profesional CS4</t>
  </si>
  <si>
    <t>Actualización software INFOSTAT, paquete estadístico para uso de los programas de pregrado.</t>
  </si>
  <si>
    <t>INFOSTAT</t>
  </si>
  <si>
    <t>Actualización software INFOSTAT</t>
  </si>
  <si>
    <t>PAQUETE</t>
  </si>
  <si>
    <t>Servicio remoto para los estudiantes de ingeniería de sistemas.</t>
  </si>
  <si>
    <t>NETLAB</t>
  </si>
  <si>
    <t>Licencia para soporte y mantenimiento del software NETLAB.</t>
  </si>
  <si>
    <t>Equipo para soporte y administración de la red</t>
  </si>
  <si>
    <t>VOZ Y DATOS</t>
  </si>
  <si>
    <t>Aire acondicionado para el crecimiento del centro de cómputo.</t>
  </si>
  <si>
    <t>APC</t>
  </si>
  <si>
    <t>Unidad de Aire Expansión Directa. InRow RD, 300mm, Air Cooled, 208-230V, 60Hz, incluye: unidad condensadora, unidad star UP e instalación, incluye soporte por 1 año.</t>
  </si>
  <si>
    <t>Alimentación eléctrica para los access points de la red inalámbrica.</t>
  </si>
  <si>
    <t>3COM</t>
  </si>
  <si>
    <t>3com 802.3af Gigabit PoE Injector</t>
  </si>
  <si>
    <t>Ampliar y sorportar la cobertura para la red inalámbrica de la UTP.</t>
  </si>
  <si>
    <t>3com wireless lan maanged Access point 3950</t>
  </si>
  <si>
    <t>Antenas para access points de la red inalámbrica de la UTP.</t>
  </si>
  <si>
    <t>3com Ultra low loss 20 foot antenna cable</t>
  </si>
  <si>
    <t>Antenas para access points en sitios especiales de la red inalámbrica para mayor cobertura.</t>
  </si>
  <si>
    <t>3com 6/8 dbi dual band omni antenna</t>
  </si>
  <si>
    <t>Crecimiento en almacenamiento de información para los procesos del CRIE y la UTP. Servidores para balanceo de aplicaciones</t>
  </si>
  <si>
    <t>HP</t>
  </si>
  <si>
    <t>Enclosure EVA, 6 discos duros 15 RPM, 600 GB, 2 servidores de media altura. Incluye soporte por 1 año.</t>
  </si>
  <si>
    <t>Crecimiento para alojar servidores del CRIE y división de sistemas.</t>
  </si>
  <si>
    <t>RACK. NetShelter SX 42U 600mm Wide x 1070mm Deep Enclosure with Sides Black</t>
  </si>
  <si>
    <t>PDU para conectar los lequipos de laboratorios de redes de datos en la sala R-204,</t>
  </si>
  <si>
    <t>PDU-AP 7920: Rack PDU, swtched, 1U, 12A/208 V, 10A/230 V, (8) C13.</t>
  </si>
  <si>
    <t>Sistema de respaldo eléctrico para los nuevos equipos del centro de cómputo.</t>
  </si>
  <si>
    <t>Modulo de Potencia para UPS Symmetra PX. Symmetra PX 10kW Power Module, 208V. Incluye baterias y soporte por 1 año.</t>
  </si>
  <si>
    <t>Sistema eléctrico para los racks nuevos.</t>
  </si>
  <si>
    <t>"PDU para 120 Voltios de 30Amp, 24 salidas Nema5-20 Rack PDU, Metered, Zero U, 30A, 120V, (24) 5-20"</t>
  </si>
  <si>
    <t>Soporte a la academia en el programa de ingenieria de sistemas, en las materias comunicaciones 2 y3.</t>
  </si>
  <si>
    <t>CISCO</t>
  </si>
  <si>
    <t>Laboratorio Netlab Control Sed Bundle</t>
  </si>
  <si>
    <t>KIT</t>
  </si>
  <si>
    <t>Soporte eléctrico para los switches en los racks de 10 edificios en la UTP.</t>
  </si>
  <si>
    <t>PowerCOM</t>
  </si>
  <si>
    <t>UPS   BNT de 3.0 KVA</t>
  </si>
  <si>
    <t>Soporte en los switches para integración de la telefonía IP.</t>
  </si>
  <si>
    <t>3Com Switch 5500G-EI PoE PSU 24
HP Networking (3com). Ref: 3C17264</t>
  </si>
  <si>
    <t>Verificación de cableado estructurado.</t>
  </si>
  <si>
    <t>FLUKE</t>
  </si>
  <si>
    <t>Microscanner 2 cable Verifier.</t>
  </si>
  <si>
    <t>Computador tipo 1 para salas Y-210 y Y-209 - R-202 - R-204</t>
  </si>
  <si>
    <t>HP DX 5800, DELL vostro, LENOVO think centre</t>
  </si>
  <si>
    <t>Computador Power MAC Tipo 1 para sala R302 con SO Leopard</t>
  </si>
  <si>
    <t>Apple</t>
  </si>
  <si>
    <t>Computador Power MAC Tipo 1 con SO Leopard</t>
  </si>
  <si>
    <t>Equipo de Audiovisuales</t>
  </si>
  <si>
    <t>CAMARA DE VIDEO</t>
  </si>
  <si>
    <t>Para uso en la sala de cómputo CRIE R- 3-01</t>
  </si>
  <si>
    <t>Logitech C210</t>
  </si>
  <si>
    <t>Cámara Web</t>
  </si>
  <si>
    <t>Muebles y Enseres</t>
  </si>
  <si>
    <t>SILLAS ERGONOMICAS</t>
  </si>
  <si>
    <t>Sillas miami para sala R-214.</t>
  </si>
  <si>
    <t>Miami</t>
  </si>
  <si>
    <t>Silla tipo Miami.</t>
  </si>
  <si>
    <t>Equipo de Comunicación</t>
  </si>
  <si>
    <t>CITOFONO</t>
  </si>
  <si>
    <t>Comunicación y seguridad del segundo piso del centro de televisión, para visitantes.</t>
  </si>
  <si>
    <t>Panasonic</t>
  </si>
  <si>
    <t>Sistema de video citofonía</t>
  </si>
  <si>
    <t>211-705-22-3-1</t>
  </si>
  <si>
    <t xml:space="preserve"> INFORMACION EN LINEA</t>
  </si>
  <si>
    <t>Bases de Datos Biblioteca</t>
  </si>
  <si>
    <t>Bases de Datos</t>
  </si>
  <si>
    <t>Otras Bases de Datos</t>
  </si>
  <si>
    <t>211-705-22-3-1 INFORMACION EN LINEA</t>
  </si>
  <si>
    <t>CONSULTA EN LINEA</t>
  </si>
  <si>
    <t>ACM</t>
  </si>
  <si>
    <t>NUEVA BASE DE DATOS ACM INGENIERIA DE SISTEMAS</t>
  </si>
  <si>
    <t>EMERALD</t>
  </si>
  <si>
    <t>NUEVA BASE DE DATOS EMERALD</t>
  </si>
  <si>
    <t>SUSCRIPCIONES</t>
  </si>
  <si>
    <t>ASTM &amp; AWS</t>
  </si>
  <si>
    <t>RENOVACION AWS &amp; ASTM</t>
  </si>
  <si>
    <t>Base de Datos Science Direct</t>
  </si>
  <si>
    <t>Inscripción anual Base de Datos Science Direct</t>
  </si>
  <si>
    <t>IEEE</t>
  </si>
  <si>
    <t>RENOVACION IEEE (AÑO)</t>
  </si>
  <si>
    <t>Journal Ovid</t>
  </si>
  <si>
    <t>Inscripción anual Base de Datos Journal Ivid</t>
  </si>
  <si>
    <t>Proquest</t>
  </si>
  <si>
    <t>Inscripción anual Base de Datos  Proquest</t>
  </si>
  <si>
    <t>211-705-22-3-3</t>
  </si>
  <si>
    <t>211-705-22-3-3 INFRAESTRUCTURA Y COMUNICACION</t>
  </si>
  <si>
    <t>RADIOS PARA COMUNICACION</t>
  </si>
  <si>
    <t>Antenas de respaldo para los equipos de comunicación de la Universidad</t>
  </si>
  <si>
    <t>ICOM</t>
  </si>
  <si>
    <t>Antena para radio ICOM IC - F 11</t>
  </si>
  <si>
    <t>EQUIPOS DE COMUNICACIÓN</t>
  </si>
  <si>
    <t>Motorola</t>
  </si>
  <si>
    <t>Antena para radio Motorola DTR 620</t>
  </si>
  <si>
    <t>Antena para radio Motorola GP 300</t>
  </si>
  <si>
    <t>Antena para radio Motorola PRO 5150</t>
  </si>
  <si>
    <t>Antena para radio Motorola PRO 7150</t>
  </si>
  <si>
    <t>Baterías de respaldo para los equipos de comunicación de la Universidad</t>
  </si>
  <si>
    <t>Batería para radio ICOM IC - F 11</t>
  </si>
  <si>
    <t>Batería para radio Motorola DTR 620</t>
  </si>
  <si>
    <t>Batería para radio Motorola GP 300</t>
  </si>
  <si>
    <t>Batería para radio Motorola PRO 5150</t>
  </si>
  <si>
    <t>Batería para radio Motorola PRO 7150</t>
  </si>
  <si>
    <t>Cargador y adaptador de respaldo para los equipos de comunicación de la Universidad</t>
  </si>
  <si>
    <t>Cargador y adaptador para radio Motorola GP 300</t>
  </si>
  <si>
    <t>Cargador y adaptador para radio Motorola PRO 5150</t>
  </si>
  <si>
    <t>Cargador y adaptador para radio Motorola PRO 7150</t>
  </si>
  <si>
    <t>Equipo de comunicación para personal de vigilancia</t>
  </si>
  <si>
    <t>Radio de comunicación Motorola DTR 620</t>
  </si>
  <si>
    <t>Cualquiera</t>
  </si>
  <si>
    <t>Batería estacionaria seca de 80A</t>
  </si>
  <si>
    <t>Tesla, Magom</t>
  </si>
  <si>
    <t>Fuente cargadora de 12 V 20 A</t>
  </si>
  <si>
    <t>211-705-22-4</t>
  </si>
  <si>
    <t>211-705-22-4 AUTOMATIZACION DE RECURSOS FISICOS</t>
  </si>
  <si>
    <t>CONTROLADOR</t>
  </si>
  <si>
    <t>PROYECTO CONTROL DE ACCESOS - PORTERIAS</t>
  </si>
  <si>
    <t>VARIAS</t>
  </si>
  <si>
    <t>EQUIPOS CONTROLADORES Y TABLEROS PARA LAS PORTERIAS</t>
  </si>
  <si>
    <t>320-705-2-1</t>
  </si>
  <si>
    <t>320-705-2-1-1 SALUD OCUPACIONAL</t>
  </si>
  <si>
    <t>Equipo de Laboratorio para Quimica, Medicina, y Ciencias Ambientales</t>
  </si>
  <si>
    <t>EQUIPOS MEDICOS</t>
  </si>
  <si>
    <t>USO MEDICO</t>
  </si>
  <si>
    <t>WELCH ALLYN</t>
  </si>
  <si>
    <t>EQUIPO ORGANOS DE LOS SENTIDOS WELCH ALLYN, DE PARED  REF 767</t>
  </si>
  <si>
    <t>320-705-2-2</t>
  </si>
  <si>
    <t>FONENDOSCOPIO</t>
  </si>
  <si>
    <t>PARA USO MEDICO</t>
  </si>
  <si>
    <t>TYCOS</t>
  </si>
  <si>
    <t>FONENDOSCOPIO PORTATIL MARCA TYCOS</t>
  </si>
  <si>
    <t>320-705-2-3</t>
  </si>
  <si>
    <t>TENSIOMETRO</t>
  </si>
  <si>
    <t>MEDICO</t>
  </si>
  <si>
    <t>TENSIOMETRO ANAEROIDE DE PARED MARCA TYCOS 767 REF: 000-7670-01</t>
  </si>
  <si>
    <t>OFICINA DE COMUNICACIÓN Y PRENSA</t>
  </si>
  <si>
    <t>Archivo material audiovisual</t>
  </si>
  <si>
    <t>Disco duro de 1 terabite para guardar material audiovisual</t>
  </si>
  <si>
    <t>Grabación y edición</t>
  </si>
  <si>
    <t>M-Audio Modelo Audio file PH 192</t>
  </si>
  <si>
    <t>Tarjeta de sonido profesional para computador</t>
  </si>
  <si>
    <t>Scannear todas las noticias registradas en la prensa para hacer seguimiento periodístico.l</t>
  </si>
  <si>
    <t>HP, Epson</t>
  </si>
  <si>
    <t>Scanner</t>
  </si>
  <si>
    <t>Batería para Cámara de video</t>
  </si>
  <si>
    <t>Batería Panasonic Li-ion VW-VBD55</t>
  </si>
  <si>
    <t>Grabación en estado sólido</t>
  </si>
  <si>
    <t>Panasonic P2</t>
  </si>
  <si>
    <t>Memoria para cámara de video PD HD de 32 Gigas</t>
  </si>
  <si>
    <t>Lectura de tarjetas P2 HD Panasonic</t>
  </si>
  <si>
    <t>Slot card lector de tarjetas P2 HD Panasonic</t>
  </si>
  <si>
    <t>CAMARAS FOTOGRAFICAS</t>
  </si>
  <si>
    <t>Fotografía</t>
  </si>
  <si>
    <t>Canon</t>
  </si>
  <si>
    <t>Canon Profesional 5D</t>
  </si>
  <si>
    <t>EQUIPO DE SONIDO</t>
  </si>
  <si>
    <t>Monitoreo de sonido</t>
  </si>
  <si>
    <t>Standford</t>
  </si>
  <si>
    <t>Monitor de audio</t>
  </si>
  <si>
    <t>TELEVISOR</t>
  </si>
  <si>
    <t>Visualización de imágenes y circuito cerrado de TV UTP</t>
  </si>
  <si>
    <t>LG, Samsung, Sony</t>
  </si>
  <si>
    <t>Televisor LCD Full HD 32''</t>
  </si>
  <si>
    <t>OFICINA DE CONTROL INTERNO</t>
  </si>
  <si>
    <t>Hewlett Packard</t>
  </si>
  <si>
    <t>Scanner Tipo 1: Con  puerto USB de página completa, 4800x2400 dpi, para opacos, transparencias y diapositivas. Con sus correspondientes cables y drivers de instalación..</t>
  </si>
  <si>
    <t>PLANEACION</t>
  </si>
  <si>
    <t>Intervenciones obras físicas Campus UTP</t>
  </si>
  <si>
    <t>Cannon</t>
  </si>
  <si>
    <t>Lente cámara cannon eos. EFS 18-55 mm</t>
  </si>
  <si>
    <t>Oficina de planeación</t>
  </si>
  <si>
    <t>Sony</t>
  </si>
  <si>
    <t>Cámara digital panasonic 14.1 megapixeles, zoom óptico y digital 8x y 16x</t>
  </si>
  <si>
    <t>EQUIPO DE LECTURA</t>
  </si>
  <si>
    <t>Localización de redes del campus</t>
  </si>
  <si>
    <t>Magellan</t>
  </si>
  <si>
    <t>Equipo de posicionamiento global</t>
  </si>
  <si>
    <t>Medición de distancias</t>
  </si>
  <si>
    <t>tooluxle</t>
  </si>
  <si>
    <t>Odómetro rueda digital tooluxle.</t>
  </si>
  <si>
    <t>GRABADORAS</t>
  </si>
  <si>
    <t>Uso de la Oficina de Planeación</t>
  </si>
  <si>
    <t>Grabadora de voz digital SONY, 2GB de memoria, USB, 500 horas de grabación</t>
  </si>
  <si>
    <t>Diseño arquitectónico</t>
  </si>
  <si>
    <t>Autocad</t>
  </si>
  <si>
    <t>Autocad Architecture Versión 2011</t>
  </si>
  <si>
    <t>Autocad Revit MEP suite versión 2011</t>
  </si>
  <si>
    <t>Planeación y evaluación de planes de trabajo</t>
  </si>
  <si>
    <t>MS Project</t>
  </si>
  <si>
    <t>Procesamiento estadístico</t>
  </si>
  <si>
    <t>SPSS</t>
  </si>
  <si>
    <t>Software procesamiento estadístico - SPSS</t>
  </si>
  <si>
    <t>VICERECTORIA ACADÉMICA</t>
  </si>
  <si>
    <t>IMPRESORAS</t>
  </si>
  <si>
    <t>Funcionario CIARP</t>
  </si>
  <si>
    <t>Tipo 3</t>
  </si>
  <si>
    <t>TERMINAL INFOWINDOW -OTRAS</t>
  </si>
  <si>
    <t>ESCANER PARA TODO EL PERSONAL DE LA VICERRECTORÍA ACADÉMICA</t>
  </si>
  <si>
    <t>SCAN JET N6350
ESCANNER DE DOCUMENTOS DE RED DE CAMA Y ALIMENTADOR AUTOMATICO
RESOLUCIÓN OPTICA DE 2400 PUNTOS POR PULGADA
CON FUNCIO
TAMAÑO DE ESCANEO 8.5 X 14 PULGADAS
CON PUERTO DE RED ETERNET</t>
  </si>
  <si>
    <t>Para todos los funcionarios de la Vicerrectoría</t>
  </si>
  <si>
    <t>Silla Ergonomica</t>
  </si>
  <si>
    <t>Tipo 2 y Tipo 3
Para:
Vicerrector Académico, William Ardila 
,Patricia Villa
,Ana María Salazar
,Maria Sandra Salazar
,Beatriz Adriana Tangarife
,Ifiatun Nieto Ramirez
,Diana Lucia Ovalle</t>
  </si>
  <si>
    <t>VICERRECTORIA DE INVESTIGACIÓN INNOVACIONES Y EXTENSIÓN</t>
  </si>
  <si>
    <t>DIADEMA INALAMBRICA</t>
  </si>
  <si>
    <t>Auxiliar de prácticas empresariales</t>
  </si>
  <si>
    <t>LG</t>
  </si>
  <si>
    <t>Especificaciones que sobre el tema establezca el CRIE</t>
  </si>
  <si>
    <t>TELEFONOS  VARIOS (CIRCULAR 025)</t>
  </si>
  <si>
    <t>Reposición del equipo actual</t>
  </si>
  <si>
    <t>Telefax</t>
  </si>
  <si>
    <t>CENTRO DE BIBLIOTECA</t>
  </si>
  <si>
    <t>Escanear caratulas de las nuevas adquisiciones</t>
  </si>
  <si>
    <t>Para computadores de consulta, debido a que los estudiantes se roban las bolitas de los mouse dejándolos inservibles</t>
  </si>
  <si>
    <t>Geniuos</t>
  </si>
  <si>
    <t>Mouse optico PS/2 X CROLL GENIOUS</t>
  </si>
  <si>
    <t>Desarrollo de Colecciones, Coordinaciones</t>
  </si>
  <si>
    <t>Manufacturas Muñoz</t>
  </si>
  <si>
    <t>Sillas ejecutivas de oficina. Destino: Claudia Milena Trejos; Lina María Valencia; Luisa Maria Montes; Maryluz Alzate; Sandra Patricia Orozco; Genny Loaiza</t>
  </si>
  <si>
    <t>CENTRO DE RECURSOS INFORMÁTICOS Y EDUCATIVOS</t>
  </si>
  <si>
    <t>Para crear bases de datos, área de capacitación CRIE.</t>
  </si>
  <si>
    <t>File Maker inc.</t>
  </si>
  <si>
    <t>File MakerPro 11</t>
  </si>
  <si>
    <t>Para diseño y creación de cursos multimediales, para área de capacitación del CRIE.</t>
  </si>
  <si>
    <t>Adobe Creative Suite CS Desing Ultima Version</t>
  </si>
  <si>
    <t>Para el computador Imac que no tiene licenciamiento, del centro de televisión</t>
  </si>
  <si>
    <t>Office</t>
  </si>
  <si>
    <t>Office 2008 para Mac OS.</t>
  </si>
  <si>
    <t>Para monitorear los recursos de los servidores de la WEB.</t>
  </si>
  <si>
    <t>Manage Engine</t>
  </si>
  <si>
    <t>Applications Manager Profesional Edition.</t>
  </si>
  <si>
    <t>Para publicar bases de datos, área capacitación CRIE.</t>
  </si>
  <si>
    <t>FileMaker inc.</t>
  </si>
  <si>
    <t>File Maker Servers Advenced 11</t>
  </si>
  <si>
    <t>Para actualizar el sistema operativo de los 3 computadores Mac en el centro de televisión del CRIE.</t>
  </si>
  <si>
    <t>Mac OS X, 10.6.3 Snow Leopard Rtail en español.</t>
  </si>
  <si>
    <t>Para actualizar los computadores para edición del centro de televisión del CRIE.</t>
  </si>
  <si>
    <t>Studio Rtail</t>
  </si>
  <si>
    <t>Final cut pro HD para MAC de versión a 6 a 7.2 y de 5 a 7.2.</t>
  </si>
  <si>
    <t>Centro de televisión, capacitación y WEB.</t>
  </si>
  <si>
    <t>Tipo 2</t>
  </si>
  <si>
    <t>Silla operativa (espaldar alto)</t>
  </si>
  <si>
    <t>DIVISIÓN DE PERSONAL</t>
  </si>
  <si>
    <t>ESCRITORIOS</t>
  </si>
  <si>
    <t>Puesto de trabajo psicologa nueva, dany hojas de vida, angie la monitora</t>
  </si>
  <si>
    <t>Solinoff- Lineas y Diseños</t>
  </si>
  <si>
    <t>Estacion de trabajo abierta</t>
  </si>
  <si>
    <t>Sillas para puestos de trabajo,para psicologa nueva, angie la monitora, dany hojas de vida.</t>
  </si>
  <si>
    <t>MUMA</t>
  </si>
  <si>
    <t>Sillas espaldar alto</t>
  </si>
  <si>
    <t>DIVISIÓN DE SERVICIOS</t>
  </si>
  <si>
    <t>Equipo de Transporte</t>
  </si>
  <si>
    <t>MOTOCICLETA</t>
  </si>
  <si>
    <t>Transporte para el electricista de planta de la Sección Mantenimiento</t>
  </si>
  <si>
    <t>Suzuki</t>
  </si>
  <si>
    <t>Motocicleta de 115 centímetros cúbicos, transmisión mecánica, cuatro tiempos, un cilindro, motor refrigerado por aire</t>
  </si>
  <si>
    <t>DIVISIÓN DE SISTEMAS</t>
  </si>
  <si>
    <t>Tipo 1</t>
  </si>
  <si>
    <t>MONITORES</t>
  </si>
  <si>
    <t>Samsung,  Dell, HP, ViewSonic</t>
  </si>
  <si>
    <t>LCD  Widescreen  23", resolución  1920  x  1200</t>
  </si>
  <si>
    <t>VIDEO PROYECTOR</t>
  </si>
  <si>
    <t>Creative DreamWeaver CS5</t>
  </si>
  <si>
    <t>SOFTWARE</t>
  </si>
  <si>
    <t>Team Viewer</t>
  </si>
  <si>
    <t>TEAM VIEWER  para Windows y MAC (última versión)</t>
  </si>
  <si>
    <t>Toast</t>
  </si>
  <si>
    <t>TOAST para Mac    (Grabar CD/DVD)</t>
  </si>
  <si>
    <t>Operativa  tipo 3</t>
  </si>
  <si>
    <t>ALMACEN</t>
  </si>
  <si>
    <t>LABORES ADMINSITRATIVAS ALMACEN GENERAL IMPRESION INGRESOS Y SALIDAS</t>
  </si>
  <si>
    <t>H.P.</t>
  </si>
  <si>
    <t>TIPO 3  PARA 15 MIL PAGINAS MENSUALES.</t>
  </si>
  <si>
    <t>LABORES DE OFICINA</t>
  </si>
  <si>
    <t>HP - HPG2710</t>
  </si>
  <si>
    <t>SCANER CON PUERTO USB, 4800 X 2400 DPI</t>
  </si>
  <si>
    <t>Fredy Sanchez; Yined Marcela Garcìa</t>
  </si>
  <si>
    <t>SIN</t>
  </si>
  <si>
    <t>SILLA ERGONOMICA OPERATIVA</t>
  </si>
  <si>
    <t>MANTENIMIENTO</t>
  </si>
  <si>
    <t>Toma de fotografías de equipos, apoyo de interventoría, y todas las actividades relacionadas con la Sección Mantenimiento</t>
  </si>
  <si>
    <t>Canon, Nikon</t>
  </si>
  <si>
    <t>Con lente EF-S 18-%%mm IS, de 12 a 14 Megapíxeles.</t>
  </si>
  <si>
    <t>211-705-22 Cod. 21-1</t>
  </si>
  <si>
    <t>Esc. De Música</t>
  </si>
  <si>
    <t>Instrumentos Musicales</t>
  </si>
  <si>
    <t>Bandola</t>
  </si>
  <si>
    <t xml:space="preserve">Tapas armónica macizas en cedro canadiense AA, Aros y fondos macizos en palosanto indú AA (Dalbergia Latifolia), Diapasones de ébano mecánicamente temperados para una óptima afinación, Entrastado de alpaca, Clavijeros individuales de precisión, Rosetas incrustadas, Decoraciones y bindings incrustados en palosanto y arce, mástil de cedro reforzado en palosanto, puentes en palosanto, acabados brillantes en laca nitrocelulosa, estuches rígidos </t>
  </si>
  <si>
    <t>LUTHER DIEGO VALENCIA</t>
  </si>
  <si>
    <t>UD.</t>
  </si>
  <si>
    <t>instrumentos Musicales</t>
  </si>
  <si>
    <t xml:space="preserve">Tiple </t>
  </si>
  <si>
    <t>Software Finale</t>
  </si>
  <si>
    <t>Software Finale Version 2011</t>
  </si>
  <si>
    <t>FINALE</t>
  </si>
  <si>
    <t>Equipos Audiovisuales</t>
  </si>
  <si>
    <t>Video Beam</t>
  </si>
  <si>
    <t>Videoproyector 3LCD SGA de 2000 lumens - VPL-ES7</t>
  </si>
  <si>
    <t>SONY</t>
  </si>
  <si>
    <t>Parlantes para Computadores</t>
  </si>
  <si>
    <t>Partlantes Genius SW-J2.1 500 Subwoofer 500 W PMPO 12 W RMS</t>
  </si>
  <si>
    <t>GENIUS</t>
  </si>
  <si>
    <t>Computadora</t>
  </si>
  <si>
    <t>211-705-22 Cod. 21-2</t>
  </si>
  <si>
    <t>Esc. De Artes Visuales</t>
  </si>
  <si>
    <t>CABALLETES DE PINTURA</t>
  </si>
  <si>
    <t>Caballetes de madera (se adjunta diseño)</t>
  </si>
  <si>
    <t>MESAS</t>
  </si>
  <si>
    <t>Del mismo tipo de las mesas de Grabado</t>
  </si>
  <si>
    <t>CÁMARAS FOTOGRÁFICAS</t>
  </si>
  <si>
    <t>Sony Alpha DSLR-A390</t>
  </si>
  <si>
    <t>CÁMARAS DE VIDEO</t>
  </si>
  <si>
    <t>Sony Handycam HDR XR 150</t>
  </si>
  <si>
    <t>211-705-22 Cod. 21-3</t>
  </si>
  <si>
    <t>Depto. De Humanidades</t>
  </si>
  <si>
    <t xml:space="preserve">Equipo de Laboratorio </t>
  </si>
  <si>
    <t>Tablero Óptico de Mando Interactivo / Prof. Rosa Ma. Guilleumas Cel. 3155523213</t>
  </si>
  <si>
    <t>SISTEMA TABLERO OPTICO DE MANDO INTERACTIVO CONSTA  DE: 2 Lapiceros opticos, 1 camara control de conexión infrarrojos, tripode camara, cargador bateria lapices, cargador bateria y cable conexion energia camara, Camara flexible para conexión a distancia,1 bluetooth USB, 1 cd de instalacion  y 1 manual de usuario, capacitacion 3 hras</t>
  </si>
  <si>
    <t>Tomi</t>
  </si>
  <si>
    <t>Sistema de audio 5.1</t>
  </si>
  <si>
    <t>5 altavoces más un subwoofer</t>
  </si>
  <si>
    <t>LG - Samsung - Sony</t>
  </si>
  <si>
    <t>Proyector de multimedia</t>
  </si>
  <si>
    <t>2500 Lomun</t>
  </si>
  <si>
    <t>Sony - Sanyo - Epson - Panasonic - Sharp</t>
  </si>
  <si>
    <t>Equipo de cómputo</t>
  </si>
  <si>
    <t xml:space="preserve">Tipo 1: Velocidad  3,0 GHz. Memoria RAM Instalada        4.0 GB. Capacidad en disco duro 250 GB.  Monitor  Igual a la marca de la CPU            
Tamaño del monitor  17"  LCD .  Teclado  Extendido 101 teclas. De la misma marca de la CPU .  Mouse  Optico: Microsoft o de la misma marca de la CPU. Tarjeta de red   Ethernet 10/100/1000 . Kit de Multimedia  DVD/RW.  Software preinstalado y con sus correspondientes licencias Académicas  Windows Vista Business Pro y Office Pro Plus 2007         
</t>
  </si>
  <si>
    <t xml:space="preserve">HP-Compaq: dc5800
Dell: Optiplex 755
LENOVO: ThinkCentre serie M
Intel Core 2 Duo 
</t>
  </si>
  <si>
    <t>211-705-22 Cod. 27-4</t>
  </si>
  <si>
    <t>Ciencias ambientales</t>
  </si>
  <si>
    <t>Computador</t>
  </si>
  <si>
    <t xml:space="preserve">Procesador Intel Core 2 Quad, Velocidad 2,66 GHz , Memoria RAM Instalada 4.0 GB , Capacidad en disco duro 320 GB , Monitor  Igual a la marca de la CPU , Tamaño del monitor 17"  LCD, Teclado  Extendido 101 teclas. De la misma marca de la CPU, Mouse Optico: Microsoft o de la misma marca de la CPU, Tarjeta de red Ethernet 10/100/1000, Kit de Multimedia  DVD/RW, Software preinstalado y con sus correspondientes licencias Académicas Windows 7 Pro y Office Pro Plus 2007, Tapete para Mouse </t>
  </si>
  <si>
    <t>HP-Compaq: 6000</t>
  </si>
  <si>
    <t>GPS</t>
  </si>
  <si>
    <t>GPSMAP 62 S con Mapa ruteable de Colombia</t>
  </si>
  <si>
    <t>GARMIN</t>
  </si>
  <si>
    <t>Altímetro</t>
  </si>
  <si>
    <t>Altímetro análogo portatil con barómetro, 5000m x 20m, barómetro. brújula, termómetro, espejo señales, manual de instrucciones, 101x88x38mm</t>
  </si>
  <si>
    <t>KONUSNORDER 301020 COMBI-21</t>
  </si>
  <si>
    <t>Termohigrómetro</t>
  </si>
  <si>
    <t>Termohigrómetro digital portatil tipo bolsillo, 0-50 °C /°F (0.1), 10-95%RH (0.1), max, min.</t>
  </si>
  <si>
    <t>Lutron 202803 LM-81 HT</t>
  </si>
  <si>
    <t xml:space="preserve">Bomba de vació para adaptar a digestor d e Nitrógeno                         </t>
  </si>
  <si>
    <t>Bomba de vació adaptable a digestor DK6 o DK20. Digestor marca Velp Scientific</t>
  </si>
  <si>
    <t>BRAND</t>
  </si>
  <si>
    <t xml:space="preserve">Bomba de vacio de diafragma                                          </t>
  </si>
  <si>
    <t>Presión: 0 a 60psig (413kpag) Vacío : 0 a 25”Hg. Requerimientos eléctricos: 110V</t>
  </si>
  <si>
    <t>GAST</t>
  </si>
  <si>
    <t xml:space="preserve">Equipo para medición de pH. Portátil con electrodo                                                                                       
</t>
  </si>
  <si>
    <t xml:space="preserve">Mide: pH/mV/Temperatura.
Equipo portable resistente al agua hasta 2m                                                    Amplia Pantalla LCD, iluminada  
Rangos: -2.00 to +20.00pH, 0 to ±2000.0mV, -5° to +100°C
Adjustable pH resolution
Memoria interna para 200 reportes.
Auto-off
Un año de garantía.                                                                       Requerimiento eléctrico: 120V.
</t>
  </si>
  <si>
    <t>FISHER 13636AP110</t>
  </si>
  <si>
    <t xml:space="preserve">Lampara de deuterio </t>
  </si>
  <si>
    <t>Repuesto para espectrofotometro UV-VIS HP 8453.</t>
  </si>
  <si>
    <t xml:space="preserve"> Ref: 1100/1200DAD/MWD lar. Dur.A</t>
  </si>
  <si>
    <t xml:space="preserve">CONDUCTIVIMETRO ACCUMET </t>
  </si>
  <si>
    <t>MOD.  AB30                     Mide conductividad, resistivilidad, sólidos disueltos totales y temperatura.                                              Conductividad, rango:0 a 3.000.000 uS/cm. Precisión:  0,5%.                                                                           Resistividad, rango:30 ohms/cm a 100megohms/cm.                                                                       TDS: 0 a  180,000ppm.                                                               Temperatura: -5º a +105ºC. Incluye  Soporte flexible para celda tipo accuflex y celda de K=1 epoxica ref. 13620-160</t>
  </si>
  <si>
    <t>FISHER  13636AB30</t>
  </si>
  <si>
    <t xml:space="preserve">VX-200 Vortex Mixer with Combi head, 120V. </t>
  </si>
  <si>
    <t>SE OBSEQUIA ACCESORIO  CAT. S0200-21 Optional head attachment for 24 x 1.5/2.0 ml tubes, 24 x 0.5 ml tubes and 32 x 0.2 ml tubes (or 4 tube strips)</t>
  </si>
  <si>
    <t xml:space="preserve">MANIFOLD: </t>
  </si>
  <si>
    <t>Cosechadora de células compactas para la recogida de muestras individuales en tubos de 15 ml. Filtra de hasta 12 muestras, utilizando discos de 25 mm. Resistente a ácidos y bases, incluidos los TCA.  Resistente a los solventes por debajo de 80 ° C (176 ° F). No recomendado para su uso con ácidos fuertes oxidantes.  Los principales componentes pueden ser esterilizados en autoclave por lo menos 20 veces, pantallas y O-rings no autoclavable.
Incluye: tapones de sellado para el análisis de menos 12 muestras.</t>
  </si>
  <si>
    <t>FISHER</t>
  </si>
  <si>
    <t>Estereomicroscopio</t>
  </si>
  <si>
    <t>EZ5 Estereomicroscopio bonicular 1.0X - 5.0X, configurado para 50 aumentos, ampliable hasta 100X. Leica EZ5 sin oculares, 1.0X - 5.0X. Ocular 10X/23 fijo series S. Ocular 10X/23 AJUSTABLE series S. Funda protectora antistatic</t>
  </si>
  <si>
    <t>LEICA</t>
  </si>
  <si>
    <t>211-705-22 Cod. 22-5</t>
  </si>
  <si>
    <t>Depto. De Dibujo</t>
  </si>
  <si>
    <t>Comutador</t>
  </si>
  <si>
    <t>Unidad</t>
  </si>
  <si>
    <t xml:space="preserve">Depto. De Dibujo </t>
  </si>
  <si>
    <t>Equipos de Audiovisuales</t>
  </si>
  <si>
    <t>Pantalla para videoBIM</t>
  </si>
  <si>
    <t>Enrollable de 2m x 2 m</t>
  </si>
  <si>
    <t>211-705-22 Cod. 22-6</t>
  </si>
  <si>
    <t>Depto. De Física</t>
  </si>
  <si>
    <t>Tubo de Franck-Hertz Hg</t>
  </si>
  <si>
    <t>REF. 555854</t>
  </si>
  <si>
    <t>Marca LD Didactic</t>
  </si>
  <si>
    <t>Casquillo adaptador para tubo de Franck-Hertz Hg</t>
  </si>
  <si>
    <t>REF. 555864</t>
  </si>
  <si>
    <t>Horno eléctrico tubular, 115 V</t>
  </si>
  <si>
    <t>REF. 55582</t>
  </si>
  <si>
    <t>Unidad de operación de Franck-Hertz</t>
  </si>
  <si>
    <t>REF. 555880NA</t>
  </si>
  <si>
    <t>Sonda de temperatura NiCr-Ni</t>
  </si>
  <si>
    <t>REF. 666193</t>
  </si>
  <si>
    <t>Oscilador Gunn</t>
  </si>
  <si>
    <t>REF. 73701</t>
  </si>
  <si>
    <t>Fuente de alimentación Gunn con amplificador</t>
  </si>
  <si>
    <t>REF. 737020NA</t>
  </si>
  <si>
    <t>Varilla de soporte</t>
  </si>
  <si>
    <t>REF. 30906578</t>
  </si>
  <si>
    <t>Antena de bocina grande</t>
  </si>
  <si>
    <t>REF. 73721</t>
  </si>
  <si>
    <t>Sonda de campo electrico</t>
  </si>
  <si>
    <t>REF. 73735</t>
  </si>
  <si>
    <t>Zocalo</t>
  </si>
  <si>
    <t>REF. 30011</t>
  </si>
  <si>
    <t>Cable BNC, l = 2 m</t>
  </si>
  <si>
    <t>REF. 501022</t>
  </si>
  <si>
    <t>Pie de rey</t>
  </si>
  <si>
    <t>Analogos,150 mm</t>
  </si>
  <si>
    <t>Summer</t>
  </si>
  <si>
    <t>Micrometros para exteriores</t>
  </si>
  <si>
    <t>Analogos,50 mm</t>
  </si>
  <si>
    <t>Mitutoyo</t>
  </si>
  <si>
    <t>Juegox4 rejillas de difraccion</t>
  </si>
  <si>
    <t>80, 100, 300 y 600 líneas por mm (Fer:U19515)</t>
  </si>
  <si>
    <t>Leybold,Pasco,3B</t>
  </si>
  <si>
    <t>Kit</t>
  </si>
  <si>
    <t xml:space="preserve"> Diaframa con 9 agujeros</t>
  </si>
  <si>
    <t>De 0.1 mm a 1.8 mm(Ref:U847665)</t>
  </si>
  <si>
    <t>Diafragma con 4 ranuras multiples</t>
  </si>
  <si>
    <t>Distancia entre ranuras de 0,25 mm, ancho de 0,15 mm, número rendijas 2, 3, 4,5,40(Ref:u14102)</t>
  </si>
  <si>
    <t xml:space="preserve">Placa efecto hall </t>
  </si>
  <si>
    <t>Plata</t>
  </si>
  <si>
    <t>Leybold</t>
  </si>
  <si>
    <t>Tungsteno</t>
  </si>
  <si>
    <t>lampara de cadmio</t>
  </si>
  <si>
    <t>EfectoZeeman</t>
  </si>
  <si>
    <t>Galvanometro de bobina movil</t>
  </si>
  <si>
    <t>hasta 5 mA (Ref:53167)</t>
  </si>
  <si>
    <t>Leybold, Pasco,Phywe,3B</t>
  </si>
  <si>
    <t>Estroboscopio digital</t>
  </si>
  <si>
    <t>de 100 a 10000 FPM (flash/min) 110V 60Hz</t>
  </si>
  <si>
    <t>Espectrometro y goniómetro</t>
  </si>
  <si>
    <t>De prisma  de 0 a 360 grados (Ref:46723)</t>
  </si>
  <si>
    <t>Leybold,Pasco, Phywe,3B</t>
  </si>
  <si>
    <t>211-705-22 Cod. 23-7</t>
  </si>
  <si>
    <t xml:space="preserve"> Escuela de Español y Comunicación Audiovisual</t>
  </si>
  <si>
    <t>Computador Portátil</t>
  </si>
  <si>
    <t>HP ProBook 4320S, Intel CORE i 3- 330M 2.13 GHZ, Disco 320 GB, Memoria 2 GB DDR3, Bluetooth, 1 Puerto HDMI- E.SATA, Lector de Huellas, Carcasa Metalica, Chasis Acero, Reconocimiento de Rostro por Web Cam, Pantalla 13.3" LEDS Tipo Cine, DVDRW, WIFI, RED 10-100-1000, Modem, WEB CAM 2.0 Megas Pixeles Reconocimiento de Rostro,  WINDOWS 7 PROFESIONAL,GARANTIA 1 AÑO.</t>
  </si>
  <si>
    <t>Hp.</t>
  </si>
  <si>
    <t>Una</t>
  </si>
  <si>
    <t>Carro tranporte</t>
  </si>
  <si>
    <t>Unidad de recarga y transporte (aulas móviles para 20 PC-Proyector-acces Point-Regualdor)</t>
  </si>
  <si>
    <t>Equipos de sistemas</t>
  </si>
  <si>
    <t>Acces Point</t>
  </si>
  <si>
    <t>HP Networking Wireless 8760 11a/b/g PoE Access Point 108 Mbps Doble Antena D/Radio 3CRWE876075</t>
  </si>
  <si>
    <t xml:space="preserve">Licencia Office </t>
  </si>
  <si>
    <t>OFFICE PRO PLUS 2010 SNGL OLP ACADEMICO</t>
  </si>
  <si>
    <t>Licencia Windos</t>
  </si>
  <si>
    <t xml:space="preserve">WinPro 7 SNGL OLP NL Legalization GetGenuine
</t>
  </si>
  <si>
    <t>Microfono Boom Completo</t>
  </si>
  <si>
    <t xml:space="preserve">MICROFONO BOOM COMPLETO MARCA RODE
El kit incluye percha o caña, pistola, zepelin, peluche o perro y un microfono NTG 2.
</t>
  </si>
  <si>
    <t>RODE</t>
  </si>
  <si>
    <t xml:space="preserve">Grabadora de Periodista Digital </t>
  </si>
  <si>
    <t xml:space="preserve">GRABADORA DE PERIODISTA DIGITAL SONY ICD-P720
Almacenamiento de 1GB en horas 288 horas, puerto USB,
entrada de audifonos (puerto de exportacion), puerto para mic
</t>
  </si>
  <si>
    <t>SONY ICD-P720</t>
  </si>
  <si>
    <t>Audifono AKG K44</t>
  </si>
  <si>
    <t xml:space="preserve">AUDIFONO AKG K44
Eficiencia de 115 dB de SPL/V, rango de frecuencia de 18 a 20.000 Hz, impedancia de 32 Ohms, cubre toda la oreja y construcion en ABS para alta resistencia.
</t>
  </si>
  <si>
    <t>PANASONIC</t>
  </si>
  <si>
    <t>211-705-22 Cod. 25-8</t>
  </si>
  <si>
    <t>Ciencias de la Salud</t>
  </si>
  <si>
    <t>Laboratorio</t>
  </si>
  <si>
    <t>Espectrofotómetro NanoDrop ND-2000</t>
  </si>
  <si>
    <t>Catálogo  # ND 2000. Espectrofotómetro para microvolúmenes (0,5 ul - 2 ul) con rango de absorbancia de 190-840 nm y basado en la tensión superficial de los líquidosEspectrofotómetro para microvolúmenes (0,5 ul - 2 ul) con rango de absorbancia de 190-840 nm y basado en la tensión superficial de los líquidos</t>
  </si>
  <si>
    <t>Thermo</t>
  </si>
  <si>
    <t>UNIDAD DE MEDIDA</t>
  </si>
  <si>
    <t>Nevera vertical de 25 pies tipo mixta</t>
  </si>
  <si>
    <t>Alto 1,8 mts, largo 1,00 mts, fondo 0,80 mts. Lámina de acero galvanizado calibre 24, funciona de dos a ocho grados centígrados en la parte de conservación y de cero a quince grados bajo cero en congelación.</t>
  </si>
  <si>
    <t>Supernordico</t>
  </si>
  <si>
    <t>Centrífuga 5430R</t>
  </si>
  <si>
    <t xml:space="preserve">Centrífuga 5430R, Código 5428 000.023
Incluye rotor FA-45-30-11 y tapa antiaerosoles
Adapter, for 0.2 ml PCR tubes, (set of 6) REF: 5425 715.005
Adapter, for 0.4 ml tubes (set of 6) REF: 5425 717.008
Adapter for 0.5 ml tubes and 0.6 ml Microtainer® (set of
6) REF: 5425 716.001
Rotor de ángulo fijo F-35-6-30, Referencia: EPPE5427716.009, incl.tapa del rotor lid y adaptadores para tubos 15/50 ml Falcon
Centrífuga 5430R, Código 5428 000.023
Incluye rotor FA-45-30-11 y tapa antiaerosoles
Adapter, for 0.2 ml PCR tubes, (set of 6) REF: 5425 715.005
Adapter, for 0.4 ml tubes (set of 6) REF: 5425 717.008
Adapter for 0.5 ml tubes and 0.6 ml Microtainer® (set of
6) REF: 5425 716.001
Rotor de ángulo fijo F-35-6-30, Referencia: EPPE5427716.009, incl.tapa del rotor lid y adaptadores para tubos 15/50 ml Falcon
</t>
  </si>
  <si>
    <t>Eppendorf</t>
  </si>
  <si>
    <t>211-705-22 Cod. 24-9</t>
  </si>
  <si>
    <t>Ingeniería Electrica</t>
  </si>
  <si>
    <t>Generador de Funciones</t>
  </si>
  <si>
    <t>4011A</t>
  </si>
  <si>
    <t>BK Precision</t>
  </si>
  <si>
    <t>Adquisition Interfaz</t>
  </si>
  <si>
    <t>9062-02</t>
  </si>
  <si>
    <t>LabVolt</t>
  </si>
  <si>
    <t>Resistores Variables</t>
  </si>
  <si>
    <t>U17354</t>
  </si>
  <si>
    <t>3BScientific</t>
  </si>
  <si>
    <t>U17352</t>
  </si>
  <si>
    <t>Vatímetro Digital</t>
  </si>
  <si>
    <t>DWM-03060</t>
  </si>
  <si>
    <t>Sun Equipment</t>
  </si>
  <si>
    <t>Multímetro Digital</t>
  </si>
  <si>
    <t>GDM396</t>
  </si>
  <si>
    <t>Instek</t>
  </si>
  <si>
    <t>Sensor de flujo Rotox x +GF+ Signet</t>
  </si>
  <si>
    <t>Siemens</t>
  </si>
  <si>
    <t>Accesorio de montaje en T en acero o PVC para tubería de 1/2"</t>
  </si>
  <si>
    <t>Juego de Cables de Conexión</t>
  </si>
  <si>
    <t>8951-00</t>
  </si>
  <si>
    <t>ZELIO-LOGIC RELAY 250V 8AMP</t>
  </si>
  <si>
    <t>SR1B201FU</t>
  </si>
  <si>
    <t>Telemecanique</t>
  </si>
  <si>
    <t>SR1A101FU</t>
  </si>
  <si>
    <t>Ingeniería Electrica/ Gus</t>
  </si>
  <si>
    <t>Kit de actualización del Registrador: añade la función de registro al Fluke 434</t>
  </si>
  <si>
    <t>Fluke-434/LOG</t>
  </si>
  <si>
    <t>Fluke</t>
  </si>
  <si>
    <t>Tarjeta de adquisición de datos</t>
  </si>
  <si>
    <t>USB6009</t>
  </si>
  <si>
    <t>National Instruments</t>
  </si>
  <si>
    <t>211-705-22 Cod. 24-10</t>
  </si>
  <si>
    <t>Ingeniería de Sistemas</t>
  </si>
  <si>
    <t>Kit de Desarrollo</t>
  </si>
  <si>
    <t xml:space="preserve">Tarjeta FPGA </t>
  </si>
  <si>
    <t>Suzaku SZ410</t>
  </si>
  <si>
    <t>SZ410-U00</t>
  </si>
  <si>
    <t>WebCam</t>
  </si>
  <si>
    <t>Logitec HD Pro Webcam C910</t>
  </si>
  <si>
    <t>1080 p</t>
  </si>
  <si>
    <t>Logitech</t>
  </si>
  <si>
    <t>Robot</t>
  </si>
  <si>
    <t>Lego Mindstorm NXT</t>
  </si>
  <si>
    <t>NXT 2.0</t>
  </si>
  <si>
    <t>Tarjeta Grafica</t>
  </si>
  <si>
    <t>ASUS GeForce GTX 580</t>
  </si>
  <si>
    <t>Fermi Architecture</t>
  </si>
  <si>
    <t>ENGTX580/2DI/1536MD5</t>
  </si>
  <si>
    <t>Virtex-5 OpenSPARC Evaluation</t>
  </si>
  <si>
    <t>Virtex 5</t>
  </si>
  <si>
    <t>Xilinx Spartan-3E FPGA</t>
  </si>
  <si>
    <t>Nexys2 FPGA Board</t>
  </si>
  <si>
    <t>USB port, Four 6-pin Pmod connectors, VGA, PS/2</t>
  </si>
  <si>
    <t>Basys2 FPGA Board</t>
  </si>
  <si>
    <t>HW-SPAR3E-SK-UNI-G Spartan 3E Starter Board Diligent</t>
  </si>
  <si>
    <t>Spartan 3E</t>
  </si>
  <si>
    <t>Equipo de Medida</t>
  </si>
  <si>
    <t>PicoScope 4226 Oscilloscope Kit</t>
  </si>
  <si>
    <t>Pico Technology 4226</t>
  </si>
  <si>
    <t>PicoScope 2104 Handheld Oscilloscope</t>
  </si>
  <si>
    <t>Pico Technology PS-2104</t>
  </si>
  <si>
    <t>PS-2104</t>
  </si>
  <si>
    <t>Equipo de Instrumentacion</t>
  </si>
  <si>
    <t>Plataforma Rotatoria</t>
  </si>
  <si>
    <t>ServoCity Direct Drive Pan &amp; Tilt System</t>
  </si>
  <si>
    <t>SPT200</t>
  </si>
  <si>
    <t>Osciloscopio Digital</t>
  </si>
  <si>
    <t>HM2008 Mixed Signal CombiScope</t>
  </si>
  <si>
    <t>HAMEG</t>
  </si>
  <si>
    <t>211-705-22 Cod. 24-11</t>
  </si>
  <si>
    <t>Ingeniería Física</t>
  </si>
  <si>
    <t>Equipo de medicion</t>
  </si>
  <si>
    <t xml:space="preserve">50 MHz, 1 Gs/s (Refencia: DS1052E),2 canales,TFT color LCD,puerto USB,11 medidas automaticas,interfase de usuario </t>
  </si>
  <si>
    <t>RIGOL</t>
  </si>
  <si>
    <t xml:space="preserve">Generador de senales </t>
  </si>
  <si>
    <t>de 1uhz a 20 Mhz.2 salidas, 100 Ms/s (Referencia: DG1022)</t>
  </si>
  <si>
    <t>Osciloscopio  Digital</t>
  </si>
  <si>
    <t>100 MHz, 1 Gs/s (referncia DS1102E)</t>
  </si>
  <si>
    <t>Fuente DC</t>
  </si>
  <si>
    <t>Dual (Referencia: MPL-3303)</t>
  </si>
  <si>
    <t>MINIPA</t>
  </si>
  <si>
    <t>Equipo de metrologia</t>
  </si>
  <si>
    <t>Patrones de pesas</t>
  </si>
  <si>
    <t>Juego de 15 pesos de 1g a 2kg clase F2</t>
  </si>
  <si>
    <t>Pesa patron 5 kg clase M2</t>
  </si>
  <si>
    <t>Pesa patron 10 kg clase M2</t>
  </si>
  <si>
    <t>Pesa patron 20 kg clase M2</t>
  </si>
  <si>
    <t>Equipo de laboratorio</t>
  </si>
  <si>
    <t>Tarjeta de desarrollo</t>
  </si>
  <si>
    <t>Easy Start 3 Kit - PIC.  Refencia:PIC-easySTART3</t>
  </si>
  <si>
    <t>Mikroelektronika</t>
  </si>
  <si>
    <t>kit</t>
  </si>
  <si>
    <t>Serial Ethernet Training kit - PIC.  Referencia.PIC-ETHERNET kit</t>
  </si>
  <si>
    <t>mikroACQ Kit 3 - PIC.  Referencia:PIC mikroACQ2</t>
  </si>
  <si>
    <t>Easy GSM Kit 3 - PIC.  Referencia: Easy GSM Kit 3 -
PIC</t>
  </si>
  <si>
    <t>Easy GPS Kit 3 - PIC.  Referencia:Easy GPS Kit 3 -
PIC</t>
  </si>
  <si>
    <t>EasyPIC6 Development System.  Referencia:EasyPIC6
Development
System</t>
  </si>
  <si>
    <t>Easy Start 3 Kit - dsPIC.  Referencia:dsPICEasySTART3
kit</t>
  </si>
  <si>
    <t>EasydsPIC6 Development System.  Referencia: EasydsPIC6
Development
System</t>
  </si>
  <si>
    <t>PICFlash with mikroICD support.  Referencia:PICFLASH2
programmer</t>
  </si>
  <si>
    <t>PICFlash Experimental Board.  Referencia:PICFlash adapter
board</t>
  </si>
  <si>
    <t>211-705-22 Cod. 242-12</t>
  </si>
  <si>
    <t>Ingenieria Industrial</t>
  </si>
  <si>
    <t xml:space="preserve">Computador </t>
  </si>
  <si>
    <t>211-705-22 Cod. 26-13</t>
  </si>
  <si>
    <t>Tecnología Electrica -LABORATORIO DESARROLLO ELECTRÓNICO</t>
  </si>
  <si>
    <t>MATLAB</t>
  </si>
  <si>
    <t>Licencias CLASSROOM para 10 usuarios</t>
  </si>
  <si>
    <t>THE MATHWORKS</t>
  </si>
  <si>
    <t>SIMULINK</t>
  </si>
  <si>
    <t>SIMULINK BLOCKSETS: SimPowerSystems 25</t>
  </si>
  <si>
    <t>Tecnología Electrica -TALLER ELÉCTRICO</t>
  </si>
  <si>
    <t>JUEGO DE HERRAMIENTAS AISLADAS A 1000 V</t>
  </si>
  <si>
    <t>Referencia  33527. Marca Klein Tools
Incluye:
* Pinza electricista aislada Referencia D2000-9NE-INS
* Pinza universal aislada Referencia 12098-INS
* Pinza de corte diagonal aislada Referencia D2000-28-INS
* Pinza de corte diagonal aislada - Cabeza cuerva. Referencia D2000-48-INS
* Pinza de punta con corte aislada. Referencia D203-8N-INS
* Pinza diagonal aislada - trabajo pesado. Referencia D220-7-INS
* Pinza de punta con corte aislado D203-6-INS
* Pinza de punta con corte aislado Referencia D203-7-INS</t>
  </si>
  <si>
    <t>Referencia 33527. Marca Klein Tools</t>
  </si>
  <si>
    <t>JUEGO</t>
  </si>
  <si>
    <t>* Desarmador punta cabinet - barra redonda (3/16" X 4"). Referencia 601-4-INS
* Desarmador punta cabinet - barra redonda (3/16" X 6"). Referencia 601-6-INS
* Desarmador punta cabinet - barra redonda (3/16" X 8"). Referencia 601-8-INS
* Desarmador punta plana - barra redonda (1/4" X 4"). Referencia 602-4-INS
* Desarmador punta plana - barra redonda (5/16" X 6"). Referencia 602-6-INS
* Desarmador punta plana - barra redonda (3/8" X 10"). Referencia 602-10-INS
* Desarmador punta phillips - barra redonda No. 1. Referencia 603-3-INS
* Desarmador punta phillips - barra redonda No. 2. Referencia 603-4-INS
* Desarmador punta phillips - barra redonda No. 3. Referencia 603-6-INS
* Pinza de extensión aislada. Referencia D502-10-INS 
* Pinza peladora aislada. Referencia 11045-INS
* Pinza cortacable aislado. Referencia 63050-INS
* Cuchilla de Liniero aislada. Referencia 1570-3LR-INS
* Pinza ponchadora aislada. Referencia1005-INS
* Caja de herramientas servicio pesado color amarillo brillante. Referencia 33537.</t>
  </si>
  <si>
    <t xml:space="preserve">MOTOR TRIFÁSICO </t>
  </si>
  <si>
    <t>Motor trifásico 1/2 Hp con acceso a los 6 terminales de la bobinas 3600 rpm 220/440V (Y-D)</t>
  </si>
  <si>
    <t>SIEMENS</t>
  </si>
  <si>
    <t xml:space="preserve">MOTOR MONOFÁSICO </t>
  </si>
  <si>
    <t>Motor monofásico 1/4 Hp con acceso a los 4 terminales de la bobinas 3600 rpm 110/220 V</t>
  </si>
  <si>
    <t>VARIAC</t>
  </si>
  <si>
    <t>VARIAC 8 amperes, entrada 120 V, salida 120V-220V</t>
  </si>
  <si>
    <t>Genérico</t>
  </si>
  <si>
    <t xml:space="preserve">VARIADOR DE VELOCIDAD </t>
  </si>
  <si>
    <t xml:space="preserve">Variador de velocidad 1/2 Hp 240 V </t>
  </si>
  <si>
    <t>Danfoss</t>
  </si>
  <si>
    <t>PINZA VOLTIAMPERIMETRICA</t>
  </si>
  <si>
    <t>Digital Clamp Meter</t>
  </si>
  <si>
    <t>Referencia ET-3860. Marca MINIPA</t>
  </si>
  <si>
    <t>Referencia ET-3910. Marca MINIPA</t>
  </si>
  <si>
    <t>MULTÍMETRO</t>
  </si>
  <si>
    <t>DIGITAL MULTIMETER</t>
  </si>
  <si>
    <t>Referencia ET-1605. Marca MINIPA</t>
  </si>
  <si>
    <t xml:space="preserve">TACÓMETRO </t>
  </si>
  <si>
    <t>Tacómetro contacto/óptico</t>
  </si>
  <si>
    <t>Referencia MDT-2238A. Marca MINIPA</t>
  </si>
  <si>
    <t>INDUCTANCIAS</t>
  </si>
  <si>
    <t>Inductancias con nucleo de hierro con fusible de protección contra sobrecorriente, rango entre 200 mH y 300 mH</t>
  </si>
  <si>
    <t>KIT DE SENSÓRICA</t>
  </si>
  <si>
    <t>KIT DE SENSORICA BENNER: 
1. SENSADO FOTOELECTRICO
-Q60BB6AF2000Q: Campo ajustable, bipolar NPN/PN 10-30Vdc
-Q45VR3LV: SPDT/electromecánica Relay, retroreflectivo Voltaje universal ò 12-250V dc 24-250V ac Non polarized
- VS2KAP5V (Compuesta por vs25ev+vs2ap5r): Par de sensores miniatura para sensado en modo opuesto, rango de alcance de hasta 1,2 m, alimentación  12-24 Vdc, tipo de salida PNP NC, nivel de protección I/P67
- Q25SP6FF50Q: Campo fijo NPN 20-250Vac, rango: 0-50 mm
- SM51EB: Sensor DC en modo opuesto, encapsulado para ambientes hostiles 10-30 Vdc
-SM51RB: Sensor DC en modo opuesto, encapsulado para ambientes hostiles 10-30 Vdc
-T30SP6LPQ: Sensor fotoeléctrico, tipo de sensado retroreflectivo polarizado, rango de sensado 6 metros, alimentación 10-30 Vdc, tipo de salida PNP, nivel de protección IP67
-VS3AP5XLVQ: Sensor fotoeléctrico miniatura, tipo de sensado retroreflectivo polarizado, incluye reflector BRT-32X20AM, rango de sensado 250 mm, alimentación 10-30 Vdc, tipo de salida PNP, nivel de protección IP67.
-SM312WQD: Divergente difuso 130 mm NPN/PNP
-SE612D: Bipolar NPN/PNP LO Rango: 200 mm 10-30 Vdc Difus
-S18SP6L: Sensado polar retro 2 metros NPN 10-30 Vdc
-D10IPFPQ: Amplificador de fibra óptica para bajos contrastes, para utilizar con la fibra PBT46U, tipo de salidas una análoga de 4-20 m A y una salida digital PNP, programables en ventanas de operación diferentes, programación a través de botones, tiene entrada de disparo para habilitar las salidas, voltaje de alimentación 12-24 voltios DC, nivel de protección IP67.                                                                                                                                                                                                                                                                                                                                    -PIT46U: Fibra óptica en plástico (tipo individual), distancia 2 metros, rango 9 cm  con rosca de sujeción
2. SENSADO ULTRASONICO
- T18VN6UR:12-30Vdc NPN (sinking) NPN (sourcing) campo 600 mm, alta resolución 300 m U-GAGE, sensor modo opuesto ultrasónico.
3. SENSADO INDUCTIVO 
- AM1-A0-4A: 12 mm de diámetro, rango extendido 10-30 Vdc, 12 cables, no rasante
4. SENSADO CAPACITIVO
- CT1-AP-1A  S/N 9605: Sensor capacitivo, rango de 2 a 12 mm, tipo de salida PNP, alimentación 10-30 voltios DC
5. ACCESORIOS PARA LAS PRÁCTICAS
- DBQ5: Fuente de alimentación para los sensores con leds indicadores de las salidas
- BANNER SCREWDRIVER: Destornillador
- EURO PICO ADAPTER (FIC-M8F4): Adaptador para cables de 4 pines grandes a 4 pines pequeños
- SMB312S: Base metálica para montar sensor
- CABLE MQDC- 415RA DE DESCONEXION RAPIDA PARA LLEVAR SEÑALES A EQUIPOS CONTROLADORES</t>
  </si>
  <si>
    <t>BENNER</t>
  </si>
  <si>
    <t>SISTEMA DE DESARROLLO PARA DSP</t>
  </si>
  <si>
    <t xml:space="preserve">TMS320F28335  EZDSP STARTER KIT 
http://focus.ti.com/docs/toolsw/folders/print/tmdsez28335.html </t>
  </si>
  <si>
    <t>SISTEMA DE DESARROLLO PARA PIC</t>
  </si>
  <si>
    <t>KIT STARTER PICKIT2
http://www.microchip.com/stellent/idcplg?IdcService=SS_GET_PAGE&amp;nodeId=1406&amp;dDocName=en023805&amp;part=DV164120</t>
  </si>
  <si>
    <t>Referencia DV164120. Marca MICROCHIP</t>
  </si>
  <si>
    <t>MOTOR BRUSHLESS</t>
  </si>
  <si>
    <t>MOTOR BRUSHLESS, 3PHASE, 24 V DC, W/ENCODER, 250 LINE ENCODER</t>
  </si>
  <si>
    <t>Referencia AC300022. Fabricante MICROCHIP TECHNOLOGY</t>
  </si>
  <si>
    <t>PLATAFORMA DE DESARROLLO DE VIDEO DIGITAL</t>
  </si>
  <si>
    <t>DM6437 DIGITAL VIDEO DEVELOPMENT PLATFORM
https://estore.ti.com/TMDSVDP6437-DM6437-Digital-Video-Development-Platform-P1015.aspx</t>
  </si>
  <si>
    <t>Referencia TMDSVDP6437. Marca TEXAS INSTRUMENTS</t>
  </si>
  <si>
    <t>DM648 DIGITAL VIDEO DEVELOPMENT PLATFORM
http://focus.ti.com/docs/toolsw/folders/print/tmdsdvp648.html</t>
  </si>
  <si>
    <t>Referencia TMDSDVP648. Marca TEXAS INSTRUMENTS</t>
  </si>
  <si>
    <t>COMPROBADOR MULTIFUNCION PARA INSTALACIONES ELECTRICAS</t>
  </si>
  <si>
    <t xml:space="preserve">COMPROBADOR MULTIFUNCION PARA INSTALACIONES ELECTRICAS FLUKE-1653B
Accesorios Incluidos:
- 6 pilas alcalinas tipo AA
- C1600 maletín rígido de transporte
- Adaptador para compensación de resistencia de cables
- Cable de prueba de red eléctrica
- Juego de cables de prueba estándar STD TL165X
- Correa de transporte almohadilla
- Guía de referencia rápida
- Sonda y cable para control remoto TP165X
- Manual de usuario en CD-ROM
</t>
  </si>
  <si>
    <t>Referencia 1653B. Marca FLUKE</t>
  </si>
  <si>
    <t>SOFWARE FLUKE VIEW</t>
  </si>
  <si>
    <t>SOFWARE FLUKE VIEW PARA COMPROBADOR MULTIFUNCION PARA INSTALACIONES ELECTRICAS FLUKE-1653B</t>
  </si>
  <si>
    <t>Referencia FVF-SC2. Marca FLUKE</t>
  </si>
  <si>
    <t>211-705-22 Cod. 26-14</t>
  </si>
  <si>
    <t>Tecnología Química</t>
  </si>
  <si>
    <t>MODULO PARA LA DETERMINACION DEL CALOR DE FORMACIÓN DE CO2 Y CO</t>
  </si>
  <si>
    <t>VER LISTADO ANEXO</t>
  </si>
  <si>
    <t>PHYWE. REF P3021601</t>
  </si>
  <si>
    <t>MODULO PARA LA DETERMINACION DE LA TENSIÓN SUPERFICIAL CON MÉTODO DE PRESIÓN DE BURBUJA</t>
  </si>
  <si>
    <t>PHYWE. REF P3040101</t>
  </si>
  <si>
    <t>MODULO PARA LA DETERMINACION DEL POTENCIAL ELECTROCINETICO</t>
  </si>
  <si>
    <t>PHYWE. REF P3040601</t>
  </si>
  <si>
    <t>MODULO PARA LA DETERMINACION DE LOS NUMEROS DE TRANSFERENCIA</t>
  </si>
  <si>
    <t>PHYWE. REF P3060401</t>
  </si>
  <si>
    <t>MODULO PARA LA DETERMINACION DE ENTALPÍA DE COMBUSTIÓN CON BOMBA CALORIMÉTRICA</t>
  </si>
  <si>
    <t>PHYWE. REF P3021401</t>
  </si>
  <si>
    <t>TAMIZADORA ELECTRICA.</t>
  </si>
  <si>
    <t>Tamizadora eléctrica con temporizador. Programable. De tipo excéntrico, con capacidad para 7 tamices de 8 pulgadas de diámetro, tapa y fondo. Operación a 120 V/60 Hz</t>
  </si>
  <si>
    <t>NACIONAL. REFERENCIA PS-35</t>
  </si>
  <si>
    <t>PLANCHA O PLACA DE CALENTAMIENTO CON AGITACION</t>
  </si>
  <si>
    <t>Placa o plancha de calentamiento con agitación. Temperatura mínimo hasta 350 ªC Plato de diámetro de 155 mm o cuadrado de 18 x 18 cm En acero o cerámica refractaria. Operación a 120 V/ 60 Hz</t>
  </si>
  <si>
    <t>Velp cientifica Referencia 20540162. Fisher Referencia 11-100-49SH</t>
  </si>
  <si>
    <t>211-705-22 Cod. 26-15</t>
  </si>
  <si>
    <t>Tecnología Mecnica</t>
  </si>
  <si>
    <t>Dinamómetro para prueba de motores</t>
  </si>
  <si>
    <t>Dinamómetro Eléctrico Absorbedor de potencia  con capacidad para 200 Hp con fuente de corriente y módulos de control propios según alternativa de diseño. Con las siguientes características y accesorios: Marca Land and Sea</t>
  </si>
  <si>
    <t>Algunas de éstas pueden ser: SuperFlow, Land &amp; Sea, AW Dynamometers, Tylor, Go-Power, Mustang, EDIBON, Gunt</t>
  </si>
  <si>
    <t>Global</t>
  </si>
  <si>
    <t xml:space="preserve">El proveedor debe suministrar la información necesaria para el acople del dinamómetro a los motores en prueba, deberá anticipar las necesidades de conectores especiales, entregar toda la literatura de instalación y operación necesaria, y ofrecer al menos 30 horas de capacitación. </t>
  </si>
  <si>
    <t>Garantía en el equipo de al menos 12 meses</t>
  </si>
  <si>
    <t>211-705-22 Cod. 26-17</t>
  </si>
  <si>
    <t>Quimica Industrial</t>
  </si>
  <si>
    <t>UNIDAD EXTRACCION TIPO SOXHLET A NIVEL PILOTO</t>
  </si>
  <si>
    <t>VER COTIZACION ANEXA</t>
  </si>
  <si>
    <t>INDUSTRIAS QUIMICAS FIQ LTDA</t>
  </si>
  <si>
    <t xml:space="preserve">UNIDAD </t>
  </si>
  <si>
    <t>211-705-22 Cod. 136-19</t>
  </si>
  <si>
    <t xml:space="preserve">V. Responsabilidad Social </t>
  </si>
  <si>
    <t>Implementos deportivos</t>
  </si>
  <si>
    <t>Trampolin competitivo</t>
  </si>
  <si>
    <t>Trampolin competitivo 120 cm x 60 cm acolchonado con apoyo</t>
  </si>
  <si>
    <t>DIEDI</t>
  </si>
  <si>
    <t>unidad</t>
  </si>
  <si>
    <t>Garrocha</t>
  </si>
  <si>
    <t>Garrocha marca gill de 80 a 90 kgr</t>
  </si>
  <si>
    <t>GILL</t>
  </si>
  <si>
    <t>Colchoneta plegable</t>
  </si>
  <si>
    <t>Colchoneta plegable de 4m x2m x 3cm en etaurethano y forro nylon carpa con velcro en escuadra</t>
  </si>
  <si>
    <t>Jaula Protectora</t>
  </si>
  <si>
    <t>Jaula Protectora para lanzamiento de disco y martillo, malla en Nylon No 3, impermeabilizada quedando de color negro, con huecos de 5cmX5cm y altura de 5 metros, parales empotrados en tubo aguanegra de 2 pulgadas con dos puertas</t>
  </si>
  <si>
    <t>Mesa para Ajedrez</t>
  </si>
  <si>
    <t>mesa en madera de 70 cm de alto y tablero de 80 cm x 80 cm cuadrados, enchapados , pintura al natural</t>
  </si>
  <si>
    <t>club de ajedrez el rey</t>
  </si>
  <si>
    <t>Mural</t>
  </si>
  <si>
    <t>Ajedrez Pedagógico</t>
  </si>
  <si>
    <t>En estructura metálica con el escudo institintivo de la UTP y logotipos correspondientes, tamaño profesional</t>
  </si>
  <si>
    <t>Club de ajedrez el rey</t>
  </si>
  <si>
    <t>Kit de ajedrez Profesional numero 5</t>
  </si>
  <si>
    <t>Barra Olímpica</t>
  </si>
  <si>
    <t>Barra olimpica de 20 kilogramos</t>
  </si>
  <si>
    <t>implementos deportivos</t>
  </si>
  <si>
    <t xml:space="preserve">unidad </t>
  </si>
  <si>
    <t>Barra olimpica</t>
  </si>
  <si>
    <t>Barra Olímpica de 15 kilogramos</t>
  </si>
  <si>
    <t>Plataforma en caucho</t>
  </si>
  <si>
    <t>Plataforma en caucho antideslizante 2mts x 2mts x 1.5 pulgadas</t>
  </si>
  <si>
    <t>Mesa de tenis</t>
  </si>
  <si>
    <t>Modelo T1223 - mesa aprobada por la ITTF. Mesa oficial de los campeonatos mundiales 2003,2004 y 2005. Las patas internas vienen con ruedas equipadas con frenos. Patas cuadradas metálicas de 50 mm. Las patas externas tienen un dispositivo nivelador de altura. Cada media mesa se puede plegar independientemente. Superficie de juego 22 mm de espesor en color azul.</t>
  </si>
  <si>
    <t>deporteka ltda</t>
  </si>
  <si>
    <t>Cabina autopotenciada 12, 400 WATIOS</t>
  </si>
  <si>
    <t>cabina autopotenciada 12(yamaha) con tripode</t>
  </si>
  <si>
    <t xml:space="preserve"> Yamaha msr 400</t>
  </si>
  <si>
    <t>Microfono shure slx 24/sm58</t>
  </si>
  <si>
    <t>slx 24/sm58 sist inhalambrico mano t2</t>
  </si>
  <si>
    <t xml:space="preserve">Consola de sonido  12 salidas </t>
  </si>
  <si>
    <t>consola de sonido 12 salidas con sus cables de conexión</t>
  </si>
  <si>
    <t>Yamaha</t>
  </si>
  <si>
    <t>UHF con microfono de diadema</t>
  </si>
  <si>
    <t>SHure Inhalambrico UHF con microfono PG 30 de diadema, puede trabajar con 12 sistemas simultáneos, 99 frecuencias</t>
  </si>
  <si>
    <t>video proyector epson 2500 lumens</t>
  </si>
  <si>
    <t>Proyector 2500 lumens HDMI Y Puerto USB</t>
  </si>
  <si>
    <t>Epson</t>
  </si>
  <si>
    <t>211-705-22 Cod. 121-20</t>
  </si>
  <si>
    <t>División de Sistemas</t>
  </si>
  <si>
    <t>HP, Dell, Lenovo</t>
  </si>
  <si>
    <t>Equipo</t>
  </si>
  <si>
    <t>Disco Duro</t>
  </si>
  <si>
    <t xml:space="preserve">HP StorageWorks EVA BF600DASTL 600GB 15K Fibre Channel Hard Disk Drive (BF600DASTL) </t>
  </si>
  <si>
    <t>Xmanager Enterprise 3.0 Upgrade(por 3 años)</t>
  </si>
  <si>
    <t>Xmanager</t>
  </si>
  <si>
    <t>Licencia</t>
  </si>
  <si>
    <t>211-705-22 Cod. 244-21</t>
  </si>
  <si>
    <t>Ing. Mecanica</t>
  </si>
  <si>
    <t>Equipo de laboratorio Fluidos</t>
  </si>
  <si>
    <t>Flujómetro</t>
  </si>
  <si>
    <t>Flowmeter with metric reading scale 5-75 LPM  Medios líquidos</t>
  </si>
  <si>
    <t>Cole Parmer</t>
  </si>
  <si>
    <t>cu</t>
  </si>
  <si>
    <t>Repetibilidad +- 0.5% escala compl.  Preci. +-2% escala compl</t>
  </si>
  <si>
    <t>32462-24</t>
  </si>
  <si>
    <t>Manómetro inclinado</t>
  </si>
  <si>
    <t xml:space="preserve">Rango 0-26 mm W.C  Precisión +-3% plena escala. </t>
  </si>
  <si>
    <t>Dwyer</t>
  </si>
  <si>
    <t>Presión interna de trabajo 10 PSI (70 kPa)</t>
  </si>
  <si>
    <t>MarkII 40-25mm</t>
  </si>
  <si>
    <t>Celda de Carga</t>
  </si>
  <si>
    <t>Celda de carga miniatura de 0 a 4.5 kgf (0 a 10lbf)</t>
  </si>
  <si>
    <t>Omega</t>
  </si>
  <si>
    <t>Salida nominal 2 mV/Vnominales. Excitación 10 Vcc</t>
  </si>
  <si>
    <t>LCFA-10</t>
  </si>
  <si>
    <t>Linealidad +- 0.2% FS  Repetibilidad 0,1%FS</t>
  </si>
  <si>
    <t>Celda de carga miniatura de 0 a 500 g</t>
  </si>
  <si>
    <t>LCFA 500g</t>
  </si>
  <si>
    <t>Medidor digital</t>
  </si>
  <si>
    <t>Medidor y controlador de señal</t>
  </si>
  <si>
    <t>Pantalla de 4 dígitos,  9 segmentos de 21 mm de alto</t>
  </si>
  <si>
    <t>DP25B-E</t>
  </si>
  <si>
    <t>Led rojo, ámbar o verde (programable). Polaridad automático</t>
  </si>
  <si>
    <t>Equipo de laboratorio Térmicas</t>
  </si>
  <si>
    <t>Adaptador universal</t>
  </si>
  <si>
    <t>Para termocuplas y termistores</t>
  </si>
  <si>
    <t>Lector de Termocuplas, Termistores</t>
  </si>
  <si>
    <t>El lector debe incluir una PT25 calibrada en al menos 4 puntos</t>
  </si>
  <si>
    <t>y RTDS de 2 canales</t>
  </si>
  <si>
    <t>(-30°C, 0°C, 20°C, 100°C)</t>
  </si>
  <si>
    <t>1524-P2</t>
  </si>
  <si>
    <t>Bomba de vacío</t>
  </si>
  <si>
    <t>Bomba de vacío de 5 SCFM para sistemas de refrigeración</t>
  </si>
  <si>
    <t>Sistema de Adquisición de datos para</t>
  </si>
  <si>
    <t>cDAQ-9174, CompactDAQ chassis (4 slot USB)</t>
  </si>
  <si>
    <t>781157-01</t>
  </si>
  <si>
    <t>control de procesos</t>
  </si>
  <si>
    <t>NI 9201 8-Channel  12 bit +/-10 VDC  500 kS/s, Analog Input module</t>
  </si>
  <si>
    <t>779013-01</t>
  </si>
  <si>
    <t>NI 9203 8-Channel +/- 20 mA, 200 kS/s, 16-Bit Analog Input module</t>
  </si>
  <si>
    <t>779516-01</t>
  </si>
  <si>
    <t>NI 9211 4-Ch 80mV  14 S/s, 24-Bit Thermocouple Differential</t>
  </si>
  <si>
    <t>779001-01</t>
  </si>
  <si>
    <t>Analog Input Module</t>
  </si>
  <si>
    <t>NI 9932 Strain relief &amp; high voltage conn kit 10 pos  screw terminal</t>
  </si>
  <si>
    <t>779017-01</t>
  </si>
  <si>
    <t>plug w/ cable housing for 10 pos  screw terminal</t>
  </si>
  <si>
    <t>NI 9401 8 Channel  100 ns, TTL Digital  Input/Output Module</t>
  </si>
  <si>
    <t>779351-01</t>
  </si>
  <si>
    <t>NI 9934 25 pin connector kit with strain relief  Includes enclosed screw terminal connector and DSUB solder cup backshell</t>
  </si>
  <si>
    <t>779104-01</t>
  </si>
  <si>
    <t>Power Cord  AC, US  120 VAC</t>
  </si>
  <si>
    <t>763000-01</t>
  </si>
  <si>
    <t>NI 9901  Desktop Mounting kit</t>
  </si>
  <si>
    <t>779473-01</t>
  </si>
  <si>
    <t>Cámara de Imágenes Térmicas</t>
  </si>
  <si>
    <t xml:space="preserve">Operación en cualquier ambiente. Radiómetro infrarrojo completo para detección </t>
  </si>
  <si>
    <t>Fluke Ti32</t>
  </si>
  <si>
    <t>Debe incluir capacitacion de al menos 4 personas  por Termografo nivel 1 ,1-2 dias. Carta de representacion</t>
  </si>
  <si>
    <t>FlukeTi-25</t>
  </si>
  <si>
    <t>Recuperadora y recicladora de refrigerante</t>
  </si>
  <si>
    <t>Flujo 1 lb/min vapor  2.5 lb/min de líquido. Todos los refrigerantes</t>
  </si>
  <si>
    <t>Proset</t>
  </si>
  <si>
    <t>Termopares rapidos</t>
  </si>
  <si>
    <t xml:space="preserve">Type E 1/4x4 SS 304 UNG DPX + a10-3-SS </t>
  </si>
  <si>
    <t>E12-Q8074-1</t>
  </si>
  <si>
    <t>211-705-22 Cod. 121-22</t>
  </si>
  <si>
    <t>Biblioteca</t>
  </si>
  <si>
    <t>MUEBLES Y ENSERES</t>
  </si>
  <si>
    <t xml:space="preserve">Archivador </t>
  </si>
  <si>
    <t>Referencia 760-A3G. Medidas: ancho 0.89 mts; profundidad 0,50 mts; Altura: 1,01 mts.</t>
  </si>
  <si>
    <t>LINEAS Y DISEÑOS</t>
  </si>
  <si>
    <t>UN</t>
  </si>
  <si>
    <t>Estantería</t>
  </si>
  <si>
    <t>Modulo Milenio de dos estantes doble servicio de 1.05m de altura con techo y laterales en madera y base rodante. REF: EM210TR</t>
  </si>
  <si>
    <t>PROBIBLIOTECAS</t>
  </si>
  <si>
    <t>Biblioteca diseño especial para DVD. 190cm X 90cm X 30cm; 2 puertas en vidrio corredizas. Incluye 2 estantes c/u de 45cm ancho con 8 entrepaños de 23cm alto y 42 de ancho. Color madera.</t>
  </si>
  <si>
    <t>MEPAL (lo vendió pero ahora no cotizó)</t>
  </si>
  <si>
    <t>Estante metálico 2,00 x 0,94 x 0,30 de 6 entrepaños pintura horneable color Beige, refuerzo  lamina calibre 22, angulos en hierro de 1" 1/4 1x8 con laterales</t>
  </si>
  <si>
    <t>CARONI</t>
  </si>
  <si>
    <t>Estante metálico 2,00 x 0,94 x 0,55 de 6 entrepaños pintura horneable. Color Beige, refuerzo lámina calibre 22, angulos en hierro de 1" 1/4 1x8con laterales</t>
  </si>
  <si>
    <t>Mesas de estudio</t>
  </si>
  <si>
    <t>Mesas para estudio. Cuadradas superficie en formica color café oscuro, de 1m * 1 m. Con capacidad para 4 puestos</t>
  </si>
  <si>
    <t>Carro transportador de libros</t>
  </si>
  <si>
    <t>Carro transportador metalico Referencia CT-003. Dimensiones: Altura: 1.10m; ancho 0.85 m; fondo: 0.60m. Rodachines de 5". Color gris</t>
  </si>
  <si>
    <t>Sillas interlocutoras de oficina</t>
  </si>
  <si>
    <t>Sillas de oficina tipo Mariposa</t>
  </si>
  <si>
    <t>MANUFACTURAS MUÑOZ</t>
  </si>
  <si>
    <t>Ventiladores industriales</t>
  </si>
  <si>
    <t>Ventiladores industriales en acero inoxidablE color gris. Para áreas de oficina que presentan calor excesivo</t>
  </si>
  <si>
    <t xml:space="preserve">Sillas </t>
  </si>
  <si>
    <t>Silla interlocutora S/B en concha azul rey-naranja herraje cromado. Vende Lineas y diseños</t>
  </si>
  <si>
    <t>Equipos para control ambiental</t>
  </si>
  <si>
    <t>Equipos para control ambiental en las colecciones bibliograficas. Termohigrómetro; purificador de aire; deshumidificador.</t>
  </si>
  <si>
    <t>InQbar</t>
  </si>
  <si>
    <t>211-705-22 Cod. 121-18</t>
  </si>
  <si>
    <t>CRIE</t>
  </si>
  <si>
    <t>HP DX 2300, DELL Vostro, LENOVO think centre</t>
  </si>
  <si>
    <t>211-705-22 Cod. 121-19</t>
  </si>
  <si>
    <t>Centro de televisión CRIE</t>
  </si>
  <si>
    <t>Cámara de video</t>
  </si>
  <si>
    <t>Cámara HD GY-HM790U, marca JVC. incluye 2 tarjetas SD HC SDO 128 de 16 GB, cargador con batería TVD, protector antilluvia RS-HM700, protector antipolvo CBA-HM 700, set de filtros protectores de lentes</t>
  </si>
  <si>
    <t>JVC</t>
  </si>
  <si>
    <t>Centro de Televisión CRIE. Filmaciones de audiencias.</t>
  </si>
  <si>
    <t>Cámara handy cam de disco duro</t>
  </si>
  <si>
    <t>DCR-SR88 SONY</t>
  </si>
  <si>
    <t>211-705-22 Cod. 121-21</t>
  </si>
  <si>
    <t>Centro de Televisión, CRIE.</t>
  </si>
  <si>
    <t>Diadema inalámbrica</t>
  </si>
  <si>
    <t>Sistema inalámbrico de microfonía EW135P G3</t>
  </si>
  <si>
    <t>EW135P G3</t>
  </si>
  <si>
    <t>Equipo de iluminación</t>
  </si>
  <si>
    <t>Iluminación para grabaciones luz portatil LED TL50</t>
  </si>
  <si>
    <t>LED TL50</t>
  </si>
  <si>
    <t>211-705-22 Cod. 121-23</t>
  </si>
  <si>
    <t>Intercomunicador</t>
  </si>
  <si>
    <t>Para la comunicación en el momento de la grabación. Intercomunicador para 4 microfonos.</t>
  </si>
  <si>
    <t>EARTECT</t>
  </si>
  <si>
    <t>211-705-22 Cod. 121-24</t>
  </si>
  <si>
    <t>Modulador</t>
  </si>
  <si>
    <t>Modulador para dar señal a la red de televisión desde el centro de televisión a diferentes puntos de la Universidad.</t>
  </si>
  <si>
    <t>CH22 NEXUS PROFESIONAL</t>
  </si>
  <si>
    <t>211-705-22 Cod. 121-25</t>
  </si>
  <si>
    <t>Televisor</t>
  </si>
  <si>
    <t>Televisor 21 pulgada incluye base para televisores.</t>
  </si>
  <si>
    <t>211-705-22 Cod. 121-26</t>
  </si>
  <si>
    <t>Videograbadora VHS</t>
  </si>
  <si>
    <t>Videograbador DVD record para grabar.</t>
  </si>
  <si>
    <t>511-0-131-01</t>
  </si>
  <si>
    <t>PROGRAMAS JORNADA ESPECIAL</t>
  </si>
  <si>
    <t>Video Proyector</t>
  </si>
  <si>
    <t>Para aula de clase</t>
  </si>
  <si>
    <t>Equipos de comunicación</t>
  </si>
  <si>
    <t>Teléfono Inalámbrico</t>
  </si>
  <si>
    <t>Equipos laboratorio</t>
  </si>
  <si>
    <t>Modulo Wavecom Fastrack Supreme 20 con Modulo GPS</t>
  </si>
  <si>
    <t>FSUP02-KB</t>
  </si>
  <si>
    <t>Wavecom</t>
  </si>
  <si>
    <t>OMAP35x Evaluation Module (EVM) (DSP14488U)</t>
  </si>
  <si>
    <t>TMDSEVM3530</t>
  </si>
  <si>
    <t>Texas Instruments</t>
  </si>
  <si>
    <t>TMS320C6713 DSP Starter Kit (DSK) (DSP9959U)</t>
  </si>
  <si>
    <t>TMDSDSK6713</t>
  </si>
  <si>
    <t>Spartan 3E Starter Board</t>
  </si>
  <si>
    <t>HW-SPAR3E-SK-UNI-G</t>
  </si>
  <si>
    <t>Digilent</t>
  </si>
  <si>
    <t>Pico Technology</t>
  </si>
  <si>
    <t>Dual sensor, USB camera with KAF-0261E Class 1 CCD, Remote Guide Head Port, Water Cooling, Custom Pelican Case</t>
  </si>
  <si>
    <t>Model  ST-9-XE Class 1 Part Number ST-9XE-C1</t>
  </si>
  <si>
    <t>SBIG</t>
  </si>
  <si>
    <t>Entrenadores para microcontroladores PIC</t>
  </si>
  <si>
    <t>mk1</t>
  </si>
  <si>
    <t>Microkits</t>
  </si>
  <si>
    <t>Conector Serial a USB</t>
  </si>
  <si>
    <t xml:space="preserve">TU-S9 </t>
  </si>
  <si>
    <t>Trendnet</t>
  </si>
  <si>
    <t>511-0-131-02</t>
  </si>
  <si>
    <t>Mecatrónica</t>
  </si>
  <si>
    <t>2500 lumens</t>
  </si>
  <si>
    <t>Computador (inversión)</t>
  </si>
  <si>
    <t>Computador de alta gama tipo 1, procesador 4 núcleos, 6Gb ram + tarjeta de video nvidia para diseño avanzado</t>
  </si>
  <si>
    <t>Hp</t>
  </si>
  <si>
    <t>Plotter (inversión)</t>
  </si>
  <si>
    <t xml:space="preserve">Impresora para planos </t>
  </si>
  <si>
    <t>Computador tipo 1 sencillo</t>
  </si>
  <si>
    <t>Software diseño mecatrónico avanzado (inversión)</t>
  </si>
  <si>
    <t>Paquete CATIA V5 Academic Learn Package ED2</t>
  </si>
  <si>
    <t>DASSAULT SYSTEMES</t>
  </si>
  <si>
    <t>Software diseño avanzado de procesos industriales (inversión)</t>
  </si>
  <si>
    <t>Paquete DELMIA - PLM Collaboration Academic Bundle EDU12</t>
  </si>
  <si>
    <t>Software de simulación avanzado (inversión)</t>
  </si>
  <si>
    <t>Paquete SIMULIA</t>
  </si>
  <si>
    <t>Software avanzado de manejo de proyectos (inversión)</t>
  </si>
  <si>
    <t>Paquete ENOVIA – SMARTEAM</t>
  </si>
  <si>
    <t>Software avanzado de presentación de proyectos (inversión)</t>
  </si>
  <si>
    <t>Paquete 3DVIA</t>
  </si>
  <si>
    <t>Equipos de laboratorio</t>
  </si>
  <si>
    <t>Osciloscopio (inversión)</t>
  </si>
  <si>
    <t>Osciloscopio Digital Marca Rigol, 50MHz, 1 GS/s,
2 canales, TFT color LCD, puerto USB, FFT, 11
medidas automáticas, interface de usuario
multilenguaje, certificado de calibración</t>
  </si>
  <si>
    <t>Rigol</t>
  </si>
  <si>
    <t>Generadores de función (inversión)</t>
  </si>
  <si>
    <t>20 Mhz</t>
  </si>
  <si>
    <t>Fuentes DC (inversión)</t>
  </si>
  <si>
    <t>Dual</t>
  </si>
  <si>
    <t>Muebles (inversión)</t>
  </si>
  <si>
    <t>Puestos de trabajo (mesa + sillas)</t>
  </si>
  <si>
    <t>Gabinetes</t>
  </si>
  <si>
    <t>Equipo (inversión)</t>
  </si>
  <si>
    <t>Equipo de prototipado rápido (impresora 3D)</t>
  </si>
  <si>
    <t>Kits Microcontroladores</t>
  </si>
  <si>
    <t xml:space="preserve">Sistemas de desarrollo de Microcontrolador PIC </t>
  </si>
  <si>
    <t>Kits Laboratorio Electrónica Industrial (inversión)</t>
  </si>
  <si>
    <t>Variadores, reguladores de velocidad, plc's</t>
  </si>
  <si>
    <t>511-0-131-04</t>
  </si>
  <si>
    <t>Atención Prehospitalaria</t>
  </si>
  <si>
    <t>Video proyector</t>
  </si>
  <si>
    <t>Proyector Video Beam Epson S6 Ex30 2200 Lumens Lcd Portatil</t>
  </si>
  <si>
    <t>???</t>
  </si>
  <si>
    <t>Paquete tarjeta de triage</t>
  </si>
  <si>
    <t>paquete</t>
  </si>
  <si>
    <t>simulador ambulancia</t>
  </si>
  <si>
    <t>Simulador de ambulancia dotada</t>
  </si>
  <si>
    <t xml:space="preserve">Escritorio </t>
  </si>
  <si>
    <t>Escritorio Recto en L Para Oficina
Escritorio para Oficina con cajonera fija de dos cajones con cerradura + extension para PC. Med: 140x070x140 , bandeja porta teclado, porta Cpu, cajonera rodante.</t>
  </si>
  <si>
    <t>Silla</t>
  </si>
  <si>
    <t xml:space="preserve">SILLA ERGONOMICA GIRATORIA ALTA SIN BRAZOS </t>
  </si>
  <si>
    <t>511-0-131-13</t>
  </si>
  <si>
    <t>FISIOTERAPIA Y KINESIOLOGÍA UNA COHORTE</t>
  </si>
  <si>
    <t>EQUIPOS MODALIDADES</t>
  </si>
  <si>
    <t>TENS, LASER, US</t>
  </si>
  <si>
    <t>511-0-263-32</t>
  </si>
  <si>
    <t>X COHORTE DE ADMINISTRACIÓN INDUSTRIAL</t>
  </si>
  <si>
    <t>DOTACIÓN DE MESAS Y SILLAS PARA EL SALON I205</t>
  </si>
  <si>
    <t xml:space="preserve">(ESTRUCTUIRA METALICA  EN LAMINA COLD ROLLED , COLOR MADERA , ENTREPAÑO PARA LIBROS EN LAMINA Y TAPA EN TABLEX DE 30 MM CON ENCHAPE EN FORMICA COOR MADERA DE 70X50X74 DE ALTURA   </t>
  </si>
  <si>
    <t xml:space="preserve">MESA DE ESTUDIO </t>
  </si>
  <si>
    <t xml:space="preserve">MESAS </t>
  </si>
  <si>
    <t>DOTACIÓN DE MESAS Y SILLAS PARA EL SALON I206</t>
  </si>
  <si>
    <t xml:space="preserve">SILLAS DE POLIPROPILENO  , CON VENAS , SOLDADURA MIG SIN CORDONES </t>
  </si>
  <si>
    <t>SILLA FIJA CROMADA</t>
  </si>
  <si>
    <t xml:space="preserve">SILLAS </t>
  </si>
  <si>
    <t>511-1-223-05</t>
  </si>
  <si>
    <t>Maestria en Instrumentación Física</t>
  </si>
  <si>
    <t>scaner</t>
  </si>
  <si>
    <t>511-1-234-27</t>
  </si>
  <si>
    <t>MAESTRÍA EN COMUNICACIÓN EDUCATIVA</t>
  </si>
  <si>
    <t>CamarWebcam</t>
  </si>
  <si>
    <t>Portatil</t>
  </si>
  <si>
    <t>uno</t>
  </si>
  <si>
    <t>511-1-234-29</t>
  </si>
  <si>
    <t>Teléfono</t>
  </si>
  <si>
    <t>dos líneas</t>
  </si>
  <si>
    <t>Ventilador</t>
  </si>
  <si>
    <t>De torre</t>
  </si>
  <si>
    <t>511-1-242-46</t>
  </si>
  <si>
    <t>MAESTRIA EN INVESTIGACION OPERATIVA Y ESTADISTICA</t>
  </si>
  <si>
    <t>COMPUTADOR MESA</t>
  </si>
  <si>
    <t>511-1-243-06</t>
  </si>
  <si>
    <t>MAESTRÍA EN INGENIERÍA ELÉCTRICA</t>
  </si>
  <si>
    <t>Muebles y enseres</t>
  </si>
  <si>
    <t>Sillas y puesto de trabajo</t>
  </si>
  <si>
    <t>511-22-131-68</t>
  </si>
  <si>
    <t xml:space="preserve">VENTA DE SERVICIOS CRIE </t>
  </si>
  <si>
    <t>Computador para edición de la red interna de televisión de la UTP.</t>
  </si>
  <si>
    <t>Tarjeta intel DP55WB, procesador Intel Core 17-860 2.8 Ghz, DD 1 Tb, RAM 2 Gb, unidad lectora DVD Dvd-rw, tarjeta de video: ATI radeon 4550 1 Gb vram, monitor Janus 18.5" negro brillante.</t>
  </si>
  <si>
    <t>511-22-214-05</t>
  </si>
  <si>
    <t>ILEX  EXTENSIÓN</t>
  </si>
  <si>
    <t>COMPUTADOR</t>
  </si>
  <si>
    <t>Portatil Tipo 1</t>
  </si>
  <si>
    <t>HP-COMPAQ   DELL</t>
  </si>
  <si>
    <t>511-22-242-36</t>
  </si>
  <si>
    <t>Extensión GEIO</t>
  </si>
  <si>
    <t xml:space="preserve">Impresora </t>
  </si>
  <si>
    <t>Impresora Tipo 2</t>
  </si>
  <si>
    <t>511-22-244-01</t>
  </si>
  <si>
    <t>LAB. DE METROLOGÍA DIMENSIONAL</t>
  </si>
  <si>
    <t>Juego de Bloques</t>
  </si>
  <si>
    <t>Caja de Bloques marca MITUTOYO  de 125 mm a 500 mm ( 8 bloques).</t>
  </si>
  <si>
    <t>MITUTOYO</t>
  </si>
  <si>
    <t>Zoom optico</t>
  </si>
  <si>
    <t>20 aumentos,  tripode y  la prensa de sujeción</t>
  </si>
  <si>
    <t>511-22-252-27</t>
  </si>
  <si>
    <t>Laboratorio de Genética Médica</t>
  </si>
  <si>
    <t>TIPO II</t>
  </si>
  <si>
    <t xml:space="preserve">HP </t>
  </si>
  <si>
    <t>511-22-265-06</t>
  </si>
  <si>
    <t>LABORATORIO DE ANALISIS DE AGUAS Y ALIMENTOS-UTP</t>
  </si>
  <si>
    <t>Computador tipo I</t>
  </si>
  <si>
    <t>Silla ergonomica, según caracterisiticas de la Universidad</t>
  </si>
  <si>
    <t>511-22-272-29</t>
  </si>
  <si>
    <t>CENTRO REGIONAL DE PRODUCCION MAS LIMPIA EJE CAFETERO</t>
  </si>
  <si>
    <t>511-23-024-14</t>
  </si>
  <si>
    <t>ANALISIS DE BENEFICIOS FUSION DE MERCADOS - CONVENIO ESPECIFICO CREG 02/2010</t>
  </si>
  <si>
    <t>Computador, Impresora, Scanner</t>
  </si>
  <si>
    <t>Computador portatil Apple</t>
  </si>
  <si>
    <t>Mac-Pro 13-inch</t>
  </si>
  <si>
    <t>ANALISIS DE BENEFICIOS FUSION DE MERCADOS - CONVENIO ESPECIFICO CREG 02/2011</t>
  </si>
  <si>
    <t>Equipo de comunicación</t>
  </si>
  <si>
    <t>Telefono</t>
  </si>
  <si>
    <t>Telefono con altavoz</t>
  </si>
  <si>
    <t>511-24-244-45</t>
  </si>
  <si>
    <t>PROTOCOLO E20</t>
  </si>
  <si>
    <t>Computadores y accesorios</t>
  </si>
  <si>
    <t>Software simulador COMBUSTIÓN</t>
  </si>
  <si>
    <t>Herramientas y analizador de motor y y Viscisimetro, cronometros, Bombas de combustible extermas, Balanza digital</t>
  </si>
  <si>
    <t xml:space="preserve">Dinamomentro </t>
  </si>
  <si>
    <t xml:space="preserve">Modulo de consumo </t>
  </si>
  <si>
    <t>Potenciostato</t>
  </si>
  <si>
    <t>Acelerometro</t>
  </si>
  <si>
    <t>Kit Reparación Carburados</t>
  </si>
  <si>
    <t>511-4-131-04</t>
  </si>
  <si>
    <t>EMISORA UTP</t>
  </si>
  <si>
    <t>Equipos de protección</t>
  </si>
  <si>
    <t>UPS</t>
  </si>
  <si>
    <t>UPS POWERCOM MODELO VGD DE 2KVA, TOPOLOGÍA TRUE ON LINE</t>
  </si>
  <si>
    <t>Powercom</t>
  </si>
  <si>
    <t>Rack</t>
  </si>
  <si>
    <t xml:space="preserve">RACK EXTERNO DE BATERIAS PARA AUTONOMIA DE TREINTA  MINUTOS </t>
  </si>
  <si>
    <t>511-4-131-05</t>
  </si>
  <si>
    <t>UNIVIRTUAL</t>
  </si>
  <si>
    <t>Servidor HP ProLiant BL460c Carrier-Grade Server Blade</t>
  </si>
  <si>
    <t>Adobe CS5 Desing Standard/Licencia Perpetua</t>
  </si>
  <si>
    <t>Adobe Dream Weaver CS5/Licencia Perpetua</t>
  </si>
  <si>
    <t>Plataforma de envío de mensajes de Texto (año)</t>
  </si>
  <si>
    <t>511-4-131-07</t>
  </si>
  <si>
    <t>Jardín Botánico</t>
  </si>
  <si>
    <t>Muebles de oficina</t>
  </si>
  <si>
    <t>Equipos para oficina</t>
  </si>
  <si>
    <t>511-4-131-06</t>
  </si>
  <si>
    <t xml:space="preserve">ILEX </t>
  </si>
  <si>
    <t>Equipos audiovisuales</t>
  </si>
  <si>
    <t>VIDEOBEAM</t>
  </si>
  <si>
    <t>TIPO 2  - ULTRAPORTÁTIL</t>
  </si>
  <si>
    <t>TIPO 1 - PORTÁTIL</t>
  </si>
  <si>
    <t>Sony - Panasonic - LG - Samsung</t>
  </si>
  <si>
    <t>DVD</t>
  </si>
  <si>
    <t>Audífonos con micrófono integrado (reposicion)</t>
  </si>
  <si>
    <t>Ref. TS-411 M DISTRIOCCIDENTE S.A.</t>
  </si>
  <si>
    <t>Talkstar</t>
  </si>
  <si>
    <t>TIPO 1</t>
  </si>
  <si>
    <t xml:space="preserve">IX CONVOCATORIA </t>
  </si>
  <si>
    <t>Proyectos Actualizacion Reposicion y Compra de Equipos</t>
  </si>
  <si>
    <t>FORMATOS DE PRESUPUESTO</t>
  </si>
  <si>
    <t>VIGENCIA  2010-2011</t>
  </si>
  <si>
    <t>PROYECCION COMPRA DE EQUIPOS</t>
  </si>
  <si>
    <r>
      <t xml:space="preserve">1. </t>
    </r>
    <r>
      <rPr>
        <sz val="10"/>
        <rFont val="Arial"/>
        <family val="2"/>
      </rPr>
      <t xml:space="preserve">Para identificar el equipo, tipo, marca, costo unidad, consulte los archivos sobre Especificaciones Técnicas </t>
    </r>
  </si>
  <si>
    <t>Especificaciones Técnicas Equipos</t>
  </si>
  <si>
    <r>
      <t xml:space="preserve">Equipo Audiovisual: </t>
    </r>
    <r>
      <rPr>
        <sz val="10"/>
        <rFont val="Arial"/>
        <family val="2"/>
      </rPr>
      <t xml:space="preserve">Video Proyector, Proyector de Acetatos, Televisor, Cámara de Video, Cámara Fotográfica, Grabadora Periodística, Grabadora, Pantalla de Proyección, </t>
    </r>
  </si>
  <si>
    <t>Reproductores de Video, Micrófonos, Consolas de Audio</t>
  </si>
  <si>
    <r>
      <t xml:space="preserve">Equipo de Sistemas: </t>
    </r>
    <r>
      <rPr>
        <sz val="10"/>
        <rFont val="Arial"/>
        <family val="2"/>
      </rPr>
      <t>Computador, Impresora, Scanner</t>
    </r>
  </si>
  <si>
    <r>
      <t xml:space="preserve">Software: </t>
    </r>
    <r>
      <rPr>
        <sz val="10"/>
        <rFont val="Arial"/>
        <family val="2"/>
      </rPr>
      <t>Actualización de Licencias</t>
    </r>
  </si>
  <si>
    <r>
      <t xml:space="preserve">Equipo de Protección: </t>
    </r>
    <r>
      <rPr>
        <sz val="10"/>
        <rFont val="Arial"/>
        <family val="2"/>
      </rPr>
      <t>UPS</t>
    </r>
  </si>
  <si>
    <r>
      <t xml:space="preserve">Equipo de Comunicación: </t>
    </r>
    <r>
      <rPr>
        <sz val="10"/>
        <rFont val="Arial"/>
        <family val="2"/>
      </rPr>
      <t>Fax, Teléfono</t>
    </r>
  </si>
  <si>
    <r>
      <t xml:space="preserve">Equipo de Laboratorio: </t>
    </r>
    <r>
      <rPr>
        <sz val="10"/>
        <rFont val="Arial"/>
        <family val="2"/>
      </rPr>
      <t>Equipos especiales para prácticas o actividades particulares</t>
    </r>
  </si>
  <si>
    <r>
      <t xml:space="preserve">Muebles y Enseres: </t>
    </r>
    <r>
      <rPr>
        <sz val="10"/>
        <rFont val="Arial"/>
        <family val="2"/>
      </rPr>
      <t>Sillas, Tableros, Bibliotecas, Puesto de Trabajo</t>
    </r>
  </si>
  <si>
    <r>
      <t xml:space="preserve">2. </t>
    </r>
    <r>
      <rPr>
        <sz val="10"/>
        <rFont val="Arial"/>
        <family val="2"/>
      </rPr>
      <t>Si el equipo a solicitar no está incluido en las ayudas de la página Web, por favor anexe las cotizaciones que nos permitan tener una referencia para la compra</t>
    </r>
  </si>
  <si>
    <r>
      <t>Nota:</t>
    </r>
    <r>
      <rPr>
        <sz val="10"/>
        <rFont val="Arial"/>
        <family val="2"/>
      </rPr>
      <t xml:space="preserve"> Diligenciar únicamente los espacios en blanco</t>
    </r>
  </si>
  <si>
    <t>FACULTAD</t>
  </si>
  <si>
    <t>PROY. Nº</t>
  </si>
  <si>
    <t>DEPENDENCIA</t>
  </si>
  <si>
    <t>ITEM</t>
  </si>
  <si>
    <t>NOMBRE DEL EQUIPO</t>
  </si>
  <si>
    <t>ESPECIFICACIONES Y/O TIPO</t>
  </si>
  <si>
    <t>MARCA O REFERENCIA</t>
  </si>
  <si>
    <t>COSTO UNIDAD (Iva Incluido)</t>
  </si>
  <si>
    <t>AÑO 1</t>
  </si>
  <si>
    <t xml:space="preserve">CANTIDAD </t>
  </si>
  <si>
    <t>TOTAL</t>
  </si>
  <si>
    <t xml:space="preserve">BELLAS ARTES </t>
  </si>
  <si>
    <t>Tablero Interactivo E-Beam</t>
  </si>
  <si>
    <t xml:space="preserve">TABLERO INTERACTIVO E-BEAM. Sensor principal, Lapiz Electronico e-beam Iteract, 4 porta marcadores sensores e-beam capture, 1 Borrador sensor e-beam capture, software Interact y capture de  e-beam. 3 Bases para fijar el sensor principal y cable USB.  </t>
  </si>
  <si>
    <t>E-Beam de Luida</t>
  </si>
  <si>
    <t>CIENCIAS AMBIENTALES</t>
  </si>
  <si>
    <t>Estereomicroscopio binocular de 45º de inclinación. Con oculares de 10X y 20X
Con dos objetivos entre 1X y 2X ó 1X y 3X ó 1X y 4X ó 2X y 3X ó 2X y 4X ó 3X y 4X para seleccionar. 
Distancia de trabajo 90mm
En la parte superior con lámpara de halógeno de 6V/20W y en la parte inferior con lámpara incandescente de 20W</t>
  </si>
  <si>
    <t>PHYSIS 5303PXSB</t>
  </si>
  <si>
    <t>Estereoscopio de Espejo</t>
  </si>
  <si>
    <t>GEOSCOPE ECONOMY MIRROR STEREOSCOPE
Estereocopio de espejo portátil. Para fotografías estereo  de 9 pulgadas X 9 pulgadas.  Tamaño 2 pulgadas X 6 1½ pulgadas X 14 pulgadas. Con lente 4X de aumento. Ajuste interpupilar de 55 a 75 mm. Visón de 12 grados y foco de acercamiento de 150mm</t>
  </si>
  <si>
    <t xml:space="preserve"> FORESTRY REF. 50999</t>
  </si>
  <si>
    <t>CIENCIAS BÁSICAS</t>
  </si>
  <si>
    <t>CIENCIAS DE LA EDUCACIÓN</t>
  </si>
  <si>
    <t>CIENCIAS DE LA SALUD</t>
  </si>
  <si>
    <t>INGENIERIAS</t>
  </si>
  <si>
    <t>INGENIERIA INDUSTRIAL</t>
  </si>
  <si>
    <t xml:space="preserve">TECNOLOGIA </t>
  </si>
  <si>
    <t>VICERRECTORIA DE RESPONSABILIDAD SOCIAL Y BIENESTAR UNIVERSITARIO</t>
  </si>
  <si>
    <t>Hardware</t>
  </si>
  <si>
    <t xml:space="preserve"> INGENIERIA MMECANICA</t>
  </si>
  <si>
    <t>CENTRO BIBLIOTECA</t>
  </si>
  <si>
    <t>ILUMINIACIÓN PARA GRABACIONES</t>
  </si>
  <si>
    <t>Para comunicación en el momento de la grabación.</t>
  </si>
  <si>
    <t>Para la red interna de televisióon CCTV.</t>
  </si>
  <si>
    <t>Para incrementar el circuito cerrado de televisión en la UTP.</t>
  </si>
  <si>
    <t>Centro de Televisión CRIE. Para grabar o digitalizar.</t>
  </si>
  <si>
    <t>Tecnología Industrial</t>
  </si>
  <si>
    <t>Atlas Ti</t>
  </si>
  <si>
    <t>Atlas ti v 6 licencia academica para 20 usuarios envio electronico</t>
  </si>
  <si>
    <t>atlas.ti</t>
  </si>
  <si>
    <t>MINITAB</t>
  </si>
  <si>
    <t>Minitab16 LICENCIA ANUAL 16 A 25 USUARIOS</t>
  </si>
  <si>
    <t>TOTAL COMPRA DE EQUIPO</t>
  </si>
  <si>
    <t>Listado de Proyectos y equipos no aprobados</t>
  </si>
  <si>
    <r>
      <t xml:space="preserve">1. Escuela de Música: </t>
    </r>
    <r>
      <rPr>
        <sz val="11"/>
        <rFont val="Arial"/>
        <family val="2"/>
      </rPr>
      <t xml:space="preserve"> Implementación y consolidación del area de informatica musical, complementación de orquesta de cuerdas tipicas y elementos audiovisuales</t>
    </r>
  </si>
  <si>
    <t>Televisor LCD - Led</t>
  </si>
  <si>
    <t xml:space="preserve">Televisor Edge LED BRAVIA de 52" Monolithic Serie NX con Sintonizador Digital Europeo DVB-T - KDL-52NX807 </t>
  </si>
  <si>
    <t>Teatro en Casa</t>
  </si>
  <si>
    <t xml:space="preserve">Sistema Completo de Teatro en Casa de 1000W de Potencia de 5.2 Canales - DAV-JZ8888K </t>
  </si>
  <si>
    <t>Estante para Televisor</t>
  </si>
  <si>
    <t>Estante para Televisor con puerta para cerrar y capacidad para guardar TV y Teatro en Casa</t>
  </si>
  <si>
    <r>
      <t xml:space="preserve">2. Escuela de Artes Plásticas  y Visuales: </t>
    </r>
    <r>
      <rPr>
        <sz val="11"/>
        <rFont val="Arial"/>
        <family val="2"/>
      </rPr>
      <t xml:space="preserve"> Actualización, reposisción y compra de equipo  para los Talleres del Area Bidimensional de la Escuela de Artes Visuales</t>
    </r>
  </si>
  <si>
    <r>
      <t xml:space="preserve">3. Departamento de Humanidades e Idiomas: </t>
    </r>
    <r>
      <rPr>
        <sz val="11"/>
        <rFont val="Arial"/>
        <family val="2"/>
      </rPr>
      <t>Aula digital e interactiva Lic. En Enseñanza Lengua Inglesa</t>
    </r>
  </si>
  <si>
    <r>
      <t xml:space="preserve">4. Facultad de Ciencias Ambientales: </t>
    </r>
    <r>
      <rPr>
        <sz val="11"/>
        <rFont val="Arial"/>
        <family val="2"/>
      </rPr>
      <t>Aula digital e interactiva Lic. En Enseñanza Lengua Inglesa</t>
    </r>
  </si>
  <si>
    <r>
      <t xml:space="preserve">5. Departamento de Dibujo: </t>
    </r>
    <r>
      <rPr>
        <sz val="11"/>
        <rFont val="Arial"/>
        <family val="2"/>
      </rPr>
      <t>Adquisición de equipos para la Sala de Autocad</t>
    </r>
  </si>
  <si>
    <r>
      <t xml:space="preserve">6. Departamento de Física: </t>
    </r>
    <r>
      <rPr>
        <sz val="11"/>
        <rFont val="Arial"/>
        <family val="2"/>
      </rPr>
      <t>Mejoramiento de los Laboratorios Física</t>
    </r>
  </si>
  <si>
    <r>
      <t xml:space="preserve">7. Escuela de Español y Comunicación Audiovisual: </t>
    </r>
    <r>
      <rPr>
        <sz val="11"/>
        <rFont val="Arial"/>
        <family val="2"/>
      </rPr>
      <t>Actualización, repocisión de compra de equipo para la Escuela de Español y Comunicación Audiovisual</t>
    </r>
  </si>
  <si>
    <t>Videoproyector</t>
  </si>
  <si>
    <t xml:space="preserve">EPSON Power Lite W10+ 2600 lúmenes. WXGA(1280x800). HDMI.  Peso aprox.  2.3 Kg. </t>
  </si>
  <si>
    <t>Camara Fotográfica Digital</t>
  </si>
  <si>
    <t xml:space="preserve">CAMARA FOTOGRAFICA DIGITAL COMPACTA LUMIX DE
PANASONIC DMC-F3PU 12.1
megapixeles, Zoom optico de 4X, pantalla de cristal liduido de
2.5",
</t>
  </si>
  <si>
    <t>PANASONIC DMC-F3PU 12.1</t>
  </si>
  <si>
    <t xml:space="preserve">PROYECTOR DE VIDEO PANASONIC PT-LB1U
Luminosidad de 2200 ansi lumens, resolucion 1024x768 (XGA),
entradas de video y computador, incluye maletin.
</t>
  </si>
  <si>
    <t>PANASONIC PT-LB1U</t>
  </si>
  <si>
    <r>
      <t xml:space="preserve">8. Facultad Ciencias de la Salud: </t>
    </r>
    <r>
      <rPr>
        <sz val="11"/>
        <rFont val="Arial"/>
        <family val="2"/>
      </rPr>
      <t>Laboratorios Facultad de Ciencias de la Salud</t>
    </r>
  </si>
  <si>
    <r>
      <t xml:space="preserve">9. Ingeniería Electrica: </t>
    </r>
    <r>
      <rPr>
        <sz val="11"/>
        <rFont val="Arial"/>
        <family val="2"/>
      </rPr>
      <t>Laboratorios de Ingeniería Electrica</t>
    </r>
  </si>
  <si>
    <r>
      <t xml:space="preserve">10. Ingenieria de Sistemas y Computación: </t>
    </r>
    <r>
      <rPr>
        <sz val="11"/>
        <rFont val="Arial"/>
        <family val="2"/>
      </rPr>
      <t>Laboratorio de Electonica de Ing. De Sistemas</t>
    </r>
  </si>
  <si>
    <r>
      <t xml:space="preserve">11. Ingeniería Física: </t>
    </r>
    <r>
      <rPr>
        <sz val="11"/>
        <rFont val="Arial"/>
        <family val="2"/>
      </rPr>
      <t>Actualización, repocisión de compra de equipo para el Programa Ing. Física</t>
    </r>
  </si>
  <si>
    <r>
      <t xml:space="preserve">12. Facultad de Ingeniería Industrial: </t>
    </r>
    <r>
      <rPr>
        <sz val="11"/>
        <rFont val="Arial"/>
        <family val="2"/>
      </rPr>
      <t>Laboratorios Virtuales Facultad de Ingeniería Industrial</t>
    </r>
  </si>
  <si>
    <r>
      <t xml:space="preserve">13. Escuela Tecnología Electrica: </t>
    </r>
    <r>
      <rPr>
        <sz val="11"/>
        <rFont val="Arial"/>
        <family val="2"/>
      </rPr>
      <t>Adquisición de Software, de implementos de protección electrica y de elementos de seguridad para trabajos en alturas.</t>
    </r>
    <r>
      <rPr>
        <b/>
        <sz val="11"/>
        <rFont val="Arial"/>
        <family val="2"/>
      </rPr>
      <t xml:space="preserve"> </t>
    </r>
  </si>
  <si>
    <r>
      <t xml:space="preserve">14. Escuela Tecnología Química: </t>
    </r>
    <r>
      <rPr>
        <sz val="11"/>
        <rFont val="Arial"/>
        <family val="2"/>
      </rPr>
      <t>Actualización y modernización laboratorio de fisicoquímica.</t>
    </r>
  </si>
  <si>
    <r>
      <t xml:space="preserve">15. Escuela Tecnología Mecanica: </t>
    </r>
    <r>
      <rPr>
        <sz val="11"/>
        <rFont val="Arial"/>
        <family val="2"/>
      </rPr>
      <t>Dinamometro para el Laboratorio de Motores Combustion Interna de la ETM.</t>
    </r>
  </si>
  <si>
    <r>
      <t xml:space="preserve">16. Escula de Tecnología Industrial:  </t>
    </r>
    <r>
      <rPr>
        <sz val="11"/>
        <rFont val="Arial"/>
        <family val="2"/>
      </rPr>
      <t>Actualización Laboratorio de Producción: NOTA: Se aprueba en reunión con el jefe, Conrado y Reinaldo la compra sólo del Software</t>
    </r>
  </si>
  <si>
    <t>CAPACITACION SOFTWARE</t>
  </si>
  <si>
    <t>Entrenamiento especializado en Atlas ti duracion 16 horas con docente experto</t>
  </si>
  <si>
    <t>CAPACITACION 16 horas a 20 docentes en Pereira - sede la Universidad</t>
  </si>
  <si>
    <r>
      <t xml:space="preserve">17. Quimica Industrial:  </t>
    </r>
    <r>
      <rPr>
        <sz val="11"/>
        <rFont val="Arial"/>
        <family val="2"/>
      </rPr>
      <t xml:space="preserve">Equipamiento básico para el laboratorio de operaciones unitarias. </t>
    </r>
  </si>
  <si>
    <r>
      <t xml:space="preserve">18. Centro de Recursos Educativos e Infromaticos: </t>
    </r>
    <r>
      <rPr>
        <sz val="11"/>
        <rFont val="Arial"/>
        <family val="2"/>
      </rPr>
      <t>Actualización de Equipos de Computo Laboratorio de Redes para Prg. Tec e Ing.</t>
    </r>
  </si>
  <si>
    <r>
      <t xml:space="preserve">19. V. Responsabilidad Social y Bienestar Universitario: </t>
    </r>
    <r>
      <rPr>
        <sz val="11"/>
        <rFont val="Arial"/>
        <family val="2"/>
      </rPr>
      <t>Adquisición de Equipos  e implemetación deportiva para el Area de Deportes y recreación.</t>
    </r>
  </si>
  <si>
    <t>Discos en caucho</t>
  </si>
  <si>
    <t>Discos en Caucho  de 25 kilos</t>
  </si>
  <si>
    <t>Discos en Caucho  de 20 kilos</t>
  </si>
  <si>
    <t>Discos en Caucho  de 15 kilos</t>
  </si>
  <si>
    <t>Discos en caucho de 10 kilos</t>
  </si>
  <si>
    <t>Discos en caucho de 5 kilos</t>
  </si>
  <si>
    <t>Discos en caucho de 2.5 kilos</t>
  </si>
  <si>
    <t>Camara Sony Filmadora de disco duro con memoria de 1 Giga</t>
  </si>
  <si>
    <t xml:space="preserve">HDD Camcorder  Sony SDR- CX150 con tripode </t>
  </si>
  <si>
    <r>
      <t>20. División de Sistemas:</t>
    </r>
    <r>
      <rPr>
        <sz val="11"/>
        <rFont val="Arial"/>
        <family val="2"/>
      </rPr>
      <t xml:space="preserve"> Reposición de equipos de computo para las areas administrativas</t>
    </r>
  </si>
  <si>
    <t>Impresoras</t>
  </si>
  <si>
    <t>HP, Kyocera</t>
  </si>
  <si>
    <r>
      <t xml:space="preserve">21. Facultad de Ingeniería Mecanica: </t>
    </r>
    <r>
      <rPr>
        <sz val="11"/>
        <rFont val="Arial"/>
        <family val="2"/>
      </rPr>
      <t>Compra de Equipo area curricular de ciencias termicas</t>
    </r>
  </si>
  <si>
    <t>VIGENCIA</t>
  </si>
  <si>
    <t>Suma de TOTAL_APROBADO</t>
  </si>
  <si>
    <t xml:space="preserve">RUBRO
</t>
  </si>
  <si>
    <t xml:space="preserve">CDP
</t>
  </si>
  <si>
    <t>FICHA</t>
  </si>
  <si>
    <t>CANTIDAD_SOLICITADA</t>
  </si>
  <si>
    <t>VALOR_UNITARIO</t>
  </si>
  <si>
    <t>Total</t>
  </si>
  <si>
    <t>211-705-22-2</t>
  </si>
  <si>
    <t>SOSTENIBILIDAD DE HARDWARE Y SOFTWARE (SISTEMAS)</t>
  </si>
  <si>
    <t>Portátil</t>
  </si>
  <si>
    <t>Computador Personal Tipo 2</t>
  </si>
  <si>
    <t>Computador Personal Tipo 1</t>
  </si>
  <si>
    <t xml:space="preserve">
211-705-22-2
</t>
  </si>
  <si>
    <t xml:space="preserve">
134</t>
  </si>
  <si>
    <t xml:space="preserve">
135</t>
  </si>
  <si>
    <t>SOSTENIBILIDAD DE HARDWARE Y SOFTWARE (CRIE)</t>
  </si>
  <si>
    <t xml:space="preserve">
131</t>
  </si>
  <si>
    <t xml:space="preserve">
 211-705-22-2
</t>
  </si>
  <si>
    <t xml:space="preserve">
130</t>
  </si>
  <si>
    <t>211-705-22-3</t>
  </si>
  <si>
    <t>INFRAESTRUCTURA Y COMUNICACION</t>
  </si>
  <si>
    <t xml:space="preserve">
211-705-22-4
</t>
  </si>
  <si>
    <t xml:space="preserve">
149</t>
  </si>
  <si>
    <t>AUTOMATIZACION DE RECURSOS FISICOS</t>
  </si>
  <si>
    <t xml:space="preserve">
320-705-21-1
</t>
  </si>
  <si>
    <t xml:space="preserve">
155</t>
  </si>
  <si>
    <t>SALUD OCUPACIONAL</t>
  </si>
  <si>
    <t>320-705-21</t>
  </si>
  <si>
    <t>(Todas)</t>
  </si>
  <si>
    <t>TIPO_CENTRO</t>
  </si>
  <si>
    <t>ADMINISTRATIVOS</t>
  </si>
  <si>
    <t xml:space="preserve">RUBRO </t>
  </si>
  <si>
    <t>Computador Personal Tipo 3</t>
  </si>
  <si>
    <t>Computador Personal Tipo 4</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</si>
</sst>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0_);_(&quot;$&quot;* \(#,##0\);_(&quot;$&quot;* &quot;-&quot;??_);_(@_)"/>
    <numFmt numFmtId="165" formatCode="&quot;$&quot;\ #,##0"/>
  </numFmts>
  <fonts count="5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Arial"/>
      <family val="2"/>
    </font>
    <font>
      <sz val="10"/>
      <name val="Arial"/>
      <family val="2"/>
    </font>
    <font>
      <sz val="10"/>
      <color indexed="8"/>
      <name val="Arial"/>
      <family val="2"/>
    </font>
    <font>
      <sz val="9"/>
      <name val="Arial"/>
      <family val="2"/>
    </font>
    <font>
      <b/>
      <sz val="10"/>
      <name val="Arial"/>
      <family val="2"/>
    </font>
    <font>
      <sz val="11"/>
      <name val="Calibri"/>
      <family val="2"/>
    </font>
    <font>
      <b/>
      <sz val="10"/>
      <color indexed="8"/>
      <name val="Arial"/>
      <family val="2"/>
    </font>
    <font>
      <sz val="12"/>
      <name val="Arial"/>
      <family val="2"/>
    </font>
    <font>
      <b/>
      <sz val="12"/>
      <name val="Arial"/>
      <family val="2"/>
    </font>
    <font>
      <u val="single"/>
      <sz val="10"/>
      <color indexed="12"/>
      <name val="Arial"/>
      <family val="2"/>
    </font>
    <font>
      <b/>
      <u val="single"/>
      <sz val="10"/>
      <color indexed="60"/>
      <name val="Arial"/>
      <family val="2"/>
    </font>
    <font>
      <b/>
      <u val="single"/>
      <sz val="10"/>
      <color indexed="12"/>
      <name val="Arial"/>
      <family val="2"/>
    </font>
    <font>
      <b/>
      <sz val="9"/>
      <name val="Arial"/>
      <family val="2"/>
    </font>
    <font>
      <sz val="11"/>
      <name val="Arial"/>
      <family val="2"/>
    </font>
    <font>
      <b/>
      <sz val="11"/>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5"/>
        <bgColor indexed="64"/>
      </patternFill>
    </fill>
    <fill>
      <patternFill patternType="solid">
        <fgColor theme="2"/>
        <bgColor indexed="64"/>
      </patternFill>
    </fill>
    <fill>
      <patternFill patternType="solid">
        <fgColor indexed="9"/>
        <bgColor indexed="64"/>
      </patternFill>
    </fill>
    <fill>
      <patternFill patternType="solid">
        <fgColor indexed="43"/>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11"/>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2"/>
        <bgColor indexed="64"/>
      </patternFill>
    </fill>
    <fill>
      <patternFill patternType="solid">
        <fgColor indexed="51"/>
        <bgColor indexed="64"/>
      </patternFill>
    </fill>
    <fill>
      <patternFill patternType="solid">
        <fgColor indexed="31"/>
        <bgColor indexed="64"/>
      </patternFill>
    </fill>
    <fill>
      <patternFill patternType="solid">
        <fgColor theme="3" tint="0.7999799847602844"/>
        <bgColor indexed="64"/>
      </patternFill>
    </fill>
    <fill>
      <patternFill patternType="solid">
        <fgColor indexed="40"/>
        <bgColor indexed="64"/>
      </patternFill>
    </fill>
    <fill>
      <patternFill patternType="solid">
        <fgColor indexed="22"/>
        <bgColor indexed="64"/>
      </patternFill>
    </fill>
    <fill>
      <patternFill patternType="solid">
        <fgColor indexed="55"/>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top/>
      <bottom/>
    </border>
    <border>
      <left style="thin"/>
      <right/>
      <top/>
      <bottom/>
    </border>
    <border>
      <left style="thin">
        <color indexed="8"/>
      </left>
      <right style="thin">
        <color indexed="8"/>
      </right>
      <top/>
      <bottom/>
    </border>
    <border>
      <left style="thin"/>
      <right style="thin"/>
      <top style="thin"/>
      <bottom style="thin"/>
    </border>
    <border>
      <left style="thin">
        <color indexed="8"/>
      </left>
      <right style="thin">
        <color indexed="8"/>
      </right>
      <top style="thin">
        <color indexed="8"/>
      </top>
      <bottom/>
    </border>
    <border>
      <left style="thin">
        <color indexed="8"/>
      </left>
      <right/>
      <top style="thin">
        <color indexed="8"/>
      </top>
      <bottom/>
    </border>
    <border>
      <left style="thin">
        <color indexed="8"/>
      </left>
      <right style="thin">
        <color indexed="8"/>
      </right>
      <top style="thin"/>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border>
    <border>
      <left style="thin"/>
      <right/>
      <top style="thin"/>
      <bottom/>
    </border>
    <border>
      <left style="thin"/>
      <right style="thin"/>
      <top style="thin">
        <color indexed="8"/>
      </top>
      <bottom/>
    </border>
    <border>
      <left style="thin"/>
      <right/>
      <top style="thin">
        <color indexed="8"/>
      </top>
      <bottom/>
    </border>
    <border>
      <left style="thin"/>
      <right style="thin"/>
      <top style="thin">
        <color indexed="8"/>
      </top>
      <bottom style="thin"/>
    </border>
    <border>
      <left style="thin"/>
      <right/>
      <top style="thin">
        <color indexed="8"/>
      </top>
      <bottom style="thin"/>
    </border>
    <border>
      <left style="thin">
        <color indexed="8"/>
      </left>
      <right/>
      <top style="thin"/>
      <bottom/>
    </border>
    <border>
      <left style="thin"/>
      <right/>
      <top style="thin"/>
      <bottom style="thin"/>
    </border>
    <border>
      <left/>
      <right/>
      <top style="thin">
        <color indexed="8"/>
      </top>
      <bottom/>
    </border>
    <border>
      <left style="thin"/>
      <right style="thin"/>
      <top/>
      <bottom style="thin"/>
    </border>
    <border>
      <left/>
      <right style="thin"/>
      <top style="thin"/>
      <bottom/>
    </border>
    <border>
      <left style="thin"/>
      <right style="thin"/>
      <top/>
      <bottom/>
    </border>
    <border>
      <left/>
      <right/>
      <top style="thin"/>
      <bottom/>
    </border>
    <border>
      <left/>
      <right style="thin"/>
      <top/>
      <bottom/>
    </border>
    <border>
      <left style="thin"/>
      <right/>
      <top/>
      <bottom style="thin"/>
    </border>
    <border>
      <left/>
      <right/>
      <top/>
      <bottom style="thin"/>
    </border>
    <border>
      <left/>
      <right style="thin"/>
      <top/>
      <bottom style="thin"/>
    </border>
    <border>
      <left style="thin"/>
      <right style="thin"/>
      <top style="hair"/>
      <bottom style="hair"/>
    </border>
    <border>
      <left style="thin"/>
      <right style="thin"/>
      <top style="hair"/>
      <bottom style="medium"/>
    </border>
    <border>
      <left/>
      <right/>
      <top/>
      <bottom style="medium"/>
    </border>
    <border>
      <left style="medium"/>
      <right style="medium"/>
      <top style="medium"/>
      <bottom style="medium"/>
    </border>
    <border>
      <left style="thin"/>
      <right/>
      <top/>
      <bottom style="medium"/>
    </border>
    <border>
      <left style="thin"/>
      <right style="medium"/>
      <top/>
      <bottom style="medium"/>
    </border>
    <border>
      <left style="thin"/>
      <right style="thin"/>
      <top/>
      <bottom style="hair"/>
    </border>
    <border>
      <left style="thin"/>
      <right style="thin"/>
      <top style="medium"/>
      <bottom style="hair"/>
    </border>
    <border>
      <left/>
      <right style="thin"/>
      <top/>
      <bottom style="medium"/>
    </border>
    <border>
      <left/>
      <right style="medium"/>
      <top/>
      <bottom style="medium"/>
    </border>
    <border>
      <left style="thin"/>
      <right style="thin"/>
      <top style="hair"/>
      <bottom/>
    </border>
    <border>
      <left style="thin"/>
      <right style="thin"/>
      <top style="medium"/>
      <bottom/>
    </border>
    <border>
      <left/>
      <right style="thin"/>
      <top style="medium"/>
      <bottom/>
    </border>
    <border>
      <left style="thin"/>
      <right style="thin"/>
      <top/>
      <bottom style="medium"/>
    </border>
    <border>
      <left/>
      <right/>
      <top style="hair"/>
      <bottom/>
    </border>
    <border>
      <left style="thin"/>
      <right/>
      <top style="hair"/>
      <bottom/>
    </border>
    <border>
      <left/>
      <right/>
      <top style="hair"/>
      <bottom style="hair"/>
    </border>
    <border>
      <left style="thin"/>
      <right/>
      <top style="hair"/>
      <bottom style="hair"/>
    </border>
    <border>
      <left/>
      <right/>
      <top style="hair"/>
      <bottom style="medium"/>
    </border>
    <border>
      <left style="thin"/>
      <right/>
      <top style="hair"/>
      <bottom style="medium"/>
    </border>
    <border>
      <left/>
      <right style="thin"/>
      <top/>
      <bottom style="hair"/>
    </border>
    <border>
      <left style="thin"/>
      <right/>
      <top style="thin"/>
      <bottom style="hair"/>
    </border>
    <border>
      <left/>
      <right style="thin"/>
      <top style="hair"/>
      <bottom style="hair"/>
    </border>
    <border>
      <left/>
      <right style="thin"/>
      <top style="hair"/>
      <bottom style="medium"/>
    </border>
    <border>
      <left style="thin"/>
      <right style="thin"/>
      <top style="medium"/>
      <bottom style="medium"/>
    </border>
    <border>
      <left/>
      <right/>
      <top/>
      <bottom style="hair"/>
    </border>
    <border>
      <left style="thin"/>
      <right/>
      <top/>
      <bottom style="hair"/>
    </border>
    <border>
      <left style="thin"/>
      <right style="thin"/>
      <top style="thin"/>
      <bottom style="hair"/>
    </border>
    <border>
      <left/>
      <right/>
      <top style="thin"/>
      <bottom style="thin"/>
    </border>
    <border>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2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0" borderId="0">
      <alignment/>
      <protection/>
    </xf>
    <xf numFmtId="0" fontId="19"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356">
    <xf numFmtId="0" fontId="0" fillId="0" borderId="0" xfId="0" applyFont="1" applyAlignment="1">
      <alignment/>
    </xf>
    <xf numFmtId="0" fontId="0" fillId="33" borderId="0" xfId="0" applyFill="1" applyBorder="1" applyAlignment="1">
      <alignment horizontal="center" vertical="center" wrapText="1"/>
    </xf>
    <xf numFmtId="0" fontId="49" fillId="33" borderId="0" xfId="0" applyFont="1" applyFill="1" applyBorder="1" applyAlignment="1">
      <alignment vertical="center" wrapText="1"/>
    </xf>
    <xf numFmtId="0" fontId="0" fillId="33" borderId="0" xfId="0" applyFill="1" applyBorder="1" applyAlignment="1">
      <alignment vertical="center" wrapText="1"/>
    </xf>
    <xf numFmtId="0" fontId="0" fillId="33" borderId="0" xfId="0" applyFill="1" applyAlignment="1">
      <alignment horizontal="center" vertical="center" wrapText="1"/>
    </xf>
    <xf numFmtId="0" fontId="0" fillId="33" borderId="10" xfId="0" applyFill="1" applyBorder="1" applyAlignment="1">
      <alignment vertical="center" wrapText="1"/>
    </xf>
    <xf numFmtId="0" fontId="0" fillId="33" borderId="11" xfId="0" applyFill="1" applyBorder="1" applyAlignment="1">
      <alignment vertical="center" wrapText="1"/>
    </xf>
    <xf numFmtId="0" fontId="0" fillId="33" borderId="11" xfId="0" applyFill="1" applyBorder="1" applyAlignment="1">
      <alignment horizontal="center" vertical="center" wrapText="1"/>
    </xf>
    <xf numFmtId="0" fontId="0" fillId="33" borderId="12" xfId="0" applyFill="1" applyBorder="1" applyAlignment="1">
      <alignment vertical="center" wrapText="1"/>
    </xf>
    <xf numFmtId="0" fontId="0" fillId="33" borderId="0" xfId="0" applyFill="1" applyAlignment="1">
      <alignment horizontal="center"/>
    </xf>
    <xf numFmtId="0" fontId="0" fillId="33" borderId="0" xfId="0" applyFill="1" applyAlignment="1">
      <alignment/>
    </xf>
    <xf numFmtId="0" fontId="0" fillId="33" borderId="0" xfId="0" applyFill="1" applyAlignment="1">
      <alignment vertical="center" wrapText="1"/>
    </xf>
    <xf numFmtId="0" fontId="0" fillId="33" borderId="13" xfId="0" applyFill="1" applyBorder="1" applyAlignment="1">
      <alignment horizontal="center"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3" fontId="0" fillId="33" borderId="13" xfId="0" applyNumberFormat="1" applyFill="1" applyBorder="1" applyAlignment="1">
      <alignment horizontal="center" vertical="center" wrapText="1"/>
    </xf>
    <xf numFmtId="164" fontId="0" fillId="33" borderId="13" xfId="0" applyNumberFormat="1" applyFill="1" applyBorder="1" applyAlignment="1">
      <alignmen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1" xfId="0" applyFill="1" applyBorder="1" applyAlignment="1">
      <alignment vertical="center" wrapText="1"/>
    </xf>
    <xf numFmtId="0" fontId="0" fillId="33" borderId="22" xfId="0" applyFill="1" applyBorder="1" applyAlignment="1">
      <alignment vertical="center" wrapText="1"/>
    </xf>
    <xf numFmtId="0" fontId="0" fillId="33" borderId="23" xfId="0" applyFill="1" applyBorder="1" applyAlignment="1">
      <alignment vertical="center" wrapText="1"/>
    </xf>
    <xf numFmtId="0" fontId="0" fillId="33" borderId="13" xfId="0" applyFill="1" applyBorder="1" applyAlignment="1">
      <alignment vertical="center" wrapText="1"/>
    </xf>
    <xf numFmtId="0" fontId="0" fillId="33" borderId="24" xfId="0" applyFill="1" applyBorder="1" applyAlignment="1">
      <alignment vertical="center" wrapText="1"/>
    </xf>
    <xf numFmtId="0" fontId="0" fillId="33" borderId="25" xfId="0" applyFill="1" applyBorder="1" applyAlignment="1">
      <alignment vertical="center" wrapText="1"/>
    </xf>
    <xf numFmtId="0" fontId="0" fillId="33" borderId="26" xfId="0" applyFill="1" applyBorder="1" applyAlignment="1">
      <alignment vertical="center" wrapText="1"/>
    </xf>
    <xf numFmtId="0" fontId="0" fillId="33" borderId="20" xfId="0" applyFill="1" applyBorder="1" applyAlignment="1">
      <alignment horizontal="center" vertical="center" wrapText="1"/>
    </xf>
    <xf numFmtId="0" fontId="19" fillId="33" borderId="13" xfId="0" applyFont="1" applyFill="1" applyBorder="1" applyAlignment="1" applyProtection="1">
      <alignment horizontal="center" vertical="center" wrapText="1"/>
      <protection locked="0"/>
    </xf>
    <xf numFmtId="0" fontId="19" fillId="33" borderId="13" xfId="0" applyFont="1" applyFill="1" applyBorder="1" applyAlignment="1" applyProtection="1">
      <alignment horizontal="left" vertical="center" wrapText="1"/>
      <protection locked="0"/>
    </xf>
    <xf numFmtId="0" fontId="19" fillId="33" borderId="13" xfId="0" applyFont="1" applyFill="1" applyBorder="1" applyAlignment="1" applyProtection="1">
      <alignment vertical="center" wrapText="1"/>
      <protection locked="0"/>
    </xf>
    <xf numFmtId="0" fontId="19" fillId="33" borderId="27" xfId="0" applyFont="1" applyFill="1" applyBorder="1" applyAlignment="1" applyProtection="1">
      <alignment horizontal="center" vertical="center" wrapText="1"/>
      <protection locked="0"/>
    </xf>
    <xf numFmtId="3" fontId="19" fillId="33" borderId="13" xfId="0" applyNumberFormat="1" applyFont="1" applyFill="1" applyBorder="1" applyAlignment="1" applyProtection="1">
      <alignment horizontal="center" vertical="center" wrapText="1"/>
      <protection locked="0"/>
    </xf>
    <xf numFmtId="0" fontId="0" fillId="33" borderId="13" xfId="0" applyFill="1" applyBorder="1" applyAlignment="1" applyProtection="1">
      <alignment horizontal="center" vertical="center" wrapText="1"/>
      <protection locked="0"/>
    </xf>
    <xf numFmtId="0" fontId="0" fillId="33" borderId="13" xfId="0" applyFill="1" applyBorder="1" applyAlignment="1">
      <alignment vertical="center" wrapText="1"/>
    </xf>
    <xf numFmtId="0" fontId="0" fillId="33" borderId="13" xfId="0" applyFill="1" applyBorder="1" applyAlignment="1" applyProtection="1">
      <alignment horizontal="left" vertical="center" wrapText="1"/>
      <protection locked="0"/>
    </xf>
    <xf numFmtId="0" fontId="20" fillId="33" borderId="13" xfId="0" applyNumberFormat="1" applyFont="1" applyFill="1" applyBorder="1" applyAlignment="1">
      <alignment horizontal="center" vertical="center" wrapText="1"/>
    </xf>
    <xf numFmtId="0" fontId="19" fillId="33" borderId="13" xfId="0" applyFont="1" applyFill="1" applyBorder="1" applyAlignment="1" applyProtection="1">
      <alignment vertical="top" wrapText="1"/>
      <protection locked="0"/>
    </xf>
    <xf numFmtId="0" fontId="19" fillId="33" borderId="27" xfId="53" applyFont="1" applyFill="1" applyBorder="1" applyAlignment="1" applyProtection="1">
      <alignment horizontal="center" vertical="center" wrapText="1"/>
      <protection/>
    </xf>
    <xf numFmtId="0" fontId="21" fillId="33" borderId="13" xfId="53" applyFont="1" applyFill="1" applyBorder="1" applyAlignment="1" applyProtection="1">
      <alignment horizontal="center" vertical="center" wrapText="1"/>
      <protection/>
    </xf>
    <xf numFmtId="0" fontId="19" fillId="33" borderId="27" xfId="0" applyFont="1" applyFill="1" applyBorder="1" applyAlignment="1" applyProtection="1">
      <alignment horizontal="left" vertical="center" wrapText="1"/>
      <protection locked="0"/>
    </xf>
    <xf numFmtId="164" fontId="0" fillId="33" borderId="13" xfId="0" applyNumberFormat="1" applyFill="1" applyBorder="1" applyAlignment="1">
      <alignment horizontal="center" vertical="center" wrapText="1"/>
    </xf>
    <xf numFmtId="164" fontId="0" fillId="33" borderId="13" xfId="52" applyNumberFormat="1" applyFill="1" applyBorder="1" applyAlignment="1">
      <alignment horizontal="center" vertical="center"/>
      <protection/>
    </xf>
    <xf numFmtId="0" fontId="19" fillId="33" borderId="13" xfId="53" applyFont="1" applyFill="1" applyBorder="1" applyAlignment="1" applyProtection="1">
      <alignment horizontal="center" vertical="center" wrapText="1"/>
      <protection/>
    </xf>
    <xf numFmtId="0" fontId="0" fillId="33" borderId="13" xfId="0" applyFill="1" applyBorder="1" applyAlignment="1">
      <alignment wrapText="1"/>
    </xf>
    <xf numFmtId="0" fontId="0" fillId="33" borderId="13" xfId="0" applyFill="1" applyBorder="1" applyAlignment="1">
      <alignment horizontal="center" wrapText="1"/>
    </xf>
    <xf numFmtId="37" fontId="0" fillId="33" borderId="13" xfId="0" applyNumberFormat="1" applyFill="1" applyBorder="1" applyAlignment="1">
      <alignment horizontal="center"/>
    </xf>
    <xf numFmtId="0" fontId="0" fillId="33" borderId="13" xfId="0" applyFill="1" applyBorder="1" applyAlignment="1">
      <alignment horizontal="left" wrapText="1"/>
    </xf>
    <xf numFmtId="0" fontId="0" fillId="33" borderId="13" xfId="0" applyFill="1" applyBorder="1" applyAlignment="1" applyProtection="1">
      <alignment vertical="center" wrapText="1"/>
      <protection locked="0"/>
    </xf>
    <xf numFmtId="0" fontId="19" fillId="33" borderId="13" xfId="0" applyFont="1" applyFill="1" applyBorder="1" applyAlignment="1" applyProtection="1">
      <alignment/>
      <protection locked="0"/>
    </xf>
    <xf numFmtId="3" fontId="19" fillId="33" borderId="13" xfId="0" applyNumberFormat="1" applyFont="1" applyFill="1" applyBorder="1" applyAlignment="1" applyProtection="1">
      <alignment horizontal="center"/>
      <protection locked="0"/>
    </xf>
    <xf numFmtId="0" fontId="0" fillId="33" borderId="13" xfId="0" applyFont="1" applyFill="1" applyBorder="1" applyAlignment="1" applyProtection="1">
      <alignment horizontal="left" vertical="center" wrapText="1"/>
      <protection locked="0"/>
    </xf>
    <xf numFmtId="3" fontId="19" fillId="33" borderId="13" xfId="0" applyNumberFormat="1" applyFont="1" applyFill="1" applyBorder="1" applyAlignment="1" applyProtection="1">
      <alignment horizontal="center" vertical="center"/>
      <protection locked="0"/>
    </xf>
    <xf numFmtId="0" fontId="0" fillId="33" borderId="13" xfId="0" applyFill="1" applyBorder="1" applyAlignment="1">
      <alignment/>
    </xf>
    <xf numFmtId="0" fontId="0" fillId="33" borderId="13" xfId="0" applyFill="1" applyBorder="1" applyAlignment="1">
      <alignment horizontal="center"/>
    </xf>
    <xf numFmtId="0" fontId="19" fillId="33" borderId="13" xfId="0" applyFont="1" applyFill="1" applyBorder="1" applyAlignment="1">
      <alignment horizontal="center" vertical="center" wrapText="1"/>
    </xf>
    <xf numFmtId="0" fontId="22" fillId="33" borderId="28" xfId="0" applyFont="1" applyFill="1" applyBorder="1" applyAlignment="1">
      <alignment horizontal="center" vertical="center" wrapText="1"/>
    </xf>
    <xf numFmtId="0" fontId="19" fillId="33" borderId="15" xfId="0" applyFont="1" applyFill="1" applyBorder="1" applyAlignment="1">
      <alignment horizontal="center" vertical="center" wrapText="1"/>
    </xf>
    <xf numFmtId="0" fontId="23" fillId="33" borderId="0" xfId="0" applyFont="1" applyFill="1" applyAlignment="1">
      <alignment horizontal="center"/>
    </xf>
    <xf numFmtId="0" fontId="23" fillId="33" borderId="0" xfId="0" applyFont="1" applyFill="1" applyAlignment="1">
      <alignment horizontal="center" vertical="center" wrapText="1"/>
    </xf>
    <xf numFmtId="0" fontId="22" fillId="33" borderId="0" xfId="53" applyFont="1" applyFill="1" applyBorder="1" applyAlignment="1" applyProtection="1">
      <alignment vertical="center"/>
      <protection/>
    </xf>
    <xf numFmtId="0" fontId="49" fillId="33" borderId="18" xfId="0" applyFont="1" applyFill="1" applyBorder="1" applyAlignment="1">
      <alignment vertical="center" wrapText="1"/>
    </xf>
    <xf numFmtId="3" fontId="0" fillId="33" borderId="0" xfId="0" applyNumberFormat="1" applyFill="1" applyAlignment="1">
      <alignment vertical="center" wrapText="1"/>
    </xf>
    <xf numFmtId="0" fontId="0" fillId="33" borderId="28" xfId="0" applyFill="1" applyBorder="1" applyAlignment="1">
      <alignment vertical="center" wrapText="1"/>
    </xf>
    <xf numFmtId="0" fontId="0" fillId="33" borderId="23" xfId="0" applyFill="1" applyBorder="1" applyAlignment="1">
      <alignment vertical="center" wrapText="1"/>
    </xf>
    <xf numFmtId="3" fontId="0" fillId="33" borderId="23" xfId="0" applyNumberFormat="1" applyFill="1" applyBorder="1" applyAlignment="1">
      <alignment vertical="center" wrapText="1"/>
    </xf>
    <xf numFmtId="0" fontId="22" fillId="33" borderId="15" xfId="0" applyFont="1" applyFill="1" applyBorder="1" applyAlignment="1">
      <alignment horizontal="center" vertical="center" wrapText="1"/>
    </xf>
    <xf numFmtId="3" fontId="19" fillId="33" borderId="15" xfId="0" applyNumberFormat="1" applyFont="1" applyFill="1" applyBorder="1" applyAlignment="1">
      <alignment horizontal="center" vertical="center" wrapText="1"/>
    </xf>
    <xf numFmtId="164" fontId="0" fillId="33" borderId="0" xfId="0" applyNumberFormat="1" applyFill="1" applyAlignment="1">
      <alignment/>
    </xf>
    <xf numFmtId="3" fontId="0" fillId="33" borderId="13" xfId="0" applyNumberFormat="1" applyFill="1" applyBorder="1" applyAlignment="1">
      <alignment vertical="center" wrapText="1"/>
    </xf>
    <xf numFmtId="3" fontId="0" fillId="33" borderId="20" xfId="0" applyNumberFormat="1" applyFill="1" applyBorder="1" applyAlignment="1">
      <alignment vertical="center" wrapText="1"/>
    </xf>
    <xf numFmtId="164" fontId="0" fillId="33" borderId="20" xfId="0" applyNumberFormat="1" applyFill="1" applyBorder="1" applyAlignment="1">
      <alignment vertical="center" wrapText="1"/>
    </xf>
    <xf numFmtId="0" fontId="0" fillId="33" borderId="29" xfId="0" applyFill="1" applyBorder="1" applyAlignment="1">
      <alignment horizontal="center" vertical="center" wrapText="1"/>
    </xf>
    <xf numFmtId="0" fontId="0" fillId="33" borderId="29" xfId="0" applyFill="1" applyBorder="1" applyAlignment="1">
      <alignment vertical="center" wrapText="1"/>
    </xf>
    <xf numFmtId="3" fontId="0" fillId="33" borderId="29" xfId="0" applyNumberFormat="1" applyFill="1" applyBorder="1" applyAlignment="1">
      <alignment vertical="center" wrapText="1"/>
    </xf>
    <xf numFmtId="164" fontId="0" fillId="33" borderId="29" xfId="0" applyNumberFormat="1" applyFill="1" applyBorder="1" applyAlignment="1">
      <alignment vertical="center" wrapText="1"/>
    </xf>
    <xf numFmtId="0" fontId="0" fillId="33" borderId="30" xfId="0" applyFill="1" applyBorder="1" applyAlignment="1">
      <alignment vertical="center" wrapText="1"/>
    </xf>
    <xf numFmtId="0" fontId="0" fillId="33" borderId="24" xfId="0" applyFill="1" applyBorder="1" applyAlignment="1">
      <alignment horizontal="center" vertical="center" wrapText="1"/>
    </xf>
    <xf numFmtId="3" fontId="0" fillId="33" borderId="24" xfId="0" applyNumberFormat="1" applyFill="1" applyBorder="1" applyAlignment="1">
      <alignment horizontal="center" vertical="center" wrapText="1"/>
    </xf>
    <xf numFmtId="0" fontId="0" fillId="33" borderId="20" xfId="0" applyFont="1" applyFill="1" applyBorder="1" applyAlignment="1">
      <alignment horizontal="center" vertical="center" wrapText="1"/>
    </xf>
    <xf numFmtId="0" fontId="22" fillId="33" borderId="15" xfId="0" applyFont="1" applyFill="1" applyBorder="1" applyAlignment="1">
      <alignment vertical="center" wrapText="1"/>
    </xf>
    <xf numFmtId="0" fontId="0" fillId="33" borderId="15" xfId="0" applyFont="1" applyFill="1" applyBorder="1" applyAlignment="1">
      <alignment vertical="center" wrapText="1"/>
    </xf>
    <xf numFmtId="3" fontId="22" fillId="33" borderId="15" xfId="0" applyNumberFormat="1" applyFont="1" applyFill="1" applyBorder="1" applyAlignment="1">
      <alignment vertical="center" wrapText="1"/>
    </xf>
    <xf numFmtId="0" fontId="0" fillId="33" borderId="0" xfId="0" applyFont="1" applyFill="1" applyAlignment="1">
      <alignment horizontal="center" vertical="center" wrapText="1"/>
    </xf>
    <xf numFmtId="0" fontId="0" fillId="33" borderId="0" xfId="0" applyFont="1" applyFill="1" applyAlignment="1">
      <alignment/>
    </xf>
    <xf numFmtId="0" fontId="0" fillId="33" borderId="0" xfId="0" applyFont="1" applyFill="1" applyAlignment="1">
      <alignment vertical="center" wrapText="1"/>
    </xf>
    <xf numFmtId="0" fontId="0" fillId="33" borderId="2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29" xfId="0" applyFill="1" applyBorder="1" applyAlignment="1">
      <alignment horizontal="center" vertical="center" wrapText="1"/>
    </xf>
    <xf numFmtId="3" fontId="0" fillId="33" borderId="0" xfId="0" applyNumberFormat="1" applyFill="1" applyAlignment="1">
      <alignment/>
    </xf>
    <xf numFmtId="165" fontId="0" fillId="33" borderId="0" xfId="0" applyNumberFormat="1" applyFill="1" applyAlignment="1">
      <alignment/>
    </xf>
    <xf numFmtId="3" fontId="20" fillId="34" borderId="21" xfId="53" applyNumberFormat="1" applyFont="1" applyFill="1" applyBorder="1" applyAlignment="1" applyProtection="1">
      <alignment vertical="center" wrapText="1"/>
      <protection/>
    </xf>
    <xf numFmtId="3" fontId="20" fillId="35" borderId="21" xfId="53" applyNumberFormat="1" applyFont="1" applyFill="1" applyBorder="1" applyAlignment="1" applyProtection="1">
      <alignment horizontal="center" vertical="center" wrapText="1"/>
      <protection/>
    </xf>
    <xf numFmtId="3" fontId="20" fillId="35" borderId="32" xfId="53" applyNumberFormat="1" applyFont="1" applyFill="1" applyBorder="1" applyAlignment="1" applyProtection="1">
      <alignment horizontal="center" vertical="center" wrapText="1"/>
      <protection/>
    </xf>
    <xf numFmtId="3" fontId="20" fillId="35" borderId="30" xfId="53" applyNumberFormat="1" applyFont="1" applyFill="1" applyBorder="1" applyAlignment="1" applyProtection="1">
      <alignment horizontal="center" vertical="center" wrapText="1"/>
      <protection/>
    </xf>
    <xf numFmtId="3" fontId="20" fillId="36" borderId="30" xfId="53" applyNumberFormat="1" applyFont="1" applyFill="1" applyBorder="1" applyAlignment="1" applyProtection="1">
      <alignment vertical="center" wrapText="1"/>
      <protection/>
    </xf>
    <xf numFmtId="3" fontId="20" fillId="0" borderId="32" xfId="53" applyNumberFormat="1" applyFont="1" applyFill="1" applyBorder="1" applyAlignment="1" applyProtection="1">
      <alignment vertical="center" wrapText="1"/>
      <protection/>
    </xf>
    <xf numFmtId="3" fontId="20" fillId="0" borderId="0" xfId="53" applyNumberFormat="1" applyFont="1" applyFill="1" applyAlignment="1" applyProtection="1">
      <alignment vertical="center" wrapText="1"/>
      <protection/>
    </xf>
    <xf numFmtId="3" fontId="20" fillId="34" borderId="11" xfId="53" applyNumberFormat="1" applyFont="1" applyFill="1" applyBorder="1" applyAlignment="1" applyProtection="1">
      <alignment vertical="center" wrapText="1"/>
      <protection/>
    </xf>
    <xf numFmtId="3" fontId="24" fillId="35" borderId="11" xfId="53" applyNumberFormat="1" applyFont="1" applyFill="1" applyBorder="1" applyAlignment="1" applyProtection="1">
      <alignment horizontal="center" vertical="center" wrapText="1"/>
      <protection/>
    </xf>
    <xf numFmtId="3" fontId="24" fillId="35" borderId="0" xfId="53" applyNumberFormat="1" applyFont="1" applyFill="1" applyBorder="1" applyAlignment="1" applyProtection="1">
      <alignment horizontal="center" vertical="center" wrapText="1"/>
      <protection/>
    </xf>
    <xf numFmtId="3" fontId="24" fillId="35" borderId="33" xfId="53" applyNumberFormat="1" applyFont="1" applyFill="1" applyBorder="1" applyAlignment="1" applyProtection="1">
      <alignment horizontal="center" vertical="center" wrapText="1"/>
      <protection/>
    </xf>
    <xf numFmtId="3" fontId="20" fillId="36" borderId="33" xfId="53" applyNumberFormat="1" applyFont="1" applyFill="1" applyBorder="1" applyAlignment="1" applyProtection="1">
      <alignment vertical="center" wrapText="1"/>
      <protection/>
    </xf>
    <xf numFmtId="3" fontId="22" fillId="35" borderId="11" xfId="53" applyNumberFormat="1" applyFont="1" applyFill="1" applyBorder="1" applyAlignment="1" applyProtection="1">
      <alignment horizontal="center"/>
      <protection/>
    </xf>
    <xf numFmtId="3" fontId="22" fillId="35" borderId="0" xfId="53" applyNumberFormat="1" applyFont="1" applyFill="1" applyBorder="1" applyAlignment="1" applyProtection="1">
      <alignment horizontal="center"/>
      <protection/>
    </xf>
    <xf numFmtId="3" fontId="22" fillId="35" borderId="33" xfId="53" applyNumberFormat="1" applyFont="1" applyFill="1" applyBorder="1" applyAlignment="1" applyProtection="1">
      <alignment horizontal="center"/>
      <protection/>
    </xf>
    <xf numFmtId="3" fontId="24" fillId="35" borderId="34" xfId="53" applyNumberFormat="1" applyFont="1" applyFill="1" applyBorder="1" applyAlignment="1" applyProtection="1">
      <alignment horizontal="center" vertical="center" wrapText="1"/>
      <protection/>
    </xf>
    <xf numFmtId="3" fontId="24" fillId="35" borderId="35" xfId="53" applyNumberFormat="1" applyFont="1" applyFill="1" applyBorder="1" applyAlignment="1" applyProtection="1">
      <alignment horizontal="center" vertical="center" wrapText="1"/>
      <protection/>
    </xf>
    <xf numFmtId="3" fontId="24" fillId="35" borderId="36" xfId="53" applyNumberFormat="1" applyFont="1" applyFill="1" applyBorder="1" applyAlignment="1" applyProtection="1">
      <alignment horizontal="center" vertical="center" wrapText="1"/>
      <protection/>
    </xf>
    <xf numFmtId="0" fontId="19" fillId="36" borderId="11" xfId="53" applyFont="1" applyFill="1" applyBorder="1" applyAlignment="1" applyProtection="1">
      <alignment vertical="center" wrapText="1"/>
      <protection/>
    </xf>
    <xf numFmtId="0" fontId="19" fillId="36" borderId="21" xfId="53" applyFont="1" applyFill="1" applyBorder="1" applyAlignment="1" applyProtection="1">
      <alignment vertical="center" wrapText="1"/>
      <protection/>
    </xf>
    <xf numFmtId="3" fontId="22" fillId="36" borderId="32" xfId="53" applyNumberFormat="1" applyFont="1" applyFill="1" applyBorder="1" applyAlignment="1" applyProtection="1">
      <alignment horizontal="left" vertical="center" wrapText="1"/>
      <protection/>
    </xf>
    <xf numFmtId="0" fontId="19" fillId="36" borderId="32" xfId="53" applyFont="1" applyFill="1" applyBorder="1" applyAlignment="1" applyProtection="1">
      <alignment vertical="center" wrapText="1"/>
      <protection/>
    </xf>
    <xf numFmtId="3" fontId="22" fillId="36" borderId="32" xfId="53" applyNumberFormat="1" applyFont="1" applyFill="1" applyBorder="1" applyAlignment="1" applyProtection="1">
      <alignment horizontal="center" vertical="center" wrapText="1"/>
      <protection/>
    </xf>
    <xf numFmtId="3" fontId="22" fillId="36" borderId="30" xfId="53" applyNumberFormat="1" applyFont="1" applyFill="1" applyBorder="1" applyAlignment="1" applyProtection="1">
      <alignment horizontal="center" vertical="center" wrapText="1"/>
      <protection/>
    </xf>
    <xf numFmtId="3" fontId="22" fillId="36" borderId="33" xfId="53" applyNumberFormat="1" applyFont="1" applyFill="1" applyBorder="1" applyAlignment="1" applyProtection="1">
      <alignment horizontal="center" vertical="center" wrapText="1"/>
      <protection/>
    </xf>
    <xf numFmtId="3" fontId="22" fillId="0" borderId="0" xfId="53" applyNumberFormat="1" applyFont="1" applyFill="1" applyBorder="1" applyAlignment="1" applyProtection="1">
      <alignment horizontal="center" vertical="center" wrapText="1"/>
      <protection/>
    </xf>
    <xf numFmtId="0" fontId="19" fillId="0" borderId="0" xfId="53" applyFont="1" applyFill="1" applyAlignment="1" applyProtection="1">
      <alignment vertical="center" wrapText="1"/>
      <protection/>
    </xf>
    <xf numFmtId="0" fontId="25" fillId="34" borderId="11" xfId="53" applyFont="1" applyFill="1" applyBorder="1" applyAlignment="1" applyProtection="1">
      <alignment vertical="center" wrapText="1"/>
      <protection/>
    </xf>
    <xf numFmtId="3" fontId="26" fillId="34" borderId="0" xfId="53" applyNumberFormat="1" applyFont="1" applyFill="1" applyBorder="1" applyAlignment="1" applyProtection="1">
      <alignment horizontal="center" vertical="center" wrapText="1"/>
      <protection/>
    </xf>
    <xf numFmtId="3" fontId="26" fillId="34" borderId="33" xfId="53" applyNumberFormat="1" applyFont="1" applyFill="1" applyBorder="1" applyAlignment="1" applyProtection="1">
      <alignment horizontal="center" vertical="center" wrapText="1"/>
      <protection/>
    </xf>
    <xf numFmtId="0" fontId="25" fillId="36" borderId="33" xfId="53" applyFont="1" applyFill="1" applyBorder="1" applyAlignment="1" applyProtection="1">
      <alignment horizontal="center" vertical="center" wrapText="1"/>
      <protection/>
    </xf>
    <xf numFmtId="0" fontId="25" fillId="0" borderId="0" xfId="53" applyFont="1" applyFill="1" applyBorder="1" applyAlignment="1" applyProtection="1">
      <alignment horizontal="center" vertical="center" wrapText="1"/>
      <protection/>
    </xf>
    <xf numFmtId="0" fontId="25" fillId="0" borderId="0" xfId="53" applyFont="1" applyFill="1" applyAlignment="1" applyProtection="1">
      <alignment vertical="center" wrapText="1"/>
      <protection/>
    </xf>
    <xf numFmtId="0" fontId="25" fillId="34" borderId="11" xfId="53" applyFont="1" applyFill="1" applyBorder="1" applyAlignment="1" applyProtection="1">
      <alignment vertical="center" wrapText="1"/>
      <protection locked="0"/>
    </xf>
    <xf numFmtId="3" fontId="26" fillId="34" borderId="0" xfId="53" applyNumberFormat="1" applyFont="1" applyFill="1" applyBorder="1" applyAlignment="1" applyProtection="1">
      <alignment horizontal="center" vertical="center" wrapText="1"/>
      <protection/>
    </xf>
    <xf numFmtId="3" fontId="26" fillId="34" borderId="33" xfId="53" applyNumberFormat="1" applyFont="1" applyFill="1" applyBorder="1" applyAlignment="1" applyProtection="1">
      <alignment horizontal="center" vertical="center" wrapText="1"/>
      <protection/>
    </xf>
    <xf numFmtId="0" fontId="25" fillId="36" borderId="33" xfId="53" applyFont="1" applyFill="1" applyBorder="1" applyAlignment="1" applyProtection="1">
      <alignment horizontal="center" vertical="center" wrapText="1"/>
      <protection locked="0"/>
    </xf>
    <xf numFmtId="0" fontId="25" fillId="0" borderId="0" xfId="53" applyFont="1" applyFill="1" applyBorder="1" applyAlignment="1" applyProtection="1">
      <alignment horizontal="center" vertical="center" wrapText="1"/>
      <protection locked="0"/>
    </xf>
    <xf numFmtId="0" fontId="25" fillId="0" borderId="0" xfId="53" applyFont="1" applyFill="1" applyAlignment="1" applyProtection="1">
      <alignment vertical="center" wrapText="1"/>
      <protection locked="0"/>
    </xf>
    <xf numFmtId="0" fontId="19" fillId="36" borderId="11" xfId="53" applyFont="1" applyFill="1" applyBorder="1" applyAlignment="1" applyProtection="1">
      <alignment vertical="center" wrapText="1"/>
      <protection locked="0"/>
    </xf>
    <xf numFmtId="0" fontId="22" fillId="0" borderId="0" xfId="53" applyFont="1" applyFill="1" applyBorder="1" applyAlignment="1" applyProtection="1">
      <alignment vertical="center"/>
      <protection/>
    </xf>
    <xf numFmtId="0" fontId="28" fillId="36" borderId="0" xfId="45" applyFont="1" applyFill="1" applyBorder="1" applyAlignment="1" applyProtection="1">
      <alignment vertical="center"/>
      <protection/>
    </xf>
    <xf numFmtId="0" fontId="29" fillId="36" borderId="0" xfId="45" applyFont="1" applyFill="1" applyBorder="1" applyAlignment="1" applyProtection="1">
      <alignment vertical="center"/>
      <protection/>
    </xf>
    <xf numFmtId="0" fontId="19" fillId="36" borderId="33" xfId="53" applyFont="1" applyFill="1" applyBorder="1" applyAlignment="1" applyProtection="1">
      <alignment horizontal="center" vertical="center" wrapText="1"/>
      <protection locked="0"/>
    </xf>
    <xf numFmtId="0" fontId="19" fillId="0" borderId="0" xfId="53" applyFont="1" applyFill="1" applyBorder="1" applyAlignment="1" applyProtection="1">
      <alignment horizontal="center" vertical="center" wrapText="1"/>
      <protection locked="0"/>
    </xf>
    <xf numFmtId="0" fontId="19" fillId="0" borderId="0" xfId="53" applyFont="1" applyFill="1" applyAlignment="1" applyProtection="1">
      <alignment vertical="center" wrapText="1"/>
      <protection locked="0"/>
    </xf>
    <xf numFmtId="0" fontId="22" fillId="36" borderId="0" xfId="53" applyFont="1" applyFill="1" applyBorder="1" applyAlignment="1" applyProtection="1">
      <alignment vertical="center"/>
      <protection/>
    </xf>
    <xf numFmtId="0" fontId="19" fillId="0" borderId="0" xfId="53" applyFont="1" applyFill="1" applyBorder="1" applyAlignment="1" applyProtection="1">
      <alignment horizontal="center" vertical="center" wrapText="1"/>
      <protection/>
    </xf>
    <xf numFmtId="0" fontId="19" fillId="36" borderId="0" xfId="53" applyFont="1" applyFill="1" applyBorder="1" applyAlignment="1" applyProtection="1">
      <alignment vertical="center"/>
      <protection/>
    </xf>
    <xf numFmtId="0" fontId="22" fillId="36" borderId="0" xfId="53" applyFont="1" applyFill="1" applyBorder="1" applyAlignment="1" applyProtection="1">
      <alignment horizontal="left" vertical="center"/>
      <protection/>
    </xf>
    <xf numFmtId="0" fontId="19" fillId="36" borderId="34" xfId="53" applyFont="1" applyFill="1" applyBorder="1" applyAlignment="1" applyProtection="1">
      <alignment vertical="center" wrapText="1"/>
      <protection/>
    </xf>
    <xf numFmtId="0" fontId="19" fillId="36" borderId="35" xfId="53" applyFont="1" applyFill="1" applyBorder="1" applyAlignment="1" applyProtection="1">
      <alignment horizontal="center" vertical="center" wrapText="1"/>
      <protection/>
    </xf>
    <xf numFmtId="0" fontId="19" fillId="36" borderId="35" xfId="53" applyFont="1" applyFill="1" applyBorder="1" applyAlignment="1" applyProtection="1">
      <alignment vertical="center" wrapText="1"/>
      <protection/>
    </xf>
    <xf numFmtId="0" fontId="19" fillId="36" borderId="36" xfId="53" applyFont="1" applyFill="1" applyBorder="1" applyAlignment="1" applyProtection="1">
      <alignment horizontal="center" vertical="center" wrapText="1"/>
      <protection/>
    </xf>
    <xf numFmtId="3" fontId="24" fillId="34" borderId="11" xfId="53" applyNumberFormat="1" applyFont="1" applyFill="1" applyBorder="1" applyAlignment="1" applyProtection="1">
      <alignment horizontal="center" vertical="center" wrapText="1"/>
      <protection locked="0"/>
    </xf>
    <xf numFmtId="3" fontId="24" fillId="34" borderId="11" xfId="53" applyNumberFormat="1" applyFont="1" applyFill="1" applyBorder="1" applyAlignment="1" applyProtection="1">
      <alignment horizontal="center" vertical="center" wrapText="1"/>
      <protection/>
    </xf>
    <xf numFmtId="3" fontId="24" fillId="34" borderId="0" xfId="53" applyNumberFormat="1" applyFont="1" applyFill="1" applyBorder="1" applyAlignment="1" applyProtection="1">
      <alignment horizontal="center" vertical="center" wrapText="1"/>
      <protection/>
    </xf>
    <xf numFmtId="3" fontId="24" fillId="34" borderId="33" xfId="53" applyNumberFormat="1" applyFont="1" applyFill="1" applyBorder="1" applyAlignment="1" applyProtection="1">
      <alignment horizontal="center" vertical="center" wrapText="1"/>
      <protection/>
    </xf>
    <xf numFmtId="3" fontId="20" fillId="0" borderId="0" xfId="53" applyNumberFormat="1" applyFont="1" applyFill="1" applyAlignment="1" applyProtection="1">
      <alignment vertical="center" wrapText="1"/>
      <protection locked="0"/>
    </xf>
    <xf numFmtId="3" fontId="24" fillId="0" borderId="0" xfId="53" applyNumberFormat="1" applyFont="1" applyFill="1" applyAlignment="1" applyProtection="1">
      <alignment horizontal="center" vertical="center" wrapText="1"/>
      <protection locked="0"/>
    </xf>
    <xf numFmtId="0" fontId="19" fillId="36" borderId="0" xfId="53" applyFont="1" applyFill="1" applyBorder="1" applyAlignment="1" applyProtection="1">
      <alignment vertical="center" wrapText="1"/>
      <protection/>
    </xf>
    <xf numFmtId="0" fontId="22" fillId="36" borderId="0" xfId="53" applyFont="1" applyFill="1" applyBorder="1" applyAlignment="1" applyProtection="1">
      <alignment vertical="center" wrapText="1"/>
      <protection/>
    </xf>
    <xf numFmtId="0" fontId="19" fillId="36" borderId="0" xfId="53" applyFont="1" applyFill="1" applyBorder="1" applyAlignment="1" applyProtection="1">
      <alignment horizontal="center" vertical="center" wrapText="1"/>
      <protection/>
    </xf>
    <xf numFmtId="3" fontId="19" fillId="36" borderId="0" xfId="53" applyNumberFormat="1" applyFont="1" applyFill="1" applyBorder="1" applyAlignment="1" applyProtection="1">
      <alignment horizontal="right" vertical="center" wrapText="1"/>
      <protection/>
    </xf>
    <xf numFmtId="0" fontId="19" fillId="36" borderId="33" xfId="53" applyFont="1" applyFill="1" applyBorder="1" applyAlignment="1" applyProtection="1">
      <alignment vertical="center" wrapText="1"/>
      <protection/>
    </xf>
    <xf numFmtId="0" fontId="19" fillId="0" borderId="0" xfId="53" applyFont="1" applyFill="1" applyBorder="1" applyAlignment="1" applyProtection="1">
      <alignment vertical="center" wrapText="1"/>
      <protection locked="0"/>
    </xf>
    <xf numFmtId="0" fontId="19" fillId="36" borderId="11" xfId="53" applyFont="1" applyFill="1" applyBorder="1" applyAlignment="1" applyProtection="1">
      <alignment horizontal="center" vertical="center" wrapText="1"/>
      <protection locked="0"/>
    </xf>
    <xf numFmtId="0" fontId="19" fillId="36" borderId="11" xfId="53" applyFont="1" applyFill="1" applyBorder="1" applyAlignment="1" applyProtection="1">
      <alignment horizontal="center" vertical="center" wrapText="1"/>
      <protection/>
    </xf>
    <xf numFmtId="0" fontId="22" fillId="14" borderId="20" xfId="53" applyFont="1" applyFill="1" applyBorder="1" applyAlignment="1" applyProtection="1">
      <alignment horizontal="center" vertical="center" wrapText="1"/>
      <protection/>
    </xf>
    <xf numFmtId="0" fontId="30" fillId="14" borderId="13" xfId="53" applyFont="1" applyFill="1" applyBorder="1" applyAlignment="1" applyProtection="1">
      <alignment horizontal="center" vertical="center" wrapText="1"/>
      <protection/>
    </xf>
    <xf numFmtId="0" fontId="22" fillId="14" borderId="13" xfId="53" applyFont="1" applyFill="1" applyBorder="1" applyAlignment="1" applyProtection="1">
      <alignment horizontal="center" vertical="center" wrapText="1"/>
      <protection/>
    </xf>
    <xf numFmtId="0" fontId="19" fillId="36" borderId="33" xfId="53" applyFont="1" applyFill="1" applyBorder="1" applyAlignment="1" applyProtection="1">
      <alignment horizontal="center" vertical="center" wrapText="1"/>
      <protection/>
    </xf>
    <xf numFmtId="0" fontId="19" fillId="0" borderId="0" xfId="53" applyFont="1" applyFill="1" applyAlignment="1" applyProtection="1">
      <alignment horizontal="center" vertical="center" wrapText="1"/>
      <protection locked="0"/>
    </xf>
    <xf numFmtId="0" fontId="22" fillId="14" borderId="31" xfId="53" applyFont="1" applyFill="1" applyBorder="1" applyAlignment="1" applyProtection="1">
      <alignment horizontal="center" vertical="center" wrapText="1"/>
      <protection/>
    </xf>
    <xf numFmtId="0" fontId="19" fillId="36" borderId="33" xfId="53" applyFont="1" applyFill="1" applyBorder="1" applyAlignment="1" applyProtection="1">
      <alignment vertical="center" wrapText="1"/>
      <protection locked="0"/>
    </xf>
    <xf numFmtId="0" fontId="22" fillId="14" borderId="29" xfId="53" applyFont="1" applyFill="1" applyBorder="1" applyAlignment="1" applyProtection="1">
      <alignment horizontal="center" vertical="center" wrapText="1"/>
      <protection/>
    </xf>
    <xf numFmtId="0" fontId="19" fillId="0" borderId="37" xfId="53" applyFont="1" applyFill="1" applyBorder="1" applyAlignment="1" applyProtection="1">
      <alignment horizontal="center" vertical="center" wrapText="1"/>
      <protection/>
    </xf>
    <xf numFmtId="0" fontId="21" fillId="0" borderId="13" xfId="53" applyFont="1" applyFill="1" applyBorder="1" applyAlignment="1" applyProtection="1">
      <alignment horizontal="center" vertical="center" wrapText="1"/>
      <protection/>
    </xf>
    <xf numFmtId="0" fontId="19" fillId="36" borderId="13" xfId="0" applyFont="1" applyFill="1" applyBorder="1" applyAlignment="1" applyProtection="1">
      <alignment horizontal="center" vertical="center" wrapText="1"/>
      <protection locked="0"/>
    </xf>
    <xf numFmtId="0" fontId="19" fillId="36" borderId="13" xfId="0" applyFont="1" applyFill="1" applyBorder="1" applyAlignment="1" applyProtection="1">
      <alignment horizontal="left" vertical="center" wrapText="1"/>
      <protection locked="0"/>
    </xf>
    <xf numFmtId="0" fontId="19" fillId="36" borderId="13" xfId="0" applyFont="1" applyFill="1" applyBorder="1" applyAlignment="1" applyProtection="1">
      <alignment vertical="center" wrapText="1"/>
      <protection locked="0"/>
    </xf>
    <xf numFmtId="3" fontId="19" fillId="36" borderId="13" xfId="0" applyNumberFormat="1" applyFont="1" applyFill="1" applyBorder="1" applyAlignment="1" applyProtection="1">
      <alignment horizontal="center" vertical="center" wrapText="1"/>
      <protection locked="0"/>
    </xf>
    <xf numFmtId="3" fontId="19" fillId="35" borderId="13" xfId="0" applyNumberFormat="1" applyFont="1" applyFill="1" applyBorder="1" applyAlignment="1" applyProtection="1">
      <alignment horizontal="center" vertical="center" wrapText="1"/>
      <protection locked="0"/>
    </xf>
    <xf numFmtId="0" fontId="19" fillId="0" borderId="38" xfId="53" applyFont="1" applyFill="1" applyBorder="1" applyAlignment="1" applyProtection="1">
      <alignment horizontal="center" vertical="center" wrapText="1"/>
      <protection/>
    </xf>
    <xf numFmtId="3" fontId="19" fillId="36" borderId="39" xfId="53" applyNumberFormat="1" applyFont="1" applyFill="1" applyBorder="1" applyAlignment="1" applyProtection="1">
      <alignment vertical="center" wrapText="1"/>
      <protection/>
    </xf>
    <xf numFmtId="3" fontId="22" fillId="28" borderId="40" xfId="53" applyNumberFormat="1" applyFont="1" applyFill="1" applyBorder="1" applyAlignment="1" applyProtection="1">
      <alignment vertical="center" wrapText="1"/>
      <protection locked="0"/>
    </xf>
    <xf numFmtId="0" fontId="19" fillId="36" borderId="41" xfId="53" applyFont="1" applyFill="1" applyBorder="1" applyAlignment="1" applyProtection="1">
      <alignment vertical="center" wrapText="1"/>
      <protection/>
    </xf>
    <xf numFmtId="0" fontId="19" fillId="36" borderId="42" xfId="53" applyFont="1" applyFill="1" applyBorder="1" applyAlignment="1" applyProtection="1">
      <alignment vertical="center" wrapText="1"/>
      <protection/>
    </xf>
    <xf numFmtId="3" fontId="22" fillId="18" borderId="40" xfId="53" applyNumberFormat="1" applyFont="1" applyFill="1" applyBorder="1" applyAlignment="1" applyProtection="1">
      <alignment vertical="center" wrapText="1"/>
      <protection locked="0"/>
    </xf>
    <xf numFmtId="0" fontId="19" fillId="4" borderId="43" xfId="53" applyFont="1" applyFill="1" applyBorder="1" applyAlignment="1" applyProtection="1">
      <alignment horizontal="center" vertical="center" wrapText="1"/>
      <protection/>
    </xf>
    <xf numFmtId="0" fontId="21" fillId="4" borderId="13" xfId="53" applyFont="1" applyFill="1" applyBorder="1" applyAlignment="1" applyProtection="1">
      <alignment horizontal="center" vertical="center" wrapText="1"/>
      <protection/>
    </xf>
    <xf numFmtId="0" fontId="19" fillId="4" borderId="13" xfId="0" applyFont="1" applyFill="1" applyBorder="1" applyAlignment="1" applyProtection="1">
      <alignment horizontal="center" vertical="center" wrapText="1"/>
      <protection locked="0"/>
    </xf>
    <xf numFmtId="0" fontId="19" fillId="4" borderId="13" xfId="0" applyFont="1" applyFill="1" applyBorder="1" applyAlignment="1" applyProtection="1">
      <alignment horizontal="left" vertical="center" wrapText="1"/>
      <protection locked="0"/>
    </xf>
    <xf numFmtId="0" fontId="19" fillId="4" borderId="13" xfId="0" applyFont="1" applyFill="1" applyBorder="1" applyAlignment="1" applyProtection="1">
      <alignment vertical="center" wrapText="1"/>
      <protection locked="0"/>
    </xf>
    <xf numFmtId="3" fontId="19" fillId="4" borderId="13" xfId="0" applyNumberFormat="1" applyFont="1" applyFill="1" applyBorder="1" applyAlignment="1" applyProtection="1">
      <alignment horizontal="center" vertical="center" wrapText="1"/>
      <protection locked="0"/>
    </xf>
    <xf numFmtId="3" fontId="20" fillId="0" borderId="13" xfId="0" applyNumberFormat="1" applyFont="1" applyFill="1" applyBorder="1" applyAlignment="1">
      <alignment horizontal="center" vertical="center" wrapText="1"/>
    </xf>
    <xf numFmtId="0" fontId="20" fillId="0" borderId="13" xfId="0" applyNumberFormat="1" applyFont="1" applyFill="1" applyBorder="1" applyAlignment="1">
      <alignment horizontal="center" vertical="center" wrapText="1"/>
    </xf>
    <xf numFmtId="0" fontId="19" fillId="36" borderId="39" xfId="53" applyFont="1" applyFill="1" applyBorder="1" applyAlignment="1" applyProtection="1">
      <alignment vertical="center" wrapText="1"/>
      <protection/>
    </xf>
    <xf numFmtId="3" fontId="22" fillId="11" borderId="40" xfId="53" applyNumberFormat="1" applyFont="1" applyFill="1" applyBorder="1" applyAlignment="1" applyProtection="1">
      <alignment vertical="center" wrapText="1"/>
      <protection locked="0"/>
    </xf>
    <xf numFmtId="0" fontId="19" fillId="0" borderId="44" xfId="53" applyFont="1" applyFill="1" applyBorder="1" applyAlignment="1" applyProtection="1">
      <alignment horizontal="center" vertical="center" wrapText="1"/>
      <protection/>
    </xf>
    <xf numFmtId="0" fontId="19" fillId="4" borderId="37" xfId="53" applyFont="1" applyFill="1" applyBorder="1" applyAlignment="1" applyProtection="1">
      <alignment horizontal="center" vertical="center" wrapText="1"/>
      <protection/>
    </xf>
    <xf numFmtId="3" fontId="20" fillId="4" borderId="13" xfId="0" applyNumberFormat="1" applyFont="1" applyFill="1" applyBorder="1" applyAlignment="1">
      <alignment horizontal="center" vertical="center" wrapText="1"/>
    </xf>
    <xf numFmtId="0" fontId="20" fillId="4" borderId="13" xfId="0" applyNumberFormat="1" applyFont="1" applyFill="1" applyBorder="1" applyAlignment="1">
      <alignment horizontal="center" vertical="center" wrapText="1"/>
    </xf>
    <xf numFmtId="0" fontId="19" fillId="36" borderId="0" xfId="53" applyFont="1" applyFill="1" applyBorder="1" applyAlignment="1" applyProtection="1">
      <alignment vertical="center" wrapText="1"/>
      <protection locked="0"/>
    </xf>
    <xf numFmtId="0" fontId="19" fillId="4" borderId="38" xfId="53" applyFont="1" applyFill="1" applyBorder="1" applyAlignment="1" applyProtection="1">
      <alignment horizontal="center" vertical="center" wrapText="1"/>
      <protection/>
    </xf>
    <xf numFmtId="3" fontId="19" fillId="36" borderId="45" xfId="53" applyNumberFormat="1" applyFont="1" applyFill="1" applyBorder="1" applyAlignment="1" applyProtection="1">
      <alignment vertical="center" wrapText="1"/>
      <protection/>
    </xf>
    <xf numFmtId="3" fontId="22" fillId="37" borderId="40" xfId="53" applyNumberFormat="1" applyFont="1" applyFill="1" applyBorder="1" applyAlignment="1" applyProtection="1">
      <alignment vertical="center" wrapText="1"/>
      <protection locked="0"/>
    </xf>
    <xf numFmtId="0" fontId="19" fillId="0" borderId="43" xfId="53" applyFont="1" applyFill="1" applyBorder="1" applyAlignment="1" applyProtection="1">
      <alignment horizontal="center" vertical="center" wrapText="1"/>
      <protection/>
    </xf>
    <xf numFmtId="3" fontId="22" fillId="38" borderId="40" xfId="53" applyNumberFormat="1" applyFont="1" applyFill="1" applyBorder="1" applyAlignment="1" applyProtection="1">
      <alignment vertical="center" wrapText="1"/>
      <protection locked="0"/>
    </xf>
    <xf numFmtId="3" fontId="22" fillId="39" borderId="40" xfId="53" applyNumberFormat="1" applyFont="1" applyFill="1" applyBorder="1" applyAlignment="1" applyProtection="1">
      <alignment vertical="center" wrapText="1"/>
      <protection locked="0"/>
    </xf>
    <xf numFmtId="0" fontId="19" fillId="0" borderId="13" xfId="0" applyFont="1" applyFill="1" applyBorder="1" applyAlignment="1" applyProtection="1">
      <alignment horizontal="center" vertical="center" wrapText="1"/>
      <protection locked="0"/>
    </xf>
    <xf numFmtId="0" fontId="19" fillId="0" borderId="13" xfId="0" applyFont="1" applyFill="1" applyBorder="1" applyAlignment="1" applyProtection="1">
      <alignment horizontal="left" vertical="center" wrapText="1"/>
      <protection locked="0"/>
    </xf>
    <xf numFmtId="0" fontId="19" fillId="0" borderId="13" xfId="0" applyFont="1" applyFill="1" applyBorder="1" applyAlignment="1" applyProtection="1">
      <alignment vertical="center" wrapText="1"/>
      <protection locked="0"/>
    </xf>
    <xf numFmtId="3" fontId="19" fillId="0" borderId="13" xfId="0" applyNumberFormat="1" applyFont="1" applyFill="1" applyBorder="1" applyAlignment="1" applyProtection="1">
      <alignment horizontal="center" vertical="center" wrapText="1"/>
      <protection locked="0"/>
    </xf>
    <xf numFmtId="0" fontId="19" fillId="36" borderId="46" xfId="53" applyFont="1" applyFill="1" applyBorder="1" applyAlignment="1" applyProtection="1">
      <alignment vertical="center" wrapText="1"/>
      <protection/>
    </xf>
    <xf numFmtId="3" fontId="22" fillId="40" borderId="40" xfId="53" applyNumberFormat="1" applyFont="1" applyFill="1" applyBorder="1" applyAlignment="1" applyProtection="1">
      <alignment vertical="center" wrapText="1"/>
      <protection locked="0"/>
    </xf>
    <xf numFmtId="0" fontId="19" fillId="36" borderId="13" xfId="0" applyFont="1" applyFill="1" applyBorder="1" applyAlignment="1" applyProtection="1">
      <alignment vertical="top" wrapText="1"/>
      <protection locked="0"/>
    </xf>
    <xf numFmtId="3" fontId="22" fillId="41" borderId="40" xfId="53" applyNumberFormat="1" applyFont="1" applyFill="1" applyBorder="1" applyAlignment="1" applyProtection="1">
      <alignment vertical="center" wrapText="1"/>
      <protection locked="0"/>
    </xf>
    <xf numFmtId="3" fontId="22" fillId="42" borderId="40" xfId="53" applyNumberFormat="1" applyFont="1" applyFill="1" applyBorder="1" applyAlignment="1" applyProtection="1">
      <alignment vertical="center" wrapText="1"/>
      <protection locked="0"/>
    </xf>
    <xf numFmtId="3" fontId="22" fillId="43" borderId="40" xfId="53" applyNumberFormat="1" applyFont="1" applyFill="1" applyBorder="1" applyAlignment="1" applyProtection="1">
      <alignment vertical="center" wrapText="1"/>
      <protection locked="0"/>
    </xf>
    <xf numFmtId="0" fontId="19" fillId="0" borderId="47" xfId="53" applyFont="1" applyFill="1" applyBorder="1" applyAlignment="1" applyProtection="1">
      <alignment horizontal="center" vertical="center" wrapText="1"/>
      <protection/>
    </xf>
    <xf numFmtId="0" fontId="21" fillId="0" borderId="13" xfId="53" applyFont="1" applyFill="1" applyBorder="1" applyAlignment="1" applyProtection="1">
      <alignment horizontal="center" vertical="center" wrapText="1"/>
      <protection/>
    </xf>
    <xf numFmtId="0" fontId="19" fillId="36" borderId="13" xfId="0" applyFont="1" applyFill="1" applyBorder="1" applyAlignment="1" applyProtection="1">
      <alignment horizontal="center" vertical="center" wrapText="1"/>
      <protection locked="0"/>
    </xf>
    <xf numFmtId="0" fontId="19" fillId="36" borderId="13" xfId="0" applyFont="1" applyFill="1" applyBorder="1" applyAlignment="1" applyProtection="1">
      <alignment horizontal="left" vertical="center" wrapText="1"/>
      <protection locked="0"/>
    </xf>
    <xf numFmtId="3" fontId="19" fillId="36" borderId="13" xfId="0" applyNumberFormat="1" applyFont="1" applyFill="1" applyBorder="1" applyAlignment="1" applyProtection="1">
      <alignment horizontal="center" vertical="center" wrapText="1"/>
      <protection locked="0"/>
    </xf>
    <xf numFmtId="3" fontId="19" fillId="35" borderId="13" xfId="0" applyNumberFormat="1" applyFont="1" applyFill="1" applyBorder="1" applyAlignment="1" applyProtection="1">
      <alignment horizontal="center" vertical="center" wrapText="1"/>
      <protection locked="0"/>
    </xf>
    <xf numFmtId="0" fontId="19" fillId="0" borderId="43" xfId="53" applyFont="1" applyFill="1" applyBorder="1" applyAlignment="1" applyProtection="1">
      <alignment horizontal="center" vertical="center" wrapText="1"/>
      <protection/>
    </xf>
    <xf numFmtId="0" fontId="19" fillId="0" borderId="13" xfId="53" applyFont="1" applyFill="1" applyBorder="1" applyAlignment="1" applyProtection="1">
      <alignment horizontal="center" vertical="center" wrapText="1"/>
      <protection/>
    </xf>
    <xf numFmtId="0" fontId="19" fillId="35" borderId="13" xfId="0" applyFont="1" applyFill="1" applyBorder="1" applyAlignment="1" applyProtection="1">
      <alignment horizontal="left" vertical="center" wrapText="1"/>
      <protection locked="0"/>
    </xf>
    <xf numFmtId="3" fontId="22" fillId="44" borderId="40" xfId="53" applyNumberFormat="1" applyFont="1" applyFill="1" applyBorder="1" applyAlignment="1" applyProtection="1">
      <alignment vertical="center" wrapText="1"/>
      <protection locked="0"/>
    </xf>
    <xf numFmtId="3" fontId="22" fillId="45" borderId="40" xfId="53" applyNumberFormat="1" applyFont="1" applyFill="1" applyBorder="1" applyAlignment="1" applyProtection="1">
      <alignment vertical="center" wrapText="1"/>
      <protection locked="0"/>
    </xf>
    <xf numFmtId="0" fontId="19" fillId="0" borderId="48" xfId="53" applyFont="1" applyFill="1" applyBorder="1" applyAlignment="1" applyProtection="1">
      <alignment horizontal="center" vertical="center" wrapText="1"/>
      <protection/>
    </xf>
    <xf numFmtId="0" fontId="19" fillId="36" borderId="49" xfId="53" applyFont="1" applyFill="1" applyBorder="1" applyAlignment="1" applyProtection="1">
      <alignment vertical="center" wrapText="1"/>
      <protection/>
    </xf>
    <xf numFmtId="0" fontId="19" fillId="36" borderId="49" xfId="53" applyFont="1" applyFill="1" applyBorder="1" applyAlignment="1" applyProtection="1">
      <alignment vertical="center" wrapText="1"/>
      <protection locked="0"/>
    </xf>
    <xf numFmtId="0" fontId="19" fillId="0" borderId="31" xfId="53" applyFont="1" applyFill="1" applyBorder="1" applyAlignment="1" applyProtection="1">
      <alignment horizontal="center" vertical="center" wrapText="1"/>
      <protection/>
    </xf>
    <xf numFmtId="0" fontId="19" fillId="0" borderId="50" xfId="53" applyFont="1" applyFill="1" applyBorder="1" applyAlignment="1" applyProtection="1">
      <alignment horizontal="center" vertical="center" wrapText="1"/>
      <protection/>
    </xf>
    <xf numFmtId="0" fontId="19" fillId="36" borderId="45" xfId="53" applyFont="1" applyFill="1" applyBorder="1" applyAlignment="1" applyProtection="1">
      <alignment vertical="center" wrapText="1"/>
      <protection/>
    </xf>
    <xf numFmtId="3" fontId="22" fillId="46" borderId="40" xfId="53" applyNumberFormat="1" applyFont="1" applyFill="1" applyBorder="1" applyAlignment="1" applyProtection="1">
      <alignment vertical="center" wrapText="1"/>
      <protection locked="0"/>
    </xf>
    <xf numFmtId="3" fontId="22" fillId="47" borderId="40" xfId="53" applyNumberFormat="1" applyFont="1" applyFill="1" applyBorder="1" applyAlignment="1" applyProtection="1">
      <alignment vertical="center" wrapText="1"/>
      <protection locked="0"/>
    </xf>
    <xf numFmtId="3" fontId="22" fillId="48" borderId="40" xfId="53" applyNumberFormat="1" applyFont="1" applyFill="1" applyBorder="1" applyAlignment="1" applyProtection="1">
      <alignment vertical="center" wrapText="1"/>
      <protection locked="0"/>
    </xf>
    <xf numFmtId="3" fontId="19" fillId="36" borderId="33" xfId="53" applyNumberFormat="1" applyFont="1" applyFill="1" applyBorder="1" applyAlignment="1" applyProtection="1">
      <alignment vertical="center" wrapText="1"/>
      <protection/>
    </xf>
    <xf numFmtId="0" fontId="21" fillId="0" borderId="43" xfId="53" applyFont="1" applyFill="1" applyBorder="1" applyAlignment="1" applyProtection="1">
      <alignment horizontal="center" vertical="center" wrapText="1"/>
      <protection/>
    </xf>
    <xf numFmtId="0" fontId="19" fillId="36" borderId="43" xfId="0" applyFont="1" applyFill="1" applyBorder="1" applyAlignment="1" applyProtection="1">
      <alignment horizontal="center" vertical="center" wrapText="1"/>
      <protection locked="0"/>
    </xf>
    <xf numFmtId="0" fontId="19" fillId="36" borderId="31" xfId="0" applyFont="1" applyFill="1" applyBorder="1" applyAlignment="1" applyProtection="1">
      <alignment horizontal="center" vertical="center" wrapText="1"/>
      <protection locked="0"/>
    </xf>
    <xf numFmtId="0" fontId="19" fillId="36" borderId="0" xfId="0" applyFont="1" applyFill="1" applyBorder="1" applyAlignment="1" applyProtection="1">
      <alignment horizontal="left" vertical="center" wrapText="1"/>
      <protection locked="0"/>
    </xf>
    <xf numFmtId="0" fontId="19" fillId="36" borderId="11" xfId="0" applyFont="1" applyFill="1" applyBorder="1" applyAlignment="1" applyProtection="1">
      <alignment horizontal="left" vertical="center" wrapText="1"/>
      <protection locked="0"/>
    </xf>
    <xf numFmtId="3" fontId="19" fillId="36" borderId="31" xfId="0" applyNumberFormat="1" applyFont="1" applyFill="1" applyBorder="1" applyAlignment="1" applyProtection="1">
      <alignment horizontal="center" vertical="center" wrapText="1"/>
      <protection locked="0"/>
    </xf>
    <xf numFmtId="3" fontId="19" fillId="35" borderId="43" xfId="0" applyNumberFormat="1" applyFont="1" applyFill="1" applyBorder="1" applyAlignment="1" applyProtection="1">
      <alignment horizontal="center" vertical="center" wrapText="1"/>
      <protection locked="0"/>
    </xf>
    <xf numFmtId="0" fontId="19" fillId="36" borderId="47" xfId="0" applyFont="1" applyFill="1" applyBorder="1" applyAlignment="1" applyProtection="1">
      <alignment horizontal="center" vertical="center" wrapText="1"/>
      <protection locked="0"/>
    </xf>
    <xf numFmtId="0" fontId="19" fillId="36" borderId="51" xfId="0" applyFont="1" applyFill="1" applyBorder="1" applyAlignment="1" applyProtection="1">
      <alignment horizontal="left" vertical="center" wrapText="1"/>
      <protection locked="0"/>
    </xf>
    <xf numFmtId="0" fontId="19" fillId="36" borderId="52" xfId="0" applyFont="1" applyFill="1" applyBorder="1" applyAlignment="1" applyProtection="1">
      <alignment horizontal="left" vertical="center" wrapText="1"/>
      <protection locked="0"/>
    </xf>
    <xf numFmtId="3" fontId="19" fillId="36" borderId="47" xfId="0" applyNumberFormat="1" applyFont="1" applyFill="1" applyBorder="1" applyAlignment="1" applyProtection="1">
      <alignment horizontal="center" vertical="center" wrapText="1"/>
      <protection locked="0"/>
    </xf>
    <xf numFmtId="3" fontId="19" fillId="35" borderId="37" xfId="0" applyNumberFormat="1" applyFont="1" applyFill="1" applyBorder="1" applyAlignment="1" applyProtection="1">
      <alignment horizontal="center" vertical="center" wrapText="1"/>
      <protection locked="0"/>
    </xf>
    <xf numFmtId="0" fontId="19" fillId="36" borderId="37" xfId="0" applyFont="1" applyFill="1" applyBorder="1" applyAlignment="1" applyProtection="1">
      <alignment horizontal="center" vertical="center" wrapText="1"/>
      <protection locked="0"/>
    </xf>
    <xf numFmtId="0" fontId="19" fillId="36" borderId="53" xfId="0" applyFont="1" applyFill="1" applyBorder="1" applyAlignment="1" applyProtection="1">
      <alignment horizontal="left" vertical="center" wrapText="1"/>
      <protection locked="0"/>
    </xf>
    <xf numFmtId="0" fontId="19" fillId="36" borderId="54" xfId="0" applyFont="1" applyFill="1" applyBorder="1" applyAlignment="1" applyProtection="1">
      <alignment vertical="center" wrapText="1"/>
      <protection locked="0"/>
    </xf>
    <xf numFmtId="3" fontId="19" fillId="36" borderId="37" xfId="0" applyNumberFormat="1" applyFont="1" applyFill="1" applyBorder="1" applyAlignment="1" applyProtection="1">
      <alignment horizontal="center" vertical="center" wrapText="1"/>
      <protection locked="0"/>
    </xf>
    <xf numFmtId="0" fontId="19" fillId="0" borderId="50" xfId="53" applyFont="1" applyFill="1" applyBorder="1" applyAlignment="1" applyProtection="1">
      <alignment horizontal="center" vertical="center" wrapText="1"/>
      <protection/>
    </xf>
    <xf numFmtId="0" fontId="21" fillId="0" borderId="50" xfId="53" applyFont="1" applyFill="1" applyBorder="1" applyAlignment="1" applyProtection="1">
      <alignment horizontal="center" vertical="center" wrapText="1"/>
      <protection/>
    </xf>
    <xf numFmtId="0" fontId="19" fillId="36" borderId="50" xfId="0" applyFont="1" applyFill="1" applyBorder="1" applyAlignment="1" applyProtection="1">
      <alignment horizontal="center" vertical="center" wrapText="1"/>
      <protection locked="0"/>
    </xf>
    <xf numFmtId="0" fontId="19" fillId="36" borderId="38" xfId="0" applyFont="1" applyFill="1" applyBorder="1" applyAlignment="1" applyProtection="1">
      <alignment horizontal="center" vertical="center" wrapText="1"/>
      <protection locked="0"/>
    </xf>
    <xf numFmtId="0" fontId="19" fillId="36" borderId="55" xfId="0" applyFont="1" applyFill="1" applyBorder="1" applyAlignment="1" applyProtection="1">
      <alignment horizontal="left" vertical="center" wrapText="1"/>
      <protection locked="0"/>
    </xf>
    <xf numFmtId="0" fontId="19" fillId="36" borderId="56" xfId="0" applyFont="1" applyFill="1" applyBorder="1" applyAlignment="1" applyProtection="1">
      <alignment vertical="center" wrapText="1"/>
      <protection locked="0"/>
    </xf>
    <xf numFmtId="3" fontId="19" fillId="36" borderId="38" xfId="0" applyNumberFormat="1" applyFont="1" applyFill="1" applyBorder="1" applyAlignment="1" applyProtection="1">
      <alignment horizontal="center" vertical="center" wrapText="1"/>
      <protection locked="0"/>
    </xf>
    <xf numFmtId="3" fontId="19" fillId="35" borderId="38" xfId="0" applyNumberFormat="1" applyFont="1" applyFill="1" applyBorder="1" applyAlignment="1" applyProtection="1">
      <alignment horizontal="center" vertical="center" wrapText="1"/>
      <protection locked="0"/>
    </xf>
    <xf numFmtId="3" fontId="22" fillId="36" borderId="40" xfId="53" applyNumberFormat="1" applyFont="1" applyFill="1" applyBorder="1" applyAlignment="1" applyProtection="1">
      <alignment vertical="center" wrapText="1"/>
      <protection locked="0"/>
    </xf>
    <xf numFmtId="0" fontId="19" fillId="36" borderId="57" xfId="0" applyFont="1" applyFill="1" applyBorder="1" applyAlignment="1" applyProtection="1">
      <alignment horizontal="center" vertical="center" wrapText="1"/>
      <protection locked="0"/>
    </xf>
    <xf numFmtId="0" fontId="19" fillId="36" borderId="58" xfId="0" applyFont="1" applyFill="1" applyBorder="1" applyAlignment="1" applyProtection="1">
      <alignment vertical="center" wrapText="1"/>
      <protection locked="0"/>
    </xf>
    <xf numFmtId="3" fontId="19" fillId="36" borderId="43" xfId="0" applyNumberFormat="1" applyFont="1" applyFill="1" applyBorder="1" applyAlignment="1" applyProtection="1">
      <alignment horizontal="center" vertical="center" wrapText="1"/>
      <protection locked="0"/>
    </xf>
    <xf numFmtId="0" fontId="19" fillId="36" borderId="59" xfId="0" applyFont="1" applyFill="1" applyBorder="1" applyAlignment="1" applyProtection="1">
      <alignment horizontal="center" vertical="center" wrapText="1"/>
      <protection locked="0"/>
    </xf>
    <xf numFmtId="0" fontId="21" fillId="0" borderId="37" xfId="53" applyFont="1" applyFill="1" applyBorder="1" applyAlignment="1" applyProtection="1">
      <alignment horizontal="center" vertical="center" wrapText="1"/>
      <protection/>
    </xf>
    <xf numFmtId="0" fontId="19" fillId="36" borderId="60" xfId="0" applyFont="1" applyFill="1" applyBorder="1" applyAlignment="1" applyProtection="1">
      <alignment horizontal="center" vertical="center" wrapText="1"/>
      <protection locked="0"/>
    </xf>
    <xf numFmtId="3" fontId="22" fillId="49" borderId="40" xfId="53" applyNumberFormat="1" applyFont="1" applyFill="1" applyBorder="1" applyAlignment="1" applyProtection="1">
      <alignment vertical="center" wrapText="1"/>
      <protection locked="0"/>
    </xf>
    <xf numFmtId="0" fontId="19" fillId="0" borderId="61" xfId="53" applyFont="1" applyFill="1" applyBorder="1" applyAlignment="1" applyProtection="1">
      <alignment horizontal="center" vertical="center" wrapText="1"/>
      <protection/>
    </xf>
    <xf numFmtId="0" fontId="21" fillId="0" borderId="61" xfId="53" applyFont="1" applyFill="1" applyBorder="1" applyAlignment="1" applyProtection="1">
      <alignment horizontal="center" vertical="center" wrapText="1"/>
      <protection/>
    </xf>
    <xf numFmtId="0" fontId="19" fillId="36" borderId="61" xfId="0" applyFont="1" applyFill="1" applyBorder="1" applyAlignment="1" applyProtection="1">
      <alignment horizontal="center" vertical="center" wrapText="1"/>
      <protection locked="0"/>
    </xf>
    <xf numFmtId="0" fontId="19" fillId="36" borderId="38" xfId="0" applyFont="1" applyFill="1" applyBorder="1" applyAlignment="1" applyProtection="1">
      <alignment horizontal="left" vertical="center" wrapText="1"/>
      <protection locked="0"/>
    </xf>
    <xf numFmtId="0" fontId="19" fillId="36" borderId="60" xfId="0" applyFont="1" applyFill="1" applyBorder="1" applyAlignment="1" applyProtection="1">
      <alignment horizontal="left" vertical="center" wrapText="1"/>
      <protection locked="0"/>
    </xf>
    <xf numFmtId="3" fontId="19" fillId="35" borderId="61" xfId="0" applyNumberFormat="1" applyFont="1" applyFill="1" applyBorder="1" applyAlignment="1" applyProtection="1">
      <alignment horizontal="center" vertical="center" wrapText="1"/>
      <protection locked="0"/>
    </xf>
    <xf numFmtId="3" fontId="22" fillId="50" borderId="40" xfId="53" applyNumberFormat="1" applyFont="1" applyFill="1" applyBorder="1" applyAlignment="1" applyProtection="1">
      <alignment vertical="center" wrapText="1"/>
      <protection locked="0"/>
    </xf>
    <xf numFmtId="0" fontId="19" fillId="36" borderId="62" xfId="0" applyFont="1" applyFill="1" applyBorder="1" applyAlignment="1" applyProtection="1">
      <alignment horizontal="left" vertical="center" wrapText="1"/>
      <protection locked="0"/>
    </xf>
    <xf numFmtId="0" fontId="19" fillId="36" borderId="63" xfId="0" applyFont="1" applyFill="1" applyBorder="1" applyAlignment="1" applyProtection="1">
      <alignment vertical="center" wrapText="1"/>
      <protection locked="0"/>
    </xf>
    <xf numFmtId="3" fontId="22" fillId="4" borderId="40" xfId="53" applyNumberFormat="1" applyFont="1" applyFill="1" applyBorder="1" applyAlignment="1" applyProtection="1">
      <alignment vertical="center" wrapText="1"/>
      <protection locked="0"/>
    </xf>
    <xf numFmtId="0" fontId="19" fillId="10" borderId="64" xfId="53" applyFont="1" applyFill="1" applyBorder="1" applyAlignment="1" applyProtection="1">
      <alignment horizontal="center" vertical="center" wrapText="1"/>
      <protection/>
    </xf>
    <xf numFmtId="0" fontId="21" fillId="10" borderId="64" xfId="53" applyFont="1" applyFill="1" applyBorder="1" applyAlignment="1" applyProtection="1">
      <alignment horizontal="center" vertical="center" wrapText="1"/>
      <protection/>
    </xf>
    <xf numFmtId="0" fontId="19" fillId="10" borderId="64" xfId="0" applyFont="1" applyFill="1" applyBorder="1" applyAlignment="1" applyProtection="1">
      <alignment horizontal="center" vertical="center" wrapText="1"/>
      <protection locked="0"/>
    </xf>
    <xf numFmtId="0" fontId="19" fillId="10" borderId="64" xfId="0" applyFont="1" applyFill="1" applyBorder="1" applyAlignment="1" applyProtection="1">
      <alignment horizontal="left" vertical="center" wrapText="1"/>
      <protection locked="0"/>
    </xf>
    <xf numFmtId="0" fontId="19" fillId="10" borderId="64" xfId="0" applyFont="1" applyFill="1" applyBorder="1" applyAlignment="1" applyProtection="1">
      <alignment vertical="center" wrapText="1"/>
      <protection locked="0"/>
    </xf>
    <xf numFmtId="3" fontId="19" fillId="10" borderId="64" xfId="0" applyNumberFormat="1" applyFont="1" applyFill="1" applyBorder="1" applyAlignment="1" applyProtection="1">
      <alignment horizontal="center" vertical="center" wrapText="1"/>
      <protection locked="0"/>
    </xf>
    <xf numFmtId="3" fontId="19" fillId="35" borderId="64" xfId="0" applyNumberFormat="1" applyFont="1" applyFill="1" applyBorder="1" applyAlignment="1" applyProtection="1">
      <alignment horizontal="center" vertical="center" wrapText="1"/>
      <protection locked="0"/>
    </xf>
    <xf numFmtId="0" fontId="19" fillId="36" borderId="30" xfId="53" applyFont="1" applyFill="1" applyBorder="1" applyAlignment="1" applyProtection="1">
      <alignment vertical="center" wrapText="1"/>
      <protection/>
    </xf>
    <xf numFmtId="0" fontId="19" fillId="10" borderId="50" xfId="53" applyFont="1" applyFill="1" applyBorder="1" applyAlignment="1" applyProtection="1">
      <alignment horizontal="center" vertical="center" wrapText="1"/>
      <protection/>
    </xf>
    <xf numFmtId="0" fontId="21" fillId="10" borderId="50" xfId="53" applyFont="1" applyFill="1" applyBorder="1" applyAlignment="1" applyProtection="1">
      <alignment horizontal="center" vertical="center" wrapText="1"/>
      <protection/>
    </xf>
    <xf numFmtId="0" fontId="19" fillId="10" borderId="50" xfId="0" applyFont="1" applyFill="1" applyBorder="1" applyAlignment="1" applyProtection="1">
      <alignment horizontal="center" vertical="center" wrapText="1"/>
      <protection locked="0"/>
    </xf>
    <xf numFmtId="0" fontId="19" fillId="10" borderId="38" xfId="0" applyFont="1" applyFill="1" applyBorder="1" applyAlignment="1" applyProtection="1">
      <alignment horizontal="center" vertical="center" wrapText="1"/>
      <protection locked="0"/>
    </xf>
    <xf numFmtId="0" fontId="19" fillId="10" borderId="55" xfId="0" applyFont="1" applyFill="1" applyBorder="1" applyAlignment="1" applyProtection="1">
      <alignment horizontal="left" vertical="center" wrapText="1"/>
      <protection locked="0"/>
    </xf>
    <xf numFmtId="0" fontId="19" fillId="10" borderId="56" xfId="0" applyFont="1" applyFill="1" applyBorder="1" applyAlignment="1" applyProtection="1">
      <alignment vertical="center" wrapText="1"/>
      <protection locked="0"/>
    </xf>
    <xf numFmtId="3" fontId="19" fillId="10" borderId="38" xfId="0" applyNumberFormat="1" applyFont="1" applyFill="1" applyBorder="1" applyAlignment="1" applyProtection="1">
      <alignment horizontal="center" vertical="center" wrapText="1"/>
      <protection locked="0"/>
    </xf>
    <xf numFmtId="3" fontId="22" fillId="27" borderId="40" xfId="53" applyNumberFormat="1" applyFont="1" applyFill="1" applyBorder="1" applyAlignment="1" applyProtection="1">
      <alignment vertical="center" wrapText="1"/>
      <protection locked="0"/>
    </xf>
    <xf numFmtId="0" fontId="19" fillId="0" borderId="31" xfId="53" applyFont="1" applyFill="1" applyBorder="1" applyAlignment="1" applyProtection="1">
      <alignment horizontal="center" vertical="center" wrapText="1"/>
      <protection/>
    </xf>
    <xf numFmtId="0" fontId="21" fillId="0" borderId="31" xfId="53" applyFont="1" applyFill="1" applyBorder="1" applyAlignment="1" applyProtection="1">
      <alignment horizontal="center" vertical="center" wrapText="1"/>
      <protection/>
    </xf>
    <xf numFmtId="0" fontId="19" fillId="36" borderId="33" xfId="0" applyFont="1" applyFill="1" applyBorder="1" applyAlignment="1" applyProtection="1">
      <alignment horizontal="center" vertical="center" wrapText="1"/>
      <protection locked="0"/>
    </xf>
    <xf numFmtId="0" fontId="19" fillId="36" borderId="11" xfId="0" applyFont="1" applyFill="1" applyBorder="1" applyAlignment="1" applyProtection="1">
      <alignment vertical="center" wrapText="1"/>
      <protection locked="0"/>
    </xf>
    <xf numFmtId="0" fontId="19" fillId="36" borderId="48" xfId="53" applyFont="1" applyFill="1" applyBorder="1" applyAlignment="1" applyProtection="1">
      <alignment vertical="center" wrapText="1"/>
      <protection/>
    </xf>
    <xf numFmtId="0" fontId="19" fillId="36" borderId="43" xfId="53" applyFont="1" applyFill="1" applyBorder="1" applyAlignment="1" applyProtection="1">
      <alignment horizontal="left" vertical="center" wrapText="1"/>
      <protection locked="0"/>
    </xf>
    <xf numFmtId="0" fontId="19" fillId="36" borderId="43" xfId="53" applyFont="1" applyFill="1" applyBorder="1" applyAlignment="1" applyProtection="1">
      <alignment horizontal="center" vertical="center" wrapText="1"/>
      <protection locked="0"/>
    </xf>
    <xf numFmtId="0" fontId="19" fillId="36" borderId="62" xfId="0" applyFont="1" applyFill="1" applyBorder="1" applyAlignment="1" applyProtection="1">
      <alignment horizontal="center" vertical="center" wrapText="1"/>
      <protection locked="0"/>
    </xf>
    <xf numFmtId="0" fontId="31" fillId="36" borderId="11" xfId="53" applyFont="1" applyFill="1" applyBorder="1" applyAlignment="1" applyProtection="1">
      <alignment vertical="center" wrapText="1"/>
      <protection/>
    </xf>
    <xf numFmtId="0" fontId="32" fillId="51" borderId="27" xfId="53" applyFont="1" applyFill="1" applyBorder="1" applyAlignment="1" applyProtection="1">
      <alignment horizontal="center" vertical="center" wrapText="1"/>
      <protection/>
    </xf>
    <xf numFmtId="0" fontId="32" fillId="51" borderId="65" xfId="53" applyFont="1" applyFill="1" applyBorder="1" applyAlignment="1" applyProtection="1">
      <alignment horizontal="center" vertical="center" wrapText="1"/>
      <protection/>
    </xf>
    <xf numFmtId="0" fontId="32" fillId="51" borderId="66" xfId="53" applyFont="1" applyFill="1" applyBorder="1" applyAlignment="1" applyProtection="1">
      <alignment horizontal="center" vertical="center" wrapText="1"/>
      <protection/>
    </xf>
    <xf numFmtId="3" fontId="32" fillId="51" borderId="13" xfId="53" applyNumberFormat="1" applyFont="1" applyFill="1" applyBorder="1" applyAlignment="1" applyProtection="1">
      <alignment horizontal="center" vertical="center" wrapText="1"/>
      <protection/>
    </xf>
    <xf numFmtId="0" fontId="31" fillId="36" borderId="33" xfId="53" applyFont="1" applyFill="1" applyBorder="1" applyAlignment="1" applyProtection="1">
      <alignment vertical="center" wrapText="1"/>
      <protection/>
    </xf>
    <xf numFmtId="0" fontId="31" fillId="0" borderId="0" xfId="53" applyFont="1" applyFill="1" applyAlignment="1" applyProtection="1">
      <alignment vertical="center" wrapText="1"/>
      <protection/>
    </xf>
    <xf numFmtId="0" fontId="19" fillId="36" borderId="34" xfId="53" applyFont="1" applyFill="1" applyBorder="1" applyAlignment="1" applyProtection="1">
      <alignment vertical="center" wrapText="1"/>
      <protection locked="0"/>
    </xf>
    <xf numFmtId="0" fontId="19" fillId="36" borderId="35" xfId="53" applyFont="1" applyFill="1" applyBorder="1" applyAlignment="1" applyProtection="1">
      <alignment vertical="center" wrapText="1"/>
      <protection locked="0"/>
    </xf>
    <xf numFmtId="0" fontId="19" fillId="36" borderId="35" xfId="53" applyFont="1" applyFill="1" applyBorder="1" applyAlignment="1" applyProtection="1">
      <alignment horizontal="center" vertical="center" wrapText="1"/>
      <protection locked="0"/>
    </xf>
    <xf numFmtId="0" fontId="19" fillId="36" borderId="36" xfId="53" applyFont="1" applyFill="1" applyBorder="1" applyAlignment="1" applyProtection="1">
      <alignment vertical="center" wrapText="1"/>
      <protection locked="0"/>
    </xf>
    <xf numFmtId="0" fontId="19" fillId="36" borderId="0" xfId="53" applyFont="1" applyFill="1" applyBorder="1" applyAlignment="1" applyProtection="1">
      <alignment horizontal="center" vertical="center" wrapText="1"/>
      <protection locked="0"/>
    </xf>
    <xf numFmtId="0" fontId="31" fillId="36" borderId="11" xfId="53" applyFont="1" applyFill="1" applyBorder="1" applyAlignment="1" applyProtection="1">
      <alignment vertical="center" wrapText="1"/>
      <protection locked="0"/>
    </xf>
    <xf numFmtId="0" fontId="32" fillId="36" borderId="0" xfId="53" applyFont="1" applyFill="1" applyBorder="1" applyAlignment="1" applyProtection="1">
      <alignment vertical="center"/>
      <protection locked="0"/>
    </xf>
    <xf numFmtId="0" fontId="31" fillId="36" borderId="0" xfId="53" applyFont="1" applyFill="1" applyBorder="1" applyAlignment="1" applyProtection="1">
      <alignment vertical="center" wrapText="1"/>
      <protection locked="0"/>
    </xf>
    <xf numFmtId="0" fontId="31" fillId="36" borderId="0" xfId="53" applyFont="1" applyFill="1" applyBorder="1" applyAlignment="1" applyProtection="1">
      <alignment horizontal="center" vertical="center" wrapText="1"/>
      <protection locked="0"/>
    </xf>
    <xf numFmtId="0" fontId="31" fillId="36" borderId="33" xfId="53" applyFont="1" applyFill="1" applyBorder="1" applyAlignment="1" applyProtection="1">
      <alignment vertical="center" wrapText="1"/>
      <protection locked="0"/>
    </xf>
    <xf numFmtId="0" fontId="31" fillId="0" borderId="0" xfId="53" applyFont="1" applyFill="1" applyAlignment="1" applyProtection="1">
      <alignment vertical="center" wrapText="1"/>
      <protection locked="0"/>
    </xf>
    <xf numFmtId="0" fontId="32" fillId="36" borderId="0" xfId="53" applyFont="1" applyFill="1" applyBorder="1" applyAlignment="1" applyProtection="1">
      <alignment horizontal="left" vertical="center" wrapText="1"/>
      <protection locked="0"/>
    </xf>
    <xf numFmtId="0" fontId="19" fillId="15" borderId="64" xfId="53" applyFont="1" applyFill="1" applyBorder="1" applyAlignment="1" applyProtection="1">
      <alignment horizontal="center" vertical="center" wrapText="1"/>
      <protection/>
    </xf>
    <xf numFmtId="0" fontId="21" fillId="15" borderId="64" xfId="53" applyFont="1" applyFill="1" applyBorder="1" applyAlignment="1" applyProtection="1">
      <alignment horizontal="center" vertical="center" wrapText="1"/>
      <protection/>
    </xf>
    <xf numFmtId="0" fontId="19" fillId="15" borderId="64" xfId="0" applyFont="1" applyFill="1" applyBorder="1" applyAlignment="1" applyProtection="1">
      <alignment horizontal="center" vertical="center" wrapText="1"/>
      <protection locked="0"/>
    </xf>
    <xf numFmtId="0" fontId="19" fillId="15" borderId="64" xfId="0" applyFont="1" applyFill="1" applyBorder="1" applyAlignment="1" applyProtection="1">
      <alignment horizontal="left" vertical="center" wrapText="1"/>
      <protection locked="0"/>
    </xf>
    <xf numFmtId="0" fontId="19" fillId="15" borderId="64" xfId="0" applyFont="1" applyFill="1" applyBorder="1" applyAlignment="1" applyProtection="1">
      <alignment vertical="center" wrapText="1"/>
      <protection locked="0"/>
    </xf>
    <xf numFmtId="3" fontId="19" fillId="15" borderId="64" xfId="0" applyNumberFormat="1" applyFont="1" applyFill="1" applyBorder="1" applyAlignment="1" applyProtection="1">
      <alignment horizontal="center" vertical="center" wrapText="1"/>
      <protection locked="0"/>
    </xf>
    <xf numFmtId="0" fontId="19" fillId="15" borderId="37" xfId="53" applyFont="1" applyFill="1" applyBorder="1" applyAlignment="1" applyProtection="1">
      <alignment horizontal="center" vertical="center" wrapText="1"/>
      <protection/>
    </xf>
    <xf numFmtId="0" fontId="21" fillId="15" borderId="37" xfId="53" applyFont="1" applyFill="1" applyBorder="1" applyAlignment="1" applyProtection="1">
      <alignment horizontal="center" vertical="center" wrapText="1"/>
      <protection/>
    </xf>
    <xf numFmtId="0" fontId="19" fillId="15" borderId="37" xfId="0" applyFont="1" applyFill="1" applyBorder="1" applyAlignment="1" applyProtection="1">
      <alignment horizontal="center" vertical="center" wrapText="1"/>
      <protection locked="0"/>
    </xf>
    <xf numFmtId="0" fontId="19" fillId="15" borderId="37" xfId="0" applyFont="1" applyFill="1" applyBorder="1" applyAlignment="1" applyProtection="1">
      <alignment horizontal="left" vertical="center" wrapText="1"/>
      <protection locked="0"/>
    </xf>
    <xf numFmtId="0" fontId="19" fillId="15" borderId="37" xfId="0" applyFont="1" applyFill="1" applyBorder="1" applyAlignment="1" applyProtection="1">
      <alignment vertical="center" wrapText="1"/>
      <protection locked="0"/>
    </xf>
    <xf numFmtId="3" fontId="19" fillId="15" borderId="37" xfId="0" applyNumberFormat="1" applyFont="1" applyFill="1" applyBorder="1" applyAlignment="1" applyProtection="1">
      <alignment horizontal="center" vertical="center" wrapText="1"/>
      <protection locked="0"/>
    </xf>
    <xf numFmtId="0" fontId="19" fillId="15" borderId="47" xfId="53" applyFont="1" applyFill="1" applyBorder="1" applyAlignment="1" applyProtection="1">
      <alignment horizontal="center" vertical="center" wrapText="1"/>
      <protection/>
    </xf>
    <xf numFmtId="0" fontId="21" fillId="15" borderId="47" xfId="53" applyFont="1" applyFill="1" applyBorder="1" applyAlignment="1" applyProtection="1">
      <alignment horizontal="center" vertical="center" wrapText="1"/>
      <protection/>
    </xf>
    <xf numFmtId="0" fontId="19" fillId="15" borderId="47" xfId="0" applyFont="1" applyFill="1" applyBorder="1" applyAlignment="1" applyProtection="1">
      <alignment horizontal="center" vertical="center" wrapText="1"/>
      <protection locked="0"/>
    </xf>
    <xf numFmtId="0" fontId="19" fillId="15" borderId="47" xfId="0" applyFont="1" applyFill="1" applyBorder="1" applyAlignment="1" applyProtection="1">
      <alignment horizontal="left" vertical="center" wrapText="1"/>
      <protection locked="0"/>
    </xf>
    <xf numFmtId="0" fontId="19" fillId="15" borderId="47" xfId="0" applyFont="1" applyFill="1" applyBorder="1" applyAlignment="1" applyProtection="1">
      <alignment vertical="center" wrapText="1"/>
      <protection locked="0"/>
    </xf>
    <xf numFmtId="3" fontId="19" fillId="15" borderId="47" xfId="0" applyNumberFormat="1" applyFont="1" applyFill="1" applyBorder="1" applyAlignment="1" applyProtection="1">
      <alignment horizontal="center" vertical="center" wrapText="1"/>
      <protection locked="0"/>
    </xf>
    <xf numFmtId="3" fontId="19" fillId="35" borderId="47" xfId="0" applyNumberFormat="1" applyFont="1" applyFill="1" applyBorder="1" applyAlignment="1" applyProtection="1">
      <alignment horizontal="center" vertical="center" wrapText="1"/>
      <protection locked="0"/>
    </xf>
    <xf numFmtId="0" fontId="19" fillId="0" borderId="11" xfId="53" applyFont="1" applyFill="1" applyBorder="1" applyAlignment="1" applyProtection="1">
      <alignment vertical="center" wrapText="1"/>
      <protection locked="0"/>
    </xf>
    <xf numFmtId="0" fontId="19" fillId="0" borderId="34" xfId="53" applyFont="1" applyFill="1" applyBorder="1" applyAlignment="1" applyProtection="1">
      <alignment vertical="center" wrapText="1"/>
      <protection/>
    </xf>
    <xf numFmtId="0" fontId="19" fillId="35" borderId="27" xfId="53" applyFont="1" applyFill="1" applyBorder="1" applyAlignment="1" applyProtection="1">
      <alignment horizontal="center" vertical="center" wrapText="1"/>
      <protection/>
    </xf>
    <xf numFmtId="0" fontId="21" fillId="35" borderId="65" xfId="53" applyFont="1" applyFill="1" applyBorder="1" applyAlignment="1" applyProtection="1">
      <alignment horizontal="center" vertical="center" wrapText="1"/>
      <protection/>
    </xf>
    <xf numFmtId="0" fontId="19" fillId="35" borderId="65" xfId="0" applyFont="1" applyFill="1" applyBorder="1" applyAlignment="1" applyProtection="1">
      <alignment horizontal="center" vertical="center" wrapText="1"/>
      <protection locked="0"/>
    </xf>
    <xf numFmtId="0" fontId="19" fillId="35" borderId="65" xfId="0" applyFont="1" applyFill="1" applyBorder="1" applyAlignment="1" applyProtection="1">
      <alignment horizontal="left" vertical="center" wrapText="1"/>
      <protection locked="0"/>
    </xf>
    <xf numFmtId="0" fontId="19" fillId="35" borderId="65" xfId="0" applyFont="1" applyFill="1" applyBorder="1" applyAlignment="1" applyProtection="1">
      <alignment vertical="center" wrapText="1"/>
      <protection locked="0"/>
    </xf>
    <xf numFmtId="3" fontId="19" fillId="35" borderId="65" xfId="0" applyNumberFormat="1" applyFont="1" applyFill="1" applyBorder="1" applyAlignment="1" applyProtection="1">
      <alignment horizontal="center" vertical="center" wrapText="1"/>
      <protection locked="0"/>
    </xf>
    <xf numFmtId="0" fontId="19" fillId="35" borderId="66" xfId="0" applyFont="1" applyFill="1" applyBorder="1" applyAlignment="1" applyProtection="1">
      <alignment horizontal="center" vertical="center" wrapText="1"/>
      <protection locked="0"/>
    </xf>
    <xf numFmtId="3" fontId="22" fillId="35" borderId="13" xfId="0" applyNumberFormat="1" applyFont="1" applyFill="1" applyBorder="1" applyAlignment="1" applyProtection="1">
      <alignment horizontal="center" vertical="center" wrapText="1"/>
      <protection locked="0"/>
    </xf>
    <xf numFmtId="0" fontId="19" fillId="0" borderId="36" xfId="53" applyFont="1" applyFill="1" applyBorder="1" applyAlignment="1" applyProtection="1">
      <alignment vertical="center" wrapText="1"/>
      <protection/>
    </xf>
    <xf numFmtId="0" fontId="19" fillId="0" borderId="33" xfId="53" applyFont="1" applyFill="1" applyBorder="1" applyAlignment="1" applyProtection="1">
      <alignment vertical="center" wrapText="1"/>
      <protection locked="0"/>
    </xf>
    <xf numFmtId="0" fontId="32" fillId="10" borderId="0" xfId="53" applyFont="1" applyFill="1" applyBorder="1" applyAlignment="1" applyProtection="1">
      <alignment horizontal="left" vertical="center" wrapText="1"/>
      <protection locked="0"/>
    </xf>
    <xf numFmtId="0" fontId="31" fillId="36" borderId="34" xfId="53" applyFont="1" applyFill="1" applyBorder="1" applyAlignment="1" applyProtection="1">
      <alignment vertical="center" wrapText="1"/>
      <protection locked="0"/>
    </xf>
    <xf numFmtId="0" fontId="31" fillId="36" borderId="35" xfId="53" applyFont="1" applyFill="1" applyBorder="1" applyAlignment="1" applyProtection="1">
      <alignment horizontal="left" vertical="center" wrapText="1"/>
      <protection locked="0"/>
    </xf>
    <xf numFmtId="0" fontId="31" fillId="36" borderId="36" xfId="53" applyFont="1" applyFill="1" applyBorder="1" applyAlignment="1" applyProtection="1">
      <alignment vertical="center" wrapText="1"/>
      <protection locked="0"/>
    </xf>
    <xf numFmtId="0" fontId="19" fillId="52" borderId="0" xfId="53" applyFont="1" applyFill="1" applyAlignment="1" applyProtection="1">
      <alignment vertical="center" wrapText="1"/>
      <protection locked="0"/>
    </xf>
    <xf numFmtId="0" fontId="19" fillId="52" borderId="0" xfId="53" applyFont="1" applyFill="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447675</xdr:colOff>
      <xdr:row>0</xdr:row>
      <xdr:rowOff>114300</xdr:rowOff>
    </xdr:from>
    <xdr:ext cx="1609725" cy="11677650"/>
    <xdr:grpSp>
      <xdr:nvGrpSpPr>
        <xdr:cNvPr id="1" name="Group 28"/>
        <xdr:cNvGrpSpPr>
          <a:grpSpLocks/>
        </xdr:cNvGrpSpPr>
      </xdr:nvGrpSpPr>
      <xdr:grpSpPr>
        <a:xfrm>
          <a:off x="714375" y="114300"/>
          <a:ext cx="1609725" cy="11677650"/>
          <a:chOff x="103918350" y="106344150"/>
          <a:chExt cx="15440025" cy="7258050"/>
        </a:xfrm>
        <a:solidFill>
          <a:srgbClr val="FFFFFF"/>
        </a:solidFill>
      </xdr:grpSpPr>
      <xdr:sp>
        <xdr:nvSpPr>
          <xdr:cNvPr id="2" name="Oval 30"/>
          <xdr:cNvSpPr>
            <a:spLocks/>
          </xdr:cNvSpPr>
        </xdr:nvSpPr>
        <xdr:spPr>
          <a:xfrm>
            <a:off x="103991690" y="106358666"/>
            <a:ext cx="7129432" cy="7199986"/>
          </a:xfrm>
          <a:prstGeom prst="ellips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pic>
        <xdr:nvPicPr>
          <xdr:cNvPr id="3" name="Picture 29" descr="94162179-BB60-4475-A61E-2DC51621049B@local"/>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03918350" y="106344150"/>
            <a:ext cx="15440025" cy="7258050"/>
          </a:xfrm>
          <a:prstGeom prst="rect">
            <a:avLst/>
          </a:prstGeom>
          <a:noFill/>
          <a:ln w="9525" cmpd="sng">
            <a:noFill/>
          </a:ln>
        </xdr:spPr>
      </xdr:pic>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M410"/>
  <sheetViews>
    <sheetView tabSelected="1" zoomScalePageLayoutView="0" workbookViewId="0" topLeftCell="A1">
      <selection activeCell="D10" sqref="D10"/>
    </sheetView>
  </sheetViews>
  <sheetFormatPr defaultColWidth="11.421875" defaultRowHeight="15"/>
  <cols>
    <col min="1" max="1" width="11.421875" style="4" customWidth="1"/>
    <col min="2" max="2" width="23.421875" style="4" customWidth="1"/>
    <col min="3" max="3" width="27.28125" style="11" customWidth="1"/>
    <col min="4" max="4" width="43.140625" style="11" customWidth="1"/>
    <col min="5" max="5" width="33.421875" style="11" customWidth="1"/>
    <col min="6" max="6" width="26.140625" style="11" customWidth="1"/>
    <col min="7" max="7" width="40.28125" style="11" customWidth="1"/>
    <col min="8" max="8" width="40.8515625" style="11" customWidth="1"/>
    <col min="9" max="9" width="29.00390625" style="4" customWidth="1"/>
    <col min="10" max="10" width="15.7109375" style="11" customWidth="1"/>
    <col min="11" max="11" width="21.8515625" style="4" customWidth="1"/>
    <col min="12" max="12" width="26.7109375" style="11" customWidth="1"/>
    <col min="13" max="13" width="13.7109375" style="11" customWidth="1"/>
    <col min="14" max="14" width="12.421875" style="11" customWidth="1"/>
    <col min="15" max="25" width="26.7109375" style="11" customWidth="1"/>
    <col min="26" max="192" width="26.7109375" style="11" bestFit="1" customWidth="1"/>
    <col min="193" max="193" width="14.8515625" style="11" bestFit="1" customWidth="1"/>
    <col min="194" max="194" width="11.140625" style="11" customWidth="1"/>
    <col min="195" max="195" width="14.8515625" style="11" bestFit="1" customWidth="1"/>
    <col min="196" max="16384" width="11.421875" style="11" customWidth="1"/>
  </cols>
  <sheetData>
    <row r="1" spans="1:11" s="3" customFormat="1" ht="15">
      <c r="A1" s="1"/>
      <c r="B1" s="1"/>
      <c r="C1" s="2"/>
      <c r="I1" s="1"/>
      <c r="K1" s="1"/>
    </row>
    <row r="2" spans="1:11" s="3" customFormat="1" ht="15">
      <c r="A2" s="1"/>
      <c r="B2" s="1"/>
      <c r="C2" s="2"/>
      <c r="I2" s="1"/>
      <c r="K2" s="1"/>
    </row>
    <row r="3" spans="1:11" s="3" customFormat="1" ht="15">
      <c r="A3" s="1"/>
      <c r="B3" s="1"/>
      <c r="I3" s="1"/>
      <c r="K3" s="1"/>
    </row>
    <row r="4" spans="3:195" ht="15">
      <c r="C4" s="5"/>
      <c r="D4" s="6"/>
      <c r="E4" s="6"/>
      <c r="F4" s="6"/>
      <c r="G4" s="6"/>
      <c r="H4" s="6"/>
      <c r="I4" s="7"/>
      <c r="J4" s="8"/>
      <c r="K4" s="9"/>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row>
    <row r="5" spans="1:195" s="61" customFormat="1" ht="40.5" customHeight="1">
      <c r="A5" s="57" t="s">
        <v>0</v>
      </c>
      <c r="B5" s="57" t="s">
        <v>1</v>
      </c>
      <c r="C5" s="58" t="s">
        <v>2</v>
      </c>
      <c r="D5" s="59" t="s">
        <v>3</v>
      </c>
      <c r="E5" s="59" t="s">
        <v>4</v>
      </c>
      <c r="F5" s="59" t="s">
        <v>5</v>
      </c>
      <c r="G5" s="59" t="s">
        <v>6</v>
      </c>
      <c r="H5" s="59" t="s">
        <v>7</v>
      </c>
      <c r="I5" s="59" t="s">
        <v>8</v>
      </c>
      <c r="J5" s="59" t="s">
        <v>9</v>
      </c>
      <c r="K5" s="59" t="s">
        <v>10</v>
      </c>
      <c r="L5" s="59" t="s">
        <v>11</v>
      </c>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row>
    <row r="6" spans="1:195" ht="60">
      <c r="A6" s="12">
        <v>129</v>
      </c>
      <c r="B6" s="12" t="s">
        <v>12</v>
      </c>
      <c r="C6" s="13" t="s">
        <v>13</v>
      </c>
      <c r="D6" s="13" t="s">
        <v>14</v>
      </c>
      <c r="E6" s="13" t="s">
        <v>15</v>
      </c>
      <c r="F6" s="13" t="s">
        <v>16</v>
      </c>
      <c r="G6" s="13" t="s">
        <v>17</v>
      </c>
      <c r="H6" s="14" t="s">
        <v>18</v>
      </c>
      <c r="I6" s="12" t="s">
        <v>19</v>
      </c>
      <c r="J6" s="12">
        <v>2</v>
      </c>
      <c r="K6" s="15">
        <v>1000000</v>
      </c>
      <c r="L6" s="16">
        <f>+K6*J6</f>
        <v>2000000</v>
      </c>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row>
    <row r="7" spans="1:195" ht="60">
      <c r="A7" s="12">
        <v>129</v>
      </c>
      <c r="B7" s="12" t="s">
        <v>12</v>
      </c>
      <c r="C7" s="13" t="s">
        <v>13</v>
      </c>
      <c r="D7" s="13" t="s">
        <v>14</v>
      </c>
      <c r="E7" s="13" t="s">
        <v>15</v>
      </c>
      <c r="F7" s="13" t="s">
        <v>20</v>
      </c>
      <c r="G7" s="13" t="s">
        <v>21</v>
      </c>
      <c r="H7" s="14" t="s">
        <v>20</v>
      </c>
      <c r="I7" s="12" t="s">
        <v>19</v>
      </c>
      <c r="J7" s="12">
        <v>40</v>
      </c>
      <c r="K7" s="15">
        <v>1900000</v>
      </c>
      <c r="L7" s="16">
        <f aca="true" t="shared" si="0" ref="L7:L70">+K7*J7</f>
        <v>76000000</v>
      </c>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row>
    <row r="8" spans="1:195" ht="60">
      <c r="A8" s="12">
        <v>129</v>
      </c>
      <c r="B8" s="12" t="s">
        <v>12</v>
      </c>
      <c r="C8" s="13" t="s">
        <v>13</v>
      </c>
      <c r="D8" s="13" t="s">
        <v>14</v>
      </c>
      <c r="E8" s="13" t="s">
        <v>15</v>
      </c>
      <c r="F8" s="17"/>
      <c r="G8" s="13" t="s">
        <v>22</v>
      </c>
      <c r="H8" s="14" t="s">
        <v>20</v>
      </c>
      <c r="I8" s="12" t="s">
        <v>19</v>
      </c>
      <c r="J8" s="12">
        <v>30</v>
      </c>
      <c r="K8" s="15">
        <v>2200000</v>
      </c>
      <c r="L8" s="16">
        <f t="shared" si="0"/>
        <v>66000000</v>
      </c>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row>
    <row r="9" spans="1:195" ht="60">
      <c r="A9" s="12">
        <v>129</v>
      </c>
      <c r="B9" s="12" t="s">
        <v>12</v>
      </c>
      <c r="C9" s="13" t="s">
        <v>13</v>
      </c>
      <c r="D9" s="13" t="s">
        <v>14</v>
      </c>
      <c r="E9" s="13" t="s">
        <v>23</v>
      </c>
      <c r="F9" s="13" t="s">
        <v>20</v>
      </c>
      <c r="G9" s="13" t="s">
        <v>24</v>
      </c>
      <c r="H9" s="14" t="s">
        <v>25</v>
      </c>
      <c r="I9" s="12" t="s">
        <v>19</v>
      </c>
      <c r="J9" s="12">
        <v>1</v>
      </c>
      <c r="K9" s="15">
        <v>50000000</v>
      </c>
      <c r="L9" s="16">
        <f t="shared" si="0"/>
        <v>50000000</v>
      </c>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row>
    <row r="10" spans="1:195" ht="60">
      <c r="A10" s="12">
        <v>129</v>
      </c>
      <c r="B10" s="12" t="s">
        <v>12</v>
      </c>
      <c r="C10" s="13" t="s">
        <v>13</v>
      </c>
      <c r="D10" s="13" t="s">
        <v>14</v>
      </c>
      <c r="E10" s="13" t="s">
        <v>23</v>
      </c>
      <c r="F10" s="17"/>
      <c r="G10" s="13" t="s">
        <v>26</v>
      </c>
      <c r="H10" s="14" t="s">
        <v>27</v>
      </c>
      <c r="I10" s="12" t="s">
        <v>19</v>
      </c>
      <c r="J10" s="12">
        <v>2</v>
      </c>
      <c r="K10" s="15">
        <v>2500000</v>
      </c>
      <c r="L10" s="16">
        <f t="shared" si="0"/>
        <v>5000000</v>
      </c>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row>
    <row r="11" spans="1:195" ht="60">
      <c r="A11" s="12">
        <v>134</v>
      </c>
      <c r="B11" s="12" t="s">
        <v>12</v>
      </c>
      <c r="C11" s="13" t="s">
        <v>13</v>
      </c>
      <c r="D11" s="13" t="s">
        <v>28</v>
      </c>
      <c r="E11" s="13" t="s">
        <v>29</v>
      </c>
      <c r="F11" s="13" t="s">
        <v>20</v>
      </c>
      <c r="G11" s="13" t="s">
        <v>30</v>
      </c>
      <c r="H11" s="14" t="s">
        <v>31</v>
      </c>
      <c r="I11" s="12" t="s">
        <v>19</v>
      </c>
      <c r="J11" s="12">
        <v>5</v>
      </c>
      <c r="K11" s="15">
        <v>1200000</v>
      </c>
      <c r="L11" s="16">
        <f t="shared" si="0"/>
        <v>6000000</v>
      </c>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row>
    <row r="12" spans="1:195" ht="60">
      <c r="A12" s="12">
        <v>134</v>
      </c>
      <c r="B12" s="12" t="s">
        <v>12</v>
      </c>
      <c r="C12" s="13" t="s">
        <v>13</v>
      </c>
      <c r="D12" s="13" t="s">
        <v>28</v>
      </c>
      <c r="E12" s="13" t="s">
        <v>29</v>
      </c>
      <c r="F12" s="17"/>
      <c r="G12" s="13" t="s">
        <v>32</v>
      </c>
      <c r="H12" s="14" t="s">
        <v>33</v>
      </c>
      <c r="I12" s="12" t="s">
        <v>19</v>
      </c>
      <c r="J12" s="12">
        <v>6</v>
      </c>
      <c r="K12" s="15">
        <v>13333334</v>
      </c>
      <c r="L12" s="16">
        <f t="shared" si="0"/>
        <v>80000004</v>
      </c>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row>
    <row r="13" spans="1:195" ht="60">
      <c r="A13" s="12">
        <v>134</v>
      </c>
      <c r="B13" s="12" t="s">
        <v>12</v>
      </c>
      <c r="C13" s="13" t="s">
        <v>13</v>
      </c>
      <c r="D13" s="13" t="s">
        <v>28</v>
      </c>
      <c r="E13" s="13" t="s">
        <v>29</v>
      </c>
      <c r="F13" s="17"/>
      <c r="G13" s="13" t="s">
        <v>34</v>
      </c>
      <c r="H13" s="14" t="s">
        <v>35</v>
      </c>
      <c r="I13" s="12" t="s">
        <v>19</v>
      </c>
      <c r="J13" s="12">
        <v>7</v>
      </c>
      <c r="K13" s="15">
        <v>3580000</v>
      </c>
      <c r="L13" s="16">
        <f t="shared" si="0"/>
        <v>25060000</v>
      </c>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row>
    <row r="14" spans="1:195" ht="60">
      <c r="A14" s="12">
        <v>134</v>
      </c>
      <c r="B14" s="12" t="s">
        <v>12</v>
      </c>
      <c r="C14" s="13" t="s">
        <v>13</v>
      </c>
      <c r="D14" s="13" t="s">
        <v>28</v>
      </c>
      <c r="E14" s="13" t="s">
        <v>36</v>
      </c>
      <c r="F14" s="13" t="s">
        <v>20</v>
      </c>
      <c r="G14" s="13" t="s">
        <v>37</v>
      </c>
      <c r="H14" s="14" t="s">
        <v>38</v>
      </c>
      <c r="I14" s="12" t="s">
        <v>19</v>
      </c>
      <c r="J14" s="12">
        <v>1</v>
      </c>
      <c r="K14" s="15">
        <v>15766000</v>
      </c>
      <c r="L14" s="16">
        <f t="shared" si="0"/>
        <v>15766000</v>
      </c>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row>
    <row r="15" spans="1:195" ht="60">
      <c r="A15" s="12">
        <v>134</v>
      </c>
      <c r="B15" s="12" t="s">
        <v>12</v>
      </c>
      <c r="C15" s="13" t="s">
        <v>13</v>
      </c>
      <c r="D15" s="13" t="s">
        <v>28</v>
      </c>
      <c r="E15" s="13" t="s">
        <v>36</v>
      </c>
      <c r="F15" s="17"/>
      <c r="G15" s="13" t="s">
        <v>39</v>
      </c>
      <c r="H15" s="14" t="s">
        <v>40</v>
      </c>
      <c r="I15" s="12" t="s">
        <v>19</v>
      </c>
      <c r="J15" s="12">
        <v>1</v>
      </c>
      <c r="K15" s="15">
        <v>60000000</v>
      </c>
      <c r="L15" s="16">
        <f t="shared" si="0"/>
        <v>60000000</v>
      </c>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row>
    <row r="16" spans="1:195" ht="60">
      <c r="A16" s="12">
        <v>134</v>
      </c>
      <c r="B16" s="12" t="s">
        <v>12</v>
      </c>
      <c r="C16" s="13" t="s">
        <v>13</v>
      </c>
      <c r="D16" s="13" t="s">
        <v>28</v>
      </c>
      <c r="E16" s="13" t="s">
        <v>36</v>
      </c>
      <c r="F16" s="17"/>
      <c r="G16" s="13" t="s">
        <v>41</v>
      </c>
      <c r="H16" s="14" t="s">
        <v>42</v>
      </c>
      <c r="I16" s="12" t="s">
        <v>19</v>
      </c>
      <c r="J16" s="12">
        <v>1</v>
      </c>
      <c r="K16" s="15">
        <v>70500000</v>
      </c>
      <c r="L16" s="16">
        <f t="shared" si="0"/>
        <v>70500000</v>
      </c>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row>
    <row r="17" spans="1:195" ht="60">
      <c r="A17" s="12">
        <v>134</v>
      </c>
      <c r="B17" s="12" t="s">
        <v>12</v>
      </c>
      <c r="C17" s="13" t="s">
        <v>13</v>
      </c>
      <c r="D17" s="13" t="s">
        <v>28</v>
      </c>
      <c r="E17" s="13" t="s">
        <v>36</v>
      </c>
      <c r="F17" s="17"/>
      <c r="G17" s="13" t="s">
        <v>43</v>
      </c>
      <c r="H17" s="14" t="s">
        <v>44</v>
      </c>
      <c r="I17" s="12" t="s">
        <v>19</v>
      </c>
      <c r="J17" s="12">
        <v>1</v>
      </c>
      <c r="K17" s="15">
        <v>45061000</v>
      </c>
      <c r="L17" s="16">
        <f t="shared" si="0"/>
        <v>45061000</v>
      </c>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row>
    <row r="18" spans="1:195" ht="60">
      <c r="A18" s="12">
        <v>134</v>
      </c>
      <c r="B18" s="12" t="s">
        <v>12</v>
      </c>
      <c r="C18" s="13" t="s">
        <v>13</v>
      </c>
      <c r="D18" s="13" t="s">
        <v>28</v>
      </c>
      <c r="E18" s="13" t="s">
        <v>36</v>
      </c>
      <c r="F18" s="17"/>
      <c r="G18" s="13" t="s">
        <v>45</v>
      </c>
      <c r="H18" s="14" t="s">
        <v>46</v>
      </c>
      <c r="I18" s="12" t="s">
        <v>19</v>
      </c>
      <c r="J18" s="12">
        <v>100</v>
      </c>
      <c r="K18" s="15">
        <v>60000</v>
      </c>
      <c r="L18" s="16">
        <f t="shared" si="0"/>
        <v>6000000</v>
      </c>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row>
    <row r="19" spans="1:195" ht="60">
      <c r="A19" s="12">
        <v>134</v>
      </c>
      <c r="B19" s="12" t="s">
        <v>12</v>
      </c>
      <c r="C19" s="13" t="s">
        <v>13</v>
      </c>
      <c r="D19" s="13" t="s">
        <v>28</v>
      </c>
      <c r="E19" s="13" t="s">
        <v>36</v>
      </c>
      <c r="F19" s="18"/>
      <c r="G19" s="19" t="s">
        <v>47</v>
      </c>
      <c r="H19" s="20" t="s">
        <v>48</v>
      </c>
      <c r="I19" s="12" t="s">
        <v>19</v>
      </c>
      <c r="J19" s="12">
        <v>1</v>
      </c>
      <c r="K19" s="15">
        <v>25877000</v>
      </c>
      <c r="L19" s="16">
        <f t="shared" si="0"/>
        <v>25877000</v>
      </c>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row>
    <row r="20" spans="1:195" ht="60">
      <c r="A20" s="12">
        <v>135</v>
      </c>
      <c r="B20" s="12" t="s">
        <v>49</v>
      </c>
      <c r="C20" s="14" t="s">
        <v>50</v>
      </c>
      <c r="D20" s="13" t="s">
        <v>28</v>
      </c>
      <c r="E20" s="13" t="s">
        <v>29</v>
      </c>
      <c r="F20" s="13" t="s">
        <v>51</v>
      </c>
      <c r="G20" s="13" t="s">
        <v>52</v>
      </c>
      <c r="H20" s="14" t="s">
        <v>53</v>
      </c>
      <c r="I20" s="12" t="s">
        <v>19</v>
      </c>
      <c r="J20" s="12">
        <v>62</v>
      </c>
      <c r="K20" s="15">
        <v>110000</v>
      </c>
      <c r="L20" s="16">
        <f t="shared" si="0"/>
        <v>6820000</v>
      </c>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row>
    <row r="21" spans="1:195" ht="60">
      <c r="A21" s="12">
        <v>135</v>
      </c>
      <c r="B21" s="12" t="s">
        <v>49</v>
      </c>
      <c r="C21" s="14" t="s">
        <v>50</v>
      </c>
      <c r="D21" s="13" t="s">
        <v>28</v>
      </c>
      <c r="E21" s="13" t="s">
        <v>29</v>
      </c>
      <c r="F21" s="13" t="s">
        <v>54</v>
      </c>
      <c r="G21" s="13" t="s">
        <v>55</v>
      </c>
      <c r="H21" s="14" t="s">
        <v>56</v>
      </c>
      <c r="I21" s="12" t="s">
        <v>19</v>
      </c>
      <c r="J21" s="12">
        <v>10</v>
      </c>
      <c r="K21" s="15">
        <v>3600000</v>
      </c>
      <c r="L21" s="16">
        <f t="shared" si="0"/>
        <v>36000000</v>
      </c>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row>
    <row r="22" spans="1:195" ht="60">
      <c r="A22" s="12">
        <v>135</v>
      </c>
      <c r="B22" s="12" t="s">
        <v>49</v>
      </c>
      <c r="C22" s="14" t="s">
        <v>50</v>
      </c>
      <c r="D22" s="13" t="s">
        <v>28</v>
      </c>
      <c r="E22" s="13" t="s">
        <v>36</v>
      </c>
      <c r="F22" s="13" t="s">
        <v>57</v>
      </c>
      <c r="G22" s="13" t="s">
        <v>58</v>
      </c>
      <c r="H22" s="14" t="s">
        <v>59</v>
      </c>
      <c r="I22" s="12" t="s">
        <v>60</v>
      </c>
      <c r="J22" s="12">
        <v>1</v>
      </c>
      <c r="K22" s="15">
        <v>1200000</v>
      </c>
      <c r="L22" s="16">
        <f t="shared" si="0"/>
        <v>1200000</v>
      </c>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row>
    <row r="23" spans="1:195" ht="60">
      <c r="A23" s="12">
        <v>135</v>
      </c>
      <c r="B23" s="12" t="s">
        <v>49</v>
      </c>
      <c r="C23" s="14" t="s">
        <v>50</v>
      </c>
      <c r="D23" s="13" t="s">
        <v>28</v>
      </c>
      <c r="E23" s="13" t="s">
        <v>36</v>
      </c>
      <c r="F23" s="19" t="s">
        <v>61</v>
      </c>
      <c r="G23" s="19" t="s">
        <v>62</v>
      </c>
      <c r="H23" s="20" t="s">
        <v>63</v>
      </c>
      <c r="I23" s="12" t="s">
        <v>60</v>
      </c>
      <c r="J23" s="12">
        <v>1</v>
      </c>
      <c r="K23" s="15">
        <v>6250000</v>
      </c>
      <c r="L23" s="16">
        <f t="shared" si="0"/>
        <v>6250000</v>
      </c>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row>
    <row r="24" spans="1:195" ht="60">
      <c r="A24" s="12">
        <v>131</v>
      </c>
      <c r="B24" s="12" t="s">
        <v>49</v>
      </c>
      <c r="C24" s="14" t="s">
        <v>50</v>
      </c>
      <c r="D24" s="13" t="s">
        <v>64</v>
      </c>
      <c r="E24" s="13" t="s">
        <v>65</v>
      </c>
      <c r="F24" s="13" t="s">
        <v>66</v>
      </c>
      <c r="G24" s="13" t="s">
        <v>67</v>
      </c>
      <c r="H24" s="14" t="s">
        <v>68</v>
      </c>
      <c r="I24" s="12" t="s">
        <v>60</v>
      </c>
      <c r="J24" s="12">
        <v>1</v>
      </c>
      <c r="K24" s="15">
        <v>52548000</v>
      </c>
      <c r="L24" s="16">
        <f t="shared" si="0"/>
        <v>52548000</v>
      </c>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row>
    <row r="25" spans="1:195" ht="60">
      <c r="A25" s="12">
        <v>131</v>
      </c>
      <c r="B25" s="12" t="s">
        <v>49</v>
      </c>
      <c r="C25" s="14" t="s">
        <v>50</v>
      </c>
      <c r="D25" s="13" t="s">
        <v>64</v>
      </c>
      <c r="E25" s="13" t="s">
        <v>65</v>
      </c>
      <c r="F25" s="13" t="s">
        <v>69</v>
      </c>
      <c r="G25" s="13" t="s">
        <v>70</v>
      </c>
      <c r="H25" s="14" t="s">
        <v>71</v>
      </c>
      <c r="I25" s="12" t="s">
        <v>19</v>
      </c>
      <c r="J25" s="12">
        <v>10</v>
      </c>
      <c r="K25" s="15">
        <v>174000</v>
      </c>
      <c r="L25" s="16">
        <f t="shared" si="0"/>
        <v>1740000</v>
      </c>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row>
    <row r="26" spans="1:195" ht="48.75" customHeight="1">
      <c r="A26" s="12">
        <v>131</v>
      </c>
      <c r="B26" s="12" t="s">
        <v>49</v>
      </c>
      <c r="C26" s="14" t="s">
        <v>50</v>
      </c>
      <c r="D26" s="13" t="s">
        <v>64</v>
      </c>
      <c r="E26" s="13" t="s">
        <v>65</v>
      </c>
      <c r="F26" s="13" t="s">
        <v>72</v>
      </c>
      <c r="G26" s="13" t="s">
        <v>70</v>
      </c>
      <c r="H26" s="14" t="s">
        <v>73</v>
      </c>
      <c r="I26" s="12" t="s">
        <v>19</v>
      </c>
      <c r="J26" s="12">
        <v>10</v>
      </c>
      <c r="K26" s="15">
        <v>4640000</v>
      </c>
      <c r="L26" s="16">
        <f t="shared" si="0"/>
        <v>46400000</v>
      </c>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row>
    <row r="27" spans="1:195" ht="60">
      <c r="A27" s="12">
        <v>131</v>
      </c>
      <c r="B27" s="12" t="s">
        <v>49</v>
      </c>
      <c r="C27" s="14" t="s">
        <v>50</v>
      </c>
      <c r="D27" s="13" t="s">
        <v>64</v>
      </c>
      <c r="E27" s="13" t="s">
        <v>65</v>
      </c>
      <c r="F27" s="13" t="s">
        <v>74</v>
      </c>
      <c r="G27" s="13" t="s">
        <v>70</v>
      </c>
      <c r="H27" s="14" t="s">
        <v>75</v>
      </c>
      <c r="I27" s="12" t="s">
        <v>19</v>
      </c>
      <c r="J27" s="12">
        <v>6</v>
      </c>
      <c r="K27" s="15">
        <v>290000</v>
      </c>
      <c r="L27" s="16">
        <f t="shared" si="0"/>
        <v>1740000</v>
      </c>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row>
    <row r="28" spans="1:195" ht="60">
      <c r="A28" s="12">
        <v>131</v>
      </c>
      <c r="B28" s="12" t="s">
        <v>49</v>
      </c>
      <c r="C28" s="14" t="s">
        <v>50</v>
      </c>
      <c r="D28" s="13" t="s">
        <v>64</v>
      </c>
      <c r="E28" s="13" t="s">
        <v>65</v>
      </c>
      <c r="F28" s="13" t="s">
        <v>76</v>
      </c>
      <c r="G28" s="13" t="s">
        <v>70</v>
      </c>
      <c r="H28" s="14" t="s">
        <v>77</v>
      </c>
      <c r="I28" s="12" t="s">
        <v>19</v>
      </c>
      <c r="J28" s="12">
        <v>6</v>
      </c>
      <c r="K28" s="15">
        <v>580000</v>
      </c>
      <c r="L28" s="16">
        <f t="shared" si="0"/>
        <v>3480000</v>
      </c>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row>
    <row r="29" spans="1:195" ht="84" customHeight="1">
      <c r="A29" s="12">
        <v>131</v>
      </c>
      <c r="B29" s="12" t="s">
        <v>49</v>
      </c>
      <c r="C29" s="14" t="s">
        <v>50</v>
      </c>
      <c r="D29" s="13" t="s">
        <v>64</v>
      </c>
      <c r="E29" s="13" t="s">
        <v>65</v>
      </c>
      <c r="F29" s="13" t="s">
        <v>78</v>
      </c>
      <c r="G29" s="13" t="s">
        <v>79</v>
      </c>
      <c r="H29" s="14" t="s">
        <v>80</v>
      </c>
      <c r="I29" s="12" t="s">
        <v>60</v>
      </c>
      <c r="J29" s="12">
        <v>1</v>
      </c>
      <c r="K29" s="15">
        <v>111360000</v>
      </c>
      <c r="L29" s="16">
        <f t="shared" si="0"/>
        <v>111360000</v>
      </c>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row>
    <row r="30" spans="1:195" ht="60">
      <c r="A30" s="12">
        <v>131</v>
      </c>
      <c r="B30" s="12" t="s">
        <v>49</v>
      </c>
      <c r="C30" s="14" t="s">
        <v>50</v>
      </c>
      <c r="D30" s="13" t="s">
        <v>64</v>
      </c>
      <c r="E30" s="13" t="s">
        <v>65</v>
      </c>
      <c r="F30" s="13" t="s">
        <v>81</v>
      </c>
      <c r="G30" s="13" t="s">
        <v>67</v>
      </c>
      <c r="H30" s="14" t="s">
        <v>82</v>
      </c>
      <c r="I30" s="12" t="s">
        <v>60</v>
      </c>
      <c r="J30" s="12">
        <v>1</v>
      </c>
      <c r="K30" s="15">
        <v>3577440</v>
      </c>
      <c r="L30" s="16">
        <f t="shared" si="0"/>
        <v>3577440</v>
      </c>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row>
    <row r="31" spans="1:195" ht="59.25" customHeight="1">
      <c r="A31" s="12">
        <v>131</v>
      </c>
      <c r="B31" s="12" t="s">
        <v>49</v>
      </c>
      <c r="C31" s="14" t="s">
        <v>50</v>
      </c>
      <c r="D31" s="13" t="s">
        <v>64</v>
      </c>
      <c r="E31" s="13" t="s">
        <v>65</v>
      </c>
      <c r="F31" s="13" t="s">
        <v>83</v>
      </c>
      <c r="G31" s="13" t="s">
        <v>67</v>
      </c>
      <c r="H31" s="14" t="s">
        <v>84</v>
      </c>
      <c r="I31" s="12" t="s">
        <v>19</v>
      </c>
      <c r="J31" s="12">
        <v>2</v>
      </c>
      <c r="K31" s="15">
        <v>1800000</v>
      </c>
      <c r="L31" s="16">
        <f t="shared" si="0"/>
        <v>3600000</v>
      </c>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row>
    <row r="32" spans="1:195" ht="60">
      <c r="A32" s="12">
        <v>131</v>
      </c>
      <c r="B32" s="12" t="s">
        <v>49</v>
      </c>
      <c r="C32" s="14" t="s">
        <v>50</v>
      </c>
      <c r="D32" s="13" t="s">
        <v>64</v>
      </c>
      <c r="E32" s="13" t="s">
        <v>65</v>
      </c>
      <c r="F32" s="13" t="s">
        <v>85</v>
      </c>
      <c r="G32" s="13" t="s">
        <v>67</v>
      </c>
      <c r="H32" s="14" t="s">
        <v>86</v>
      </c>
      <c r="I32" s="12" t="s">
        <v>60</v>
      </c>
      <c r="J32" s="12">
        <v>1</v>
      </c>
      <c r="K32" s="15">
        <v>22919280</v>
      </c>
      <c r="L32" s="16">
        <f t="shared" si="0"/>
        <v>22919280</v>
      </c>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row>
    <row r="33" spans="1:195" ht="60">
      <c r="A33" s="12">
        <v>131</v>
      </c>
      <c r="B33" s="12" t="s">
        <v>49</v>
      </c>
      <c r="C33" s="14" t="s">
        <v>50</v>
      </c>
      <c r="D33" s="13" t="s">
        <v>64</v>
      </c>
      <c r="E33" s="13" t="s">
        <v>65</v>
      </c>
      <c r="F33" s="13" t="s">
        <v>87</v>
      </c>
      <c r="G33" s="13" t="s">
        <v>67</v>
      </c>
      <c r="H33" s="14" t="s">
        <v>88</v>
      </c>
      <c r="I33" s="12" t="s">
        <v>60</v>
      </c>
      <c r="J33" s="12">
        <v>1</v>
      </c>
      <c r="K33" s="15">
        <v>1171600</v>
      </c>
      <c r="L33" s="16">
        <f t="shared" si="0"/>
        <v>1171600</v>
      </c>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row>
    <row r="34" spans="1:195" ht="60">
      <c r="A34" s="12">
        <v>131</v>
      </c>
      <c r="B34" s="12" t="s">
        <v>49</v>
      </c>
      <c r="C34" s="14" t="s">
        <v>50</v>
      </c>
      <c r="D34" s="13" t="s">
        <v>64</v>
      </c>
      <c r="E34" s="13" t="s">
        <v>65</v>
      </c>
      <c r="F34" s="13" t="s">
        <v>89</v>
      </c>
      <c r="G34" s="13" t="s">
        <v>90</v>
      </c>
      <c r="H34" s="14" t="s">
        <v>91</v>
      </c>
      <c r="I34" s="12" t="s">
        <v>92</v>
      </c>
      <c r="J34" s="12">
        <v>1</v>
      </c>
      <c r="K34" s="15">
        <v>12000000</v>
      </c>
      <c r="L34" s="16">
        <f t="shared" si="0"/>
        <v>12000000</v>
      </c>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row>
    <row r="35" spans="1:195" ht="60">
      <c r="A35" s="12">
        <v>131</v>
      </c>
      <c r="B35" s="12" t="s">
        <v>49</v>
      </c>
      <c r="C35" s="14" t="s">
        <v>50</v>
      </c>
      <c r="D35" s="13" t="s">
        <v>64</v>
      </c>
      <c r="E35" s="13" t="s">
        <v>65</v>
      </c>
      <c r="F35" s="13" t="s">
        <v>93</v>
      </c>
      <c r="G35" s="13" t="s">
        <v>94</v>
      </c>
      <c r="H35" s="14" t="s">
        <v>95</v>
      </c>
      <c r="I35" s="12" t="s">
        <v>19</v>
      </c>
      <c r="J35" s="12">
        <v>10</v>
      </c>
      <c r="K35" s="15">
        <v>1500000</v>
      </c>
      <c r="L35" s="16">
        <f t="shared" si="0"/>
        <v>15000000</v>
      </c>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row>
    <row r="36" spans="1:195" ht="60">
      <c r="A36" s="12">
        <v>131</v>
      </c>
      <c r="B36" s="12" t="s">
        <v>49</v>
      </c>
      <c r="C36" s="14" t="s">
        <v>50</v>
      </c>
      <c r="D36" s="13" t="s">
        <v>64</v>
      </c>
      <c r="E36" s="13" t="s">
        <v>65</v>
      </c>
      <c r="F36" s="13" t="s">
        <v>96</v>
      </c>
      <c r="G36" s="13" t="s">
        <v>70</v>
      </c>
      <c r="H36" s="14" t="s">
        <v>97</v>
      </c>
      <c r="I36" s="12" t="s">
        <v>19</v>
      </c>
      <c r="J36" s="12">
        <v>6</v>
      </c>
      <c r="K36" s="15">
        <v>6404360</v>
      </c>
      <c r="L36" s="16">
        <f t="shared" si="0"/>
        <v>38426160</v>
      </c>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row>
    <row r="37" spans="1:195" ht="60">
      <c r="A37" s="12">
        <v>131</v>
      </c>
      <c r="B37" s="12" t="s">
        <v>49</v>
      </c>
      <c r="C37" s="14" t="s">
        <v>50</v>
      </c>
      <c r="D37" s="13" t="s">
        <v>64</v>
      </c>
      <c r="E37" s="13" t="s">
        <v>65</v>
      </c>
      <c r="F37" s="19" t="s">
        <v>98</v>
      </c>
      <c r="G37" s="19" t="s">
        <v>99</v>
      </c>
      <c r="H37" s="20" t="s">
        <v>100</v>
      </c>
      <c r="I37" s="12" t="s">
        <v>19</v>
      </c>
      <c r="J37" s="12">
        <v>1</v>
      </c>
      <c r="K37" s="15">
        <v>1392000</v>
      </c>
      <c r="L37" s="16">
        <f t="shared" si="0"/>
        <v>1392000</v>
      </c>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row>
    <row r="38" spans="1:195" ht="60">
      <c r="A38" s="12">
        <v>130</v>
      </c>
      <c r="B38" s="12" t="s">
        <v>49</v>
      </c>
      <c r="C38" s="14" t="s">
        <v>50</v>
      </c>
      <c r="D38" s="13" t="s">
        <v>14</v>
      </c>
      <c r="E38" s="13" t="s">
        <v>15</v>
      </c>
      <c r="F38" s="13" t="s">
        <v>101</v>
      </c>
      <c r="G38" s="13" t="s">
        <v>102</v>
      </c>
      <c r="H38" s="14" t="s">
        <v>20</v>
      </c>
      <c r="I38" s="12" t="s">
        <v>19</v>
      </c>
      <c r="J38" s="12">
        <v>58</v>
      </c>
      <c r="K38" s="15">
        <v>2000000</v>
      </c>
      <c r="L38" s="16">
        <f t="shared" si="0"/>
        <v>116000000</v>
      </c>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row>
    <row r="39" spans="1:195" ht="60">
      <c r="A39" s="12">
        <v>130</v>
      </c>
      <c r="B39" s="12" t="s">
        <v>49</v>
      </c>
      <c r="C39" s="14" t="s">
        <v>50</v>
      </c>
      <c r="D39" s="13" t="s">
        <v>14</v>
      </c>
      <c r="E39" s="13" t="s">
        <v>23</v>
      </c>
      <c r="F39" s="13" t="s">
        <v>103</v>
      </c>
      <c r="G39" s="13" t="s">
        <v>104</v>
      </c>
      <c r="H39" s="14" t="s">
        <v>105</v>
      </c>
      <c r="I39" s="12" t="s">
        <v>19</v>
      </c>
      <c r="J39" s="12">
        <v>24</v>
      </c>
      <c r="K39" s="15">
        <v>4000000</v>
      </c>
      <c r="L39" s="16">
        <f t="shared" si="0"/>
        <v>96000000</v>
      </c>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row>
    <row r="40" spans="1:195" ht="37.5" customHeight="1">
      <c r="A40" s="12">
        <v>130</v>
      </c>
      <c r="B40" s="12" t="s">
        <v>49</v>
      </c>
      <c r="C40" s="14" t="s">
        <v>50</v>
      </c>
      <c r="D40" s="13" t="s">
        <v>106</v>
      </c>
      <c r="E40" s="13" t="s">
        <v>107</v>
      </c>
      <c r="F40" s="13" t="s">
        <v>108</v>
      </c>
      <c r="G40" s="13" t="s">
        <v>109</v>
      </c>
      <c r="H40" s="14" t="s">
        <v>110</v>
      </c>
      <c r="I40" s="12" t="s">
        <v>19</v>
      </c>
      <c r="J40" s="12">
        <v>24</v>
      </c>
      <c r="K40" s="15">
        <v>85000</v>
      </c>
      <c r="L40" s="16">
        <f t="shared" si="0"/>
        <v>2040000</v>
      </c>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row>
    <row r="41" spans="1:195" ht="27" customHeight="1">
      <c r="A41" s="12">
        <v>130</v>
      </c>
      <c r="B41" s="12" t="s">
        <v>49</v>
      </c>
      <c r="C41" s="14" t="s">
        <v>50</v>
      </c>
      <c r="D41" s="13" t="s">
        <v>111</v>
      </c>
      <c r="E41" s="13" t="s">
        <v>112</v>
      </c>
      <c r="F41" s="13" t="s">
        <v>113</v>
      </c>
      <c r="G41" s="13" t="s">
        <v>114</v>
      </c>
      <c r="H41" s="14" t="s">
        <v>115</v>
      </c>
      <c r="I41" s="12" t="s">
        <v>19</v>
      </c>
      <c r="J41" s="12">
        <v>20</v>
      </c>
      <c r="K41" s="15">
        <v>98960</v>
      </c>
      <c r="L41" s="16">
        <f t="shared" si="0"/>
        <v>1979200</v>
      </c>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row>
    <row r="42" spans="1:195" ht="62.25" customHeight="1">
      <c r="A42" s="12">
        <v>130</v>
      </c>
      <c r="B42" s="12" t="s">
        <v>49</v>
      </c>
      <c r="C42" s="14" t="s">
        <v>50</v>
      </c>
      <c r="D42" s="19" t="s">
        <v>116</v>
      </c>
      <c r="E42" s="19" t="s">
        <v>117</v>
      </c>
      <c r="F42" s="19" t="s">
        <v>118</v>
      </c>
      <c r="G42" s="19" t="s">
        <v>119</v>
      </c>
      <c r="H42" s="20" t="s">
        <v>120</v>
      </c>
      <c r="I42" s="12" t="s">
        <v>19</v>
      </c>
      <c r="J42" s="12">
        <v>1</v>
      </c>
      <c r="K42" s="15">
        <v>950000</v>
      </c>
      <c r="L42" s="16">
        <f t="shared" si="0"/>
        <v>950000</v>
      </c>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row>
    <row r="43" spans="1:195" ht="39.75" customHeight="1">
      <c r="A43" s="12">
        <v>142</v>
      </c>
      <c r="B43" s="12" t="s">
        <v>121</v>
      </c>
      <c r="C43" s="13" t="s">
        <v>122</v>
      </c>
      <c r="D43" s="13" t="s">
        <v>28</v>
      </c>
      <c r="E43" s="13" t="s">
        <v>29</v>
      </c>
      <c r="F43" s="13" t="s">
        <v>123</v>
      </c>
      <c r="G43" s="13" t="s">
        <v>124</v>
      </c>
      <c r="H43" s="14" t="s">
        <v>125</v>
      </c>
      <c r="I43" s="12" t="s">
        <v>19</v>
      </c>
      <c r="J43" s="12">
        <v>1</v>
      </c>
      <c r="K43" s="15">
        <v>47977000</v>
      </c>
      <c r="L43" s="16">
        <f t="shared" si="0"/>
        <v>47977000</v>
      </c>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row>
    <row r="44" spans="1:195" ht="30">
      <c r="A44" s="12">
        <v>142</v>
      </c>
      <c r="B44" s="12" t="s">
        <v>121</v>
      </c>
      <c r="C44" s="13" t="s">
        <v>126</v>
      </c>
      <c r="D44" s="13" t="s">
        <v>28</v>
      </c>
      <c r="E44" s="13" t="s">
        <v>36</v>
      </c>
      <c r="F44" s="13" t="s">
        <v>127</v>
      </c>
      <c r="G44" s="13" t="s">
        <v>128</v>
      </c>
      <c r="H44" s="14" t="s">
        <v>129</v>
      </c>
      <c r="I44" s="12" t="s">
        <v>19</v>
      </c>
      <c r="J44" s="12">
        <v>1</v>
      </c>
      <c r="K44" s="15">
        <v>18000000</v>
      </c>
      <c r="L44" s="16">
        <f t="shared" si="0"/>
        <v>18000000</v>
      </c>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row>
    <row r="45" spans="1:195" ht="30">
      <c r="A45" s="12">
        <v>142</v>
      </c>
      <c r="B45" s="12" t="s">
        <v>121</v>
      </c>
      <c r="C45" s="13" t="s">
        <v>126</v>
      </c>
      <c r="D45" s="13" t="s">
        <v>28</v>
      </c>
      <c r="E45" s="17"/>
      <c r="F45" s="17"/>
      <c r="G45" s="13" t="s">
        <v>130</v>
      </c>
      <c r="H45" s="14" t="s">
        <v>131</v>
      </c>
      <c r="I45" s="12" t="s">
        <v>19</v>
      </c>
      <c r="J45" s="12">
        <v>1</v>
      </c>
      <c r="K45" s="15">
        <v>42400000</v>
      </c>
      <c r="L45" s="16">
        <f t="shared" si="0"/>
        <v>42400000</v>
      </c>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row>
    <row r="46" spans="1:195" ht="30">
      <c r="A46" s="12">
        <v>142</v>
      </c>
      <c r="B46" s="12" t="s">
        <v>121</v>
      </c>
      <c r="C46" s="13" t="s">
        <v>126</v>
      </c>
      <c r="D46" s="13" t="s">
        <v>28</v>
      </c>
      <c r="E46" s="13" t="s">
        <v>132</v>
      </c>
      <c r="F46" s="13" t="s">
        <v>20</v>
      </c>
      <c r="G46" s="13" t="s">
        <v>133</v>
      </c>
      <c r="H46" s="14" t="s">
        <v>134</v>
      </c>
      <c r="I46" s="12" t="s">
        <v>19</v>
      </c>
      <c r="J46" s="12">
        <v>1</v>
      </c>
      <c r="K46" s="15">
        <v>26000000</v>
      </c>
      <c r="L46" s="16">
        <f t="shared" si="0"/>
        <v>26000000</v>
      </c>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row>
    <row r="47" spans="1:195" ht="30">
      <c r="A47" s="12">
        <v>142</v>
      </c>
      <c r="B47" s="12" t="s">
        <v>121</v>
      </c>
      <c r="C47" s="13" t="s">
        <v>126</v>
      </c>
      <c r="D47" s="13" t="s">
        <v>28</v>
      </c>
      <c r="E47" s="13" t="s">
        <v>132</v>
      </c>
      <c r="F47" s="17"/>
      <c r="G47" s="13" t="s">
        <v>135</v>
      </c>
      <c r="H47" s="14" t="s">
        <v>136</v>
      </c>
      <c r="I47" s="12" t="s">
        <v>19</v>
      </c>
      <c r="J47" s="12">
        <v>1</v>
      </c>
      <c r="K47" s="15">
        <v>121000000</v>
      </c>
      <c r="L47" s="16">
        <f t="shared" si="0"/>
        <v>121000000</v>
      </c>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row>
    <row r="48" spans="1:195" ht="30">
      <c r="A48" s="12">
        <v>142</v>
      </c>
      <c r="B48" s="12" t="s">
        <v>121</v>
      </c>
      <c r="C48" s="13" t="s">
        <v>126</v>
      </c>
      <c r="D48" s="13" t="s">
        <v>28</v>
      </c>
      <c r="E48" s="13" t="s">
        <v>132</v>
      </c>
      <c r="F48" s="17"/>
      <c r="G48" s="13" t="s">
        <v>137</v>
      </c>
      <c r="H48" s="14" t="s">
        <v>138</v>
      </c>
      <c r="I48" s="12" t="s">
        <v>19</v>
      </c>
      <c r="J48" s="12">
        <v>1</v>
      </c>
      <c r="K48" s="15">
        <v>67470000</v>
      </c>
      <c r="L48" s="16">
        <f t="shared" si="0"/>
        <v>67470000</v>
      </c>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row>
    <row r="49" spans="1:195" ht="35.25" customHeight="1">
      <c r="A49" s="12">
        <v>142</v>
      </c>
      <c r="B49" s="12" t="s">
        <v>121</v>
      </c>
      <c r="C49" s="13" t="s">
        <v>126</v>
      </c>
      <c r="D49" s="13" t="s">
        <v>28</v>
      </c>
      <c r="E49" s="13" t="s">
        <v>132</v>
      </c>
      <c r="F49" s="17"/>
      <c r="G49" s="13" t="s">
        <v>139</v>
      </c>
      <c r="H49" s="14" t="s">
        <v>140</v>
      </c>
      <c r="I49" s="12" t="s">
        <v>19</v>
      </c>
      <c r="J49" s="12">
        <v>1</v>
      </c>
      <c r="K49" s="15">
        <v>52000000</v>
      </c>
      <c r="L49" s="16">
        <f t="shared" si="0"/>
        <v>52000000</v>
      </c>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row>
    <row r="50" spans="1:195" ht="33" customHeight="1">
      <c r="A50" s="12">
        <v>142</v>
      </c>
      <c r="B50" s="12" t="s">
        <v>121</v>
      </c>
      <c r="C50" s="13" t="s">
        <v>126</v>
      </c>
      <c r="D50" s="13" t="s">
        <v>28</v>
      </c>
      <c r="E50" s="13" t="s">
        <v>132</v>
      </c>
      <c r="F50" s="17"/>
      <c r="G50" s="13" t="s">
        <v>141</v>
      </c>
      <c r="H50" s="14" t="s">
        <v>142</v>
      </c>
      <c r="I50" s="12" t="s">
        <v>19</v>
      </c>
      <c r="J50" s="12">
        <v>1</v>
      </c>
      <c r="K50" s="15">
        <v>41400000</v>
      </c>
      <c r="L50" s="16">
        <f t="shared" si="0"/>
        <v>41400000</v>
      </c>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row>
    <row r="51" spans="1:195" ht="45.75" customHeight="1">
      <c r="A51" s="12">
        <v>147</v>
      </c>
      <c r="B51" s="12" t="s">
        <v>143</v>
      </c>
      <c r="C51" s="21" t="s">
        <v>144</v>
      </c>
      <c r="D51" s="21" t="s">
        <v>106</v>
      </c>
      <c r="E51" s="21" t="s">
        <v>145</v>
      </c>
      <c r="F51" s="21" t="s">
        <v>146</v>
      </c>
      <c r="G51" s="21" t="s">
        <v>147</v>
      </c>
      <c r="H51" s="22" t="s">
        <v>148</v>
      </c>
      <c r="I51" s="12" t="s">
        <v>19</v>
      </c>
      <c r="J51" s="12">
        <v>15</v>
      </c>
      <c r="K51" s="15">
        <v>60320</v>
      </c>
      <c r="L51" s="16">
        <f t="shared" si="0"/>
        <v>904800</v>
      </c>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row>
    <row r="52" spans="1:195" ht="60">
      <c r="A52" s="12">
        <v>147</v>
      </c>
      <c r="B52" s="12" t="s">
        <v>143</v>
      </c>
      <c r="C52" s="21" t="s">
        <v>144</v>
      </c>
      <c r="D52" s="21" t="s">
        <v>149</v>
      </c>
      <c r="E52" s="21" t="s">
        <v>145</v>
      </c>
      <c r="F52" s="21" t="s">
        <v>146</v>
      </c>
      <c r="G52" s="23" t="s">
        <v>150</v>
      </c>
      <c r="H52" s="24" t="s">
        <v>151</v>
      </c>
      <c r="I52" s="12" t="s">
        <v>19</v>
      </c>
      <c r="J52" s="12">
        <v>15</v>
      </c>
      <c r="K52" s="15">
        <v>57768</v>
      </c>
      <c r="L52" s="16">
        <f t="shared" si="0"/>
        <v>866520</v>
      </c>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row>
    <row r="53" spans="1:195" ht="60">
      <c r="A53" s="12">
        <v>147</v>
      </c>
      <c r="B53" s="12" t="s">
        <v>143</v>
      </c>
      <c r="C53" s="21" t="s">
        <v>144</v>
      </c>
      <c r="D53" s="21" t="s">
        <v>149</v>
      </c>
      <c r="E53" s="21" t="s">
        <v>145</v>
      </c>
      <c r="F53" s="21" t="s">
        <v>146</v>
      </c>
      <c r="G53" s="23" t="s">
        <v>150</v>
      </c>
      <c r="H53" s="24" t="s">
        <v>152</v>
      </c>
      <c r="I53" s="12" t="s">
        <v>19</v>
      </c>
      <c r="J53" s="12">
        <v>10</v>
      </c>
      <c r="K53" s="15">
        <v>57768</v>
      </c>
      <c r="L53" s="16">
        <f t="shared" si="0"/>
        <v>577680</v>
      </c>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row>
    <row r="54" spans="1:195" ht="60">
      <c r="A54" s="12">
        <v>147</v>
      </c>
      <c r="B54" s="12" t="s">
        <v>143</v>
      </c>
      <c r="C54" s="21" t="s">
        <v>144</v>
      </c>
      <c r="D54" s="21" t="s">
        <v>149</v>
      </c>
      <c r="E54" s="21" t="s">
        <v>145</v>
      </c>
      <c r="F54" s="21" t="s">
        <v>146</v>
      </c>
      <c r="G54" s="23" t="s">
        <v>150</v>
      </c>
      <c r="H54" s="24" t="s">
        <v>153</v>
      </c>
      <c r="I54" s="12" t="s">
        <v>19</v>
      </c>
      <c r="J54" s="12">
        <v>10</v>
      </c>
      <c r="K54" s="15">
        <v>57768</v>
      </c>
      <c r="L54" s="16">
        <f t="shared" si="0"/>
        <v>577680</v>
      </c>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row>
    <row r="55" spans="1:195" ht="60">
      <c r="A55" s="12">
        <v>147</v>
      </c>
      <c r="B55" s="12" t="s">
        <v>143</v>
      </c>
      <c r="C55" s="21" t="s">
        <v>144</v>
      </c>
      <c r="D55" s="21" t="s">
        <v>149</v>
      </c>
      <c r="E55" s="21" t="s">
        <v>145</v>
      </c>
      <c r="F55" s="21" t="s">
        <v>146</v>
      </c>
      <c r="G55" s="23" t="s">
        <v>150</v>
      </c>
      <c r="H55" s="24" t="s">
        <v>154</v>
      </c>
      <c r="I55" s="12" t="s">
        <v>19</v>
      </c>
      <c r="J55" s="12">
        <v>10</v>
      </c>
      <c r="K55" s="15">
        <v>57768</v>
      </c>
      <c r="L55" s="16">
        <f t="shared" si="0"/>
        <v>577680</v>
      </c>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row>
    <row r="56" spans="1:195" ht="60">
      <c r="A56" s="12">
        <v>147</v>
      </c>
      <c r="B56" s="12" t="s">
        <v>143</v>
      </c>
      <c r="C56" s="21" t="s">
        <v>144</v>
      </c>
      <c r="D56" s="21" t="s">
        <v>149</v>
      </c>
      <c r="E56" s="21" t="s">
        <v>145</v>
      </c>
      <c r="F56" s="23" t="s">
        <v>155</v>
      </c>
      <c r="G56" s="23" t="s">
        <v>147</v>
      </c>
      <c r="H56" s="24" t="s">
        <v>156</v>
      </c>
      <c r="I56" s="12" t="s">
        <v>19</v>
      </c>
      <c r="J56" s="12">
        <v>10</v>
      </c>
      <c r="K56" s="15">
        <v>150800</v>
      </c>
      <c r="L56" s="16">
        <f t="shared" si="0"/>
        <v>1508000</v>
      </c>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row>
    <row r="57" spans="1:195" ht="60">
      <c r="A57" s="12">
        <v>147</v>
      </c>
      <c r="B57" s="12" t="s">
        <v>143</v>
      </c>
      <c r="C57" s="21" t="s">
        <v>144</v>
      </c>
      <c r="D57" s="21" t="s">
        <v>149</v>
      </c>
      <c r="E57" s="21" t="s">
        <v>145</v>
      </c>
      <c r="F57" s="23" t="s">
        <v>155</v>
      </c>
      <c r="G57" s="23" t="s">
        <v>150</v>
      </c>
      <c r="H57" s="24" t="s">
        <v>157</v>
      </c>
      <c r="I57" s="12" t="s">
        <v>19</v>
      </c>
      <c r="J57" s="12">
        <v>15</v>
      </c>
      <c r="K57" s="15">
        <v>127568</v>
      </c>
      <c r="L57" s="16">
        <f t="shared" si="0"/>
        <v>1913520</v>
      </c>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row>
    <row r="58" spans="1:195" ht="60">
      <c r="A58" s="12">
        <v>147</v>
      </c>
      <c r="B58" s="12" t="s">
        <v>143</v>
      </c>
      <c r="C58" s="21" t="s">
        <v>144</v>
      </c>
      <c r="D58" s="21" t="s">
        <v>149</v>
      </c>
      <c r="E58" s="21" t="s">
        <v>145</v>
      </c>
      <c r="F58" s="23" t="s">
        <v>155</v>
      </c>
      <c r="G58" s="23" t="s">
        <v>150</v>
      </c>
      <c r="H58" s="24" t="s">
        <v>158</v>
      </c>
      <c r="I58" s="12" t="s">
        <v>19</v>
      </c>
      <c r="J58" s="12">
        <v>10</v>
      </c>
      <c r="K58" s="15">
        <v>126440</v>
      </c>
      <c r="L58" s="16">
        <f t="shared" si="0"/>
        <v>1264400</v>
      </c>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row>
    <row r="59" spans="1:195" ht="60">
      <c r="A59" s="12">
        <v>147</v>
      </c>
      <c r="B59" s="12" t="s">
        <v>143</v>
      </c>
      <c r="C59" s="21" t="s">
        <v>144</v>
      </c>
      <c r="D59" s="21" t="s">
        <v>149</v>
      </c>
      <c r="E59" s="21" t="s">
        <v>145</v>
      </c>
      <c r="F59" s="23" t="s">
        <v>155</v>
      </c>
      <c r="G59" s="23" t="s">
        <v>150</v>
      </c>
      <c r="H59" s="24" t="s">
        <v>159</v>
      </c>
      <c r="I59" s="12" t="s">
        <v>19</v>
      </c>
      <c r="J59" s="12">
        <v>5</v>
      </c>
      <c r="K59" s="15">
        <v>160080</v>
      </c>
      <c r="L59" s="16">
        <f t="shared" si="0"/>
        <v>800400</v>
      </c>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row>
    <row r="60" spans="1:195" ht="60">
      <c r="A60" s="12">
        <v>147</v>
      </c>
      <c r="B60" s="12" t="s">
        <v>143</v>
      </c>
      <c r="C60" s="21" t="s">
        <v>144</v>
      </c>
      <c r="D60" s="21" t="s">
        <v>149</v>
      </c>
      <c r="E60" s="21" t="s">
        <v>145</v>
      </c>
      <c r="F60" s="23" t="s">
        <v>155</v>
      </c>
      <c r="G60" s="23" t="s">
        <v>150</v>
      </c>
      <c r="H60" s="24" t="s">
        <v>160</v>
      </c>
      <c r="I60" s="12" t="s">
        <v>19</v>
      </c>
      <c r="J60" s="12">
        <v>4</v>
      </c>
      <c r="K60" s="15">
        <v>160080</v>
      </c>
      <c r="L60" s="16">
        <f t="shared" si="0"/>
        <v>640320</v>
      </c>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row>
    <row r="61" spans="1:195" ht="60">
      <c r="A61" s="12">
        <v>147</v>
      </c>
      <c r="B61" s="12" t="s">
        <v>143</v>
      </c>
      <c r="C61" s="21" t="s">
        <v>144</v>
      </c>
      <c r="D61" s="21" t="s">
        <v>149</v>
      </c>
      <c r="E61" s="21" t="s">
        <v>145</v>
      </c>
      <c r="F61" s="23" t="s">
        <v>161</v>
      </c>
      <c r="G61" s="23" t="s">
        <v>150</v>
      </c>
      <c r="H61" s="24" t="s">
        <v>162</v>
      </c>
      <c r="I61" s="12" t="s">
        <v>19</v>
      </c>
      <c r="J61" s="12">
        <v>5</v>
      </c>
      <c r="K61" s="15">
        <v>185600</v>
      </c>
      <c r="L61" s="16">
        <f t="shared" si="0"/>
        <v>928000</v>
      </c>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row>
    <row r="62" spans="1:195" ht="60">
      <c r="A62" s="12">
        <v>147</v>
      </c>
      <c r="B62" s="12" t="s">
        <v>143</v>
      </c>
      <c r="C62" s="21" t="s">
        <v>144</v>
      </c>
      <c r="D62" s="21" t="s">
        <v>149</v>
      </c>
      <c r="E62" s="21" t="s">
        <v>145</v>
      </c>
      <c r="F62" s="23" t="s">
        <v>161</v>
      </c>
      <c r="G62" s="23" t="s">
        <v>150</v>
      </c>
      <c r="H62" s="24" t="s">
        <v>163</v>
      </c>
      <c r="I62" s="12" t="s">
        <v>19</v>
      </c>
      <c r="J62" s="12">
        <v>3</v>
      </c>
      <c r="K62" s="15">
        <v>168200</v>
      </c>
      <c r="L62" s="16">
        <f t="shared" si="0"/>
        <v>504600</v>
      </c>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row>
    <row r="63" spans="1:195" ht="60">
      <c r="A63" s="12">
        <v>147</v>
      </c>
      <c r="B63" s="12" t="s">
        <v>143</v>
      </c>
      <c r="C63" s="21" t="s">
        <v>144</v>
      </c>
      <c r="D63" s="21" t="s">
        <v>149</v>
      </c>
      <c r="E63" s="21" t="s">
        <v>145</v>
      </c>
      <c r="F63" s="23" t="s">
        <v>161</v>
      </c>
      <c r="G63" s="23" t="s">
        <v>150</v>
      </c>
      <c r="H63" s="24" t="s">
        <v>164</v>
      </c>
      <c r="I63" s="12" t="s">
        <v>19</v>
      </c>
      <c r="J63" s="12">
        <v>3</v>
      </c>
      <c r="K63" s="15">
        <v>168200</v>
      </c>
      <c r="L63" s="16">
        <f t="shared" si="0"/>
        <v>504600</v>
      </c>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row>
    <row r="64" spans="1:195" ht="45">
      <c r="A64" s="12">
        <v>147</v>
      </c>
      <c r="B64" s="12" t="s">
        <v>143</v>
      </c>
      <c r="C64" s="21" t="s">
        <v>144</v>
      </c>
      <c r="D64" s="21" t="s">
        <v>149</v>
      </c>
      <c r="E64" s="21" t="s">
        <v>145</v>
      </c>
      <c r="F64" s="23" t="s">
        <v>165</v>
      </c>
      <c r="G64" s="23" t="s">
        <v>150</v>
      </c>
      <c r="H64" s="24" t="s">
        <v>166</v>
      </c>
      <c r="I64" s="12" t="s">
        <v>19</v>
      </c>
      <c r="J64" s="12">
        <v>15</v>
      </c>
      <c r="K64" s="15">
        <v>696000</v>
      </c>
      <c r="L64" s="16">
        <f t="shared" si="0"/>
        <v>10440000</v>
      </c>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row>
    <row r="65" spans="1:195" ht="45">
      <c r="A65" s="12">
        <v>147</v>
      </c>
      <c r="B65" s="12" t="s">
        <v>143</v>
      </c>
      <c r="C65" s="21" t="s">
        <v>144</v>
      </c>
      <c r="D65" s="21" t="s">
        <v>149</v>
      </c>
      <c r="E65" s="21" t="s">
        <v>145</v>
      </c>
      <c r="F65" s="23"/>
      <c r="G65" s="23" t="s">
        <v>167</v>
      </c>
      <c r="H65" s="24" t="s">
        <v>168</v>
      </c>
      <c r="I65" s="12" t="s">
        <v>19</v>
      </c>
      <c r="J65" s="12">
        <v>1</v>
      </c>
      <c r="K65" s="15">
        <v>754000</v>
      </c>
      <c r="L65" s="16">
        <f t="shared" si="0"/>
        <v>754000</v>
      </c>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row>
    <row r="66" spans="1:195" ht="45">
      <c r="A66" s="12">
        <v>147</v>
      </c>
      <c r="B66" s="12" t="s">
        <v>143</v>
      </c>
      <c r="C66" s="21" t="s">
        <v>144</v>
      </c>
      <c r="D66" s="21" t="s">
        <v>149</v>
      </c>
      <c r="E66" s="21" t="s">
        <v>145</v>
      </c>
      <c r="F66" s="25"/>
      <c r="G66" s="26" t="s">
        <v>169</v>
      </c>
      <c r="H66" s="27" t="s">
        <v>170</v>
      </c>
      <c r="I66" s="12" t="s">
        <v>19</v>
      </c>
      <c r="J66" s="12">
        <v>1</v>
      </c>
      <c r="K66" s="15">
        <v>440800</v>
      </c>
      <c r="L66" s="16">
        <f t="shared" si="0"/>
        <v>440800</v>
      </c>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row>
    <row r="67" spans="1:195" ht="45">
      <c r="A67" s="12">
        <v>149</v>
      </c>
      <c r="B67" s="12" t="s">
        <v>171</v>
      </c>
      <c r="C67" s="14" t="s">
        <v>172</v>
      </c>
      <c r="D67" s="21" t="s">
        <v>149</v>
      </c>
      <c r="E67" s="14" t="s">
        <v>173</v>
      </c>
      <c r="F67" s="14" t="s">
        <v>174</v>
      </c>
      <c r="G67" s="14" t="s">
        <v>175</v>
      </c>
      <c r="H67" s="14" t="s">
        <v>176</v>
      </c>
      <c r="I67" s="12" t="s">
        <v>19</v>
      </c>
      <c r="J67" s="12">
        <v>1</v>
      </c>
      <c r="K67" s="15">
        <v>273800000</v>
      </c>
      <c r="L67" s="16">
        <f t="shared" si="0"/>
        <v>273800000</v>
      </c>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c r="FW67" s="10"/>
      <c r="FX67" s="10"/>
      <c r="FY67" s="10"/>
      <c r="FZ67" s="10"/>
      <c r="GA67" s="10"/>
      <c r="GB67" s="10"/>
      <c r="GC67" s="10"/>
      <c r="GD67" s="10"/>
      <c r="GE67" s="10"/>
      <c r="GF67" s="10"/>
      <c r="GG67" s="10"/>
      <c r="GH67" s="10"/>
      <c r="GI67" s="10"/>
      <c r="GJ67" s="10"/>
      <c r="GK67" s="10"/>
      <c r="GL67" s="10"/>
      <c r="GM67" s="10"/>
    </row>
    <row r="68" spans="1:195" ht="30">
      <c r="A68" s="12">
        <v>155</v>
      </c>
      <c r="B68" s="12" t="s">
        <v>177</v>
      </c>
      <c r="C68" s="14" t="s">
        <v>178</v>
      </c>
      <c r="D68" s="14" t="s">
        <v>179</v>
      </c>
      <c r="E68" s="14" t="s">
        <v>180</v>
      </c>
      <c r="F68" s="14" t="s">
        <v>181</v>
      </c>
      <c r="G68" s="14" t="s">
        <v>182</v>
      </c>
      <c r="H68" s="14" t="s">
        <v>183</v>
      </c>
      <c r="I68" s="12" t="s">
        <v>19</v>
      </c>
      <c r="J68" s="12">
        <v>1</v>
      </c>
      <c r="K68" s="15">
        <v>900000</v>
      </c>
      <c r="L68" s="16">
        <f t="shared" si="0"/>
        <v>900000</v>
      </c>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10"/>
      <c r="FF68" s="10"/>
      <c r="FG68" s="10"/>
      <c r="FH68" s="10"/>
      <c r="FI68" s="10"/>
      <c r="FJ68" s="10"/>
      <c r="FK68" s="10"/>
      <c r="FL68" s="10"/>
      <c r="FM68" s="10"/>
      <c r="FN68" s="10"/>
      <c r="FO68" s="10"/>
      <c r="FP68" s="10"/>
      <c r="FQ68" s="10"/>
      <c r="FR68" s="10"/>
      <c r="FS68" s="10"/>
      <c r="FT68" s="10"/>
      <c r="FU68" s="10"/>
      <c r="FV68" s="10"/>
      <c r="FW68" s="10"/>
      <c r="FX68" s="10"/>
      <c r="FY68" s="10"/>
      <c r="FZ68" s="10"/>
      <c r="GA68" s="10"/>
      <c r="GB68" s="10"/>
      <c r="GC68" s="10"/>
      <c r="GD68" s="10"/>
      <c r="GE68" s="10"/>
      <c r="GF68" s="10"/>
      <c r="GG68" s="10"/>
      <c r="GH68" s="10"/>
      <c r="GI68" s="10"/>
      <c r="GJ68" s="10"/>
      <c r="GK68" s="10"/>
      <c r="GL68" s="10"/>
      <c r="GM68" s="10"/>
    </row>
    <row r="69" spans="1:195" ht="30">
      <c r="A69" s="12">
        <v>155</v>
      </c>
      <c r="B69" s="12" t="s">
        <v>184</v>
      </c>
      <c r="C69" s="14" t="s">
        <v>178</v>
      </c>
      <c r="D69" s="14" t="s">
        <v>179</v>
      </c>
      <c r="E69" s="14" t="s">
        <v>185</v>
      </c>
      <c r="F69" s="14" t="s">
        <v>186</v>
      </c>
      <c r="G69" s="14" t="s">
        <v>187</v>
      </c>
      <c r="H69" s="14" t="s">
        <v>188</v>
      </c>
      <c r="I69" s="12" t="s">
        <v>19</v>
      </c>
      <c r="J69" s="12">
        <v>1</v>
      </c>
      <c r="K69" s="15">
        <v>300000</v>
      </c>
      <c r="L69" s="16">
        <f t="shared" si="0"/>
        <v>300000</v>
      </c>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c r="GB69" s="10"/>
      <c r="GC69" s="10"/>
      <c r="GD69" s="10"/>
      <c r="GE69" s="10"/>
      <c r="GF69" s="10"/>
      <c r="GG69" s="10"/>
      <c r="GH69" s="10"/>
      <c r="GI69" s="10"/>
      <c r="GJ69" s="10"/>
      <c r="GK69" s="10"/>
      <c r="GL69" s="10"/>
      <c r="GM69" s="10"/>
    </row>
    <row r="70" spans="1:195" ht="30">
      <c r="A70" s="12">
        <v>155</v>
      </c>
      <c r="B70" s="12" t="s">
        <v>189</v>
      </c>
      <c r="C70" s="14" t="s">
        <v>178</v>
      </c>
      <c r="D70" s="14" t="s">
        <v>179</v>
      </c>
      <c r="E70" s="14" t="s">
        <v>190</v>
      </c>
      <c r="F70" s="14" t="s">
        <v>191</v>
      </c>
      <c r="G70" s="14" t="s">
        <v>187</v>
      </c>
      <c r="H70" s="14" t="s">
        <v>192</v>
      </c>
      <c r="I70" s="12" t="s">
        <v>19</v>
      </c>
      <c r="J70" s="12">
        <v>1</v>
      </c>
      <c r="K70" s="15">
        <v>800000</v>
      </c>
      <c r="L70" s="16">
        <f t="shared" si="0"/>
        <v>800000</v>
      </c>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10"/>
      <c r="FF70" s="10"/>
      <c r="FG70" s="10"/>
      <c r="FH70" s="10"/>
      <c r="FI70" s="10"/>
      <c r="FJ70" s="10"/>
      <c r="FK70" s="10"/>
      <c r="FL70" s="10"/>
      <c r="FM70" s="10"/>
      <c r="FN70" s="10"/>
      <c r="FO70" s="10"/>
      <c r="FP70" s="10"/>
      <c r="FQ70" s="10"/>
      <c r="FR70" s="10"/>
      <c r="FS70" s="10"/>
      <c r="FT70" s="10"/>
      <c r="FU70" s="10"/>
      <c r="FV70" s="10"/>
      <c r="FW70" s="10"/>
      <c r="FX70" s="10"/>
      <c r="FY70" s="10"/>
      <c r="FZ70" s="10"/>
      <c r="GA70" s="10"/>
      <c r="GB70" s="10"/>
      <c r="GC70" s="10"/>
      <c r="GD70" s="10"/>
      <c r="GE70" s="10"/>
      <c r="GF70" s="10"/>
      <c r="GG70" s="10"/>
      <c r="GH70" s="10"/>
      <c r="GI70" s="10"/>
      <c r="GJ70" s="10"/>
      <c r="GK70" s="10"/>
      <c r="GL70" s="10"/>
      <c r="GM70" s="10"/>
    </row>
    <row r="71" spans="1:195" ht="30">
      <c r="A71" s="12">
        <v>23</v>
      </c>
      <c r="B71" s="12">
        <v>241</v>
      </c>
      <c r="C71" s="14" t="s">
        <v>193</v>
      </c>
      <c r="D71" s="14" t="s">
        <v>14</v>
      </c>
      <c r="E71" s="14" t="s">
        <v>15</v>
      </c>
      <c r="F71" s="14" t="s">
        <v>194</v>
      </c>
      <c r="G71" s="14" t="s">
        <v>167</v>
      </c>
      <c r="H71" s="14" t="s">
        <v>195</v>
      </c>
      <c r="I71" s="12" t="s">
        <v>19</v>
      </c>
      <c r="J71" s="12">
        <v>1</v>
      </c>
      <c r="K71" s="15">
        <v>300000</v>
      </c>
      <c r="L71" s="16">
        <f aca="true" t="shared" si="1" ref="L71:L134">+K71*J71</f>
        <v>300000</v>
      </c>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X71" s="10"/>
      <c r="FY71" s="10"/>
      <c r="FZ71" s="10"/>
      <c r="GA71" s="10"/>
      <c r="GB71" s="10"/>
      <c r="GC71" s="10"/>
      <c r="GD71" s="10"/>
      <c r="GE71" s="10"/>
      <c r="GF71" s="10"/>
      <c r="GG71" s="10"/>
      <c r="GH71" s="10"/>
      <c r="GI71" s="10"/>
      <c r="GJ71" s="10"/>
      <c r="GK71" s="10"/>
      <c r="GL71" s="10"/>
      <c r="GM71" s="10"/>
    </row>
    <row r="72" spans="1:195" ht="30">
      <c r="A72" s="12">
        <v>23</v>
      </c>
      <c r="B72" s="12">
        <v>241</v>
      </c>
      <c r="C72" s="14" t="s">
        <v>193</v>
      </c>
      <c r="D72" s="14" t="s">
        <v>14</v>
      </c>
      <c r="E72" s="14" t="s">
        <v>23</v>
      </c>
      <c r="F72" s="14" t="s">
        <v>196</v>
      </c>
      <c r="G72" s="14" t="s">
        <v>197</v>
      </c>
      <c r="H72" s="14" t="s">
        <v>198</v>
      </c>
      <c r="I72" s="12" t="s">
        <v>19</v>
      </c>
      <c r="J72" s="12">
        <v>1</v>
      </c>
      <c r="K72" s="15">
        <v>600000</v>
      </c>
      <c r="L72" s="16">
        <f t="shared" si="1"/>
        <v>600000</v>
      </c>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10"/>
      <c r="EX72" s="10"/>
      <c r="EY72" s="10"/>
      <c r="EZ72" s="10"/>
      <c r="FA72" s="10"/>
      <c r="FB72" s="10"/>
      <c r="FC72" s="10"/>
      <c r="FD72" s="10"/>
      <c r="FE72" s="10"/>
      <c r="FF72" s="10"/>
      <c r="FG72" s="10"/>
      <c r="FH72" s="10"/>
      <c r="FI72" s="10"/>
      <c r="FJ72" s="10"/>
      <c r="FK72" s="10"/>
      <c r="FL72" s="10"/>
      <c r="FM72" s="10"/>
      <c r="FN72" s="10"/>
      <c r="FO72" s="10"/>
      <c r="FP72" s="10"/>
      <c r="FQ72" s="10"/>
      <c r="FR72" s="10"/>
      <c r="FS72" s="10"/>
      <c r="FT72" s="10"/>
      <c r="FU72" s="10"/>
      <c r="FV72" s="10"/>
      <c r="FW72" s="10"/>
      <c r="FX72" s="10"/>
      <c r="FY72" s="10"/>
      <c r="FZ72" s="10"/>
      <c r="GA72" s="10"/>
      <c r="GB72" s="10"/>
      <c r="GC72" s="10"/>
      <c r="GD72" s="10"/>
      <c r="GE72" s="10"/>
      <c r="GF72" s="10"/>
      <c r="GG72" s="10"/>
      <c r="GH72" s="10"/>
      <c r="GI72" s="10"/>
      <c r="GJ72" s="10"/>
      <c r="GK72" s="10"/>
      <c r="GL72" s="10"/>
      <c r="GM72" s="10"/>
    </row>
    <row r="73" spans="1:195" ht="60">
      <c r="A73" s="12">
        <v>23</v>
      </c>
      <c r="B73" s="12">
        <v>241</v>
      </c>
      <c r="C73" s="14" t="s">
        <v>193</v>
      </c>
      <c r="D73" s="14" t="s">
        <v>14</v>
      </c>
      <c r="E73" s="14" t="s">
        <v>23</v>
      </c>
      <c r="F73" s="14" t="s">
        <v>199</v>
      </c>
      <c r="G73" s="14" t="s">
        <v>200</v>
      </c>
      <c r="H73" s="14" t="s">
        <v>201</v>
      </c>
      <c r="I73" s="12" t="s">
        <v>19</v>
      </c>
      <c r="J73" s="12">
        <v>1</v>
      </c>
      <c r="K73" s="15">
        <v>300000</v>
      </c>
      <c r="L73" s="16">
        <f t="shared" si="1"/>
        <v>300000</v>
      </c>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c r="FW73" s="10"/>
      <c r="FX73" s="10"/>
      <c r="FY73" s="10"/>
      <c r="FZ73" s="10"/>
      <c r="GA73" s="10"/>
      <c r="GB73" s="10"/>
      <c r="GC73" s="10"/>
      <c r="GD73" s="10"/>
      <c r="GE73" s="10"/>
      <c r="GF73" s="10"/>
      <c r="GG73" s="10"/>
      <c r="GH73" s="10"/>
      <c r="GI73" s="10"/>
      <c r="GJ73" s="10"/>
      <c r="GK73" s="10"/>
      <c r="GL73" s="10"/>
      <c r="GM73" s="10"/>
    </row>
    <row r="74" spans="1:195" ht="30">
      <c r="A74" s="12">
        <v>23</v>
      </c>
      <c r="B74" s="12">
        <v>241</v>
      </c>
      <c r="C74" s="14" t="s">
        <v>193</v>
      </c>
      <c r="D74" s="14" t="s">
        <v>106</v>
      </c>
      <c r="E74" s="14" t="s">
        <v>107</v>
      </c>
      <c r="F74" s="14" t="s">
        <v>202</v>
      </c>
      <c r="G74" s="14" t="s">
        <v>119</v>
      </c>
      <c r="H74" s="14" t="s">
        <v>203</v>
      </c>
      <c r="I74" s="12" t="s">
        <v>19</v>
      </c>
      <c r="J74" s="12">
        <v>1</v>
      </c>
      <c r="K74" s="15">
        <v>400000</v>
      </c>
      <c r="L74" s="16">
        <f t="shared" si="1"/>
        <v>400000</v>
      </c>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10"/>
      <c r="FE74" s="10"/>
      <c r="FF74" s="10"/>
      <c r="FG74" s="10"/>
      <c r="FH74" s="10"/>
      <c r="FI74" s="10"/>
      <c r="FJ74" s="10"/>
      <c r="FK74" s="10"/>
      <c r="FL74" s="10"/>
      <c r="FM74" s="10"/>
      <c r="FN74" s="10"/>
      <c r="FO74" s="10"/>
      <c r="FP74" s="10"/>
      <c r="FQ74" s="10"/>
      <c r="FR74" s="10"/>
      <c r="FS74" s="10"/>
      <c r="FT74" s="10"/>
      <c r="FU74" s="10"/>
      <c r="FV74" s="10"/>
      <c r="FW74" s="10"/>
      <c r="FX74" s="10"/>
      <c r="FY74" s="10"/>
      <c r="FZ74" s="10"/>
      <c r="GA74" s="10"/>
      <c r="GB74" s="10"/>
      <c r="GC74" s="10"/>
      <c r="GD74" s="10"/>
      <c r="GE74" s="10"/>
      <c r="GF74" s="10"/>
      <c r="GG74" s="10"/>
      <c r="GH74" s="10"/>
      <c r="GI74" s="10"/>
      <c r="GJ74" s="10"/>
      <c r="GK74" s="10"/>
      <c r="GL74" s="10"/>
      <c r="GM74" s="10"/>
    </row>
    <row r="75" spans="1:195" ht="30">
      <c r="A75" s="12">
        <v>23</v>
      </c>
      <c r="B75" s="12">
        <v>241</v>
      </c>
      <c r="C75" s="14" t="s">
        <v>193</v>
      </c>
      <c r="D75" s="14" t="s">
        <v>106</v>
      </c>
      <c r="E75" s="14" t="s">
        <v>107</v>
      </c>
      <c r="F75" s="14" t="s">
        <v>204</v>
      </c>
      <c r="G75" s="14" t="s">
        <v>205</v>
      </c>
      <c r="H75" s="14" t="s">
        <v>206</v>
      </c>
      <c r="I75" s="12" t="s">
        <v>19</v>
      </c>
      <c r="J75" s="12">
        <v>1</v>
      </c>
      <c r="K75" s="15">
        <v>1500000</v>
      </c>
      <c r="L75" s="16">
        <f t="shared" si="1"/>
        <v>1500000</v>
      </c>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c r="DV75" s="10"/>
      <c r="DW75" s="10"/>
      <c r="DX75" s="10"/>
      <c r="DY75" s="10"/>
      <c r="DZ75" s="10"/>
      <c r="EA75" s="10"/>
      <c r="EB75" s="10"/>
      <c r="EC75" s="10"/>
      <c r="ED75" s="10"/>
      <c r="EE75" s="10"/>
      <c r="EF75" s="10"/>
      <c r="EG75" s="10"/>
      <c r="EH75" s="10"/>
      <c r="EI75" s="10"/>
      <c r="EJ75" s="10"/>
      <c r="EK75" s="10"/>
      <c r="EL75" s="10"/>
      <c r="EM75" s="10"/>
      <c r="EN75" s="10"/>
      <c r="EO75" s="10"/>
      <c r="EP75" s="10"/>
      <c r="EQ75" s="10"/>
      <c r="ER75" s="10"/>
      <c r="ES75" s="10"/>
      <c r="ET75" s="10"/>
      <c r="EU75" s="10"/>
      <c r="EV75" s="10"/>
      <c r="EW75" s="10"/>
      <c r="EX75" s="10"/>
      <c r="EY75" s="10"/>
      <c r="EZ75" s="10"/>
      <c r="FA75" s="10"/>
      <c r="FB75" s="10"/>
      <c r="FC75" s="10"/>
      <c r="FD75" s="10"/>
      <c r="FE75" s="10"/>
      <c r="FF75" s="10"/>
      <c r="FG75" s="10"/>
      <c r="FH75" s="10"/>
      <c r="FI75" s="10"/>
      <c r="FJ75" s="10"/>
      <c r="FK75" s="10"/>
      <c r="FL75" s="10"/>
      <c r="FM75" s="10"/>
      <c r="FN75" s="10"/>
      <c r="FO75" s="10"/>
      <c r="FP75" s="10"/>
      <c r="FQ75" s="10"/>
      <c r="FR75" s="10"/>
      <c r="FS75" s="10"/>
      <c r="FT75" s="10"/>
      <c r="FU75" s="10"/>
      <c r="FV75" s="10"/>
      <c r="FW75" s="10"/>
      <c r="FX75" s="10"/>
      <c r="FY75" s="10"/>
      <c r="FZ75" s="10"/>
      <c r="GA75" s="10"/>
      <c r="GB75" s="10"/>
      <c r="GC75" s="10"/>
      <c r="GD75" s="10"/>
      <c r="GE75" s="10"/>
      <c r="GF75" s="10"/>
      <c r="GG75" s="10"/>
      <c r="GH75" s="10"/>
      <c r="GI75" s="10"/>
      <c r="GJ75" s="10"/>
      <c r="GK75" s="10"/>
      <c r="GL75" s="10"/>
      <c r="GM75" s="10"/>
    </row>
    <row r="76" spans="1:195" ht="30" customHeight="1">
      <c r="A76" s="12">
        <v>23</v>
      </c>
      <c r="B76" s="12">
        <v>241</v>
      </c>
      <c r="C76" s="14" t="s">
        <v>193</v>
      </c>
      <c r="D76" s="14" t="s">
        <v>106</v>
      </c>
      <c r="E76" s="14" t="s">
        <v>107</v>
      </c>
      <c r="F76" s="14" t="s">
        <v>207</v>
      </c>
      <c r="G76" s="14" t="s">
        <v>119</v>
      </c>
      <c r="H76" s="14" t="s">
        <v>208</v>
      </c>
      <c r="I76" s="12" t="s">
        <v>19</v>
      </c>
      <c r="J76" s="12">
        <v>1</v>
      </c>
      <c r="K76" s="15">
        <v>1600000</v>
      </c>
      <c r="L76" s="16">
        <f t="shared" si="1"/>
        <v>1600000</v>
      </c>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10"/>
      <c r="FR76" s="10"/>
      <c r="FS76" s="10"/>
      <c r="FT76" s="10"/>
      <c r="FU76" s="10"/>
      <c r="FV76" s="10"/>
      <c r="FW76" s="10"/>
      <c r="FX76" s="10"/>
      <c r="FY76" s="10"/>
      <c r="FZ76" s="10"/>
      <c r="GA76" s="10"/>
      <c r="GB76" s="10"/>
      <c r="GC76" s="10"/>
      <c r="GD76" s="10"/>
      <c r="GE76" s="10"/>
      <c r="GF76" s="10"/>
      <c r="GG76" s="10"/>
      <c r="GH76" s="10"/>
      <c r="GI76" s="10"/>
      <c r="GJ76" s="10"/>
      <c r="GK76" s="10"/>
      <c r="GL76" s="10"/>
      <c r="GM76" s="10"/>
    </row>
    <row r="77" spans="1:195" ht="30">
      <c r="A77" s="12">
        <v>23</v>
      </c>
      <c r="B77" s="12">
        <v>241</v>
      </c>
      <c r="C77" s="14" t="s">
        <v>193</v>
      </c>
      <c r="D77" s="14" t="s">
        <v>106</v>
      </c>
      <c r="E77" s="14" t="s">
        <v>209</v>
      </c>
      <c r="F77" s="14" t="s">
        <v>210</v>
      </c>
      <c r="G77" s="14" t="s">
        <v>211</v>
      </c>
      <c r="H77" s="14" t="s">
        <v>212</v>
      </c>
      <c r="I77" s="12" t="s">
        <v>19</v>
      </c>
      <c r="J77" s="12">
        <v>1</v>
      </c>
      <c r="K77" s="15">
        <v>3000000</v>
      </c>
      <c r="L77" s="16">
        <f t="shared" si="1"/>
        <v>3000000</v>
      </c>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c r="GE77" s="10"/>
      <c r="GF77" s="10"/>
      <c r="GG77" s="10"/>
      <c r="GH77" s="10"/>
      <c r="GI77" s="10"/>
      <c r="GJ77" s="10"/>
      <c r="GK77" s="10"/>
      <c r="GL77" s="10"/>
      <c r="GM77" s="10"/>
    </row>
    <row r="78" spans="1:195" ht="30">
      <c r="A78" s="12">
        <v>23</v>
      </c>
      <c r="B78" s="12">
        <v>241</v>
      </c>
      <c r="C78" s="14" t="s">
        <v>193</v>
      </c>
      <c r="D78" s="14" t="s">
        <v>106</v>
      </c>
      <c r="E78" s="14" t="s">
        <v>213</v>
      </c>
      <c r="F78" s="14" t="s">
        <v>214</v>
      </c>
      <c r="G78" s="14" t="s">
        <v>215</v>
      </c>
      <c r="H78" s="14" t="s">
        <v>216</v>
      </c>
      <c r="I78" s="12" t="s">
        <v>19</v>
      </c>
      <c r="J78" s="12">
        <v>1</v>
      </c>
      <c r="K78" s="15">
        <v>300000</v>
      </c>
      <c r="L78" s="16">
        <f t="shared" si="1"/>
        <v>300000</v>
      </c>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c r="GE78" s="10"/>
      <c r="GF78" s="10"/>
      <c r="GG78" s="10"/>
      <c r="GH78" s="10"/>
      <c r="GI78" s="10"/>
      <c r="GJ78" s="10"/>
      <c r="GK78" s="10"/>
      <c r="GL78" s="10"/>
      <c r="GM78" s="10"/>
    </row>
    <row r="79" spans="1:195" ht="38.25" customHeight="1">
      <c r="A79" s="12">
        <v>23</v>
      </c>
      <c r="B79" s="12">
        <v>241</v>
      </c>
      <c r="C79" s="14" t="s">
        <v>193</v>
      </c>
      <c r="D79" s="14" t="s">
        <v>106</v>
      </c>
      <c r="E79" s="14" t="s">
        <v>217</v>
      </c>
      <c r="F79" s="14" t="s">
        <v>218</v>
      </c>
      <c r="G79" s="14" t="s">
        <v>219</v>
      </c>
      <c r="H79" s="14" t="s">
        <v>220</v>
      </c>
      <c r="I79" s="12" t="s">
        <v>19</v>
      </c>
      <c r="J79" s="12">
        <v>1</v>
      </c>
      <c r="K79" s="15">
        <v>1500000</v>
      </c>
      <c r="L79" s="16">
        <f t="shared" si="1"/>
        <v>1500000</v>
      </c>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row>
    <row r="80" spans="1:195" ht="75">
      <c r="A80" s="12">
        <v>21</v>
      </c>
      <c r="B80" s="12">
        <v>241</v>
      </c>
      <c r="C80" s="14" t="s">
        <v>221</v>
      </c>
      <c r="D80" s="14" t="s">
        <v>14</v>
      </c>
      <c r="E80" s="14" t="s">
        <v>23</v>
      </c>
      <c r="F80" s="14" t="s">
        <v>20</v>
      </c>
      <c r="G80" s="14" t="s">
        <v>222</v>
      </c>
      <c r="H80" s="14" t="s">
        <v>223</v>
      </c>
      <c r="I80" s="12" t="s">
        <v>19</v>
      </c>
      <c r="J80" s="12">
        <v>1</v>
      </c>
      <c r="K80" s="15">
        <v>151200</v>
      </c>
      <c r="L80" s="16">
        <f t="shared" si="1"/>
        <v>151200</v>
      </c>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row>
    <row r="81" spans="1:195" ht="30">
      <c r="A81" s="12">
        <v>23</v>
      </c>
      <c r="B81" s="12">
        <v>241</v>
      </c>
      <c r="C81" s="14" t="s">
        <v>224</v>
      </c>
      <c r="D81" s="14" t="s">
        <v>106</v>
      </c>
      <c r="E81" s="14" t="s">
        <v>209</v>
      </c>
      <c r="F81" s="14" t="s">
        <v>225</v>
      </c>
      <c r="G81" s="14" t="s">
        <v>226</v>
      </c>
      <c r="H81" s="14" t="s">
        <v>227</v>
      </c>
      <c r="I81" s="12" t="s">
        <v>19</v>
      </c>
      <c r="J81" s="12">
        <v>1</v>
      </c>
      <c r="K81" s="15">
        <v>450000</v>
      </c>
      <c r="L81" s="16">
        <f t="shared" si="1"/>
        <v>450000</v>
      </c>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row>
    <row r="82" spans="1:195" ht="30">
      <c r="A82" s="12">
        <v>23</v>
      </c>
      <c r="B82" s="12">
        <v>241</v>
      </c>
      <c r="C82" s="14" t="s">
        <v>224</v>
      </c>
      <c r="D82" s="14" t="s">
        <v>106</v>
      </c>
      <c r="E82" s="28"/>
      <c r="F82" s="14" t="s">
        <v>228</v>
      </c>
      <c r="G82" s="14" t="s">
        <v>229</v>
      </c>
      <c r="H82" s="14" t="s">
        <v>230</v>
      </c>
      <c r="I82" s="12" t="s">
        <v>19</v>
      </c>
      <c r="J82" s="12">
        <v>1</v>
      </c>
      <c r="K82" s="15">
        <v>580000</v>
      </c>
      <c r="L82" s="16">
        <f t="shared" si="1"/>
        <v>580000</v>
      </c>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row>
    <row r="83" spans="1:195" ht="30">
      <c r="A83" s="12">
        <v>23</v>
      </c>
      <c r="B83" s="12">
        <v>241</v>
      </c>
      <c r="C83" s="14" t="s">
        <v>224</v>
      </c>
      <c r="D83" s="14" t="s">
        <v>106</v>
      </c>
      <c r="E83" s="14" t="s">
        <v>231</v>
      </c>
      <c r="F83" s="14" t="s">
        <v>232</v>
      </c>
      <c r="G83" s="14" t="s">
        <v>233</v>
      </c>
      <c r="H83" s="14" t="s">
        <v>234</v>
      </c>
      <c r="I83" s="12" t="s">
        <v>19</v>
      </c>
      <c r="J83" s="12">
        <v>1</v>
      </c>
      <c r="K83" s="15">
        <v>4500000</v>
      </c>
      <c r="L83" s="16">
        <f t="shared" si="1"/>
        <v>4500000</v>
      </c>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row>
    <row r="84" spans="1:195" ht="15">
      <c r="A84" s="12">
        <v>23</v>
      </c>
      <c r="B84" s="12">
        <v>241</v>
      </c>
      <c r="C84" s="14" t="s">
        <v>224</v>
      </c>
      <c r="D84" s="14" t="s">
        <v>106</v>
      </c>
      <c r="E84" s="28"/>
      <c r="F84" s="14" t="s">
        <v>235</v>
      </c>
      <c r="G84" s="14" t="s">
        <v>236</v>
      </c>
      <c r="H84" s="14" t="s">
        <v>237</v>
      </c>
      <c r="I84" s="12" t="s">
        <v>19</v>
      </c>
      <c r="J84" s="12">
        <v>1</v>
      </c>
      <c r="K84" s="15">
        <v>330000</v>
      </c>
      <c r="L84" s="16">
        <f t="shared" si="1"/>
        <v>330000</v>
      </c>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row>
    <row r="85" spans="1:195" ht="30">
      <c r="A85" s="12">
        <v>23</v>
      </c>
      <c r="B85" s="12">
        <v>241</v>
      </c>
      <c r="C85" s="14" t="s">
        <v>224</v>
      </c>
      <c r="D85" s="14" t="s">
        <v>106</v>
      </c>
      <c r="E85" s="14" t="s">
        <v>238</v>
      </c>
      <c r="F85" s="14" t="s">
        <v>239</v>
      </c>
      <c r="G85" s="14" t="s">
        <v>229</v>
      </c>
      <c r="H85" s="14" t="s">
        <v>240</v>
      </c>
      <c r="I85" s="12" t="s">
        <v>19</v>
      </c>
      <c r="J85" s="12">
        <v>2</v>
      </c>
      <c r="K85" s="15">
        <v>200000</v>
      </c>
      <c r="L85" s="16">
        <f t="shared" si="1"/>
        <v>400000</v>
      </c>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row>
    <row r="86" spans="1:195" ht="15">
      <c r="A86" s="12">
        <v>23</v>
      </c>
      <c r="B86" s="12">
        <v>241</v>
      </c>
      <c r="C86" s="14" t="s">
        <v>224</v>
      </c>
      <c r="D86" s="14" t="s">
        <v>28</v>
      </c>
      <c r="E86" s="14" t="s">
        <v>36</v>
      </c>
      <c r="F86" s="14" t="s">
        <v>241</v>
      </c>
      <c r="G86" s="14" t="s">
        <v>242</v>
      </c>
      <c r="H86" s="14" t="s">
        <v>243</v>
      </c>
      <c r="I86" s="12" t="s">
        <v>19</v>
      </c>
      <c r="J86" s="12">
        <v>3</v>
      </c>
      <c r="K86" s="15">
        <v>1500000</v>
      </c>
      <c r="L86" s="16">
        <f t="shared" si="1"/>
        <v>4500000</v>
      </c>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row>
    <row r="87" spans="1:195" ht="15">
      <c r="A87" s="12">
        <v>23</v>
      </c>
      <c r="B87" s="12">
        <v>241</v>
      </c>
      <c r="C87" s="14" t="s">
        <v>224</v>
      </c>
      <c r="D87" s="14" t="s">
        <v>28</v>
      </c>
      <c r="E87" s="14" t="s">
        <v>36</v>
      </c>
      <c r="F87" s="28"/>
      <c r="G87" s="28"/>
      <c r="H87" s="14" t="s">
        <v>244</v>
      </c>
      <c r="I87" s="12" t="s">
        <v>19</v>
      </c>
      <c r="J87" s="12">
        <v>1</v>
      </c>
      <c r="K87" s="15">
        <v>1500000</v>
      </c>
      <c r="L87" s="16">
        <f t="shared" si="1"/>
        <v>1500000</v>
      </c>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c r="FY87" s="10"/>
      <c r="FZ87" s="10"/>
      <c r="GA87" s="10"/>
      <c r="GB87" s="10"/>
      <c r="GC87" s="10"/>
      <c r="GD87" s="10"/>
      <c r="GE87" s="10"/>
      <c r="GF87" s="10"/>
      <c r="GG87" s="10"/>
      <c r="GH87" s="10"/>
      <c r="GI87" s="10"/>
      <c r="GJ87" s="10"/>
      <c r="GK87" s="10"/>
      <c r="GL87" s="10"/>
      <c r="GM87" s="10"/>
    </row>
    <row r="88" spans="1:195" ht="30">
      <c r="A88" s="12">
        <v>23</v>
      </c>
      <c r="B88" s="12">
        <v>241</v>
      </c>
      <c r="C88" s="14" t="s">
        <v>224</v>
      </c>
      <c r="D88" s="14" t="s">
        <v>28</v>
      </c>
      <c r="E88" s="14" t="s">
        <v>36</v>
      </c>
      <c r="F88" s="14" t="s">
        <v>245</v>
      </c>
      <c r="G88" s="14" t="s">
        <v>246</v>
      </c>
      <c r="H88" s="14" t="s">
        <v>246</v>
      </c>
      <c r="I88" s="12" t="s">
        <v>19</v>
      </c>
      <c r="J88" s="12">
        <v>5</v>
      </c>
      <c r="K88" s="15">
        <v>1000000</v>
      </c>
      <c r="L88" s="16">
        <f t="shared" si="1"/>
        <v>5000000</v>
      </c>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c r="FW88" s="10"/>
      <c r="FX88" s="10"/>
      <c r="FY88" s="10"/>
      <c r="FZ88" s="10"/>
      <c r="GA88" s="10"/>
      <c r="GB88" s="10"/>
      <c r="GC88" s="10"/>
      <c r="GD88" s="10"/>
      <c r="GE88" s="10"/>
      <c r="GF88" s="10"/>
      <c r="GG88" s="10"/>
      <c r="GH88" s="10"/>
      <c r="GI88" s="10"/>
      <c r="GJ88" s="10"/>
      <c r="GK88" s="10"/>
      <c r="GL88" s="10"/>
      <c r="GM88" s="10"/>
    </row>
    <row r="89" spans="1:195" ht="15">
      <c r="A89" s="12">
        <v>23</v>
      </c>
      <c r="B89" s="12">
        <v>241</v>
      </c>
      <c r="C89" s="14" t="s">
        <v>224</v>
      </c>
      <c r="D89" s="14" t="s">
        <v>28</v>
      </c>
      <c r="E89" s="14" t="s">
        <v>36</v>
      </c>
      <c r="F89" s="14" t="s">
        <v>247</v>
      </c>
      <c r="G89" s="14" t="s">
        <v>248</v>
      </c>
      <c r="H89" s="14" t="s">
        <v>249</v>
      </c>
      <c r="I89" s="12" t="s">
        <v>19</v>
      </c>
      <c r="J89" s="12">
        <v>1</v>
      </c>
      <c r="K89" s="15">
        <v>6000000</v>
      </c>
      <c r="L89" s="16">
        <f t="shared" si="1"/>
        <v>6000000</v>
      </c>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10"/>
      <c r="FF89" s="10"/>
      <c r="FG89" s="10"/>
      <c r="FH89" s="10"/>
      <c r="FI89" s="10"/>
      <c r="FJ89" s="10"/>
      <c r="FK89" s="10"/>
      <c r="FL89" s="10"/>
      <c r="FM89" s="10"/>
      <c r="FN89" s="10"/>
      <c r="FO89" s="10"/>
      <c r="FP89" s="10"/>
      <c r="FQ89" s="10"/>
      <c r="FR89" s="10"/>
      <c r="FS89" s="10"/>
      <c r="FT89" s="10"/>
      <c r="FU89" s="10"/>
      <c r="FV89" s="10"/>
      <c r="FW89" s="10"/>
      <c r="FX89" s="10"/>
      <c r="FY89" s="10"/>
      <c r="FZ89" s="10"/>
      <c r="GA89" s="10"/>
      <c r="GB89" s="10"/>
      <c r="GC89" s="10"/>
      <c r="GD89" s="10"/>
      <c r="GE89" s="10"/>
      <c r="GF89" s="10"/>
      <c r="GG89" s="10"/>
      <c r="GH89" s="10"/>
      <c r="GI89" s="10"/>
      <c r="GJ89" s="10"/>
      <c r="GK89" s="10"/>
      <c r="GL89" s="10"/>
      <c r="GM89" s="10"/>
    </row>
    <row r="90" spans="1:195" ht="27.75" customHeight="1">
      <c r="A90" s="12">
        <v>22</v>
      </c>
      <c r="B90" s="12">
        <v>241</v>
      </c>
      <c r="C90" s="14" t="s">
        <v>250</v>
      </c>
      <c r="D90" s="14" t="s">
        <v>14</v>
      </c>
      <c r="E90" s="14" t="s">
        <v>251</v>
      </c>
      <c r="F90" s="14" t="s">
        <v>252</v>
      </c>
      <c r="G90" s="14" t="s">
        <v>79</v>
      </c>
      <c r="H90" s="14" t="s">
        <v>253</v>
      </c>
      <c r="I90" s="12" t="s">
        <v>19</v>
      </c>
      <c r="J90" s="12">
        <v>1</v>
      </c>
      <c r="K90" s="15">
        <v>789600</v>
      </c>
      <c r="L90" s="16">
        <f t="shared" si="1"/>
        <v>789600</v>
      </c>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c r="EH90" s="10"/>
      <c r="EI90" s="10"/>
      <c r="EJ90" s="10"/>
      <c r="EK90" s="10"/>
      <c r="EL90" s="10"/>
      <c r="EM90" s="10"/>
      <c r="EN90" s="10"/>
      <c r="EO90" s="10"/>
      <c r="EP90" s="10"/>
      <c r="EQ90" s="10"/>
      <c r="ER90" s="10"/>
      <c r="ES90" s="10"/>
      <c r="ET90" s="10"/>
      <c r="EU90" s="10"/>
      <c r="EV90" s="10"/>
      <c r="EW90" s="10"/>
      <c r="EX90" s="10"/>
      <c r="EY90" s="10"/>
      <c r="EZ90" s="10"/>
      <c r="FA90" s="10"/>
      <c r="FB90" s="10"/>
      <c r="FC90" s="10"/>
      <c r="FD90" s="10"/>
      <c r="FE90" s="10"/>
      <c r="FF90" s="10"/>
      <c r="FG90" s="10"/>
      <c r="FH90" s="10"/>
      <c r="FI90" s="10"/>
      <c r="FJ90" s="10"/>
      <c r="FK90" s="10"/>
      <c r="FL90" s="10"/>
      <c r="FM90" s="10"/>
      <c r="FN90" s="10"/>
      <c r="FO90" s="10"/>
      <c r="FP90" s="10"/>
      <c r="FQ90" s="10"/>
      <c r="FR90" s="10"/>
      <c r="FS90" s="10"/>
      <c r="FT90" s="10"/>
      <c r="FU90" s="10"/>
      <c r="FV90" s="10"/>
      <c r="FW90" s="10"/>
      <c r="FX90" s="10"/>
      <c r="FY90" s="10"/>
      <c r="FZ90" s="10"/>
      <c r="GA90" s="10"/>
      <c r="GB90" s="10"/>
      <c r="GC90" s="10"/>
      <c r="GD90" s="10"/>
      <c r="GE90" s="10"/>
      <c r="GF90" s="10"/>
      <c r="GG90" s="10"/>
      <c r="GH90" s="10"/>
      <c r="GI90" s="10"/>
      <c r="GJ90" s="10"/>
      <c r="GK90" s="10"/>
      <c r="GL90" s="10"/>
      <c r="GM90" s="10"/>
    </row>
    <row r="91" spans="1:195" ht="120">
      <c r="A91" s="12">
        <v>22</v>
      </c>
      <c r="B91" s="12">
        <v>241</v>
      </c>
      <c r="C91" s="14" t="s">
        <v>250</v>
      </c>
      <c r="D91" s="14" t="s">
        <v>14</v>
      </c>
      <c r="E91" s="14" t="s">
        <v>254</v>
      </c>
      <c r="F91" s="14" t="s">
        <v>255</v>
      </c>
      <c r="G91" s="14" t="s">
        <v>222</v>
      </c>
      <c r="H91" s="14" t="s">
        <v>256</v>
      </c>
      <c r="I91" s="12" t="s">
        <v>19</v>
      </c>
      <c r="J91" s="12">
        <v>1</v>
      </c>
      <c r="K91" s="15">
        <v>4000000</v>
      </c>
      <c r="L91" s="16">
        <f t="shared" si="1"/>
        <v>4000000</v>
      </c>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c r="EP91" s="10"/>
      <c r="EQ91" s="10"/>
      <c r="ER91" s="10"/>
      <c r="ES91" s="10"/>
      <c r="ET91" s="10"/>
      <c r="EU91" s="10"/>
      <c r="EV91" s="10"/>
      <c r="EW91" s="10"/>
      <c r="EX91" s="10"/>
      <c r="EY91" s="10"/>
      <c r="EZ91" s="10"/>
      <c r="FA91" s="10"/>
      <c r="FB91" s="10"/>
      <c r="FC91" s="10"/>
      <c r="FD91" s="10"/>
      <c r="FE91" s="10"/>
      <c r="FF91" s="10"/>
      <c r="FG91" s="10"/>
      <c r="FH91" s="10"/>
      <c r="FI91" s="10"/>
      <c r="FJ91" s="10"/>
      <c r="FK91" s="10"/>
      <c r="FL91" s="10"/>
      <c r="FM91" s="10"/>
      <c r="FN91" s="10"/>
      <c r="FO91" s="10"/>
      <c r="FP91" s="10"/>
      <c r="FQ91" s="10"/>
      <c r="FR91" s="10"/>
      <c r="FS91" s="10"/>
      <c r="FT91" s="10"/>
      <c r="FU91" s="10"/>
      <c r="FV91" s="10"/>
      <c r="FW91" s="10"/>
      <c r="FX91" s="10"/>
      <c r="FY91" s="10"/>
      <c r="FZ91" s="10"/>
      <c r="GA91" s="10"/>
      <c r="GB91" s="10"/>
      <c r="GC91" s="10"/>
      <c r="GD91" s="10"/>
      <c r="GE91" s="10"/>
      <c r="GF91" s="10"/>
      <c r="GG91" s="10"/>
      <c r="GH91" s="10"/>
      <c r="GI91" s="10"/>
      <c r="GJ91" s="10"/>
      <c r="GK91" s="10"/>
      <c r="GL91" s="10"/>
      <c r="GM91" s="10"/>
    </row>
    <row r="92" spans="1:195" ht="165" customHeight="1">
      <c r="A92" s="12">
        <v>22</v>
      </c>
      <c r="B92" s="12">
        <v>241</v>
      </c>
      <c r="C92" s="14" t="s">
        <v>250</v>
      </c>
      <c r="D92" s="14" t="s">
        <v>111</v>
      </c>
      <c r="E92" s="14" t="s">
        <v>112</v>
      </c>
      <c r="F92" s="14" t="s">
        <v>257</v>
      </c>
      <c r="G92" s="14" t="s">
        <v>258</v>
      </c>
      <c r="H92" s="14" t="s">
        <v>259</v>
      </c>
      <c r="I92" s="12" t="s">
        <v>19</v>
      </c>
      <c r="J92" s="12">
        <v>7</v>
      </c>
      <c r="K92" s="15">
        <v>430000</v>
      </c>
      <c r="L92" s="16">
        <f t="shared" si="1"/>
        <v>3010000</v>
      </c>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c r="EH92" s="10"/>
      <c r="EI92" s="10"/>
      <c r="EJ92" s="10"/>
      <c r="EK92" s="10"/>
      <c r="EL92" s="10"/>
      <c r="EM92" s="10"/>
      <c r="EN92" s="10"/>
      <c r="EO92" s="10"/>
      <c r="EP92" s="10"/>
      <c r="EQ92" s="10"/>
      <c r="ER92" s="10"/>
      <c r="ES92" s="10"/>
      <c r="ET92" s="10"/>
      <c r="EU92" s="10"/>
      <c r="EV92" s="10"/>
      <c r="EW92" s="10"/>
      <c r="EX92" s="10"/>
      <c r="EY92" s="10"/>
      <c r="EZ92" s="10"/>
      <c r="FA92" s="10"/>
      <c r="FB92" s="10"/>
      <c r="FC92" s="10"/>
      <c r="FD92" s="10"/>
      <c r="FE92" s="10"/>
      <c r="FF92" s="10"/>
      <c r="FG92" s="10"/>
      <c r="FH92" s="10"/>
      <c r="FI92" s="10"/>
      <c r="FJ92" s="10"/>
      <c r="FK92" s="10"/>
      <c r="FL92" s="10"/>
      <c r="FM92" s="10"/>
      <c r="FN92" s="10"/>
      <c r="FO92" s="10"/>
      <c r="FP92" s="10"/>
      <c r="FQ92" s="10"/>
      <c r="FR92" s="10"/>
      <c r="FS92" s="10"/>
      <c r="FT92" s="10"/>
      <c r="FU92" s="10"/>
      <c r="FV92" s="10"/>
      <c r="FW92" s="10"/>
      <c r="FX92" s="10"/>
      <c r="FY92" s="10"/>
      <c r="FZ92" s="10"/>
      <c r="GA92" s="10"/>
      <c r="GB92" s="10"/>
      <c r="GC92" s="10"/>
      <c r="GD92" s="10"/>
      <c r="GE92" s="10"/>
      <c r="GF92" s="10"/>
      <c r="GG92" s="10"/>
      <c r="GH92" s="10"/>
      <c r="GI92" s="10"/>
      <c r="GJ92" s="10"/>
      <c r="GK92" s="10"/>
      <c r="GL92" s="10"/>
      <c r="GM92" s="10"/>
    </row>
    <row r="93" spans="1:195" ht="45">
      <c r="A93" s="12"/>
      <c r="B93" s="12">
        <v>241</v>
      </c>
      <c r="C93" s="14" t="s">
        <v>260</v>
      </c>
      <c r="D93" s="14" t="s">
        <v>106</v>
      </c>
      <c r="E93" s="14" t="s">
        <v>261</v>
      </c>
      <c r="F93" s="14" t="s">
        <v>262</v>
      </c>
      <c r="G93" s="14" t="s">
        <v>263</v>
      </c>
      <c r="H93" s="14" t="s">
        <v>264</v>
      </c>
      <c r="I93" s="12" t="s">
        <v>19</v>
      </c>
      <c r="J93" s="12">
        <v>1</v>
      </c>
      <c r="K93" s="15">
        <v>200000</v>
      </c>
      <c r="L93" s="16">
        <f t="shared" si="1"/>
        <v>200000</v>
      </c>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c r="EX93" s="10"/>
      <c r="EY93" s="10"/>
      <c r="EZ93" s="10"/>
      <c r="FA93" s="10"/>
      <c r="FB93" s="10"/>
      <c r="FC93" s="10"/>
      <c r="FD93" s="10"/>
      <c r="FE93" s="10"/>
      <c r="FF93" s="10"/>
      <c r="FG93" s="10"/>
      <c r="FH93" s="10"/>
      <c r="FI93" s="10"/>
      <c r="FJ93" s="10"/>
      <c r="FK93" s="10"/>
      <c r="FL93" s="10"/>
      <c r="FM93" s="10"/>
      <c r="FN93" s="10"/>
      <c r="FO93" s="10"/>
      <c r="FP93" s="10"/>
      <c r="FQ93" s="10"/>
      <c r="FR93" s="10"/>
      <c r="FS93" s="10"/>
      <c r="FT93" s="10"/>
      <c r="FU93" s="10"/>
      <c r="FV93" s="10"/>
      <c r="FW93" s="10"/>
      <c r="FX93" s="10"/>
      <c r="FY93" s="10"/>
      <c r="FZ93" s="10"/>
      <c r="GA93" s="10"/>
      <c r="GB93" s="10"/>
      <c r="GC93" s="10"/>
      <c r="GD93" s="10"/>
      <c r="GE93" s="10"/>
      <c r="GF93" s="10"/>
      <c r="GG93" s="10"/>
      <c r="GH93" s="10"/>
      <c r="GI93" s="10"/>
      <c r="GJ93" s="10"/>
      <c r="GK93" s="10"/>
      <c r="GL93" s="10"/>
      <c r="GM93" s="10"/>
    </row>
    <row r="94" spans="1:14" ht="33.75" customHeight="1">
      <c r="A94" s="12"/>
      <c r="B94" s="12">
        <v>241</v>
      </c>
      <c r="C94" s="28"/>
      <c r="D94" s="28"/>
      <c r="E94" s="14" t="s">
        <v>265</v>
      </c>
      <c r="F94" s="14" t="s">
        <v>266</v>
      </c>
      <c r="G94" s="14" t="s">
        <v>119</v>
      </c>
      <c r="H94" s="14" t="s">
        <v>267</v>
      </c>
      <c r="I94" s="12" t="s">
        <v>19</v>
      </c>
      <c r="J94" s="12">
        <v>1</v>
      </c>
      <c r="K94" s="15">
        <v>300000</v>
      </c>
      <c r="L94" s="16">
        <f t="shared" si="1"/>
        <v>300000</v>
      </c>
      <c r="M94" s="10"/>
      <c r="N94" s="10"/>
    </row>
    <row r="95" spans="1:14" ht="39.75" customHeight="1">
      <c r="A95" s="12">
        <v>21</v>
      </c>
      <c r="B95" s="12">
        <v>241</v>
      </c>
      <c r="C95" s="14" t="s">
        <v>268</v>
      </c>
      <c r="D95" s="14" t="s">
        <v>14</v>
      </c>
      <c r="E95" s="14" t="s">
        <v>23</v>
      </c>
      <c r="F95" s="14" t="s">
        <v>269</v>
      </c>
      <c r="G95" s="14" t="s">
        <v>222</v>
      </c>
      <c r="H95" s="14" t="s">
        <v>201</v>
      </c>
      <c r="I95" s="12" t="s">
        <v>19</v>
      </c>
      <c r="J95" s="12">
        <v>1</v>
      </c>
      <c r="K95" s="15">
        <v>1500000</v>
      </c>
      <c r="L95" s="16">
        <f t="shared" si="1"/>
        <v>1500000</v>
      </c>
      <c r="M95" s="10"/>
      <c r="N95" s="10"/>
    </row>
    <row r="96" spans="1:14" ht="84" customHeight="1">
      <c r="A96" s="12">
        <v>21</v>
      </c>
      <c r="B96" s="12">
        <v>241</v>
      </c>
      <c r="C96" s="14" t="s">
        <v>268</v>
      </c>
      <c r="D96" s="14" t="s">
        <v>14</v>
      </c>
      <c r="E96" s="14" t="s">
        <v>23</v>
      </c>
      <c r="F96" s="14" t="s">
        <v>270</v>
      </c>
      <c r="G96" s="14" t="s">
        <v>271</v>
      </c>
      <c r="H96" s="14" t="s">
        <v>272</v>
      </c>
      <c r="I96" s="12" t="s">
        <v>19</v>
      </c>
      <c r="J96" s="12">
        <v>42</v>
      </c>
      <c r="K96" s="15">
        <v>16000</v>
      </c>
      <c r="L96" s="16">
        <f t="shared" si="1"/>
        <v>672000</v>
      </c>
      <c r="M96" s="10"/>
      <c r="N96" s="10"/>
    </row>
    <row r="97" spans="1:14" ht="60">
      <c r="A97" s="12">
        <v>21</v>
      </c>
      <c r="B97" s="12">
        <v>241</v>
      </c>
      <c r="C97" s="14" t="s">
        <v>268</v>
      </c>
      <c r="D97" s="14" t="s">
        <v>14</v>
      </c>
      <c r="E97" s="14" t="s">
        <v>112</v>
      </c>
      <c r="F97" s="14" t="s">
        <v>273</v>
      </c>
      <c r="G97" s="14" t="s">
        <v>274</v>
      </c>
      <c r="H97" s="14" t="s">
        <v>275</v>
      </c>
      <c r="I97" s="12" t="s">
        <v>19</v>
      </c>
      <c r="J97" s="12">
        <v>6</v>
      </c>
      <c r="K97" s="15">
        <v>480000</v>
      </c>
      <c r="L97" s="16">
        <f t="shared" si="1"/>
        <v>2880000</v>
      </c>
      <c r="M97" s="10"/>
      <c r="N97" s="10"/>
    </row>
    <row r="98" spans="1:14" ht="45">
      <c r="A98" s="12">
        <v>21</v>
      </c>
      <c r="B98" s="12">
        <v>241</v>
      </c>
      <c r="C98" s="14" t="s">
        <v>276</v>
      </c>
      <c r="D98" s="14" t="s">
        <v>28</v>
      </c>
      <c r="E98" s="14" t="s">
        <v>29</v>
      </c>
      <c r="F98" s="14" t="s">
        <v>277</v>
      </c>
      <c r="G98" s="14" t="s">
        <v>278</v>
      </c>
      <c r="H98" s="14" t="s">
        <v>279</v>
      </c>
      <c r="I98" s="12" t="s">
        <v>19</v>
      </c>
      <c r="J98" s="12">
        <v>3</v>
      </c>
      <c r="K98" s="15">
        <v>700000</v>
      </c>
      <c r="L98" s="16">
        <f t="shared" si="1"/>
        <v>2100000</v>
      </c>
      <c r="M98" s="10"/>
      <c r="N98" s="10"/>
    </row>
    <row r="99" spans="1:14" ht="60">
      <c r="A99" s="12">
        <v>21</v>
      </c>
      <c r="B99" s="12">
        <v>241</v>
      </c>
      <c r="C99" s="14" t="s">
        <v>276</v>
      </c>
      <c r="D99" s="14" t="s">
        <v>28</v>
      </c>
      <c r="E99" s="14" t="s">
        <v>29</v>
      </c>
      <c r="F99" s="14" t="s">
        <v>280</v>
      </c>
      <c r="G99" s="14" t="s">
        <v>55</v>
      </c>
      <c r="H99" s="14" t="s">
        <v>281</v>
      </c>
      <c r="I99" s="12" t="s">
        <v>19</v>
      </c>
      <c r="J99" s="12">
        <v>2</v>
      </c>
      <c r="K99" s="15">
        <v>1800000</v>
      </c>
      <c r="L99" s="16">
        <f t="shared" si="1"/>
        <v>3600000</v>
      </c>
      <c r="M99" s="10"/>
      <c r="N99" s="10"/>
    </row>
    <row r="100" spans="1:14" ht="60">
      <c r="A100" s="12">
        <v>21</v>
      </c>
      <c r="B100" s="12">
        <v>241</v>
      </c>
      <c r="C100" s="14" t="s">
        <v>276</v>
      </c>
      <c r="D100" s="14" t="s">
        <v>28</v>
      </c>
      <c r="E100" s="14" t="s">
        <v>29</v>
      </c>
      <c r="F100" s="14" t="s">
        <v>282</v>
      </c>
      <c r="G100" s="14" t="s">
        <v>283</v>
      </c>
      <c r="H100" s="14" t="s">
        <v>284</v>
      </c>
      <c r="I100" s="12" t="s">
        <v>60</v>
      </c>
      <c r="J100" s="12">
        <v>1</v>
      </c>
      <c r="K100" s="15">
        <v>250000</v>
      </c>
      <c r="L100" s="16">
        <f t="shared" si="1"/>
        <v>250000</v>
      </c>
      <c r="M100" s="10"/>
      <c r="N100" s="10"/>
    </row>
    <row r="101" spans="1:14" ht="45">
      <c r="A101" s="12">
        <v>21</v>
      </c>
      <c r="B101" s="12">
        <v>241</v>
      </c>
      <c r="C101" s="14" t="s">
        <v>276</v>
      </c>
      <c r="D101" s="14" t="s">
        <v>28</v>
      </c>
      <c r="E101" s="14" t="s">
        <v>29</v>
      </c>
      <c r="F101" s="14" t="s">
        <v>285</v>
      </c>
      <c r="G101" s="14" t="s">
        <v>286</v>
      </c>
      <c r="H101" s="14" t="s">
        <v>287</v>
      </c>
      <c r="I101" s="12" t="s">
        <v>60</v>
      </c>
      <c r="J101" s="12">
        <v>1</v>
      </c>
      <c r="K101" s="15">
        <v>1500500</v>
      </c>
      <c r="L101" s="16">
        <f t="shared" si="1"/>
        <v>1500500</v>
      </c>
      <c r="M101" s="10"/>
      <c r="N101" s="10"/>
    </row>
    <row r="102" spans="1:14" ht="45">
      <c r="A102" s="12">
        <v>21</v>
      </c>
      <c r="B102" s="12">
        <v>241</v>
      </c>
      <c r="C102" s="14" t="s">
        <v>276</v>
      </c>
      <c r="D102" s="14" t="s">
        <v>28</v>
      </c>
      <c r="E102" s="14" t="s">
        <v>29</v>
      </c>
      <c r="F102" s="14" t="s">
        <v>288</v>
      </c>
      <c r="G102" s="14" t="s">
        <v>289</v>
      </c>
      <c r="H102" s="14" t="s">
        <v>290</v>
      </c>
      <c r="I102" s="12" t="s">
        <v>19</v>
      </c>
      <c r="J102" s="12">
        <v>1</v>
      </c>
      <c r="K102" s="15">
        <v>6200000</v>
      </c>
      <c r="L102" s="16">
        <f t="shared" si="1"/>
        <v>6200000</v>
      </c>
      <c r="M102" s="10"/>
      <c r="N102" s="10"/>
    </row>
    <row r="103" spans="1:14" ht="75">
      <c r="A103" s="12">
        <v>21</v>
      </c>
      <c r="B103" s="12">
        <v>241</v>
      </c>
      <c r="C103" s="14" t="s">
        <v>276</v>
      </c>
      <c r="D103" s="14" t="s">
        <v>28</v>
      </c>
      <c r="E103" s="14" t="s">
        <v>36</v>
      </c>
      <c r="F103" s="14" t="s">
        <v>291</v>
      </c>
      <c r="G103" s="14" t="s">
        <v>104</v>
      </c>
      <c r="H103" s="14" t="s">
        <v>292</v>
      </c>
      <c r="I103" s="12" t="s">
        <v>60</v>
      </c>
      <c r="J103" s="12">
        <v>3</v>
      </c>
      <c r="K103" s="15">
        <v>100000</v>
      </c>
      <c r="L103" s="16">
        <f t="shared" si="1"/>
        <v>300000</v>
      </c>
      <c r="M103" s="10"/>
      <c r="N103" s="10"/>
    </row>
    <row r="104" spans="1:14" ht="60">
      <c r="A104" s="12">
        <v>21</v>
      </c>
      <c r="B104" s="12">
        <v>241</v>
      </c>
      <c r="C104" s="14" t="s">
        <v>276</v>
      </c>
      <c r="D104" s="14" t="s">
        <v>28</v>
      </c>
      <c r="E104" s="14" t="s">
        <v>36</v>
      </c>
      <c r="F104" s="14" t="s">
        <v>293</v>
      </c>
      <c r="G104" s="14" t="s">
        <v>294</v>
      </c>
      <c r="H104" s="14" t="s">
        <v>295</v>
      </c>
      <c r="I104" s="12" t="s">
        <v>60</v>
      </c>
      <c r="J104" s="12">
        <v>2</v>
      </c>
      <c r="K104" s="15">
        <v>3014000</v>
      </c>
      <c r="L104" s="16">
        <f t="shared" si="1"/>
        <v>6028000</v>
      </c>
      <c r="M104" s="10"/>
      <c r="N104" s="10"/>
    </row>
    <row r="105" spans="1:14" ht="45">
      <c r="A105" s="12">
        <v>21</v>
      </c>
      <c r="B105" s="12">
        <v>241</v>
      </c>
      <c r="C105" s="14" t="s">
        <v>276</v>
      </c>
      <c r="D105" s="14" t="s">
        <v>111</v>
      </c>
      <c r="E105" s="14" t="s">
        <v>112</v>
      </c>
      <c r="F105" s="14" t="s">
        <v>296</v>
      </c>
      <c r="G105" s="14" t="s">
        <v>297</v>
      </c>
      <c r="H105" s="14" t="s">
        <v>298</v>
      </c>
      <c r="I105" s="12" t="s">
        <v>19</v>
      </c>
      <c r="J105" s="12">
        <v>6</v>
      </c>
      <c r="K105" s="15">
        <v>295840</v>
      </c>
      <c r="L105" s="16">
        <f t="shared" si="1"/>
        <v>1775040</v>
      </c>
      <c r="M105" s="10"/>
      <c r="N105" s="10"/>
    </row>
    <row r="106" spans="1:14" ht="45">
      <c r="A106" s="12">
        <v>21</v>
      </c>
      <c r="B106" s="12">
        <v>241</v>
      </c>
      <c r="C106" s="14" t="s">
        <v>299</v>
      </c>
      <c r="D106" s="14" t="s">
        <v>111</v>
      </c>
      <c r="E106" s="14" t="s">
        <v>300</v>
      </c>
      <c r="F106" s="14" t="s">
        <v>301</v>
      </c>
      <c r="G106" s="14" t="s">
        <v>302</v>
      </c>
      <c r="H106" s="14" t="s">
        <v>303</v>
      </c>
      <c r="I106" s="12" t="s">
        <v>19</v>
      </c>
      <c r="J106" s="12">
        <v>3</v>
      </c>
      <c r="K106" s="15">
        <v>3000000</v>
      </c>
      <c r="L106" s="16">
        <f t="shared" si="1"/>
        <v>9000000</v>
      </c>
      <c r="M106" s="10"/>
      <c r="N106" s="10"/>
    </row>
    <row r="107" spans="1:14" ht="60">
      <c r="A107" s="12">
        <v>21</v>
      </c>
      <c r="B107" s="12">
        <v>241</v>
      </c>
      <c r="C107" s="14" t="s">
        <v>299</v>
      </c>
      <c r="D107" s="14" t="s">
        <v>111</v>
      </c>
      <c r="E107" s="14" t="s">
        <v>112</v>
      </c>
      <c r="F107" s="14" t="s">
        <v>304</v>
      </c>
      <c r="G107" s="14" t="s">
        <v>305</v>
      </c>
      <c r="H107" s="14" t="s">
        <v>306</v>
      </c>
      <c r="I107" s="12" t="s">
        <v>19</v>
      </c>
      <c r="J107" s="12">
        <v>3</v>
      </c>
      <c r="K107" s="15">
        <v>426500</v>
      </c>
      <c r="L107" s="16">
        <f t="shared" si="1"/>
        <v>1279500</v>
      </c>
      <c r="M107" s="10"/>
      <c r="N107" s="10"/>
    </row>
    <row r="108" spans="1:14" ht="45">
      <c r="A108" s="12">
        <v>21</v>
      </c>
      <c r="B108" s="12">
        <v>241</v>
      </c>
      <c r="C108" s="14" t="s">
        <v>307</v>
      </c>
      <c r="D108" s="14" t="s">
        <v>308</v>
      </c>
      <c r="E108" s="14" t="s">
        <v>309</v>
      </c>
      <c r="F108" s="14" t="s">
        <v>310</v>
      </c>
      <c r="G108" s="14" t="s">
        <v>311</v>
      </c>
      <c r="H108" s="14" t="s">
        <v>312</v>
      </c>
      <c r="I108" s="12" t="s">
        <v>19</v>
      </c>
      <c r="J108" s="12">
        <v>1</v>
      </c>
      <c r="K108" s="15">
        <v>4400000</v>
      </c>
      <c r="L108" s="16">
        <f t="shared" si="1"/>
        <v>4400000</v>
      </c>
      <c r="M108" s="10"/>
      <c r="N108" s="10"/>
    </row>
    <row r="109" spans="1:14" ht="15">
      <c r="A109" s="12">
        <v>21</v>
      </c>
      <c r="B109" s="12">
        <v>241</v>
      </c>
      <c r="C109" s="14" t="s">
        <v>313</v>
      </c>
      <c r="D109" s="14" t="s">
        <v>14</v>
      </c>
      <c r="E109" s="14" t="s">
        <v>23</v>
      </c>
      <c r="F109" s="14" t="s">
        <v>20</v>
      </c>
      <c r="G109" s="14" t="s">
        <v>314</v>
      </c>
      <c r="H109" s="14" t="s">
        <v>201</v>
      </c>
      <c r="I109" s="12" t="s">
        <v>19</v>
      </c>
      <c r="J109" s="12">
        <v>1</v>
      </c>
      <c r="K109" s="15">
        <v>160000</v>
      </c>
      <c r="L109" s="16">
        <f t="shared" si="1"/>
        <v>160000</v>
      </c>
      <c r="M109" s="10"/>
      <c r="N109" s="10"/>
    </row>
    <row r="110" spans="1:14" ht="30">
      <c r="A110" s="12">
        <v>21</v>
      </c>
      <c r="B110" s="12">
        <v>241</v>
      </c>
      <c r="C110" s="14" t="s">
        <v>313</v>
      </c>
      <c r="D110" s="28"/>
      <c r="E110" s="14" t="s">
        <v>315</v>
      </c>
      <c r="F110" s="14" t="s">
        <v>20</v>
      </c>
      <c r="G110" s="14" t="s">
        <v>316</v>
      </c>
      <c r="H110" s="14" t="s">
        <v>317</v>
      </c>
      <c r="I110" s="12" t="s">
        <v>19</v>
      </c>
      <c r="J110" s="12">
        <v>4</v>
      </c>
      <c r="K110" s="15">
        <v>600000</v>
      </c>
      <c r="L110" s="16">
        <f t="shared" si="1"/>
        <v>2400000</v>
      </c>
      <c r="M110" s="10"/>
      <c r="N110" s="10"/>
    </row>
    <row r="111" spans="1:14" ht="15">
      <c r="A111" s="12">
        <v>21</v>
      </c>
      <c r="B111" s="12">
        <v>241</v>
      </c>
      <c r="C111" s="14" t="s">
        <v>313</v>
      </c>
      <c r="D111" s="14" t="s">
        <v>106</v>
      </c>
      <c r="E111" s="14" t="s">
        <v>318</v>
      </c>
      <c r="F111" s="14" t="s">
        <v>20</v>
      </c>
      <c r="G111" s="14" t="s">
        <v>314</v>
      </c>
      <c r="H111" s="14" t="s">
        <v>314</v>
      </c>
      <c r="I111" s="12" t="s">
        <v>19</v>
      </c>
      <c r="J111" s="12">
        <v>1</v>
      </c>
      <c r="K111" s="15">
        <v>2000000</v>
      </c>
      <c r="L111" s="16">
        <f t="shared" si="1"/>
        <v>2000000</v>
      </c>
      <c r="M111" s="10"/>
      <c r="N111" s="10"/>
    </row>
    <row r="112" spans="1:14" ht="15">
      <c r="A112" s="12">
        <v>21</v>
      </c>
      <c r="B112" s="12">
        <v>241</v>
      </c>
      <c r="C112" s="14" t="s">
        <v>313</v>
      </c>
      <c r="D112" s="14" t="s">
        <v>28</v>
      </c>
      <c r="E112" s="14" t="s">
        <v>29</v>
      </c>
      <c r="F112" s="14" t="s">
        <v>20</v>
      </c>
      <c r="G112" s="14" t="s">
        <v>319</v>
      </c>
      <c r="H112" s="14" t="s">
        <v>319</v>
      </c>
      <c r="I112" s="12" t="s">
        <v>19</v>
      </c>
      <c r="J112" s="12">
        <v>2</v>
      </c>
      <c r="K112" s="15">
        <v>798000</v>
      </c>
      <c r="L112" s="16">
        <f t="shared" si="1"/>
        <v>1596000</v>
      </c>
      <c r="M112" s="10"/>
      <c r="N112" s="10"/>
    </row>
    <row r="113" spans="1:14" ht="30">
      <c r="A113" s="12">
        <v>21</v>
      </c>
      <c r="B113" s="12">
        <v>241</v>
      </c>
      <c r="C113" s="14" t="s">
        <v>313</v>
      </c>
      <c r="D113" s="14" t="s">
        <v>28</v>
      </c>
      <c r="E113" s="14" t="s">
        <v>320</v>
      </c>
      <c r="F113" s="14" t="s">
        <v>20</v>
      </c>
      <c r="G113" s="14" t="s">
        <v>321</v>
      </c>
      <c r="H113" s="14" t="s">
        <v>322</v>
      </c>
      <c r="I113" s="12" t="s">
        <v>19</v>
      </c>
      <c r="J113" s="12">
        <v>2</v>
      </c>
      <c r="K113" s="15">
        <v>300000</v>
      </c>
      <c r="L113" s="16">
        <f t="shared" si="1"/>
        <v>600000</v>
      </c>
      <c r="M113" s="10"/>
      <c r="N113" s="10"/>
    </row>
    <row r="114" spans="1:14" ht="15">
      <c r="A114" s="12">
        <v>21</v>
      </c>
      <c r="B114" s="12">
        <v>241</v>
      </c>
      <c r="C114" s="14" t="s">
        <v>313</v>
      </c>
      <c r="D114" s="14" t="s">
        <v>28</v>
      </c>
      <c r="E114" s="14" t="s">
        <v>320</v>
      </c>
      <c r="F114" s="28"/>
      <c r="G114" s="14" t="s">
        <v>323</v>
      </c>
      <c r="H114" s="14" t="s">
        <v>324</v>
      </c>
      <c r="I114" s="12" t="s">
        <v>19</v>
      </c>
      <c r="J114" s="12">
        <v>1</v>
      </c>
      <c r="K114" s="15">
        <v>140000</v>
      </c>
      <c r="L114" s="16">
        <f t="shared" si="1"/>
        <v>140000</v>
      </c>
      <c r="M114" s="10"/>
      <c r="N114" s="10"/>
    </row>
    <row r="115" spans="1:14" ht="15">
      <c r="A115" s="12">
        <v>21</v>
      </c>
      <c r="B115" s="12">
        <v>241</v>
      </c>
      <c r="C115" s="14" t="s">
        <v>313</v>
      </c>
      <c r="D115" s="14" t="s">
        <v>111</v>
      </c>
      <c r="E115" s="14" t="s">
        <v>112</v>
      </c>
      <c r="F115" s="14" t="s">
        <v>20</v>
      </c>
      <c r="G115" s="14" t="s">
        <v>325</v>
      </c>
      <c r="H115" s="14" t="s">
        <v>20</v>
      </c>
      <c r="I115" s="12" t="s">
        <v>19</v>
      </c>
      <c r="J115" s="12">
        <v>1</v>
      </c>
      <c r="K115" s="15">
        <v>400000</v>
      </c>
      <c r="L115" s="16">
        <f t="shared" si="1"/>
        <v>400000</v>
      </c>
      <c r="M115" s="10"/>
      <c r="N115" s="10"/>
    </row>
    <row r="116" spans="1:14" ht="60">
      <c r="A116" s="12">
        <v>21</v>
      </c>
      <c r="B116" s="12">
        <v>241</v>
      </c>
      <c r="C116" s="14" t="s">
        <v>326</v>
      </c>
      <c r="D116" s="14" t="s">
        <v>14</v>
      </c>
      <c r="E116" s="14" t="s">
        <v>251</v>
      </c>
      <c r="F116" s="14" t="s">
        <v>327</v>
      </c>
      <c r="G116" s="14" t="s">
        <v>328</v>
      </c>
      <c r="H116" s="14" t="s">
        <v>329</v>
      </c>
      <c r="I116" s="12" t="s">
        <v>19</v>
      </c>
      <c r="J116" s="12">
        <v>1</v>
      </c>
      <c r="K116" s="15">
        <v>2000000</v>
      </c>
      <c r="L116" s="16">
        <f t="shared" si="1"/>
        <v>2000000</v>
      </c>
      <c r="M116" s="10"/>
      <c r="N116" s="10"/>
    </row>
    <row r="117" spans="1:14" ht="15">
      <c r="A117" s="12">
        <v>21</v>
      </c>
      <c r="B117" s="12">
        <v>241</v>
      </c>
      <c r="C117" s="14" t="s">
        <v>326</v>
      </c>
      <c r="D117" s="14" t="s">
        <v>14</v>
      </c>
      <c r="E117" s="14" t="s">
        <v>251</v>
      </c>
      <c r="F117" s="14" t="s">
        <v>330</v>
      </c>
      <c r="G117" s="14" t="s">
        <v>331</v>
      </c>
      <c r="H117" s="14" t="s">
        <v>332</v>
      </c>
      <c r="I117" s="12" t="s">
        <v>19</v>
      </c>
      <c r="J117" s="12">
        <v>1</v>
      </c>
      <c r="K117" s="15">
        <v>145000</v>
      </c>
      <c r="L117" s="16">
        <f t="shared" si="1"/>
        <v>145000</v>
      </c>
      <c r="M117" s="10"/>
      <c r="N117" s="10"/>
    </row>
    <row r="118" spans="1:14" ht="30">
      <c r="A118" s="12">
        <v>21</v>
      </c>
      <c r="B118" s="12">
        <v>241</v>
      </c>
      <c r="C118" s="14" t="s">
        <v>326</v>
      </c>
      <c r="D118" s="14" t="s">
        <v>111</v>
      </c>
      <c r="E118" s="14" t="s">
        <v>112</v>
      </c>
      <c r="F118" s="14" t="s">
        <v>333</v>
      </c>
      <c r="G118" s="14" t="s">
        <v>334</v>
      </c>
      <c r="H118" s="14" t="s">
        <v>335</v>
      </c>
      <c r="I118" s="12" t="s">
        <v>19</v>
      </c>
      <c r="J118" s="12">
        <v>2</v>
      </c>
      <c r="K118" s="15">
        <v>150000</v>
      </c>
      <c r="L118" s="16">
        <f t="shared" si="1"/>
        <v>300000</v>
      </c>
      <c r="M118" s="10"/>
      <c r="N118" s="10"/>
    </row>
    <row r="119" spans="1:14" ht="90">
      <c r="A119" s="12">
        <v>21</v>
      </c>
      <c r="B119" s="29">
        <v>241</v>
      </c>
      <c r="C119" s="14" t="s">
        <v>336</v>
      </c>
      <c r="D119" s="14" t="s">
        <v>106</v>
      </c>
      <c r="E119" s="14" t="s">
        <v>209</v>
      </c>
      <c r="F119" s="14" t="s">
        <v>337</v>
      </c>
      <c r="G119" s="14" t="s">
        <v>338</v>
      </c>
      <c r="H119" s="14" t="s">
        <v>339</v>
      </c>
      <c r="I119" s="12" t="s">
        <v>19</v>
      </c>
      <c r="J119" s="12">
        <v>1</v>
      </c>
      <c r="K119" s="15">
        <v>2000000</v>
      </c>
      <c r="L119" s="16">
        <f t="shared" si="1"/>
        <v>2000000</v>
      </c>
      <c r="M119" s="10"/>
      <c r="N119" s="10"/>
    </row>
    <row r="120" spans="1:14" ht="140.25">
      <c r="A120" s="12">
        <v>132</v>
      </c>
      <c r="B120" s="12" t="s">
        <v>340</v>
      </c>
      <c r="C120" s="30" t="s">
        <v>341</v>
      </c>
      <c r="D120" s="30" t="s">
        <v>342</v>
      </c>
      <c r="E120" s="31" t="s">
        <v>343</v>
      </c>
      <c r="F120" s="31" t="s">
        <v>343</v>
      </c>
      <c r="G120" s="32" t="s">
        <v>344</v>
      </c>
      <c r="H120" s="33" t="s">
        <v>345</v>
      </c>
      <c r="I120" s="30" t="s">
        <v>346</v>
      </c>
      <c r="J120" s="30">
        <v>6</v>
      </c>
      <c r="K120" s="34">
        <v>1800000</v>
      </c>
      <c r="L120" s="16">
        <f t="shared" si="1"/>
        <v>10800000</v>
      </c>
      <c r="N120" s="10"/>
    </row>
    <row r="121" spans="1:14" ht="140.25">
      <c r="A121" s="12">
        <v>132</v>
      </c>
      <c r="B121" s="12" t="s">
        <v>340</v>
      </c>
      <c r="C121" s="30" t="s">
        <v>341</v>
      </c>
      <c r="D121" s="30" t="s">
        <v>347</v>
      </c>
      <c r="E121" s="31" t="s">
        <v>343</v>
      </c>
      <c r="F121" s="31" t="s">
        <v>348</v>
      </c>
      <c r="G121" s="32" t="s">
        <v>344</v>
      </c>
      <c r="H121" s="33" t="s">
        <v>345</v>
      </c>
      <c r="I121" s="30" t="s">
        <v>346</v>
      </c>
      <c r="J121" s="30">
        <v>6</v>
      </c>
      <c r="K121" s="34">
        <v>1800000</v>
      </c>
      <c r="L121" s="16">
        <f t="shared" si="1"/>
        <v>10800000</v>
      </c>
      <c r="N121" s="10"/>
    </row>
    <row r="122" spans="1:14" ht="15">
      <c r="A122" s="12">
        <v>132</v>
      </c>
      <c r="B122" s="12" t="s">
        <v>340</v>
      </c>
      <c r="C122" s="30" t="s">
        <v>341</v>
      </c>
      <c r="D122" s="35" t="s">
        <v>28</v>
      </c>
      <c r="E122" s="31" t="s">
        <v>343</v>
      </c>
      <c r="F122" s="31" t="s">
        <v>349</v>
      </c>
      <c r="G122" s="32" t="s">
        <v>350</v>
      </c>
      <c r="H122" s="33" t="s">
        <v>351</v>
      </c>
      <c r="I122" s="30" t="s">
        <v>19</v>
      </c>
      <c r="J122" s="30">
        <v>24</v>
      </c>
      <c r="K122" s="34">
        <v>406725</v>
      </c>
      <c r="L122" s="16">
        <f t="shared" si="1"/>
        <v>9761400</v>
      </c>
      <c r="N122" s="10"/>
    </row>
    <row r="123" spans="1:14" ht="25.5">
      <c r="A123" s="12">
        <v>132</v>
      </c>
      <c r="B123" s="12" t="s">
        <v>340</v>
      </c>
      <c r="C123" s="30" t="s">
        <v>341</v>
      </c>
      <c r="D123" s="35" t="s">
        <v>352</v>
      </c>
      <c r="E123" s="36"/>
      <c r="F123" s="31" t="s">
        <v>353</v>
      </c>
      <c r="G123" s="32" t="s">
        <v>354</v>
      </c>
      <c r="H123" s="33" t="s">
        <v>355</v>
      </c>
      <c r="I123" s="30" t="s">
        <v>346</v>
      </c>
      <c r="J123" s="30">
        <v>3</v>
      </c>
      <c r="K123" s="34">
        <v>2000000</v>
      </c>
      <c r="L123" s="16">
        <f t="shared" si="1"/>
        <v>6000000</v>
      </c>
      <c r="N123" s="10"/>
    </row>
    <row r="124" spans="1:14" ht="25.5">
      <c r="A124" s="12">
        <v>132</v>
      </c>
      <c r="B124" s="12" t="s">
        <v>340</v>
      </c>
      <c r="C124" s="30" t="s">
        <v>341</v>
      </c>
      <c r="D124" s="30" t="s">
        <v>352</v>
      </c>
      <c r="E124" s="36"/>
      <c r="F124" s="31" t="s">
        <v>356</v>
      </c>
      <c r="G124" s="32" t="s">
        <v>357</v>
      </c>
      <c r="H124" s="33" t="s">
        <v>358</v>
      </c>
      <c r="I124" s="30" t="s">
        <v>346</v>
      </c>
      <c r="J124" s="30">
        <v>5</v>
      </c>
      <c r="K124" s="34">
        <v>70000</v>
      </c>
      <c r="L124" s="16">
        <f t="shared" si="1"/>
        <v>350000</v>
      </c>
      <c r="N124" s="10"/>
    </row>
    <row r="125" spans="1:14" ht="15">
      <c r="A125" s="12">
        <v>132</v>
      </c>
      <c r="B125" s="12" t="s">
        <v>340</v>
      </c>
      <c r="C125" s="30" t="s">
        <v>341</v>
      </c>
      <c r="D125" s="14" t="s">
        <v>14</v>
      </c>
      <c r="E125" s="36"/>
      <c r="F125" s="31" t="s">
        <v>359</v>
      </c>
      <c r="G125" s="32" t="s">
        <v>297</v>
      </c>
      <c r="H125" s="33" t="s">
        <v>79</v>
      </c>
      <c r="I125" s="30" t="s">
        <v>346</v>
      </c>
      <c r="J125" s="30">
        <v>2</v>
      </c>
      <c r="K125" s="34">
        <v>2800000</v>
      </c>
      <c r="L125" s="16">
        <f t="shared" si="1"/>
        <v>5600000</v>
      </c>
      <c r="N125" s="10"/>
    </row>
    <row r="126" spans="1:12" ht="15">
      <c r="A126" s="12">
        <v>132</v>
      </c>
      <c r="B126" s="12" t="s">
        <v>360</v>
      </c>
      <c r="C126" s="30" t="s">
        <v>361</v>
      </c>
      <c r="D126" s="30" t="s">
        <v>111</v>
      </c>
      <c r="E126" s="36"/>
      <c r="F126" s="31" t="s">
        <v>362</v>
      </c>
      <c r="G126" s="32" t="s">
        <v>363</v>
      </c>
      <c r="H126" s="33"/>
      <c r="I126" s="30" t="s">
        <v>346</v>
      </c>
      <c r="J126" s="30">
        <v>60</v>
      </c>
      <c r="K126" s="34">
        <v>80000</v>
      </c>
      <c r="L126" s="16">
        <f t="shared" si="1"/>
        <v>4800000</v>
      </c>
    </row>
    <row r="127" spans="1:12" ht="15">
      <c r="A127" s="12">
        <v>132</v>
      </c>
      <c r="B127" s="12" t="s">
        <v>360</v>
      </c>
      <c r="C127" s="30" t="s">
        <v>361</v>
      </c>
      <c r="D127" s="30" t="s">
        <v>111</v>
      </c>
      <c r="E127" s="36"/>
      <c r="F127" s="31" t="s">
        <v>364</v>
      </c>
      <c r="G127" s="32" t="s">
        <v>365</v>
      </c>
      <c r="H127" s="33"/>
      <c r="I127" s="30" t="s">
        <v>346</v>
      </c>
      <c r="J127" s="30">
        <v>15</v>
      </c>
      <c r="K127" s="34">
        <v>120000</v>
      </c>
      <c r="L127" s="16">
        <f t="shared" si="1"/>
        <v>1800000</v>
      </c>
    </row>
    <row r="128" spans="1:12" ht="15">
      <c r="A128" s="12">
        <v>132</v>
      </c>
      <c r="B128" s="12" t="s">
        <v>360</v>
      </c>
      <c r="C128" s="30" t="s">
        <v>361</v>
      </c>
      <c r="D128" s="30" t="s">
        <v>352</v>
      </c>
      <c r="E128" s="36"/>
      <c r="F128" s="31" t="s">
        <v>366</v>
      </c>
      <c r="G128" s="32" t="s">
        <v>367</v>
      </c>
      <c r="H128" s="33"/>
      <c r="I128" s="30" t="s">
        <v>346</v>
      </c>
      <c r="J128" s="30">
        <v>10</v>
      </c>
      <c r="K128" s="34">
        <v>1499000</v>
      </c>
      <c r="L128" s="16">
        <f t="shared" si="1"/>
        <v>14990000</v>
      </c>
    </row>
    <row r="129" spans="1:12" ht="15">
      <c r="A129" s="12">
        <v>132</v>
      </c>
      <c r="B129" s="12" t="s">
        <v>360</v>
      </c>
      <c r="C129" s="30" t="s">
        <v>361</v>
      </c>
      <c r="D129" s="30" t="s">
        <v>352</v>
      </c>
      <c r="E129" s="36"/>
      <c r="F129" s="31" t="s">
        <v>368</v>
      </c>
      <c r="G129" s="32" t="s">
        <v>369</v>
      </c>
      <c r="H129" s="33"/>
      <c r="I129" s="30" t="s">
        <v>346</v>
      </c>
      <c r="J129" s="30">
        <v>10</v>
      </c>
      <c r="K129" s="34">
        <v>1499000</v>
      </c>
      <c r="L129" s="16">
        <f t="shared" si="1"/>
        <v>14990000</v>
      </c>
    </row>
    <row r="130" spans="1:12" ht="114.75">
      <c r="A130" s="12">
        <v>132</v>
      </c>
      <c r="B130" s="12" t="s">
        <v>370</v>
      </c>
      <c r="C130" s="30" t="s">
        <v>371</v>
      </c>
      <c r="D130" s="30" t="s">
        <v>372</v>
      </c>
      <c r="E130" s="36"/>
      <c r="F130" s="37" t="s">
        <v>373</v>
      </c>
      <c r="G130" s="32" t="s">
        <v>374</v>
      </c>
      <c r="H130" s="33" t="s">
        <v>375</v>
      </c>
      <c r="I130" s="30" t="s">
        <v>346</v>
      </c>
      <c r="J130" s="30">
        <v>1</v>
      </c>
      <c r="K130" s="34">
        <v>1800000</v>
      </c>
      <c r="L130" s="16">
        <f t="shared" si="1"/>
        <v>1800000</v>
      </c>
    </row>
    <row r="131" spans="1:12" ht="15">
      <c r="A131" s="12">
        <v>132</v>
      </c>
      <c r="B131" s="12" t="s">
        <v>370</v>
      </c>
      <c r="C131" s="30" t="s">
        <v>371</v>
      </c>
      <c r="D131" s="30" t="s">
        <v>352</v>
      </c>
      <c r="E131" s="36"/>
      <c r="F131" s="31" t="s">
        <v>376</v>
      </c>
      <c r="G131" s="32" t="s">
        <v>377</v>
      </c>
      <c r="H131" s="33" t="s">
        <v>378</v>
      </c>
      <c r="I131" s="30" t="s">
        <v>346</v>
      </c>
      <c r="J131" s="30">
        <v>1</v>
      </c>
      <c r="K131" s="34">
        <v>1000000</v>
      </c>
      <c r="L131" s="16">
        <f t="shared" si="1"/>
        <v>1000000</v>
      </c>
    </row>
    <row r="132" spans="1:12" ht="15">
      <c r="A132" s="12">
        <v>132</v>
      </c>
      <c r="B132" s="12" t="s">
        <v>370</v>
      </c>
      <c r="C132" s="30" t="s">
        <v>371</v>
      </c>
      <c r="D132" s="30" t="s">
        <v>352</v>
      </c>
      <c r="E132" s="36"/>
      <c r="F132" s="31" t="s">
        <v>379</v>
      </c>
      <c r="G132" s="32" t="s">
        <v>380</v>
      </c>
      <c r="H132" s="33" t="s">
        <v>381</v>
      </c>
      <c r="I132" s="30" t="s">
        <v>346</v>
      </c>
      <c r="J132" s="30">
        <v>1</v>
      </c>
      <c r="K132" s="34">
        <v>1830000</v>
      </c>
      <c r="L132" s="16">
        <f t="shared" si="1"/>
        <v>1830000</v>
      </c>
    </row>
    <row r="133" spans="1:12" ht="178.5">
      <c r="A133" s="12">
        <v>132</v>
      </c>
      <c r="B133" s="12" t="s">
        <v>370</v>
      </c>
      <c r="C133" s="30" t="s">
        <v>371</v>
      </c>
      <c r="D133" s="14" t="s">
        <v>14</v>
      </c>
      <c r="E133" s="36"/>
      <c r="F133" s="31" t="s">
        <v>382</v>
      </c>
      <c r="G133" s="32" t="s">
        <v>383</v>
      </c>
      <c r="H133" s="33" t="s">
        <v>384</v>
      </c>
      <c r="I133" s="30" t="s">
        <v>346</v>
      </c>
      <c r="J133" s="38">
        <v>1</v>
      </c>
      <c r="K133" s="34">
        <v>1885800</v>
      </c>
      <c r="L133" s="16">
        <f t="shared" si="1"/>
        <v>1885800</v>
      </c>
    </row>
    <row r="134" spans="1:12" ht="153">
      <c r="A134" s="12">
        <v>132</v>
      </c>
      <c r="B134" s="12" t="s">
        <v>385</v>
      </c>
      <c r="C134" s="30" t="s">
        <v>386</v>
      </c>
      <c r="D134" s="14" t="s">
        <v>14</v>
      </c>
      <c r="E134" s="36"/>
      <c r="F134" s="31" t="s">
        <v>387</v>
      </c>
      <c r="G134" s="32" t="s">
        <v>388</v>
      </c>
      <c r="H134" s="33" t="s">
        <v>389</v>
      </c>
      <c r="I134" s="30" t="s">
        <v>346</v>
      </c>
      <c r="J134" s="30">
        <v>11</v>
      </c>
      <c r="K134" s="34">
        <v>2066400</v>
      </c>
      <c r="L134" s="16">
        <f t="shared" si="1"/>
        <v>22730400</v>
      </c>
    </row>
    <row r="135" spans="1:12" ht="25.5">
      <c r="A135" s="12">
        <v>132</v>
      </c>
      <c r="B135" s="12" t="s">
        <v>385</v>
      </c>
      <c r="C135" s="30" t="s">
        <v>386</v>
      </c>
      <c r="D135" s="30" t="s">
        <v>372</v>
      </c>
      <c r="E135" s="36"/>
      <c r="F135" s="31" t="s">
        <v>390</v>
      </c>
      <c r="G135" s="32" t="s">
        <v>391</v>
      </c>
      <c r="H135" s="33" t="s">
        <v>392</v>
      </c>
      <c r="I135" s="30" t="s">
        <v>346</v>
      </c>
      <c r="J135" s="38">
        <v>2</v>
      </c>
      <c r="K135" s="34">
        <v>1601800</v>
      </c>
      <c r="L135" s="16">
        <f aca="true" t="shared" si="2" ref="L135:L198">+K135*J135</f>
        <v>3203600</v>
      </c>
    </row>
    <row r="136" spans="1:12" ht="51">
      <c r="A136" s="12">
        <v>132</v>
      </c>
      <c r="B136" s="12" t="s">
        <v>385</v>
      </c>
      <c r="C136" s="30" t="s">
        <v>386</v>
      </c>
      <c r="D136" s="30" t="s">
        <v>372</v>
      </c>
      <c r="E136" s="36"/>
      <c r="F136" s="31" t="s">
        <v>393</v>
      </c>
      <c r="G136" s="32" t="s">
        <v>394</v>
      </c>
      <c r="H136" s="33" t="s">
        <v>395</v>
      </c>
      <c r="I136" s="30" t="s">
        <v>346</v>
      </c>
      <c r="J136" s="38">
        <v>2</v>
      </c>
      <c r="K136" s="34">
        <v>305000</v>
      </c>
      <c r="L136" s="16">
        <f t="shared" si="2"/>
        <v>610000</v>
      </c>
    </row>
    <row r="137" spans="1:12" ht="25.5">
      <c r="A137" s="12">
        <v>132</v>
      </c>
      <c r="B137" s="12" t="s">
        <v>385</v>
      </c>
      <c r="C137" s="30" t="s">
        <v>386</v>
      </c>
      <c r="D137" s="30" t="s">
        <v>372</v>
      </c>
      <c r="E137" s="36"/>
      <c r="F137" s="31" t="s">
        <v>396</v>
      </c>
      <c r="G137" s="32" t="s">
        <v>397</v>
      </c>
      <c r="H137" s="33" t="s">
        <v>398</v>
      </c>
      <c r="I137" s="30" t="s">
        <v>346</v>
      </c>
      <c r="J137" s="38">
        <v>1</v>
      </c>
      <c r="K137" s="34">
        <v>248000</v>
      </c>
      <c r="L137" s="16">
        <f t="shared" si="2"/>
        <v>248000</v>
      </c>
    </row>
    <row r="138" spans="1:12" ht="25.5">
      <c r="A138" s="12">
        <v>132</v>
      </c>
      <c r="B138" s="12" t="s">
        <v>385</v>
      </c>
      <c r="C138" s="30" t="s">
        <v>386</v>
      </c>
      <c r="D138" s="30" t="s">
        <v>372</v>
      </c>
      <c r="E138" s="36"/>
      <c r="F138" s="31" t="s">
        <v>399</v>
      </c>
      <c r="G138" s="32" t="s">
        <v>400</v>
      </c>
      <c r="H138" s="33" t="s">
        <v>401</v>
      </c>
      <c r="I138" s="30" t="s">
        <v>346</v>
      </c>
      <c r="J138" s="38">
        <v>1</v>
      </c>
      <c r="K138" s="34">
        <v>6380000</v>
      </c>
      <c r="L138" s="16">
        <f t="shared" si="2"/>
        <v>6380000</v>
      </c>
    </row>
    <row r="139" spans="1:12" ht="25.5">
      <c r="A139" s="12">
        <v>132</v>
      </c>
      <c r="B139" s="12" t="s">
        <v>385</v>
      </c>
      <c r="C139" s="30" t="s">
        <v>386</v>
      </c>
      <c r="D139" s="30" t="s">
        <v>372</v>
      </c>
      <c r="E139" s="36"/>
      <c r="F139" s="31" t="s">
        <v>402</v>
      </c>
      <c r="G139" s="32" t="s">
        <v>403</v>
      </c>
      <c r="H139" s="33" t="s">
        <v>404</v>
      </c>
      <c r="I139" s="30" t="s">
        <v>346</v>
      </c>
      <c r="J139" s="38">
        <v>3</v>
      </c>
      <c r="K139" s="34">
        <v>1566000</v>
      </c>
      <c r="L139" s="16">
        <f t="shared" si="2"/>
        <v>4698000</v>
      </c>
    </row>
    <row r="140" spans="1:12" ht="140.25">
      <c r="A140" s="12">
        <v>132</v>
      </c>
      <c r="B140" s="12" t="s">
        <v>385</v>
      </c>
      <c r="C140" s="30" t="s">
        <v>386</v>
      </c>
      <c r="D140" s="30" t="s">
        <v>372</v>
      </c>
      <c r="E140" s="36"/>
      <c r="F140" s="31" t="s">
        <v>405</v>
      </c>
      <c r="G140" s="32" t="s">
        <v>406</v>
      </c>
      <c r="H140" s="33" t="s">
        <v>407</v>
      </c>
      <c r="I140" s="30" t="s">
        <v>346</v>
      </c>
      <c r="J140" s="38">
        <v>1</v>
      </c>
      <c r="K140" s="34">
        <v>2320000</v>
      </c>
      <c r="L140" s="16">
        <f t="shared" si="2"/>
        <v>2320000</v>
      </c>
    </row>
    <row r="141" spans="1:12" ht="25.5">
      <c r="A141" s="12">
        <v>132</v>
      </c>
      <c r="B141" s="12" t="s">
        <v>385</v>
      </c>
      <c r="C141" s="30" t="s">
        <v>386</v>
      </c>
      <c r="D141" s="30" t="s">
        <v>372</v>
      </c>
      <c r="E141" s="36"/>
      <c r="F141" s="31" t="s">
        <v>408</v>
      </c>
      <c r="G141" s="32" t="s">
        <v>409</v>
      </c>
      <c r="H141" s="33" t="s">
        <v>410</v>
      </c>
      <c r="I141" s="30" t="s">
        <v>346</v>
      </c>
      <c r="J141" s="38">
        <v>1</v>
      </c>
      <c r="K141" s="34">
        <v>2400000</v>
      </c>
      <c r="L141" s="16">
        <f t="shared" si="2"/>
        <v>2400000</v>
      </c>
    </row>
    <row r="142" spans="1:12" ht="140.25">
      <c r="A142" s="12">
        <v>132</v>
      </c>
      <c r="B142" s="12" t="s">
        <v>385</v>
      </c>
      <c r="C142" s="30" t="s">
        <v>386</v>
      </c>
      <c r="D142" s="30" t="s">
        <v>372</v>
      </c>
      <c r="E142" s="36"/>
      <c r="F142" s="31" t="s">
        <v>411</v>
      </c>
      <c r="G142" s="32" t="s">
        <v>412</v>
      </c>
      <c r="H142" s="33" t="s">
        <v>413</v>
      </c>
      <c r="I142" s="30" t="s">
        <v>346</v>
      </c>
      <c r="J142" s="38">
        <v>1</v>
      </c>
      <c r="K142" s="34">
        <v>4060000</v>
      </c>
      <c r="L142" s="16">
        <f t="shared" si="2"/>
        <v>4060000</v>
      </c>
    </row>
    <row r="143" spans="1:12" ht="51">
      <c r="A143" s="12">
        <v>132</v>
      </c>
      <c r="B143" s="12" t="s">
        <v>385</v>
      </c>
      <c r="C143" s="30" t="s">
        <v>386</v>
      </c>
      <c r="D143" s="30" t="s">
        <v>372</v>
      </c>
      <c r="E143" s="36"/>
      <c r="F143" s="31" t="s">
        <v>414</v>
      </c>
      <c r="G143" s="32" t="s">
        <v>415</v>
      </c>
      <c r="H143" s="33"/>
      <c r="I143" s="30" t="s">
        <v>346</v>
      </c>
      <c r="J143" s="38">
        <v>1</v>
      </c>
      <c r="K143" s="34">
        <v>663836</v>
      </c>
      <c r="L143" s="16">
        <f t="shared" si="2"/>
        <v>663836</v>
      </c>
    </row>
    <row r="144" spans="1:12" ht="165.75">
      <c r="A144" s="12">
        <v>132</v>
      </c>
      <c r="B144" s="12" t="s">
        <v>385</v>
      </c>
      <c r="C144" s="30" t="s">
        <v>386</v>
      </c>
      <c r="D144" s="30" t="s">
        <v>372</v>
      </c>
      <c r="E144" s="36"/>
      <c r="F144" s="31" t="s">
        <v>416</v>
      </c>
      <c r="G144" s="32" t="s">
        <v>417</v>
      </c>
      <c r="H144" s="33" t="s">
        <v>418</v>
      </c>
      <c r="I144" s="30" t="s">
        <v>346</v>
      </c>
      <c r="J144" s="38">
        <v>1</v>
      </c>
      <c r="K144" s="34">
        <v>4193400</v>
      </c>
      <c r="L144" s="16">
        <f t="shared" si="2"/>
        <v>4193400</v>
      </c>
    </row>
    <row r="145" spans="1:12" ht="76.5">
      <c r="A145" s="12">
        <v>132</v>
      </c>
      <c r="B145" s="12" t="s">
        <v>385</v>
      </c>
      <c r="C145" s="30" t="s">
        <v>386</v>
      </c>
      <c r="D145" s="30" t="s">
        <v>372</v>
      </c>
      <c r="E145" s="36"/>
      <c r="F145" s="31" t="s">
        <v>419</v>
      </c>
      <c r="G145" s="32" t="s">
        <v>420</v>
      </c>
      <c r="H145" s="33" t="s">
        <v>421</v>
      </c>
      <c r="I145" s="30" t="s">
        <v>346</v>
      </c>
      <c r="J145" s="30">
        <v>1</v>
      </c>
      <c r="K145" s="34">
        <v>3370000</v>
      </c>
      <c r="L145" s="16">
        <f t="shared" si="2"/>
        <v>3370000</v>
      </c>
    </row>
    <row r="146" spans="1:12" ht="15">
      <c r="A146" s="12">
        <v>132</v>
      </c>
      <c r="B146" s="12" t="s">
        <v>422</v>
      </c>
      <c r="C146" s="30" t="s">
        <v>423</v>
      </c>
      <c r="D146" s="14" t="s">
        <v>14</v>
      </c>
      <c r="E146" s="36"/>
      <c r="F146" s="31" t="s">
        <v>424</v>
      </c>
      <c r="G146" s="32" t="s">
        <v>314</v>
      </c>
      <c r="H146" s="33" t="s">
        <v>79</v>
      </c>
      <c r="I146" s="30" t="s">
        <v>425</v>
      </c>
      <c r="J146" s="30">
        <v>10</v>
      </c>
      <c r="K146" s="34">
        <v>1885800</v>
      </c>
      <c r="L146" s="16">
        <f t="shared" si="2"/>
        <v>18858000</v>
      </c>
    </row>
    <row r="147" spans="1:12" ht="15">
      <c r="A147" s="12">
        <v>132</v>
      </c>
      <c r="B147" s="12" t="s">
        <v>422</v>
      </c>
      <c r="C147" s="30" t="s">
        <v>426</v>
      </c>
      <c r="D147" s="30" t="s">
        <v>427</v>
      </c>
      <c r="E147" s="36"/>
      <c r="F147" s="31" t="s">
        <v>428</v>
      </c>
      <c r="G147" s="32" t="s">
        <v>429</v>
      </c>
      <c r="H147" s="33"/>
      <c r="I147" s="30" t="s">
        <v>425</v>
      </c>
      <c r="J147" s="30">
        <v>1</v>
      </c>
      <c r="K147" s="34">
        <v>200000</v>
      </c>
      <c r="L147" s="16">
        <f t="shared" si="2"/>
        <v>200000</v>
      </c>
    </row>
    <row r="148" spans="1:12" ht="15">
      <c r="A148" s="12">
        <v>132</v>
      </c>
      <c r="B148" s="12" t="s">
        <v>430</v>
      </c>
      <c r="C148" s="30" t="s">
        <v>431</v>
      </c>
      <c r="D148" s="30" t="s">
        <v>372</v>
      </c>
      <c r="E148" s="36"/>
      <c r="F148" s="31" t="s">
        <v>432</v>
      </c>
      <c r="G148" s="31" t="s">
        <v>433</v>
      </c>
      <c r="H148" s="33" t="s">
        <v>434</v>
      </c>
      <c r="I148" s="30" t="s">
        <v>425</v>
      </c>
      <c r="J148" s="30">
        <v>1</v>
      </c>
      <c r="K148" s="34">
        <v>2858100.336</v>
      </c>
      <c r="L148" s="16">
        <f t="shared" si="2"/>
        <v>2858100.336</v>
      </c>
    </row>
    <row r="149" spans="1:12" ht="25.5">
      <c r="A149" s="12">
        <v>132</v>
      </c>
      <c r="B149" s="12" t="s">
        <v>430</v>
      </c>
      <c r="C149" s="30" t="s">
        <v>431</v>
      </c>
      <c r="D149" s="30" t="s">
        <v>372</v>
      </c>
      <c r="E149" s="36"/>
      <c r="F149" s="31" t="s">
        <v>435</v>
      </c>
      <c r="G149" s="31" t="s">
        <v>436</v>
      </c>
      <c r="H149" s="33" t="s">
        <v>434</v>
      </c>
      <c r="I149" s="30" t="s">
        <v>425</v>
      </c>
      <c r="J149" s="30">
        <v>1</v>
      </c>
      <c r="K149" s="34">
        <v>917650.944</v>
      </c>
      <c r="L149" s="16">
        <f t="shared" si="2"/>
        <v>917650.944</v>
      </c>
    </row>
    <row r="150" spans="1:12" ht="15">
      <c r="A150" s="12">
        <v>132</v>
      </c>
      <c r="B150" s="12" t="s">
        <v>430</v>
      </c>
      <c r="C150" s="30" t="s">
        <v>431</v>
      </c>
      <c r="D150" s="30" t="s">
        <v>372</v>
      </c>
      <c r="E150" s="36"/>
      <c r="F150" s="31" t="s">
        <v>437</v>
      </c>
      <c r="G150" s="31" t="s">
        <v>438</v>
      </c>
      <c r="H150" s="33" t="s">
        <v>434</v>
      </c>
      <c r="I150" s="30" t="s">
        <v>425</v>
      </c>
      <c r="J150" s="30">
        <v>1</v>
      </c>
      <c r="K150" s="34">
        <v>1840081.3199999998</v>
      </c>
      <c r="L150" s="16">
        <f t="shared" si="2"/>
        <v>1840081.3199999998</v>
      </c>
    </row>
    <row r="151" spans="1:12" ht="25.5">
      <c r="A151" s="12">
        <v>132</v>
      </c>
      <c r="B151" s="12" t="s">
        <v>430</v>
      </c>
      <c r="C151" s="30" t="s">
        <v>431</v>
      </c>
      <c r="D151" s="30" t="s">
        <v>372</v>
      </c>
      <c r="E151" s="36"/>
      <c r="F151" s="31" t="s">
        <v>439</v>
      </c>
      <c r="G151" s="31" t="s">
        <v>440</v>
      </c>
      <c r="H151" s="33" t="s">
        <v>434</v>
      </c>
      <c r="I151" s="30" t="s">
        <v>425</v>
      </c>
      <c r="J151" s="30">
        <v>1</v>
      </c>
      <c r="K151" s="34">
        <v>6069878.64</v>
      </c>
      <c r="L151" s="16">
        <f t="shared" si="2"/>
        <v>6069878.64</v>
      </c>
    </row>
    <row r="152" spans="1:12" ht="15">
      <c r="A152" s="12">
        <v>132</v>
      </c>
      <c r="B152" s="12" t="s">
        <v>430</v>
      </c>
      <c r="C152" s="30" t="s">
        <v>431</v>
      </c>
      <c r="D152" s="30" t="s">
        <v>372</v>
      </c>
      <c r="E152" s="36"/>
      <c r="F152" s="31" t="s">
        <v>441</v>
      </c>
      <c r="G152" s="31" t="s">
        <v>442</v>
      </c>
      <c r="H152" s="33" t="s">
        <v>434</v>
      </c>
      <c r="I152" s="30" t="s">
        <v>425</v>
      </c>
      <c r="J152" s="30">
        <v>1</v>
      </c>
      <c r="K152" s="34">
        <v>673899.9119999999</v>
      </c>
      <c r="L152" s="16">
        <f t="shared" si="2"/>
        <v>673899.9119999999</v>
      </c>
    </row>
    <row r="153" spans="1:12" ht="15">
      <c r="A153" s="12">
        <v>132</v>
      </c>
      <c r="B153" s="12" t="s">
        <v>430</v>
      </c>
      <c r="C153" s="30" t="s">
        <v>431</v>
      </c>
      <c r="D153" s="30" t="s">
        <v>372</v>
      </c>
      <c r="E153" s="36"/>
      <c r="F153" s="31" t="s">
        <v>443</v>
      </c>
      <c r="G153" s="31" t="s">
        <v>444</v>
      </c>
      <c r="H153" s="33" t="s">
        <v>434</v>
      </c>
      <c r="I153" s="30" t="s">
        <v>425</v>
      </c>
      <c r="J153" s="30">
        <v>1</v>
      </c>
      <c r="K153" s="34">
        <v>3618030.0239999997</v>
      </c>
      <c r="L153" s="16">
        <f t="shared" si="2"/>
        <v>3618030.0239999997</v>
      </c>
    </row>
    <row r="154" spans="1:12" ht="25.5">
      <c r="A154" s="12">
        <v>132</v>
      </c>
      <c r="B154" s="12" t="s">
        <v>430</v>
      </c>
      <c r="C154" s="30" t="s">
        <v>431</v>
      </c>
      <c r="D154" s="30" t="s">
        <v>372</v>
      </c>
      <c r="E154" s="36"/>
      <c r="F154" s="31" t="s">
        <v>445</v>
      </c>
      <c r="G154" s="31" t="s">
        <v>446</v>
      </c>
      <c r="H154" s="33" t="s">
        <v>434</v>
      </c>
      <c r="I154" s="30" t="s">
        <v>425</v>
      </c>
      <c r="J154" s="30">
        <v>1</v>
      </c>
      <c r="K154" s="34">
        <v>1228314.0239999997</v>
      </c>
      <c r="L154" s="16">
        <f t="shared" si="2"/>
        <v>1228314.0239999997</v>
      </c>
    </row>
    <row r="155" spans="1:12" ht="15">
      <c r="A155" s="12">
        <v>132</v>
      </c>
      <c r="B155" s="12" t="s">
        <v>430</v>
      </c>
      <c r="C155" s="30" t="s">
        <v>431</v>
      </c>
      <c r="D155" s="30" t="s">
        <v>372</v>
      </c>
      <c r="E155" s="36"/>
      <c r="F155" s="31" t="s">
        <v>447</v>
      </c>
      <c r="G155" s="31" t="s">
        <v>448</v>
      </c>
      <c r="H155" s="33" t="s">
        <v>434</v>
      </c>
      <c r="I155" s="30" t="s">
        <v>425</v>
      </c>
      <c r="J155" s="30">
        <v>1</v>
      </c>
      <c r="K155" s="34">
        <v>53529.638399999996</v>
      </c>
      <c r="L155" s="16">
        <f t="shared" si="2"/>
        <v>53529.638399999996</v>
      </c>
    </row>
    <row r="156" spans="1:12" ht="15">
      <c r="A156" s="12">
        <v>132</v>
      </c>
      <c r="B156" s="12" t="s">
        <v>430</v>
      </c>
      <c r="C156" s="30" t="s">
        <v>431</v>
      </c>
      <c r="D156" s="30" t="s">
        <v>372</v>
      </c>
      <c r="E156" s="36"/>
      <c r="F156" s="31" t="s">
        <v>449</v>
      </c>
      <c r="G156" s="31" t="s">
        <v>450</v>
      </c>
      <c r="H156" s="33" t="s">
        <v>434</v>
      </c>
      <c r="I156" s="30" t="s">
        <v>425</v>
      </c>
      <c r="J156" s="30">
        <v>1</v>
      </c>
      <c r="K156" s="34">
        <v>702576.504</v>
      </c>
      <c r="L156" s="16">
        <f t="shared" si="2"/>
        <v>702576.504</v>
      </c>
    </row>
    <row r="157" spans="1:12" ht="15">
      <c r="A157" s="12">
        <v>132</v>
      </c>
      <c r="B157" s="12" t="s">
        <v>430</v>
      </c>
      <c r="C157" s="30" t="s">
        <v>431</v>
      </c>
      <c r="D157" s="30" t="s">
        <v>372</v>
      </c>
      <c r="E157" s="36"/>
      <c r="F157" s="31" t="s">
        <v>451</v>
      </c>
      <c r="G157" s="31" t="s">
        <v>452</v>
      </c>
      <c r="H157" s="33" t="s">
        <v>434</v>
      </c>
      <c r="I157" s="30" t="s">
        <v>425</v>
      </c>
      <c r="J157" s="30">
        <v>1</v>
      </c>
      <c r="K157" s="34">
        <v>1816184.16</v>
      </c>
      <c r="L157" s="16">
        <f t="shared" si="2"/>
        <v>1816184.16</v>
      </c>
    </row>
    <row r="158" spans="1:12" ht="15">
      <c r="A158" s="12">
        <v>132</v>
      </c>
      <c r="B158" s="12" t="s">
        <v>430</v>
      </c>
      <c r="C158" s="30" t="s">
        <v>431</v>
      </c>
      <c r="D158" s="30" t="s">
        <v>372</v>
      </c>
      <c r="E158" s="36"/>
      <c r="F158" s="31" t="s">
        <v>453</v>
      </c>
      <c r="G158" s="31" t="s">
        <v>454</v>
      </c>
      <c r="H158" s="33" t="s">
        <v>434</v>
      </c>
      <c r="I158" s="30" t="s">
        <v>425</v>
      </c>
      <c r="J158" s="30">
        <v>1</v>
      </c>
      <c r="K158" s="34">
        <v>151507.9944</v>
      </c>
      <c r="L158" s="16">
        <f t="shared" si="2"/>
        <v>151507.9944</v>
      </c>
    </row>
    <row r="159" spans="1:12" ht="15">
      <c r="A159" s="12">
        <v>132</v>
      </c>
      <c r="B159" s="12" t="s">
        <v>430</v>
      </c>
      <c r="C159" s="30" t="s">
        <v>431</v>
      </c>
      <c r="D159" s="30" t="s">
        <v>372</v>
      </c>
      <c r="E159" s="36"/>
      <c r="F159" s="31" t="s">
        <v>455</v>
      </c>
      <c r="G159" s="31" t="s">
        <v>456</v>
      </c>
      <c r="H159" s="33" t="s">
        <v>434</v>
      </c>
      <c r="I159" s="30" t="s">
        <v>425</v>
      </c>
      <c r="J159" s="30">
        <v>2</v>
      </c>
      <c r="K159" s="34">
        <v>48272.263199999994</v>
      </c>
      <c r="L159" s="16">
        <f t="shared" si="2"/>
        <v>96544.52639999999</v>
      </c>
    </row>
    <row r="160" spans="1:12" ht="15">
      <c r="A160" s="12">
        <v>132</v>
      </c>
      <c r="B160" s="12" t="s">
        <v>430</v>
      </c>
      <c r="C160" s="30" t="s">
        <v>431</v>
      </c>
      <c r="D160" s="30" t="s">
        <v>372</v>
      </c>
      <c r="E160" s="36"/>
      <c r="F160" s="31" t="s">
        <v>457</v>
      </c>
      <c r="G160" s="31" t="s">
        <v>458</v>
      </c>
      <c r="H160" s="33" t="s">
        <v>459</v>
      </c>
      <c r="I160" s="30" t="s">
        <v>425</v>
      </c>
      <c r="J160" s="30">
        <v>10</v>
      </c>
      <c r="K160" s="34">
        <v>115346</v>
      </c>
      <c r="L160" s="16">
        <f t="shared" si="2"/>
        <v>1153460</v>
      </c>
    </row>
    <row r="161" spans="1:12" ht="15">
      <c r="A161" s="12">
        <v>132</v>
      </c>
      <c r="B161" s="12" t="s">
        <v>430</v>
      </c>
      <c r="C161" s="30" t="s">
        <v>431</v>
      </c>
      <c r="D161" s="30" t="s">
        <v>372</v>
      </c>
      <c r="E161" s="36"/>
      <c r="F161" s="31" t="s">
        <v>460</v>
      </c>
      <c r="G161" s="31" t="s">
        <v>461</v>
      </c>
      <c r="H161" s="33" t="s">
        <v>462</v>
      </c>
      <c r="I161" s="30" t="s">
        <v>425</v>
      </c>
      <c r="J161" s="30">
        <v>10</v>
      </c>
      <c r="K161" s="34">
        <v>120927</v>
      </c>
      <c r="L161" s="16">
        <f t="shared" si="2"/>
        <v>1209270</v>
      </c>
    </row>
    <row r="162" spans="1:12" ht="25.5">
      <c r="A162" s="12">
        <v>132</v>
      </c>
      <c r="B162" s="12" t="s">
        <v>430</v>
      </c>
      <c r="C162" s="30" t="s">
        <v>431</v>
      </c>
      <c r="D162" s="30" t="s">
        <v>372</v>
      </c>
      <c r="E162" s="36"/>
      <c r="F162" s="31" t="s">
        <v>463</v>
      </c>
      <c r="G162" s="31" t="s">
        <v>464</v>
      </c>
      <c r="H162" s="33" t="s">
        <v>465</v>
      </c>
      <c r="I162" s="30" t="s">
        <v>466</v>
      </c>
      <c r="J162" s="30">
        <v>1</v>
      </c>
      <c r="K162" s="34">
        <v>339524.5</v>
      </c>
      <c r="L162" s="16">
        <f t="shared" si="2"/>
        <v>339524.5</v>
      </c>
    </row>
    <row r="163" spans="1:12" ht="15">
      <c r="A163" s="12">
        <v>132</v>
      </c>
      <c r="B163" s="12" t="s">
        <v>430</v>
      </c>
      <c r="C163" s="30" t="s">
        <v>431</v>
      </c>
      <c r="D163" s="30" t="s">
        <v>372</v>
      </c>
      <c r="E163" s="36"/>
      <c r="F163" s="32" t="s">
        <v>467</v>
      </c>
      <c r="G163" s="31" t="s">
        <v>468</v>
      </c>
      <c r="H163" s="33" t="s">
        <v>465</v>
      </c>
      <c r="I163" s="30" t="s">
        <v>466</v>
      </c>
      <c r="J163" s="30">
        <v>1</v>
      </c>
      <c r="K163" s="34">
        <v>32557</v>
      </c>
      <c r="L163" s="16">
        <f t="shared" si="2"/>
        <v>32557</v>
      </c>
    </row>
    <row r="164" spans="1:12" ht="38.25">
      <c r="A164" s="12">
        <v>132</v>
      </c>
      <c r="B164" s="12" t="s">
        <v>430</v>
      </c>
      <c r="C164" s="30" t="s">
        <v>431</v>
      </c>
      <c r="D164" s="30" t="s">
        <v>372</v>
      </c>
      <c r="E164" s="36"/>
      <c r="F164" s="32" t="s">
        <v>469</v>
      </c>
      <c r="G164" s="31" t="s">
        <v>470</v>
      </c>
      <c r="H164" s="33" t="s">
        <v>465</v>
      </c>
      <c r="I164" s="30" t="s">
        <v>466</v>
      </c>
      <c r="J164" s="30">
        <v>1</v>
      </c>
      <c r="K164" s="34">
        <v>35705</v>
      </c>
      <c r="L164" s="16">
        <f t="shared" si="2"/>
        <v>35705</v>
      </c>
    </row>
    <row r="165" spans="1:12" ht="15">
      <c r="A165" s="12">
        <v>132</v>
      </c>
      <c r="B165" s="12" t="s">
        <v>430</v>
      </c>
      <c r="C165" s="30" t="s">
        <v>431</v>
      </c>
      <c r="D165" s="30" t="s">
        <v>372</v>
      </c>
      <c r="E165" s="36"/>
      <c r="F165" s="32" t="s">
        <v>471</v>
      </c>
      <c r="G165" s="31" t="s">
        <v>472</v>
      </c>
      <c r="H165" s="33" t="s">
        <v>473</v>
      </c>
      <c r="I165" s="30" t="s">
        <v>425</v>
      </c>
      <c r="J165" s="30">
        <v>1</v>
      </c>
      <c r="K165" s="34">
        <v>2795144</v>
      </c>
      <c r="L165" s="16">
        <f t="shared" si="2"/>
        <v>2795144</v>
      </c>
    </row>
    <row r="166" spans="1:12" ht="15">
      <c r="A166" s="12">
        <v>132</v>
      </c>
      <c r="B166" s="12" t="s">
        <v>430</v>
      </c>
      <c r="C166" s="30" t="s">
        <v>431</v>
      </c>
      <c r="D166" s="30" t="s">
        <v>372</v>
      </c>
      <c r="E166" s="36"/>
      <c r="F166" s="32" t="s">
        <v>471</v>
      </c>
      <c r="G166" s="31" t="s">
        <v>474</v>
      </c>
      <c r="H166" s="33" t="s">
        <v>473</v>
      </c>
      <c r="I166" s="30" t="s">
        <v>425</v>
      </c>
      <c r="J166" s="30">
        <v>1</v>
      </c>
      <c r="K166" s="34">
        <v>2122068</v>
      </c>
      <c r="L166" s="16">
        <f t="shared" si="2"/>
        <v>2122068</v>
      </c>
    </row>
    <row r="167" spans="1:12" ht="15">
      <c r="A167" s="12">
        <v>132</v>
      </c>
      <c r="B167" s="12" t="s">
        <v>430</v>
      </c>
      <c r="C167" s="30" t="s">
        <v>431</v>
      </c>
      <c r="D167" s="30" t="s">
        <v>372</v>
      </c>
      <c r="E167" s="36"/>
      <c r="F167" s="32" t="s">
        <v>475</v>
      </c>
      <c r="G167" s="31" t="s">
        <v>476</v>
      </c>
      <c r="H167" s="33" t="s">
        <v>473</v>
      </c>
      <c r="I167" s="30" t="s">
        <v>425</v>
      </c>
      <c r="J167" s="30">
        <v>1</v>
      </c>
      <c r="K167" s="34">
        <v>4033840</v>
      </c>
      <c r="L167" s="16">
        <f t="shared" si="2"/>
        <v>4033840</v>
      </c>
    </row>
    <row r="168" spans="1:12" ht="15">
      <c r="A168" s="12">
        <v>132</v>
      </c>
      <c r="B168" s="12" t="s">
        <v>430</v>
      </c>
      <c r="C168" s="30" t="s">
        <v>431</v>
      </c>
      <c r="D168" s="30" t="s">
        <v>372</v>
      </c>
      <c r="E168" s="36"/>
      <c r="F168" s="32" t="s">
        <v>477</v>
      </c>
      <c r="G168" s="31" t="s">
        <v>478</v>
      </c>
      <c r="H168" s="33" t="s">
        <v>479</v>
      </c>
      <c r="I168" s="30" t="s">
        <v>425</v>
      </c>
      <c r="J168" s="30">
        <v>6</v>
      </c>
      <c r="K168" s="34">
        <v>258568</v>
      </c>
      <c r="L168" s="16">
        <f t="shared" si="2"/>
        <v>1551408</v>
      </c>
    </row>
    <row r="169" spans="1:12" ht="15">
      <c r="A169" s="12">
        <v>132</v>
      </c>
      <c r="B169" s="12" t="s">
        <v>430</v>
      </c>
      <c r="C169" s="30" t="s">
        <v>431</v>
      </c>
      <c r="D169" s="30" t="s">
        <v>372</v>
      </c>
      <c r="E169" s="36"/>
      <c r="F169" s="32" t="s">
        <v>480</v>
      </c>
      <c r="G169" s="31" t="s">
        <v>481</v>
      </c>
      <c r="H169" s="33" t="s">
        <v>479</v>
      </c>
      <c r="I169" s="30" t="s">
        <v>425</v>
      </c>
      <c r="J169" s="30">
        <v>1</v>
      </c>
      <c r="K169" s="34">
        <v>5730540</v>
      </c>
      <c r="L169" s="16">
        <f t="shared" si="2"/>
        <v>5730540</v>
      </c>
    </row>
    <row r="170" spans="1:12" ht="15">
      <c r="A170" s="12">
        <v>132</v>
      </c>
      <c r="B170" s="12" t="s">
        <v>430</v>
      </c>
      <c r="C170" s="30" t="s">
        <v>431</v>
      </c>
      <c r="D170" s="30" t="s">
        <v>372</v>
      </c>
      <c r="E170" s="36"/>
      <c r="F170" s="32" t="s">
        <v>482</v>
      </c>
      <c r="G170" s="31" t="s">
        <v>483</v>
      </c>
      <c r="H170" s="33" t="s">
        <v>484</v>
      </c>
      <c r="I170" s="30" t="s">
        <v>425</v>
      </c>
      <c r="J170" s="30">
        <v>1</v>
      </c>
      <c r="K170" s="34">
        <v>9090480</v>
      </c>
      <c r="L170" s="16">
        <f t="shared" si="2"/>
        <v>9090480</v>
      </c>
    </row>
    <row r="171" spans="1:12" ht="127.5">
      <c r="A171" s="12">
        <v>132</v>
      </c>
      <c r="B171" s="12" t="s">
        <v>485</v>
      </c>
      <c r="C171" s="30" t="s">
        <v>486</v>
      </c>
      <c r="D171" s="13" t="s">
        <v>14</v>
      </c>
      <c r="E171" s="36"/>
      <c r="F171" s="31" t="s">
        <v>487</v>
      </c>
      <c r="G171" s="32" t="s">
        <v>488</v>
      </c>
      <c r="H171" s="33" t="s">
        <v>489</v>
      </c>
      <c r="I171" s="30" t="s">
        <v>490</v>
      </c>
      <c r="J171" s="30">
        <v>20</v>
      </c>
      <c r="K171" s="34">
        <v>1830000</v>
      </c>
      <c r="L171" s="16">
        <f t="shared" si="2"/>
        <v>36600000</v>
      </c>
    </row>
    <row r="172" spans="1:12" ht="25.5">
      <c r="A172" s="12">
        <v>132</v>
      </c>
      <c r="B172" s="12" t="s">
        <v>485</v>
      </c>
      <c r="C172" s="30" t="s">
        <v>486</v>
      </c>
      <c r="D172" s="30" t="s">
        <v>111</v>
      </c>
      <c r="E172" s="36"/>
      <c r="F172" s="31" t="s">
        <v>491</v>
      </c>
      <c r="G172" s="32" t="s">
        <v>492</v>
      </c>
      <c r="H172" s="33"/>
      <c r="I172" s="30" t="s">
        <v>490</v>
      </c>
      <c r="J172" s="30">
        <v>1</v>
      </c>
      <c r="K172" s="34">
        <v>5162000</v>
      </c>
      <c r="L172" s="16">
        <f t="shared" si="2"/>
        <v>5162000</v>
      </c>
    </row>
    <row r="173" spans="1:12" ht="38.25">
      <c r="A173" s="12">
        <v>132</v>
      </c>
      <c r="B173" s="12" t="s">
        <v>485</v>
      </c>
      <c r="C173" s="30" t="s">
        <v>486</v>
      </c>
      <c r="D173" s="30" t="s">
        <v>493</v>
      </c>
      <c r="E173" s="36"/>
      <c r="F173" s="31" t="s">
        <v>494</v>
      </c>
      <c r="G173" s="32" t="s">
        <v>495</v>
      </c>
      <c r="H173" s="33" t="s">
        <v>489</v>
      </c>
      <c r="I173" s="30" t="s">
        <v>490</v>
      </c>
      <c r="J173" s="30">
        <v>1</v>
      </c>
      <c r="K173" s="34">
        <v>846800</v>
      </c>
      <c r="L173" s="16">
        <f t="shared" si="2"/>
        <v>846800</v>
      </c>
    </row>
    <row r="174" spans="1:12" ht="25.5">
      <c r="A174" s="12">
        <v>132</v>
      </c>
      <c r="B174" s="12" t="s">
        <v>485</v>
      </c>
      <c r="C174" s="30" t="s">
        <v>486</v>
      </c>
      <c r="D174" s="35" t="s">
        <v>28</v>
      </c>
      <c r="E174" s="36"/>
      <c r="F174" s="31" t="s">
        <v>496</v>
      </c>
      <c r="G174" s="32" t="s">
        <v>497</v>
      </c>
      <c r="H174" s="33"/>
      <c r="I174" s="30" t="s">
        <v>490</v>
      </c>
      <c r="J174" s="30">
        <v>20</v>
      </c>
      <c r="K174" s="34">
        <v>168200</v>
      </c>
      <c r="L174" s="16">
        <f t="shared" si="2"/>
        <v>3364000</v>
      </c>
    </row>
    <row r="175" spans="1:12" ht="51">
      <c r="A175" s="12">
        <v>132</v>
      </c>
      <c r="B175" s="12" t="s">
        <v>485</v>
      </c>
      <c r="C175" s="30" t="s">
        <v>486</v>
      </c>
      <c r="D175" s="35" t="s">
        <v>28</v>
      </c>
      <c r="E175" s="36"/>
      <c r="F175" s="31" t="s">
        <v>498</v>
      </c>
      <c r="G175" s="32" t="s">
        <v>499</v>
      </c>
      <c r="H175" s="33"/>
      <c r="I175" s="30" t="s">
        <v>490</v>
      </c>
      <c r="J175" s="30">
        <v>5</v>
      </c>
      <c r="K175" s="34">
        <v>426880</v>
      </c>
      <c r="L175" s="16">
        <f t="shared" si="2"/>
        <v>2134400</v>
      </c>
    </row>
    <row r="176" spans="1:12" ht="63.75">
      <c r="A176" s="12">
        <v>132</v>
      </c>
      <c r="B176" s="12" t="s">
        <v>485</v>
      </c>
      <c r="C176" s="30" t="s">
        <v>486</v>
      </c>
      <c r="D176" s="30" t="s">
        <v>427</v>
      </c>
      <c r="E176" s="36"/>
      <c r="F176" s="31" t="s">
        <v>500</v>
      </c>
      <c r="G176" s="32" t="s">
        <v>501</v>
      </c>
      <c r="H176" s="33" t="s">
        <v>502</v>
      </c>
      <c r="I176" s="30" t="s">
        <v>490</v>
      </c>
      <c r="J176" s="30">
        <v>1</v>
      </c>
      <c r="K176" s="34">
        <v>1690000</v>
      </c>
      <c r="L176" s="16">
        <f t="shared" si="2"/>
        <v>1690000</v>
      </c>
    </row>
    <row r="177" spans="1:12" ht="89.25">
      <c r="A177" s="12">
        <v>132</v>
      </c>
      <c r="B177" s="12" t="s">
        <v>485</v>
      </c>
      <c r="C177" s="30" t="s">
        <v>486</v>
      </c>
      <c r="D177" s="30" t="s">
        <v>427</v>
      </c>
      <c r="E177" s="36"/>
      <c r="F177" s="31" t="s">
        <v>503</v>
      </c>
      <c r="G177" s="32" t="s">
        <v>504</v>
      </c>
      <c r="H177" s="33" t="s">
        <v>505</v>
      </c>
      <c r="I177" s="30" t="s">
        <v>490</v>
      </c>
      <c r="J177" s="30">
        <v>2</v>
      </c>
      <c r="K177" s="34">
        <v>135000</v>
      </c>
      <c r="L177" s="16">
        <f t="shared" si="2"/>
        <v>270000</v>
      </c>
    </row>
    <row r="178" spans="1:12" ht="76.5">
      <c r="A178" s="12">
        <v>132</v>
      </c>
      <c r="B178" s="12" t="s">
        <v>485</v>
      </c>
      <c r="C178" s="30" t="s">
        <v>486</v>
      </c>
      <c r="D178" s="30" t="s">
        <v>427</v>
      </c>
      <c r="E178" s="36"/>
      <c r="F178" s="31" t="s">
        <v>506</v>
      </c>
      <c r="G178" s="32" t="s">
        <v>507</v>
      </c>
      <c r="H178" s="33" t="s">
        <v>508</v>
      </c>
      <c r="I178" s="30" t="s">
        <v>490</v>
      </c>
      <c r="J178" s="30">
        <v>2</v>
      </c>
      <c r="K178" s="34">
        <v>99000</v>
      </c>
      <c r="L178" s="16">
        <f t="shared" si="2"/>
        <v>198000</v>
      </c>
    </row>
    <row r="179" spans="1:12" ht="102">
      <c r="A179" s="12">
        <v>132</v>
      </c>
      <c r="B179" s="12" t="s">
        <v>509</v>
      </c>
      <c r="C179" s="30" t="s">
        <v>510</v>
      </c>
      <c r="D179" s="30" t="s">
        <v>511</v>
      </c>
      <c r="E179" s="36"/>
      <c r="F179" s="30" t="s">
        <v>512</v>
      </c>
      <c r="G179" s="39" t="s">
        <v>513</v>
      </c>
      <c r="H179" s="33" t="s">
        <v>514</v>
      </c>
      <c r="I179" s="30" t="s">
        <v>515</v>
      </c>
      <c r="J179" s="30">
        <v>1</v>
      </c>
      <c r="K179" s="34">
        <v>26100000</v>
      </c>
      <c r="L179" s="16">
        <f t="shared" si="2"/>
        <v>26100000</v>
      </c>
    </row>
    <row r="180" spans="1:12" ht="63.75">
      <c r="A180" s="12">
        <v>132</v>
      </c>
      <c r="B180" s="12" t="s">
        <v>509</v>
      </c>
      <c r="C180" s="30" t="s">
        <v>510</v>
      </c>
      <c r="D180" s="30" t="s">
        <v>511</v>
      </c>
      <c r="E180" s="36"/>
      <c r="F180" s="30" t="s">
        <v>516</v>
      </c>
      <c r="G180" s="32" t="s">
        <v>517</v>
      </c>
      <c r="H180" s="33" t="s">
        <v>518</v>
      </c>
      <c r="I180" s="30" t="s">
        <v>515</v>
      </c>
      <c r="J180" s="30">
        <v>1</v>
      </c>
      <c r="K180" s="34">
        <v>4000000</v>
      </c>
      <c r="L180" s="16">
        <f t="shared" si="2"/>
        <v>4000000</v>
      </c>
    </row>
    <row r="181" spans="1:12" ht="318.75">
      <c r="A181" s="12">
        <v>132</v>
      </c>
      <c r="B181" s="12" t="s">
        <v>509</v>
      </c>
      <c r="C181" s="30" t="s">
        <v>510</v>
      </c>
      <c r="D181" s="30" t="s">
        <v>511</v>
      </c>
      <c r="E181" s="36"/>
      <c r="F181" s="31" t="s">
        <v>519</v>
      </c>
      <c r="G181" s="31" t="s">
        <v>520</v>
      </c>
      <c r="H181" s="33" t="s">
        <v>521</v>
      </c>
      <c r="I181" s="30" t="s">
        <v>515</v>
      </c>
      <c r="J181" s="30">
        <v>1</v>
      </c>
      <c r="K181" s="34">
        <v>24637000</v>
      </c>
      <c r="L181" s="16">
        <f t="shared" si="2"/>
        <v>24637000</v>
      </c>
    </row>
    <row r="182" spans="1:12" ht="15">
      <c r="A182" s="12">
        <v>132</v>
      </c>
      <c r="B182" s="12" t="s">
        <v>522</v>
      </c>
      <c r="C182" s="30" t="s">
        <v>523</v>
      </c>
      <c r="D182" s="30" t="s">
        <v>511</v>
      </c>
      <c r="E182" s="36"/>
      <c r="F182" s="31" t="s">
        <v>524</v>
      </c>
      <c r="G182" s="32" t="s">
        <v>525</v>
      </c>
      <c r="H182" s="33" t="s">
        <v>526</v>
      </c>
      <c r="I182" s="30" t="s">
        <v>425</v>
      </c>
      <c r="J182" s="30">
        <v>6</v>
      </c>
      <c r="K182" s="34">
        <v>1150000</v>
      </c>
      <c r="L182" s="16">
        <f t="shared" si="2"/>
        <v>6900000</v>
      </c>
    </row>
    <row r="183" spans="1:12" ht="15">
      <c r="A183" s="12">
        <v>132</v>
      </c>
      <c r="B183" s="12" t="s">
        <v>522</v>
      </c>
      <c r="C183" s="30" t="s">
        <v>523</v>
      </c>
      <c r="D183" s="30" t="s">
        <v>511</v>
      </c>
      <c r="E183" s="36"/>
      <c r="F183" s="31" t="s">
        <v>527</v>
      </c>
      <c r="G183" s="32" t="s">
        <v>528</v>
      </c>
      <c r="H183" s="33" t="s">
        <v>529</v>
      </c>
      <c r="I183" s="30" t="s">
        <v>425</v>
      </c>
      <c r="J183" s="30">
        <v>1</v>
      </c>
      <c r="K183" s="34">
        <v>19000000</v>
      </c>
      <c r="L183" s="16">
        <f t="shared" si="2"/>
        <v>19000000</v>
      </c>
    </row>
    <row r="184" spans="1:12" ht="15">
      <c r="A184" s="12">
        <v>132</v>
      </c>
      <c r="B184" s="12" t="s">
        <v>522</v>
      </c>
      <c r="C184" s="30" t="s">
        <v>523</v>
      </c>
      <c r="D184" s="30" t="s">
        <v>511</v>
      </c>
      <c r="E184" s="36"/>
      <c r="F184" s="31" t="s">
        <v>530</v>
      </c>
      <c r="G184" s="32" t="s">
        <v>531</v>
      </c>
      <c r="H184" s="33" t="s">
        <v>532</v>
      </c>
      <c r="I184" s="30" t="s">
        <v>425</v>
      </c>
      <c r="J184" s="30">
        <v>6</v>
      </c>
      <c r="K184" s="34">
        <v>700000</v>
      </c>
      <c r="L184" s="16">
        <f t="shared" si="2"/>
        <v>4200000</v>
      </c>
    </row>
    <row r="185" spans="1:12" ht="15">
      <c r="A185" s="12">
        <v>132</v>
      </c>
      <c r="B185" s="12" t="s">
        <v>522</v>
      </c>
      <c r="C185" s="30" t="s">
        <v>523</v>
      </c>
      <c r="D185" s="30" t="s">
        <v>511</v>
      </c>
      <c r="E185" s="36"/>
      <c r="F185" s="31" t="s">
        <v>530</v>
      </c>
      <c r="G185" s="32" t="s">
        <v>533</v>
      </c>
      <c r="H185" s="33" t="s">
        <v>532</v>
      </c>
      <c r="I185" s="30" t="s">
        <v>425</v>
      </c>
      <c r="J185" s="30">
        <v>2</v>
      </c>
      <c r="K185" s="34">
        <v>800000</v>
      </c>
      <c r="L185" s="16">
        <f t="shared" si="2"/>
        <v>1600000</v>
      </c>
    </row>
    <row r="186" spans="1:12" ht="15">
      <c r="A186" s="12">
        <v>132</v>
      </c>
      <c r="B186" s="12" t="s">
        <v>522</v>
      </c>
      <c r="C186" s="30" t="s">
        <v>523</v>
      </c>
      <c r="D186" s="30" t="s">
        <v>511</v>
      </c>
      <c r="E186" s="36"/>
      <c r="F186" s="31" t="s">
        <v>534</v>
      </c>
      <c r="G186" s="32" t="s">
        <v>535</v>
      </c>
      <c r="H186" s="33" t="s">
        <v>536</v>
      </c>
      <c r="I186" s="30" t="s">
        <v>425</v>
      </c>
      <c r="J186" s="30">
        <v>3</v>
      </c>
      <c r="K186" s="34">
        <v>900000</v>
      </c>
      <c r="L186" s="16">
        <f t="shared" si="2"/>
        <v>2700000</v>
      </c>
    </row>
    <row r="187" spans="1:12" ht="15">
      <c r="A187" s="12">
        <v>132</v>
      </c>
      <c r="B187" s="12" t="s">
        <v>522</v>
      </c>
      <c r="C187" s="30" t="s">
        <v>523</v>
      </c>
      <c r="D187" s="30" t="s">
        <v>511</v>
      </c>
      <c r="E187" s="36"/>
      <c r="F187" s="31" t="s">
        <v>537</v>
      </c>
      <c r="G187" s="32" t="s">
        <v>538</v>
      </c>
      <c r="H187" s="33" t="s">
        <v>539</v>
      </c>
      <c r="I187" s="30" t="s">
        <v>425</v>
      </c>
      <c r="J187" s="30">
        <v>6</v>
      </c>
      <c r="K187" s="34">
        <v>300000</v>
      </c>
      <c r="L187" s="16">
        <f t="shared" si="2"/>
        <v>1800000</v>
      </c>
    </row>
    <row r="188" spans="1:12" ht="25.5">
      <c r="A188" s="12">
        <v>132</v>
      </c>
      <c r="B188" s="12" t="s">
        <v>522</v>
      </c>
      <c r="C188" s="30" t="s">
        <v>523</v>
      </c>
      <c r="D188" s="30" t="s">
        <v>511</v>
      </c>
      <c r="E188" s="36"/>
      <c r="F188" s="31" t="s">
        <v>540</v>
      </c>
      <c r="G188" s="32" t="s">
        <v>540</v>
      </c>
      <c r="H188" s="33" t="s">
        <v>541</v>
      </c>
      <c r="I188" s="30" t="s">
        <v>425</v>
      </c>
      <c r="J188" s="30">
        <v>1</v>
      </c>
      <c r="K188" s="34">
        <v>1200000</v>
      </c>
      <c r="L188" s="16">
        <f t="shared" si="2"/>
        <v>1200000</v>
      </c>
    </row>
    <row r="189" spans="1:12" ht="38.25">
      <c r="A189" s="12">
        <v>132</v>
      </c>
      <c r="B189" s="12" t="s">
        <v>522</v>
      </c>
      <c r="C189" s="30" t="s">
        <v>523</v>
      </c>
      <c r="D189" s="30" t="s">
        <v>511</v>
      </c>
      <c r="E189" s="36"/>
      <c r="F189" s="31" t="s">
        <v>542</v>
      </c>
      <c r="G189" s="32" t="s">
        <v>542</v>
      </c>
      <c r="H189" s="33" t="s">
        <v>541</v>
      </c>
      <c r="I189" s="30" t="s">
        <v>425</v>
      </c>
      <c r="J189" s="30">
        <v>1</v>
      </c>
      <c r="K189" s="34">
        <v>300000</v>
      </c>
      <c r="L189" s="16">
        <f t="shared" si="2"/>
        <v>300000</v>
      </c>
    </row>
    <row r="190" spans="1:12" ht="15">
      <c r="A190" s="12">
        <v>132</v>
      </c>
      <c r="B190" s="12" t="s">
        <v>522</v>
      </c>
      <c r="C190" s="30" t="s">
        <v>523</v>
      </c>
      <c r="D190" s="30" t="s">
        <v>511</v>
      </c>
      <c r="E190" s="36"/>
      <c r="F190" s="31" t="s">
        <v>543</v>
      </c>
      <c r="G190" s="32" t="s">
        <v>544</v>
      </c>
      <c r="H190" s="33" t="s">
        <v>529</v>
      </c>
      <c r="I190" s="30" t="s">
        <v>425</v>
      </c>
      <c r="J190" s="30">
        <v>2</v>
      </c>
      <c r="K190" s="34">
        <v>2100000</v>
      </c>
      <c r="L190" s="16">
        <f t="shared" si="2"/>
        <v>4200000</v>
      </c>
    </row>
    <row r="191" spans="1:12" ht="25.5">
      <c r="A191" s="12">
        <v>132</v>
      </c>
      <c r="B191" s="12" t="s">
        <v>522</v>
      </c>
      <c r="C191" s="30" t="s">
        <v>523</v>
      </c>
      <c r="D191" s="30" t="s">
        <v>511</v>
      </c>
      <c r="E191" s="36"/>
      <c r="F191" s="31" t="s">
        <v>545</v>
      </c>
      <c r="G191" s="32" t="s">
        <v>546</v>
      </c>
      <c r="H191" s="33" t="s">
        <v>547</v>
      </c>
      <c r="I191" s="30" t="s">
        <v>425</v>
      </c>
      <c r="J191" s="30">
        <v>1</v>
      </c>
      <c r="K191" s="34">
        <v>1600000</v>
      </c>
      <c r="L191" s="16">
        <f t="shared" si="2"/>
        <v>1600000</v>
      </c>
    </row>
    <row r="192" spans="1:12" ht="25.5">
      <c r="A192" s="12">
        <v>132</v>
      </c>
      <c r="B192" s="12" t="s">
        <v>522</v>
      </c>
      <c r="C192" s="30" t="s">
        <v>523</v>
      </c>
      <c r="D192" s="30" t="s">
        <v>511</v>
      </c>
      <c r="E192" s="36"/>
      <c r="F192" s="31" t="s">
        <v>545</v>
      </c>
      <c r="G192" s="32" t="s">
        <v>548</v>
      </c>
      <c r="H192" s="33" t="s">
        <v>547</v>
      </c>
      <c r="I192" s="30" t="s">
        <v>425</v>
      </c>
      <c r="J192" s="30">
        <v>1</v>
      </c>
      <c r="K192" s="34">
        <v>900000</v>
      </c>
      <c r="L192" s="16">
        <f t="shared" si="2"/>
        <v>900000</v>
      </c>
    </row>
    <row r="193" spans="1:12" ht="38.25">
      <c r="A193" s="12">
        <v>132</v>
      </c>
      <c r="B193" s="12" t="s">
        <v>522</v>
      </c>
      <c r="C193" s="35" t="s">
        <v>549</v>
      </c>
      <c r="D193" s="30" t="s">
        <v>511</v>
      </c>
      <c r="E193" s="36"/>
      <c r="F193" s="31" t="s">
        <v>550</v>
      </c>
      <c r="G193" s="32" t="s">
        <v>551</v>
      </c>
      <c r="H193" s="33" t="s">
        <v>552</v>
      </c>
      <c r="I193" s="30" t="s">
        <v>425</v>
      </c>
      <c r="J193" s="30">
        <v>1</v>
      </c>
      <c r="K193" s="34">
        <v>6500000</v>
      </c>
      <c r="L193" s="16">
        <f t="shared" si="2"/>
        <v>6500000</v>
      </c>
    </row>
    <row r="194" spans="1:12" ht="25.5">
      <c r="A194" s="12">
        <v>132</v>
      </c>
      <c r="B194" s="12" t="s">
        <v>522</v>
      </c>
      <c r="C194" s="30" t="s">
        <v>523</v>
      </c>
      <c r="D194" s="30" t="s">
        <v>511</v>
      </c>
      <c r="E194" s="36"/>
      <c r="F194" s="31" t="s">
        <v>553</v>
      </c>
      <c r="G194" s="31" t="s">
        <v>554</v>
      </c>
      <c r="H194" s="33" t="s">
        <v>555</v>
      </c>
      <c r="I194" s="30" t="s">
        <v>425</v>
      </c>
      <c r="J194" s="30">
        <v>5</v>
      </c>
      <c r="K194" s="34">
        <v>800000</v>
      </c>
      <c r="L194" s="16">
        <f t="shared" si="2"/>
        <v>4000000</v>
      </c>
    </row>
    <row r="195" spans="1:12" ht="15">
      <c r="A195" s="12">
        <v>132</v>
      </c>
      <c r="B195" s="12" t="s">
        <v>556</v>
      </c>
      <c r="C195" s="30" t="s">
        <v>557</v>
      </c>
      <c r="D195" s="30" t="s">
        <v>558</v>
      </c>
      <c r="E195" s="36"/>
      <c r="F195" s="31" t="s">
        <v>559</v>
      </c>
      <c r="G195" s="32" t="s">
        <v>560</v>
      </c>
      <c r="H195" s="33" t="s">
        <v>561</v>
      </c>
      <c r="I195" s="30" t="s">
        <v>425</v>
      </c>
      <c r="J195" s="30">
        <v>5</v>
      </c>
      <c r="K195" s="34">
        <v>1297981</v>
      </c>
      <c r="L195" s="16">
        <f t="shared" si="2"/>
        <v>6489905</v>
      </c>
    </row>
    <row r="196" spans="1:12" ht="25.5">
      <c r="A196" s="12">
        <v>132</v>
      </c>
      <c r="B196" s="12" t="s">
        <v>556</v>
      </c>
      <c r="C196" s="30" t="s">
        <v>557</v>
      </c>
      <c r="D196" s="30" t="s">
        <v>562</v>
      </c>
      <c r="E196" s="36"/>
      <c r="F196" s="31" t="s">
        <v>563</v>
      </c>
      <c r="G196" s="32" t="s">
        <v>564</v>
      </c>
      <c r="H196" s="33" t="s">
        <v>565</v>
      </c>
      <c r="I196" s="30" t="s">
        <v>425</v>
      </c>
      <c r="J196" s="30">
        <v>1</v>
      </c>
      <c r="K196" s="34">
        <v>185209</v>
      </c>
      <c r="L196" s="16">
        <f t="shared" si="2"/>
        <v>185209</v>
      </c>
    </row>
    <row r="197" spans="1:12" ht="15">
      <c r="A197" s="12">
        <v>132</v>
      </c>
      <c r="B197" s="12" t="s">
        <v>556</v>
      </c>
      <c r="C197" s="30" t="s">
        <v>557</v>
      </c>
      <c r="D197" s="30" t="s">
        <v>566</v>
      </c>
      <c r="E197" s="36"/>
      <c r="F197" s="31" t="s">
        <v>567</v>
      </c>
      <c r="G197" s="32"/>
      <c r="H197" s="33" t="s">
        <v>568</v>
      </c>
      <c r="I197" s="30" t="s">
        <v>425</v>
      </c>
      <c r="J197" s="30">
        <v>3</v>
      </c>
      <c r="K197" s="34">
        <v>706507</v>
      </c>
      <c r="L197" s="16">
        <f t="shared" si="2"/>
        <v>2119521</v>
      </c>
    </row>
    <row r="198" spans="1:12" ht="15">
      <c r="A198" s="12">
        <v>132</v>
      </c>
      <c r="B198" s="12" t="s">
        <v>556</v>
      </c>
      <c r="C198" s="30" t="s">
        <v>557</v>
      </c>
      <c r="D198" s="30" t="s">
        <v>569</v>
      </c>
      <c r="E198" s="36"/>
      <c r="F198" s="31" t="s">
        <v>570</v>
      </c>
      <c r="G198" s="32" t="s">
        <v>571</v>
      </c>
      <c r="H198" s="33" t="s">
        <v>572</v>
      </c>
      <c r="I198" s="30" t="s">
        <v>425</v>
      </c>
      <c r="J198" s="30">
        <v>1</v>
      </c>
      <c r="K198" s="34">
        <v>1571678</v>
      </c>
      <c r="L198" s="16">
        <f t="shared" si="2"/>
        <v>1571678</v>
      </c>
    </row>
    <row r="199" spans="1:12" ht="15">
      <c r="A199" s="12">
        <v>132</v>
      </c>
      <c r="B199" s="12" t="s">
        <v>556</v>
      </c>
      <c r="C199" s="30" t="s">
        <v>557</v>
      </c>
      <c r="D199" s="30" t="s">
        <v>558</v>
      </c>
      <c r="E199" s="36"/>
      <c r="F199" s="31" t="s">
        <v>559</v>
      </c>
      <c r="G199" s="32" t="s">
        <v>573</v>
      </c>
      <c r="H199" s="33" t="s">
        <v>574</v>
      </c>
      <c r="I199" s="30" t="s">
        <v>425</v>
      </c>
      <c r="J199" s="30">
        <v>5</v>
      </c>
      <c r="K199" s="34">
        <v>2062141</v>
      </c>
      <c r="L199" s="16">
        <f aca="true" t="shared" si="3" ref="L199:L262">+K199*J199</f>
        <v>10310705</v>
      </c>
    </row>
    <row r="200" spans="1:12" ht="15">
      <c r="A200" s="12">
        <v>132</v>
      </c>
      <c r="B200" s="12" t="s">
        <v>556</v>
      </c>
      <c r="C200" s="30" t="s">
        <v>557</v>
      </c>
      <c r="D200" s="30" t="s">
        <v>558</v>
      </c>
      <c r="E200" s="36"/>
      <c r="F200" s="31" t="s">
        <v>559</v>
      </c>
      <c r="G200" s="32" t="s">
        <v>575</v>
      </c>
      <c r="H200" s="33" t="s">
        <v>576</v>
      </c>
      <c r="I200" s="30" t="s">
        <v>425</v>
      </c>
      <c r="J200" s="30">
        <v>5</v>
      </c>
      <c r="K200" s="34">
        <v>273672</v>
      </c>
      <c r="L200" s="16">
        <f t="shared" si="3"/>
        <v>1368360</v>
      </c>
    </row>
    <row r="201" spans="1:12" ht="25.5">
      <c r="A201" s="12">
        <v>132</v>
      </c>
      <c r="B201" s="12" t="s">
        <v>556</v>
      </c>
      <c r="C201" s="30" t="s">
        <v>557</v>
      </c>
      <c r="D201" s="30" t="s">
        <v>558</v>
      </c>
      <c r="E201" s="36"/>
      <c r="F201" s="31" t="s">
        <v>559</v>
      </c>
      <c r="G201" s="32" t="s">
        <v>577</v>
      </c>
      <c r="H201" s="33" t="s">
        <v>578</v>
      </c>
      <c r="I201" s="30" t="s">
        <v>425</v>
      </c>
      <c r="J201" s="30">
        <v>10</v>
      </c>
      <c r="K201" s="34">
        <v>135464</v>
      </c>
      <c r="L201" s="16">
        <f t="shared" si="3"/>
        <v>1354640</v>
      </c>
    </row>
    <row r="202" spans="1:12" ht="25.5">
      <c r="A202" s="12">
        <v>132</v>
      </c>
      <c r="B202" s="12" t="s">
        <v>556</v>
      </c>
      <c r="C202" s="30" t="s">
        <v>557</v>
      </c>
      <c r="D202" s="30" t="s">
        <v>558</v>
      </c>
      <c r="E202" s="36"/>
      <c r="F202" s="31" t="s">
        <v>559</v>
      </c>
      <c r="G202" s="32" t="s">
        <v>579</v>
      </c>
      <c r="H202" s="33" t="s">
        <v>580</v>
      </c>
      <c r="I202" s="30" t="s">
        <v>425</v>
      </c>
      <c r="J202" s="30">
        <v>16</v>
      </c>
      <c r="K202" s="34">
        <v>528009</v>
      </c>
      <c r="L202" s="16">
        <f t="shared" si="3"/>
        <v>8448144</v>
      </c>
    </row>
    <row r="203" spans="1:12" ht="25.5">
      <c r="A203" s="12">
        <v>132</v>
      </c>
      <c r="B203" s="12" t="s">
        <v>556</v>
      </c>
      <c r="C203" s="30" t="s">
        <v>557</v>
      </c>
      <c r="D203" s="30" t="s">
        <v>581</v>
      </c>
      <c r="E203" s="36"/>
      <c r="F203" s="31" t="s">
        <v>582</v>
      </c>
      <c r="G203" s="32" t="s">
        <v>583</v>
      </c>
      <c r="H203" s="33">
        <v>4226</v>
      </c>
      <c r="I203" s="30" t="s">
        <v>425</v>
      </c>
      <c r="J203" s="30">
        <v>3</v>
      </c>
      <c r="K203" s="34">
        <v>3260691</v>
      </c>
      <c r="L203" s="16">
        <f t="shared" si="3"/>
        <v>9782073</v>
      </c>
    </row>
    <row r="204" spans="1:12" ht="25.5">
      <c r="A204" s="12">
        <v>132</v>
      </c>
      <c r="B204" s="12" t="s">
        <v>556</v>
      </c>
      <c r="C204" s="30" t="s">
        <v>557</v>
      </c>
      <c r="D204" s="30" t="s">
        <v>581</v>
      </c>
      <c r="E204" s="36"/>
      <c r="F204" s="31" t="s">
        <v>584</v>
      </c>
      <c r="G204" s="32" t="s">
        <v>585</v>
      </c>
      <c r="H204" s="33" t="s">
        <v>586</v>
      </c>
      <c r="I204" s="30" t="s">
        <v>425</v>
      </c>
      <c r="J204" s="30">
        <v>3</v>
      </c>
      <c r="K204" s="34">
        <v>661934</v>
      </c>
      <c r="L204" s="16">
        <f t="shared" si="3"/>
        <v>1985802</v>
      </c>
    </row>
    <row r="205" spans="1:12" ht="15">
      <c r="A205" s="12">
        <v>132</v>
      </c>
      <c r="B205" s="12" t="s">
        <v>556</v>
      </c>
      <c r="C205" s="30" t="s">
        <v>557</v>
      </c>
      <c r="D205" s="30" t="s">
        <v>587</v>
      </c>
      <c r="E205" s="36"/>
      <c r="F205" s="31" t="s">
        <v>588</v>
      </c>
      <c r="G205" s="32" t="s">
        <v>589</v>
      </c>
      <c r="H205" s="33" t="s">
        <v>590</v>
      </c>
      <c r="I205" s="30" t="s">
        <v>425</v>
      </c>
      <c r="J205" s="30">
        <v>1</v>
      </c>
      <c r="K205" s="34">
        <v>145021</v>
      </c>
      <c r="L205" s="16">
        <f t="shared" si="3"/>
        <v>145021</v>
      </c>
    </row>
    <row r="206" spans="1:12" ht="15">
      <c r="A206" s="12">
        <v>132</v>
      </c>
      <c r="B206" s="12" t="s">
        <v>556</v>
      </c>
      <c r="C206" s="30" t="s">
        <v>557</v>
      </c>
      <c r="D206" s="30" t="s">
        <v>581</v>
      </c>
      <c r="E206" s="36"/>
      <c r="F206" s="31" t="s">
        <v>591</v>
      </c>
      <c r="G206" s="31" t="s">
        <v>592</v>
      </c>
      <c r="H206" s="33" t="s">
        <v>593</v>
      </c>
      <c r="I206" s="30" t="s">
        <v>425</v>
      </c>
      <c r="J206" s="30">
        <v>1</v>
      </c>
      <c r="K206" s="34">
        <v>7944208</v>
      </c>
      <c r="L206" s="16">
        <f t="shared" si="3"/>
        <v>7944208</v>
      </c>
    </row>
    <row r="207" spans="1:12" ht="38.25">
      <c r="A207" s="12">
        <v>132</v>
      </c>
      <c r="B207" s="12" t="s">
        <v>594</v>
      </c>
      <c r="C207" s="30" t="s">
        <v>595</v>
      </c>
      <c r="D207" s="30" t="s">
        <v>596</v>
      </c>
      <c r="E207" s="36"/>
      <c r="F207" s="31" t="s">
        <v>591</v>
      </c>
      <c r="G207" s="32" t="s">
        <v>597</v>
      </c>
      <c r="H207" s="33" t="s">
        <v>598</v>
      </c>
      <c r="I207" s="30">
        <v>1</v>
      </c>
      <c r="J207" s="30">
        <v>4</v>
      </c>
      <c r="K207" s="34">
        <v>1960168</v>
      </c>
      <c r="L207" s="16">
        <f t="shared" si="3"/>
        <v>7840672</v>
      </c>
    </row>
    <row r="208" spans="1:12" ht="25.5">
      <c r="A208" s="12">
        <v>132</v>
      </c>
      <c r="B208" s="12" t="s">
        <v>594</v>
      </c>
      <c r="C208" s="30" t="s">
        <v>595</v>
      </c>
      <c r="D208" s="30" t="s">
        <v>596</v>
      </c>
      <c r="E208" s="36"/>
      <c r="F208" s="31" t="s">
        <v>599</v>
      </c>
      <c r="G208" s="32" t="s">
        <v>600</v>
      </c>
      <c r="H208" s="33" t="s">
        <v>598</v>
      </c>
      <c r="I208" s="30">
        <v>1</v>
      </c>
      <c r="J208" s="30">
        <v>5</v>
      </c>
      <c r="K208" s="34">
        <v>1812000</v>
      </c>
      <c r="L208" s="16">
        <f t="shared" si="3"/>
        <v>9060000</v>
      </c>
    </row>
    <row r="209" spans="1:12" ht="15">
      <c r="A209" s="12">
        <v>132</v>
      </c>
      <c r="B209" s="12" t="s">
        <v>594</v>
      </c>
      <c r="C209" s="30" t="s">
        <v>595</v>
      </c>
      <c r="D209" s="30" t="s">
        <v>596</v>
      </c>
      <c r="E209" s="36"/>
      <c r="F209" s="31" t="s">
        <v>601</v>
      </c>
      <c r="G209" s="32" t="s">
        <v>602</v>
      </c>
      <c r="H209" s="33" t="s">
        <v>598</v>
      </c>
      <c r="I209" s="30">
        <v>1</v>
      </c>
      <c r="J209" s="30">
        <v>2</v>
      </c>
      <c r="K209" s="34">
        <v>2618000</v>
      </c>
      <c r="L209" s="16">
        <f t="shared" si="3"/>
        <v>5236000</v>
      </c>
    </row>
    <row r="210" spans="1:12" ht="15">
      <c r="A210" s="12">
        <v>132</v>
      </c>
      <c r="B210" s="12" t="s">
        <v>594</v>
      </c>
      <c r="C210" s="30" t="s">
        <v>595</v>
      </c>
      <c r="D210" s="30" t="s">
        <v>596</v>
      </c>
      <c r="E210" s="36"/>
      <c r="F210" s="31" t="s">
        <v>603</v>
      </c>
      <c r="G210" s="32" t="s">
        <v>604</v>
      </c>
      <c r="H210" s="33" t="s">
        <v>605</v>
      </c>
      <c r="I210" s="30">
        <v>1</v>
      </c>
      <c r="J210" s="30">
        <v>5</v>
      </c>
      <c r="K210" s="34">
        <v>1103160</v>
      </c>
      <c r="L210" s="16">
        <f t="shared" si="3"/>
        <v>5515800</v>
      </c>
    </row>
    <row r="211" spans="1:12" ht="15">
      <c r="A211" s="12">
        <v>132</v>
      </c>
      <c r="B211" s="12" t="s">
        <v>594</v>
      </c>
      <c r="C211" s="30" t="s">
        <v>595</v>
      </c>
      <c r="D211" s="30" t="s">
        <v>606</v>
      </c>
      <c r="E211" s="36"/>
      <c r="F211" s="31" t="s">
        <v>607</v>
      </c>
      <c r="G211" s="32" t="s">
        <v>608</v>
      </c>
      <c r="H211" s="33"/>
      <c r="I211" s="30" t="s">
        <v>466</v>
      </c>
      <c r="J211" s="30">
        <v>1</v>
      </c>
      <c r="K211" s="34">
        <v>4286200</v>
      </c>
      <c r="L211" s="16">
        <f t="shared" si="3"/>
        <v>4286200</v>
      </c>
    </row>
    <row r="212" spans="1:12" ht="15">
      <c r="A212" s="12">
        <v>132</v>
      </c>
      <c r="B212" s="12" t="s">
        <v>594</v>
      </c>
      <c r="C212" s="30" t="s">
        <v>595</v>
      </c>
      <c r="D212" s="30" t="s">
        <v>606</v>
      </c>
      <c r="E212" s="36"/>
      <c r="F212" s="31" t="s">
        <v>607</v>
      </c>
      <c r="G212" s="32" t="s">
        <v>609</v>
      </c>
      <c r="H212" s="33"/>
      <c r="I212" s="30">
        <v>1</v>
      </c>
      <c r="J212" s="30">
        <v>4</v>
      </c>
      <c r="K212" s="34">
        <v>80040</v>
      </c>
      <c r="L212" s="16">
        <f t="shared" si="3"/>
        <v>320160</v>
      </c>
    </row>
    <row r="213" spans="1:12" ht="15">
      <c r="A213" s="12">
        <v>132</v>
      </c>
      <c r="B213" s="12" t="s">
        <v>594</v>
      </c>
      <c r="C213" s="30" t="s">
        <v>595</v>
      </c>
      <c r="D213" s="30" t="s">
        <v>606</v>
      </c>
      <c r="E213" s="36"/>
      <c r="F213" s="31" t="s">
        <v>607</v>
      </c>
      <c r="G213" s="32" t="s">
        <v>610</v>
      </c>
      <c r="H213" s="33"/>
      <c r="I213" s="30">
        <v>1</v>
      </c>
      <c r="J213" s="30">
        <v>3</v>
      </c>
      <c r="K213" s="34">
        <v>103240</v>
      </c>
      <c r="L213" s="16">
        <f t="shared" si="3"/>
        <v>309720</v>
      </c>
    </row>
    <row r="214" spans="1:12" ht="15">
      <c r="A214" s="12">
        <v>132</v>
      </c>
      <c r="B214" s="12" t="s">
        <v>594</v>
      </c>
      <c r="C214" s="30" t="s">
        <v>595</v>
      </c>
      <c r="D214" s="30" t="s">
        <v>606</v>
      </c>
      <c r="E214" s="36"/>
      <c r="F214" s="31" t="s">
        <v>607</v>
      </c>
      <c r="G214" s="32" t="s">
        <v>611</v>
      </c>
      <c r="H214" s="33"/>
      <c r="I214" s="30">
        <v>1</v>
      </c>
      <c r="J214" s="30">
        <v>4</v>
      </c>
      <c r="K214" s="34">
        <v>149640</v>
      </c>
      <c r="L214" s="16">
        <f t="shared" si="3"/>
        <v>598560</v>
      </c>
    </row>
    <row r="215" spans="1:12" ht="25.5">
      <c r="A215" s="12">
        <v>132</v>
      </c>
      <c r="B215" s="12" t="s">
        <v>594</v>
      </c>
      <c r="C215" s="30" t="s">
        <v>595</v>
      </c>
      <c r="D215" s="30" t="s">
        <v>612</v>
      </c>
      <c r="E215" s="36"/>
      <c r="F215" s="31" t="s">
        <v>613</v>
      </c>
      <c r="G215" s="32" t="s">
        <v>614</v>
      </c>
      <c r="H215" s="33" t="s">
        <v>615</v>
      </c>
      <c r="I215" s="30" t="s">
        <v>616</v>
      </c>
      <c r="J215" s="30">
        <v>2</v>
      </c>
      <c r="K215" s="34">
        <v>1658800</v>
      </c>
      <c r="L215" s="16">
        <f t="shared" si="3"/>
        <v>3317600</v>
      </c>
    </row>
    <row r="216" spans="1:12" ht="25.5">
      <c r="A216" s="12">
        <v>132</v>
      </c>
      <c r="B216" s="12" t="s">
        <v>594</v>
      </c>
      <c r="C216" s="30" t="s">
        <v>595</v>
      </c>
      <c r="D216" s="30" t="s">
        <v>612</v>
      </c>
      <c r="E216" s="36"/>
      <c r="F216" s="31" t="s">
        <v>613</v>
      </c>
      <c r="G216" s="32" t="s">
        <v>617</v>
      </c>
      <c r="H216" s="33" t="s">
        <v>615</v>
      </c>
      <c r="I216" s="30" t="s">
        <v>616</v>
      </c>
      <c r="J216" s="30">
        <v>1</v>
      </c>
      <c r="K216" s="34">
        <v>2488200</v>
      </c>
      <c r="L216" s="16">
        <f t="shared" si="3"/>
        <v>2488200</v>
      </c>
    </row>
    <row r="217" spans="1:12" ht="25.5">
      <c r="A217" s="12">
        <v>132</v>
      </c>
      <c r="B217" s="12" t="s">
        <v>594</v>
      </c>
      <c r="C217" s="30" t="s">
        <v>595</v>
      </c>
      <c r="D217" s="30" t="s">
        <v>612</v>
      </c>
      <c r="E217" s="36"/>
      <c r="F217" s="31" t="s">
        <v>613</v>
      </c>
      <c r="G217" s="32" t="s">
        <v>618</v>
      </c>
      <c r="H217" s="33" t="s">
        <v>615</v>
      </c>
      <c r="I217" s="30" t="s">
        <v>616</v>
      </c>
      <c r="J217" s="30">
        <v>1</v>
      </c>
      <c r="K217" s="34">
        <v>1824680</v>
      </c>
      <c r="L217" s="16">
        <f t="shared" si="3"/>
        <v>1824680</v>
      </c>
    </row>
    <row r="218" spans="1:12" ht="38.25">
      <c r="A218" s="12">
        <v>132</v>
      </c>
      <c r="B218" s="12" t="s">
        <v>594</v>
      </c>
      <c r="C218" s="30" t="s">
        <v>595</v>
      </c>
      <c r="D218" s="30" t="s">
        <v>612</v>
      </c>
      <c r="E218" s="36"/>
      <c r="F218" s="31" t="s">
        <v>613</v>
      </c>
      <c r="G218" s="32" t="s">
        <v>619</v>
      </c>
      <c r="H218" s="33" t="s">
        <v>615</v>
      </c>
      <c r="I218" s="30" t="s">
        <v>616</v>
      </c>
      <c r="J218" s="30">
        <v>1</v>
      </c>
      <c r="K218" s="34">
        <v>2056912</v>
      </c>
      <c r="L218" s="16">
        <f t="shared" si="3"/>
        <v>2056912</v>
      </c>
    </row>
    <row r="219" spans="1:12" ht="38.25">
      <c r="A219" s="12">
        <v>132</v>
      </c>
      <c r="B219" s="12" t="s">
        <v>594</v>
      </c>
      <c r="C219" s="30" t="s">
        <v>595</v>
      </c>
      <c r="D219" s="30" t="s">
        <v>612</v>
      </c>
      <c r="E219" s="36"/>
      <c r="F219" s="31" t="s">
        <v>613</v>
      </c>
      <c r="G219" s="32" t="s">
        <v>620</v>
      </c>
      <c r="H219" s="33" t="s">
        <v>615</v>
      </c>
      <c r="I219" s="30" t="s">
        <v>616</v>
      </c>
      <c r="J219" s="30">
        <v>1</v>
      </c>
      <c r="K219" s="34">
        <v>1824680</v>
      </c>
      <c r="L219" s="16">
        <f t="shared" si="3"/>
        <v>1824680</v>
      </c>
    </row>
    <row r="220" spans="1:12" ht="51">
      <c r="A220" s="12">
        <v>132</v>
      </c>
      <c r="B220" s="12" t="s">
        <v>594</v>
      </c>
      <c r="C220" s="30" t="s">
        <v>595</v>
      </c>
      <c r="D220" s="30" t="s">
        <v>612</v>
      </c>
      <c r="E220" s="36"/>
      <c r="F220" s="31" t="s">
        <v>613</v>
      </c>
      <c r="G220" s="32" t="s">
        <v>621</v>
      </c>
      <c r="H220" s="33" t="s">
        <v>615</v>
      </c>
      <c r="I220" s="30" t="s">
        <v>616</v>
      </c>
      <c r="J220" s="30">
        <v>3</v>
      </c>
      <c r="K220" s="34">
        <v>796224</v>
      </c>
      <c r="L220" s="16">
        <f t="shared" si="3"/>
        <v>2388672</v>
      </c>
    </row>
    <row r="221" spans="1:12" ht="38.25">
      <c r="A221" s="12">
        <v>132</v>
      </c>
      <c r="B221" s="12" t="s">
        <v>594</v>
      </c>
      <c r="C221" s="30" t="s">
        <v>595</v>
      </c>
      <c r="D221" s="30" t="s">
        <v>612</v>
      </c>
      <c r="E221" s="36"/>
      <c r="F221" s="31" t="s">
        <v>613</v>
      </c>
      <c r="G221" s="32" t="s">
        <v>622</v>
      </c>
      <c r="H221" s="33" t="s">
        <v>615</v>
      </c>
      <c r="I221" s="30" t="s">
        <v>616</v>
      </c>
      <c r="J221" s="30">
        <v>2</v>
      </c>
      <c r="K221" s="34">
        <v>1492920</v>
      </c>
      <c r="L221" s="16">
        <f t="shared" si="3"/>
        <v>2985840</v>
      </c>
    </row>
    <row r="222" spans="1:12" ht="51">
      <c r="A222" s="12">
        <v>132</v>
      </c>
      <c r="B222" s="12" t="s">
        <v>594</v>
      </c>
      <c r="C222" s="30" t="s">
        <v>595</v>
      </c>
      <c r="D222" s="30" t="s">
        <v>612</v>
      </c>
      <c r="E222" s="36"/>
      <c r="F222" s="31" t="s">
        <v>613</v>
      </c>
      <c r="G222" s="32" t="s">
        <v>623</v>
      </c>
      <c r="H222" s="33" t="s">
        <v>615</v>
      </c>
      <c r="I222" s="30" t="s">
        <v>616</v>
      </c>
      <c r="J222" s="30">
        <v>3</v>
      </c>
      <c r="K222" s="34">
        <v>796224</v>
      </c>
      <c r="L222" s="16">
        <f t="shared" si="3"/>
        <v>2388672</v>
      </c>
    </row>
    <row r="223" spans="1:12" ht="38.25">
      <c r="A223" s="12">
        <v>132</v>
      </c>
      <c r="B223" s="12" t="s">
        <v>594</v>
      </c>
      <c r="C223" s="30" t="s">
        <v>595</v>
      </c>
      <c r="D223" s="30" t="s">
        <v>612</v>
      </c>
      <c r="E223" s="36"/>
      <c r="F223" s="31" t="s">
        <v>613</v>
      </c>
      <c r="G223" s="32" t="s">
        <v>624</v>
      </c>
      <c r="H223" s="33" t="s">
        <v>615</v>
      </c>
      <c r="I223" s="30" t="s">
        <v>616</v>
      </c>
      <c r="J223" s="30">
        <v>2</v>
      </c>
      <c r="K223" s="34">
        <v>630344</v>
      </c>
      <c r="L223" s="16">
        <f t="shared" si="3"/>
        <v>1260688</v>
      </c>
    </row>
    <row r="224" spans="1:12" ht="38.25">
      <c r="A224" s="12">
        <v>132</v>
      </c>
      <c r="B224" s="12" t="s">
        <v>594</v>
      </c>
      <c r="C224" s="30" t="s">
        <v>595</v>
      </c>
      <c r="D224" s="30" t="s">
        <v>612</v>
      </c>
      <c r="E224" s="36"/>
      <c r="F224" s="31" t="s">
        <v>613</v>
      </c>
      <c r="G224" s="31" t="s">
        <v>625</v>
      </c>
      <c r="H224" s="33" t="s">
        <v>615</v>
      </c>
      <c r="I224" s="30" t="s">
        <v>616</v>
      </c>
      <c r="J224" s="30">
        <v>3</v>
      </c>
      <c r="K224" s="34">
        <v>381524</v>
      </c>
      <c r="L224" s="16">
        <f t="shared" si="3"/>
        <v>1144572</v>
      </c>
    </row>
    <row r="225" spans="1:12" ht="15">
      <c r="A225" s="12">
        <v>132</v>
      </c>
      <c r="B225" s="12" t="s">
        <v>626</v>
      </c>
      <c r="C225" s="30" t="s">
        <v>627</v>
      </c>
      <c r="D225" s="13" t="s">
        <v>14</v>
      </c>
      <c r="E225" s="36"/>
      <c r="F225" s="31" t="s">
        <v>628</v>
      </c>
      <c r="G225" s="31" t="s">
        <v>314</v>
      </c>
      <c r="H225" s="33" t="s">
        <v>389</v>
      </c>
      <c r="I225" s="30">
        <v>1</v>
      </c>
      <c r="J225" s="30">
        <v>26</v>
      </c>
      <c r="K225" s="34">
        <v>2066400</v>
      </c>
      <c r="L225" s="16">
        <f t="shared" si="3"/>
        <v>53726400</v>
      </c>
    </row>
    <row r="226" spans="1:12" ht="51">
      <c r="A226" s="12">
        <v>132</v>
      </c>
      <c r="B226" s="12" t="s">
        <v>629</v>
      </c>
      <c r="C226" s="30" t="s">
        <v>630</v>
      </c>
      <c r="D226" s="30" t="s">
        <v>28</v>
      </c>
      <c r="E226" s="36"/>
      <c r="F226" s="31" t="s">
        <v>631</v>
      </c>
      <c r="G226" s="32" t="s">
        <v>632</v>
      </c>
      <c r="H226" s="33" t="s">
        <v>633</v>
      </c>
      <c r="I226" s="30" t="s">
        <v>19</v>
      </c>
      <c r="J226" s="30">
        <v>1</v>
      </c>
      <c r="K226" s="34">
        <v>2516039.9999999995</v>
      </c>
      <c r="L226" s="16">
        <f t="shared" si="3"/>
        <v>2516039.9999999995</v>
      </c>
    </row>
    <row r="227" spans="1:12" ht="51">
      <c r="A227" s="12">
        <v>132</v>
      </c>
      <c r="B227" s="12" t="s">
        <v>629</v>
      </c>
      <c r="C227" s="30" t="s">
        <v>630</v>
      </c>
      <c r="D227" s="30" t="s">
        <v>28</v>
      </c>
      <c r="E227" s="36"/>
      <c r="F227" s="31" t="s">
        <v>634</v>
      </c>
      <c r="G227" s="32" t="s">
        <v>632</v>
      </c>
      <c r="H227" s="33" t="s">
        <v>633</v>
      </c>
      <c r="I227" s="30" t="s">
        <v>19</v>
      </c>
      <c r="J227" s="30">
        <v>1</v>
      </c>
      <c r="K227" s="34">
        <v>2516039.9999999995</v>
      </c>
      <c r="L227" s="16">
        <f t="shared" si="3"/>
        <v>2516039.9999999995</v>
      </c>
    </row>
    <row r="228" spans="1:12" ht="51">
      <c r="A228" s="12">
        <v>132</v>
      </c>
      <c r="B228" s="12" t="s">
        <v>629</v>
      </c>
      <c r="C228" s="30" t="s">
        <v>630</v>
      </c>
      <c r="D228" s="30" t="s">
        <v>28</v>
      </c>
      <c r="E228" s="36"/>
      <c r="F228" s="31" t="s">
        <v>635</v>
      </c>
      <c r="G228" s="32" t="s">
        <v>632</v>
      </c>
      <c r="H228" s="33" t="s">
        <v>633</v>
      </c>
      <c r="I228" s="30" t="s">
        <v>19</v>
      </c>
      <c r="J228" s="30">
        <v>1</v>
      </c>
      <c r="K228" s="34">
        <v>2516039.9999999995</v>
      </c>
      <c r="L228" s="16">
        <f t="shared" si="3"/>
        <v>2516039.9999999995</v>
      </c>
    </row>
    <row r="229" spans="1:12" ht="204">
      <c r="A229" s="12">
        <v>132</v>
      </c>
      <c r="B229" s="12" t="s">
        <v>629</v>
      </c>
      <c r="C229" s="30" t="s">
        <v>636</v>
      </c>
      <c r="D229" s="31" t="s">
        <v>372</v>
      </c>
      <c r="E229" s="36"/>
      <c r="F229" s="31" t="s">
        <v>637</v>
      </c>
      <c r="G229" s="32" t="s">
        <v>638</v>
      </c>
      <c r="H229" s="33" t="s">
        <v>639</v>
      </c>
      <c r="I229" s="30" t="s">
        <v>640</v>
      </c>
      <c r="J229" s="30">
        <v>1</v>
      </c>
      <c r="K229" s="34">
        <v>3514799.9999999995</v>
      </c>
      <c r="L229" s="16">
        <f t="shared" si="3"/>
        <v>3514799.9999999995</v>
      </c>
    </row>
    <row r="230" spans="1:12" ht="382.5">
      <c r="A230" s="12">
        <v>132</v>
      </c>
      <c r="B230" s="12" t="s">
        <v>629</v>
      </c>
      <c r="C230" s="30"/>
      <c r="D230" s="31"/>
      <c r="E230" s="36"/>
      <c r="F230" s="31"/>
      <c r="G230" s="32" t="s">
        <v>641</v>
      </c>
      <c r="H230" s="33"/>
      <c r="I230" s="30"/>
      <c r="J230" s="30"/>
      <c r="K230" s="34"/>
      <c r="L230" s="16">
        <f t="shared" si="3"/>
        <v>0</v>
      </c>
    </row>
    <row r="231" spans="1:12" ht="38.25">
      <c r="A231" s="12">
        <v>132</v>
      </c>
      <c r="B231" s="12" t="s">
        <v>629</v>
      </c>
      <c r="C231" s="30" t="s">
        <v>636</v>
      </c>
      <c r="D231" s="31" t="s">
        <v>372</v>
      </c>
      <c r="E231" s="36"/>
      <c r="F231" s="31" t="s">
        <v>642</v>
      </c>
      <c r="G231" s="32" t="s">
        <v>643</v>
      </c>
      <c r="H231" s="33" t="s">
        <v>644</v>
      </c>
      <c r="I231" s="30" t="s">
        <v>19</v>
      </c>
      <c r="J231" s="30">
        <v>6</v>
      </c>
      <c r="K231" s="34">
        <v>406000</v>
      </c>
      <c r="L231" s="16">
        <f t="shared" si="3"/>
        <v>2436000</v>
      </c>
    </row>
    <row r="232" spans="1:12" ht="25.5">
      <c r="A232" s="12">
        <v>132</v>
      </c>
      <c r="B232" s="12" t="s">
        <v>629</v>
      </c>
      <c r="C232" s="30" t="s">
        <v>636</v>
      </c>
      <c r="D232" s="31" t="s">
        <v>372</v>
      </c>
      <c r="E232" s="36"/>
      <c r="F232" s="31" t="s">
        <v>645</v>
      </c>
      <c r="G232" s="32" t="s">
        <v>646</v>
      </c>
      <c r="H232" s="33" t="s">
        <v>644</v>
      </c>
      <c r="I232" s="30" t="s">
        <v>19</v>
      </c>
      <c r="J232" s="30">
        <v>6</v>
      </c>
      <c r="K232" s="34">
        <v>348000</v>
      </c>
      <c r="L232" s="16">
        <f t="shared" si="3"/>
        <v>2088000</v>
      </c>
    </row>
    <row r="233" spans="1:12" ht="25.5">
      <c r="A233" s="12">
        <v>132</v>
      </c>
      <c r="B233" s="12" t="s">
        <v>629</v>
      </c>
      <c r="C233" s="30" t="s">
        <v>636</v>
      </c>
      <c r="D233" s="31" t="s">
        <v>372</v>
      </c>
      <c r="E233" s="36"/>
      <c r="F233" s="31" t="s">
        <v>647</v>
      </c>
      <c r="G233" s="32" t="s">
        <v>648</v>
      </c>
      <c r="H233" s="33" t="s">
        <v>649</v>
      </c>
      <c r="I233" s="30" t="s">
        <v>19</v>
      </c>
      <c r="J233" s="30">
        <v>6</v>
      </c>
      <c r="K233" s="34">
        <v>231999.99999999997</v>
      </c>
      <c r="L233" s="16">
        <f t="shared" si="3"/>
        <v>1391999.9999999998</v>
      </c>
    </row>
    <row r="234" spans="1:12" ht="25.5">
      <c r="A234" s="12">
        <v>132</v>
      </c>
      <c r="B234" s="12" t="s">
        <v>629</v>
      </c>
      <c r="C234" s="30" t="s">
        <v>636</v>
      </c>
      <c r="D234" s="31" t="s">
        <v>372</v>
      </c>
      <c r="E234" s="36"/>
      <c r="F234" s="31" t="s">
        <v>650</v>
      </c>
      <c r="G234" s="32" t="s">
        <v>651</v>
      </c>
      <c r="H234" s="33" t="s">
        <v>652</v>
      </c>
      <c r="I234" s="30" t="s">
        <v>19</v>
      </c>
      <c r="J234" s="30">
        <v>3</v>
      </c>
      <c r="K234" s="34">
        <v>580000</v>
      </c>
      <c r="L234" s="16">
        <f t="shared" si="3"/>
        <v>1740000</v>
      </c>
    </row>
    <row r="235" spans="1:12" ht="25.5">
      <c r="A235" s="12">
        <v>132</v>
      </c>
      <c r="B235" s="12" t="s">
        <v>629</v>
      </c>
      <c r="C235" s="30" t="s">
        <v>636</v>
      </c>
      <c r="D235" s="31" t="s">
        <v>372</v>
      </c>
      <c r="E235" s="36"/>
      <c r="F235" s="31" t="s">
        <v>653</v>
      </c>
      <c r="G235" s="32" t="s">
        <v>654</v>
      </c>
      <c r="H235" s="33" t="s">
        <v>655</v>
      </c>
      <c r="I235" s="30" t="s">
        <v>19</v>
      </c>
      <c r="J235" s="30">
        <v>4</v>
      </c>
      <c r="K235" s="34">
        <v>495319.99999999994</v>
      </c>
      <c r="L235" s="16">
        <f t="shared" si="3"/>
        <v>1981279.9999999998</v>
      </c>
    </row>
    <row r="236" spans="1:12" ht="25.5">
      <c r="A236" s="12">
        <v>132</v>
      </c>
      <c r="B236" s="12" t="s">
        <v>629</v>
      </c>
      <c r="C236" s="30" t="s">
        <v>636</v>
      </c>
      <c r="D236" s="31" t="s">
        <v>372</v>
      </c>
      <c r="E236" s="36"/>
      <c r="F236" s="31" t="s">
        <v>653</v>
      </c>
      <c r="G236" s="32" t="s">
        <v>654</v>
      </c>
      <c r="H236" s="33" t="s">
        <v>656</v>
      </c>
      <c r="I236" s="30" t="s">
        <v>19</v>
      </c>
      <c r="J236" s="30">
        <v>2</v>
      </c>
      <c r="K236" s="34">
        <v>770626.2799999999</v>
      </c>
      <c r="L236" s="16">
        <f t="shared" si="3"/>
        <v>1541252.5599999998</v>
      </c>
    </row>
    <row r="237" spans="1:12" ht="25.5">
      <c r="A237" s="12">
        <v>132</v>
      </c>
      <c r="B237" s="12" t="s">
        <v>629</v>
      </c>
      <c r="C237" s="30" t="s">
        <v>636</v>
      </c>
      <c r="D237" s="31" t="s">
        <v>372</v>
      </c>
      <c r="E237" s="36"/>
      <c r="F237" s="31" t="s">
        <v>657</v>
      </c>
      <c r="G237" s="32" t="s">
        <v>658</v>
      </c>
      <c r="H237" s="33" t="s">
        <v>659</v>
      </c>
      <c r="I237" s="30" t="s">
        <v>19</v>
      </c>
      <c r="J237" s="30">
        <v>5</v>
      </c>
      <c r="K237" s="34">
        <v>241666.27999999997</v>
      </c>
      <c r="L237" s="16">
        <f t="shared" si="3"/>
        <v>1208331.4</v>
      </c>
    </row>
    <row r="238" spans="1:12" ht="25.5">
      <c r="A238" s="12">
        <v>132</v>
      </c>
      <c r="B238" s="12" t="s">
        <v>629</v>
      </c>
      <c r="C238" s="30" t="s">
        <v>636</v>
      </c>
      <c r="D238" s="31" t="s">
        <v>372</v>
      </c>
      <c r="E238" s="36"/>
      <c r="F238" s="31" t="s">
        <v>660</v>
      </c>
      <c r="G238" s="32" t="s">
        <v>661</v>
      </c>
      <c r="H238" s="33" t="s">
        <v>662</v>
      </c>
      <c r="I238" s="30" t="s">
        <v>19</v>
      </c>
      <c r="J238" s="30">
        <v>1</v>
      </c>
      <c r="K238" s="34">
        <v>436031.24</v>
      </c>
      <c r="L238" s="16">
        <f t="shared" si="3"/>
        <v>436031.24</v>
      </c>
    </row>
    <row r="239" spans="1:12" ht="38.25">
      <c r="A239" s="12">
        <v>132</v>
      </c>
      <c r="B239" s="12" t="s">
        <v>629</v>
      </c>
      <c r="C239" s="30" t="s">
        <v>636</v>
      </c>
      <c r="D239" s="31" t="s">
        <v>372</v>
      </c>
      <c r="E239" s="36"/>
      <c r="F239" s="31" t="s">
        <v>663</v>
      </c>
      <c r="G239" s="32" t="s">
        <v>664</v>
      </c>
      <c r="H239" s="33" t="s">
        <v>649</v>
      </c>
      <c r="I239" s="30" t="s">
        <v>19</v>
      </c>
      <c r="J239" s="30">
        <v>20</v>
      </c>
      <c r="K239" s="34">
        <v>206016</v>
      </c>
      <c r="L239" s="16">
        <f t="shared" si="3"/>
        <v>4120320</v>
      </c>
    </row>
    <row r="240" spans="1:12" ht="409.5">
      <c r="A240" s="12">
        <v>132</v>
      </c>
      <c r="B240" s="12" t="s">
        <v>629</v>
      </c>
      <c r="C240" s="30" t="s">
        <v>630</v>
      </c>
      <c r="D240" s="31" t="s">
        <v>372</v>
      </c>
      <c r="E240" s="36"/>
      <c r="F240" s="31" t="s">
        <v>665</v>
      </c>
      <c r="G240" s="31" t="s">
        <v>666</v>
      </c>
      <c r="H240" s="40" t="s">
        <v>667</v>
      </c>
      <c r="I240" s="41" t="s">
        <v>19</v>
      </c>
      <c r="J240" s="30">
        <v>1</v>
      </c>
      <c r="K240" s="30">
        <v>6380000</v>
      </c>
      <c r="L240" s="16">
        <f t="shared" si="3"/>
        <v>6380000</v>
      </c>
    </row>
    <row r="241" spans="1:12" ht="15">
      <c r="A241" s="12">
        <v>132</v>
      </c>
      <c r="B241" s="12" t="s">
        <v>629</v>
      </c>
      <c r="C241" s="30"/>
      <c r="D241" s="31"/>
      <c r="E241" s="36"/>
      <c r="F241" s="31"/>
      <c r="G241" s="31"/>
      <c r="H241" s="40"/>
      <c r="I241" s="41"/>
      <c r="J241" s="30"/>
      <c r="K241" s="30"/>
      <c r="L241" s="16">
        <f t="shared" si="3"/>
        <v>0</v>
      </c>
    </row>
    <row r="242" spans="1:12" ht="51">
      <c r="A242" s="12">
        <v>132</v>
      </c>
      <c r="B242" s="12" t="s">
        <v>629</v>
      </c>
      <c r="C242" s="30" t="s">
        <v>630</v>
      </c>
      <c r="D242" s="31" t="s">
        <v>372</v>
      </c>
      <c r="E242" s="36"/>
      <c r="F242" s="31" t="s">
        <v>668</v>
      </c>
      <c r="G242" s="32" t="s">
        <v>669</v>
      </c>
      <c r="H242" s="33"/>
      <c r="I242" s="30"/>
      <c r="J242" s="30"/>
      <c r="K242" s="34"/>
      <c r="L242" s="16">
        <f t="shared" si="3"/>
        <v>0</v>
      </c>
    </row>
    <row r="243" spans="1:12" ht="51">
      <c r="A243" s="12">
        <v>132</v>
      </c>
      <c r="B243" s="12" t="s">
        <v>629</v>
      </c>
      <c r="C243" s="30" t="s">
        <v>630</v>
      </c>
      <c r="D243" s="31" t="s">
        <v>372</v>
      </c>
      <c r="E243" s="36"/>
      <c r="F243" s="31" t="s">
        <v>670</v>
      </c>
      <c r="G243" s="32" t="s">
        <v>671</v>
      </c>
      <c r="H243" s="33" t="s">
        <v>672</v>
      </c>
      <c r="I243" s="30" t="s">
        <v>19</v>
      </c>
      <c r="J243" s="30">
        <v>4</v>
      </c>
      <c r="K243" s="34">
        <v>254039.99999999997</v>
      </c>
      <c r="L243" s="16">
        <f t="shared" si="3"/>
        <v>1016159.9999999999</v>
      </c>
    </row>
    <row r="244" spans="1:12" ht="51">
      <c r="A244" s="12">
        <v>132</v>
      </c>
      <c r="B244" s="12" t="s">
        <v>629</v>
      </c>
      <c r="C244" s="30" t="s">
        <v>630</v>
      </c>
      <c r="D244" s="31" t="s">
        <v>372</v>
      </c>
      <c r="E244" s="36"/>
      <c r="F244" s="31" t="s">
        <v>673</v>
      </c>
      <c r="G244" s="32" t="s">
        <v>674</v>
      </c>
      <c r="H244" s="33" t="s">
        <v>675</v>
      </c>
      <c r="I244" s="30" t="s">
        <v>19</v>
      </c>
      <c r="J244" s="30">
        <v>3</v>
      </c>
      <c r="K244" s="34">
        <v>671640</v>
      </c>
      <c r="L244" s="16">
        <f t="shared" si="3"/>
        <v>2014920</v>
      </c>
    </row>
    <row r="245" spans="1:12" ht="63.75">
      <c r="A245" s="12">
        <v>132</v>
      </c>
      <c r="B245" s="12" t="s">
        <v>629</v>
      </c>
      <c r="C245" s="30" t="s">
        <v>630</v>
      </c>
      <c r="D245" s="31" t="s">
        <v>372</v>
      </c>
      <c r="E245" s="36"/>
      <c r="F245" s="31" t="s">
        <v>676</v>
      </c>
      <c r="G245" s="32" t="s">
        <v>677</v>
      </c>
      <c r="H245" s="33" t="s">
        <v>678</v>
      </c>
      <c r="I245" s="30" t="s">
        <v>19</v>
      </c>
      <c r="J245" s="30">
        <v>1</v>
      </c>
      <c r="K245" s="34">
        <v>1890799.9999999998</v>
      </c>
      <c r="L245" s="16">
        <f t="shared" si="3"/>
        <v>1890799.9999999998</v>
      </c>
    </row>
    <row r="246" spans="1:12" ht="51">
      <c r="A246" s="12">
        <v>132</v>
      </c>
      <c r="B246" s="12" t="s">
        <v>629</v>
      </c>
      <c r="C246" s="30" t="s">
        <v>630</v>
      </c>
      <c r="D246" s="31" t="s">
        <v>372</v>
      </c>
      <c r="E246" s="36"/>
      <c r="F246" s="31" t="s">
        <v>676</v>
      </c>
      <c r="G246" s="32" t="s">
        <v>679</v>
      </c>
      <c r="H246" s="33" t="s">
        <v>680</v>
      </c>
      <c r="I246" s="30" t="s">
        <v>19</v>
      </c>
      <c r="J246" s="30">
        <v>1</v>
      </c>
      <c r="K246" s="34">
        <v>4286200</v>
      </c>
      <c r="L246" s="16">
        <f t="shared" si="3"/>
        <v>4286200</v>
      </c>
    </row>
    <row r="247" spans="1:12" ht="204">
      <c r="A247" s="12">
        <v>132</v>
      </c>
      <c r="B247" s="12" t="s">
        <v>629</v>
      </c>
      <c r="C247" s="30" t="s">
        <v>636</v>
      </c>
      <c r="D247" s="31" t="s">
        <v>372</v>
      </c>
      <c r="E247" s="36"/>
      <c r="F247" s="31" t="s">
        <v>681</v>
      </c>
      <c r="G247" s="32" t="s">
        <v>682</v>
      </c>
      <c r="H247" s="33" t="s">
        <v>683</v>
      </c>
      <c r="I247" s="30" t="s">
        <v>19</v>
      </c>
      <c r="J247" s="30">
        <v>1</v>
      </c>
      <c r="K247" s="34">
        <v>5093113.399999999</v>
      </c>
      <c r="L247" s="16">
        <f t="shared" si="3"/>
        <v>5093113.399999999</v>
      </c>
    </row>
    <row r="248" spans="1:12" ht="51">
      <c r="A248" s="12">
        <v>132</v>
      </c>
      <c r="B248" s="12" t="s">
        <v>629</v>
      </c>
      <c r="C248" s="30" t="s">
        <v>636</v>
      </c>
      <c r="D248" s="31" t="s">
        <v>372</v>
      </c>
      <c r="E248" s="36"/>
      <c r="F248" s="31" t="s">
        <v>684</v>
      </c>
      <c r="G248" s="31" t="s">
        <v>685</v>
      </c>
      <c r="H248" s="33" t="s">
        <v>686</v>
      </c>
      <c r="I248" s="30" t="s">
        <v>19</v>
      </c>
      <c r="J248" s="30">
        <v>1</v>
      </c>
      <c r="K248" s="34">
        <v>612027.6</v>
      </c>
      <c r="L248" s="16">
        <f t="shared" si="3"/>
        <v>612027.6</v>
      </c>
    </row>
    <row r="249" spans="1:12" ht="51">
      <c r="A249" s="12">
        <v>132</v>
      </c>
      <c r="B249" s="12" t="s">
        <v>687</v>
      </c>
      <c r="C249" s="30" t="s">
        <v>688</v>
      </c>
      <c r="D249" s="31" t="s">
        <v>372</v>
      </c>
      <c r="E249" s="36"/>
      <c r="F249" s="31" t="s">
        <v>689</v>
      </c>
      <c r="G249" s="32" t="s">
        <v>690</v>
      </c>
      <c r="H249" s="33" t="s">
        <v>691</v>
      </c>
      <c r="I249" s="30" t="s">
        <v>19</v>
      </c>
      <c r="J249" s="30">
        <v>1</v>
      </c>
      <c r="K249" s="34">
        <v>10392904</v>
      </c>
      <c r="L249" s="16">
        <f t="shared" si="3"/>
        <v>10392904</v>
      </c>
    </row>
    <row r="250" spans="1:12" ht="63.75">
      <c r="A250" s="12">
        <v>132</v>
      </c>
      <c r="B250" s="12" t="s">
        <v>687</v>
      </c>
      <c r="C250" s="30" t="s">
        <v>688</v>
      </c>
      <c r="D250" s="31" t="s">
        <v>372</v>
      </c>
      <c r="E250" s="36"/>
      <c r="F250" s="31" t="s">
        <v>692</v>
      </c>
      <c r="G250" s="32" t="s">
        <v>690</v>
      </c>
      <c r="H250" s="33" t="s">
        <v>693</v>
      </c>
      <c r="I250" s="30" t="s">
        <v>19</v>
      </c>
      <c r="J250" s="30">
        <v>1</v>
      </c>
      <c r="K250" s="34">
        <v>2411524</v>
      </c>
      <c r="L250" s="16">
        <f t="shared" si="3"/>
        <v>2411524</v>
      </c>
    </row>
    <row r="251" spans="1:12" ht="51">
      <c r="A251" s="12">
        <v>132</v>
      </c>
      <c r="B251" s="12" t="s">
        <v>687</v>
      </c>
      <c r="C251" s="30" t="s">
        <v>688</v>
      </c>
      <c r="D251" s="31" t="s">
        <v>372</v>
      </c>
      <c r="E251" s="36"/>
      <c r="F251" s="31" t="s">
        <v>694</v>
      </c>
      <c r="G251" s="32" t="s">
        <v>690</v>
      </c>
      <c r="H251" s="33" t="s">
        <v>695</v>
      </c>
      <c r="I251" s="30" t="s">
        <v>19</v>
      </c>
      <c r="J251" s="30">
        <v>1</v>
      </c>
      <c r="K251" s="34">
        <v>10609592</v>
      </c>
      <c r="L251" s="16">
        <f t="shared" si="3"/>
        <v>10609592</v>
      </c>
    </row>
    <row r="252" spans="1:12" ht="51">
      <c r="A252" s="12">
        <v>132</v>
      </c>
      <c r="B252" s="12" t="s">
        <v>687</v>
      </c>
      <c r="C252" s="30" t="s">
        <v>688</v>
      </c>
      <c r="D252" s="31" t="s">
        <v>372</v>
      </c>
      <c r="E252" s="36"/>
      <c r="F252" s="31" t="s">
        <v>696</v>
      </c>
      <c r="G252" s="32" t="s">
        <v>690</v>
      </c>
      <c r="H252" s="33" t="s">
        <v>697</v>
      </c>
      <c r="I252" s="30" t="s">
        <v>19</v>
      </c>
      <c r="J252" s="30">
        <v>1</v>
      </c>
      <c r="K252" s="34">
        <v>6948400</v>
      </c>
      <c r="L252" s="16">
        <f t="shared" si="3"/>
        <v>6948400</v>
      </c>
    </row>
    <row r="253" spans="1:12" ht="63.75">
      <c r="A253" s="12">
        <v>132</v>
      </c>
      <c r="B253" s="12" t="s">
        <v>687</v>
      </c>
      <c r="C253" s="30" t="s">
        <v>688</v>
      </c>
      <c r="D253" s="31" t="s">
        <v>372</v>
      </c>
      <c r="E253" s="36"/>
      <c r="F253" s="31" t="s">
        <v>698</v>
      </c>
      <c r="G253" s="32" t="s">
        <v>690</v>
      </c>
      <c r="H253" s="33" t="s">
        <v>699</v>
      </c>
      <c r="I253" s="30" t="s">
        <v>19</v>
      </c>
      <c r="J253" s="30">
        <v>1</v>
      </c>
      <c r="K253" s="34">
        <v>18205968</v>
      </c>
      <c r="L253" s="16">
        <f t="shared" si="3"/>
        <v>18205968</v>
      </c>
    </row>
    <row r="254" spans="1:12" ht="63.75">
      <c r="A254" s="12">
        <v>132</v>
      </c>
      <c r="B254" s="12" t="s">
        <v>687</v>
      </c>
      <c r="C254" s="30" t="s">
        <v>688</v>
      </c>
      <c r="D254" s="31" t="s">
        <v>372</v>
      </c>
      <c r="E254" s="36"/>
      <c r="F254" s="31" t="s">
        <v>700</v>
      </c>
      <c r="G254" s="32" t="s">
        <v>701</v>
      </c>
      <c r="H254" s="33" t="s">
        <v>702</v>
      </c>
      <c r="I254" s="30" t="s">
        <v>19</v>
      </c>
      <c r="J254" s="30">
        <v>1</v>
      </c>
      <c r="K254" s="34">
        <v>2680000</v>
      </c>
      <c r="L254" s="16">
        <f t="shared" si="3"/>
        <v>2680000</v>
      </c>
    </row>
    <row r="255" spans="1:12" ht="63.75">
      <c r="A255" s="12">
        <v>132</v>
      </c>
      <c r="B255" s="12" t="s">
        <v>687</v>
      </c>
      <c r="C255" s="30" t="s">
        <v>688</v>
      </c>
      <c r="D255" s="31" t="s">
        <v>372</v>
      </c>
      <c r="E255" s="36"/>
      <c r="F255" s="31" t="s">
        <v>703</v>
      </c>
      <c r="G255" s="31" t="s">
        <v>704</v>
      </c>
      <c r="H255" s="33" t="s">
        <v>705</v>
      </c>
      <c r="I255" s="30" t="s">
        <v>19</v>
      </c>
      <c r="J255" s="30">
        <v>5</v>
      </c>
      <c r="K255" s="34">
        <v>951200</v>
      </c>
      <c r="L255" s="16">
        <f t="shared" si="3"/>
        <v>4756000</v>
      </c>
    </row>
    <row r="256" spans="1:12" ht="76.5">
      <c r="A256" s="12">
        <v>132</v>
      </c>
      <c r="B256" s="12" t="s">
        <v>706</v>
      </c>
      <c r="C256" s="30" t="s">
        <v>707</v>
      </c>
      <c r="D256" s="30" t="s">
        <v>372</v>
      </c>
      <c r="E256" s="36"/>
      <c r="F256" s="30" t="s">
        <v>708</v>
      </c>
      <c r="G256" s="32" t="s">
        <v>709</v>
      </c>
      <c r="H256" s="33" t="s">
        <v>710</v>
      </c>
      <c r="I256" s="30" t="s">
        <v>711</v>
      </c>
      <c r="J256" s="30">
        <v>1</v>
      </c>
      <c r="K256" s="34">
        <v>55000000</v>
      </c>
      <c r="L256" s="16">
        <f t="shared" si="3"/>
        <v>55000000</v>
      </c>
    </row>
    <row r="257" spans="1:12" ht="89.25">
      <c r="A257" s="12">
        <v>132</v>
      </c>
      <c r="B257" s="12" t="s">
        <v>706</v>
      </c>
      <c r="C257" s="30"/>
      <c r="D257" s="30"/>
      <c r="E257" s="36"/>
      <c r="F257" s="30"/>
      <c r="G257" s="31" t="s">
        <v>712</v>
      </c>
      <c r="H257" s="42"/>
      <c r="I257" s="30"/>
      <c r="J257" s="30"/>
      <c r="K257" s="34"/>
      <c r="L257" s="16">
        <f t="shared" si="3"/>
        <v>0</v>
      </c>
    </row>
    <row r="258" spans="1:12" ht="15">
      <c r="A258" s="12">
        <v>132</v>
      </c>
      <c r="B258" s="12" t="s">
        <v>706</v>
      </c>
      <c r="C258" s="30"/>
      <c r="D258" s="30"/>
      <c r="E258" s="36"/>
      <c r="F258" s="30"/>
      <c r="G258" s="31" t="s">
        <v>713</v>
      </c>
      <c r="H258" s="42"/>
      <c r="I258" s="30"/>
      <c r="J258" s="30"/>
      <c r="K258" s="34"/>
      <c r="L258" s="16">
        <f t="shared" si="3"/>
        <v>0</v>
      </c>
    </row>
    <row r="259" spans="1:12" ht="25.5">
      <c r="A259" s="12">
        <v>132</v>
      </c>
      <c r="B259" s="12" t="s">
        <v>714</v>
      </c>
      <c r="C259" s="30" t="s">
        <v>715</v>
      </c>
      <c r="D259" s="31" t="s">
        <v>511</v>
      </c>
      <c r="E259" s="36"/>
      <c r="F259" s="31" t="s">
        <v>716</v>
      </c>
      <c r="G259" s="31" t="s">
        <v>717</v>
      </c>
      <c r="H259" s="33" t="s">
        <v>718</v>
      </c>
      <c r="I259" s="30" t="s">
        <v>719</v>
      </c>
      <c r="J259" s="30">
        <v>1</v>
      </c>
      <c r="K259" s="34">
        <v>57071999.99999999</v>
      </c>
      <c r="L259" s="16">
        <f t="shared" si="3"/>
        <v>57071999.99999999</v>
      </c>
    </row>
    <row r="260" spans="1:12" ht="25.5">
      <c r="A260" s="12">
        <v>132</v>
      </c>
      <c r="B260" s="12" t="s">
        <v>720</v>
      </c>
      <c r="C260" s="30" t="s">
        <v>721</v>
      </c>
      <c r="D260" s="30" t="s">
        <v>722</v>
      </c>
      <c r="E260" s="36"/>
      <c r="F260" s="30" t="s">
        <v>723</v>
      </c>
      <c r="G260" s="32" t="s">
        <v>724</v>
      </c>
      <c r="H260" s="33" t="s">
        <v>725</v>
      </c>
      <c r="I260" s="30" t="s">
        <v>726</v>
      </c>
      <c r="J260" s="30">
        <v>1</v>
      </c>
      <c r="K260" s="34">
        <v>682430.32</v>
      </c>
      <c r="L260" s="16">
        <f t="shared" si="3"/>
        <v>682430.32</v>
      </c>
    </row>
    <row r="261" spans="1:12" ht="15">
      <c r="A261" s="12">
        <v>132</v>
      </c>
      <c r="B261" s="12" t="s">
        <v>720</v>
      </c>
      <c r="C261" s="30" t="s">
        <v>721</v>
      </c>
      <c r="D261" s="30" t="s">
        <v>722</v>
      </c>
      <c r="E261" s="36"/>
      <c r="F261" s="30" t="s">
        <v>727</v>
      </c>
      <c r="G261" s="32" t="s">
        <v>728</v>
      </c>
      <c r="H261" s="33" t="s">
        <v>729</v>
      </c>
      <c r="I261" s="30" t="s">
        <v>726</v>
      </c>
      <c r="J261" s="30">
        <v>1</v>
      </c>
      <c r="K261" s="34">
        <v>2900000</v>
      </c>
      <c r="L261" s="16">
        <f t="shared" si="3"/>
        <v>2900000</v>
      </c>
    </row>
    <row r="262" spans="1:12" ht="38.25">
      <c r="A262" s="12">
        <v>132</v>
      </c>
      <c r="B262" s="12" t="s">
        <v>720</v>
      </c>
      <c r="C262" s="30" t="s">
        <v>721</v>
      </c>
      <c r="D262" s="30" t="s">
        <v>722</v>
      </c>
      <c r="E262" s="36"/>
      <c r="F262" s="30" t="s">
        <v>730</v>
      </c>
      <c r="G262" s="32" t="s">
        <v>731</v>
      </c>
      <c r="H262" s="33" t="s">
        <v>725</v>
      </c>
      <c r="I262" s="30" t="s">
        <v>726</v>
      </c>
      <c r="J262" s="30">
        <v>4</v>
      </c>
      <c r="K262" s="34">
        <v>1380400</v>
      </c>
      <c r="L262" s="16">
        <f t="shared" si="3"/>
        <v>5521600</v>
      </c>
    </row>
    <row r="263" spans="1:12" ht="76.5">
      <c r="A263" s="12">
        <v>132</v>
      </c>
      <c r="B263" s="12" t="s">
        <v>720</v>
      </c>
      <c r="C263" s="30" t="s">
        <v>721</v>
      </c>
      <c r="D263" s="30" t="s">
        <v>722</v>
      </c>
      <c r="E263" s="36"/>
      <c r="F263" s="30" t="s">
        <v>732</v>
      </c>
      <c r="G263" s="32" t="s">
        <v>733</v>
      </c>
      <c r="H263" s="33" t="s">
        <v>725</v>
      </c>
      <c r="I263" s="30" t="s">
        <v>726</v>
      </c>
      <c r="J263" s="30">
        <v>1</v>
      </c>
      <c r="K263" s="34">
        <v>8352000</v>
      </c>
      <c r="L263" s="16">
        <f aca="true" t="shared" si="4" ref="L263:L326">+K263*J263</f>
        <v>8352000</v>
      </c>
    </row>
    <row r="264" spans="1:12" ht="38.25">
      <c r="A264" s="12">
        <v>132</v>
      </c>
      <c r="B264" s="12" t="s">
        <v>720</v>
      </c>
      <c r="C264" s="30" t="s">
        <v>721</v>
      </c>
      <c r="D264" s="30" t="s">
        <v>722</v>
      </c>
      <c r="E264" s="36"/>
      <c r="F264" s="30" t="s">
        <v>734</v>
      </c>
      <c r="G264" s="32" t="s">
        <v>735</v>
      </c>
      <c r="H264" s="33" t="s">
        <v>736</v>
      </c>
      <c r="I264" s="30" t="s">
        <v>726</v>
      </c>
      <c r="J264" s="30">
        <v>5</v>
      </c>
      <c r="K264" s="34">
        <v>270000</v>
      </c>
      <c r="L264" s="16">
        <f t="shared" si="4"/>
        <v>1350000</v>
      </c>
    </row>
    <row r="265" spans="1:12" ht="38.25">
      <c r="A265" s="12">
        <v>132</v>
      </c>
      <c r="B265" s="12" t="s">
        <v>720</v>
      </c>
      <c r="C265" s="30" t="s">
        <v>721</v>
      </c>
      <c r="D265" s="30" t="s">
        <v>737</v>
      </c>
      <c r="E265" s="36"/>
      <c r="F265" s="30" t="s">
        <v>738</v>
      </c>
      <c r="G265" s="32" t="s">
        <v>739</v>
      </c>
      <c r="H265" s="33" t="s">
        <v>740</v>
      </c>
      <c r="I265" s="30" t="s">
        <v>726</v>
      </c>
      <c r="J265" s="30">
        <v>1</v>
      </c>
      <c r="K265" s="34">
        <v>520000</v>
      </c>
      <c r="L265" s="16">
        <f t="shared" si="4"/>
        <v>520000</v>
      </c>
    </row>
    <row r="266" spans="1:12" ht="25.5">
      <c r="A266" s="12">
        <v>132</v>
      </c>
      <c r="B266" s="12" t="s">
        <v>720</v>
      </c>
      <c r="C266" s="30" t="s">
        <v>721</v>
      </c>
      <c r="D266" s="30" t="s">
        <v>722</v>
      </c>
      <c r="E266" s="36"/>
      <c r="F266" s="30" t="s">
        <v>741</v>
      </c>
      <c r="G266" s="32" t="s">
        <v>616</v>
      </c>
      <c r="H266" s="33" t="s">
        <v>740</v>
      </c>
      <c r="I266" s="30" t="s">
        <v>726</v>
      </c>
      <c r="J266" s="30">
        <v>9</v>
      </c>
      <c r="K266" s="34">
        <v>40000</v>
      </c>
      <c r="L266" s="16">
        <f t="shared" si="4"/>
        <v>360000</v>
      </c>
    </row>
    <row r="267" spans="1:12" ht="15">
      <c r="A267" s="12">
        <v>132</v>
      </c>
      <c r="B267" s="12" t="s">
        <v>720</v>
      </c>
      <c r="C267" s="30" t="s">
        <v>721</v>
      </c>
      <c r="D267" s="30" t="s">
        <v>722</v>
      </c>
      <c r="E267" s="36"/>
      <c r="F267" s="30" t="s">
        <v>742</v>
      </c>
      <c r="G267" s="32" t="s">
        <v>743</v>
      </c>
      <c r="H267" s="33" t="s">
        <v>744</v>
      </c>
      <c r="I267" s="30" t="s">
        <v>745</v>
      </c>
      <c r="J267" s="30">
        <v>2</v>
      </c>
      <c r="K267" s="34">
        <v>1566000</v>
      </c>
      <c r="L267" s="16">
        <f t="shared" si="4"/>
        <v>3132000</v>
      </c>
    </row>
    <row r="268" spans="1:12" ht="15">
      <c r="A268" s="12">
        <v>132</v>
      </c>
      <c r="B268" s="12" t="s">
        <v>720</v>
      </c>
      <c r="C268" s="30" t="s">
        <v>721</v>
      </c>
      <c r="D268" s="30" t="s">
        <v>722</v>
      </c>
      <c r="E268" s="36"/>
      <c r="F268" s="30" t="s">
        <v>746</v>
      </c>
      <c r="G268" s="32" t="s">
        <v>747</v>
      </c>
      <c r="H268" s="33" t="s">
        <v>744</v>
      </c>
      <c r="I268" s="30" t="s">
        <v>726</v>
      </c>
      <c r="J268" s="30">
        <v>2</v>
      </c>
      <c r="K268" s="34">
        <v>1508000</v>
      </c>
      <c r="L268" s="16">
        <f t="shared" si="4"/>
        <v>3016000</v>
      </c>
    </row>
    <row r="269" spans="1:12" ht="25.5">
      <c r="A269" s="12">
        <v>132</v>
      </c>
      <c r="B269" s="12" t="s">
        <v>720</v>
      </c>
      <c r="C269" s="30" t="s">
        <v>721</v>
      </c>
      <c r="D269" s="30" t="s">
        <v>722</v>
      </c>
      <c r="E269" s="36"/>
      <c r="F269" s="30" t="s">
        <v>748</v>
      </c>
      <c r="G269" s="32" t="s">
        <v>749</v>
      </c>
      <c r="H269" s="33" t="s">
        <v>744</v>
      </c>
      <c r="I269" s="30" t="s">
        <v>726</v>
      </c>
      <c r="J269" s="30">
        <v>2</v>
      </c>
      <c r="K269" s="34">
        <v>2320000</v>
      </c>
      <c r="L269" s="16">
        <f t="shared" si="4"/>
        <v>4640000</v>
      </c>
    </row>
    <row r="270" spans="1:12" ht="114.75">
      <c r="A270" s="12">
        <v>132</v>
      </c>
      <c r="B270" s="12" t="s">
        <v>720</v>
      </c>
      <c r="C270" s="30" t="s">
        <v>721</v>
      </c>
      <c r="D270" s="30" t="s">
        <v>722</v>
      </c>
      <c r="E270" s="36"/>
      <c r="F270" s="30" t="s">
        <v>750</v>
      </c>
      <c r="G270" s="32" t="s">
        <v>751</v>
      </c>
      <c r="H270" s="33" t="s">
        <v>752</v>
      </c>
      <c r="I270" s="30" t="s">
        <v>726</v>
      </c>
      <c r="J270" s="30">
        <v>3</v>
      </c>
      <c r="K270" s="34">
        <v>1700000</v>
      </c>
      <c r="L270" s="16">
        <f t="shared" si="4"/>
        <v>5100000</v>
      </c>
    </row>
    <row r="271" spans="1:12" ht="25.5">
      <c r="A271" s="12">
        <v>132</v>
      </c>
      <c r="B271" s="12" t="s">
        <v>720</v>
      </c>
      <c r="C271" s="30" t="s">
        <v>721</v>
      </c>
      <c r="D271" s="30" t="s">
        <v>352</v>
      </c>
      <c r="E271" s="36"/>
      <c r="F271" s="30" t="s">
        <v>753</v>
      </c>
      <c r="G271" s="32" t="s">
        <v>754</v>
      </c>
      <c r="H271" s="33" t="s">
        <v>755</v>
      </c>
      <c r="I271" s="30" t="s">
        <v>726</v>
      </c>
      <c r="J271" s="30">
        <v>2</v>
      </c>
      <c r="K271" s="34">
        <v>1430280</v>
      </c>
      <c r="L271" s="16">
        <f t="shared" si="4"/>
        <v>2860560</v>
      </c>
    </row>
    <row r="272" spans="1:12" ht="15">
      <c r="A272" s="12">
        <v>132</v>
      </c>
      <c r="B272" s="12" t="s">
        <v>720</v>
      </c>
      <c r="C272" s="30" t="s">
        <v>721</v>
      </c>
      <c r="D272" s="30" t="s">
        <v>352</v>
      </c>
      <c r="E272" s="36"/>
      <c r="F272" s="30" t="s">
        <v>756</v>
      </c>
      <c r="G272" s="32" t="s">
        <v>757</v>
      </c>
      <c r="H272" s="33"/>
      <c r="I272" s="30" t="s">
        <v>726</v>
      </c>
      <c r="J272" s="30">
        <v>1</v>
      </c>
      <c r="K272" s="34">
        <v>1100000</v>
      </c>
      <c r="L272" s="16">
        <f t="shared" si="4"/>
        <v>1100000</v>
      </c>
    </row>
    <row r="273" spans="1:12" ht="25.5">
      <c r="A273" s="12">
        <v>132</v>
      </c>
      <c r="B273" s="12" t="s">
        <v>720</v>
      </c>
      <c r="C273" s="30" t="s">
        <v>721</v>
      </c>
      <c r="D273" s="30" t="s">
        <v>352</v>
      </c>
      <c r="E273" s="36"/>
      <c r="F273" s="30" t="s">
        <v>758</v>
      </c>
      <c r="G273" s="32" t="s">
        <v>759</v>
      </c>
      <c r="H273" s="33" t="s">
        <v>760</v>
      </c>
      <c r="I273" s="30" t="s">
        <v>726</v>
      </c>
      <c r="J273" s="30">
        <v>1</v>
      </c>
      <c r="K273" s="34">
        <v>1050032</v>
      </c>
      <c r="L273" s="16">
        <f t="shared" si="4"/>
        <v>1050032</v>
      </c>
    </row>
    <row r="274" spans="1:12" ht="38.25">
      <c r="A274" s="12">
        <v>132</v>
      </c>
      <c r="B274" s="12" t="s">
        <v>720</v>
      </c>
      <c r="C274" s="30" t="s">
        <v>721</v>
      </c>
      <c r="D274" s="30" t="s">
        <v>352</v>
      </c>
      <c r="E274" s="36"/>
      <c r="F274" s="30" t="s">
        <v>761</v>
      </c>
      <c r="G274" s="32" t="s">
        <v>762</v>
      </c>
      <c r="H274" s="33"/>
      <c r="I274" s="30" t="s">
        <v>726</v>
      </c>
      <c r="J274" s="30">
        <v>1</v>
      </c>
      <c r="K274" s="34">
        <v>1100000</v>
      </c>
      <c r="L274" s="16">
        <f t="shared" si="4"/>
        <v>1100000</v>
      </c>
    </row>
    <row r="275" spans="1:12" ht="25.5">
      <c r="A275" s="12">
        <v>132</v>
      </c>
      <c r="B275" s="12" t="s">
        <v>720</v>
      </c>
      <c r="C275" s="30" t="s">
        <v>721</v>
      </c>
      <c r="D275" s="30" t="s">
        <v>352</v>
      </c>
      <c r="E275" s="36"/>
      <c r="F275" s="31" t="s">
        <v>763</v>
      </c>
      <c r="G275" s="31" t="s">
        <v>764</v>
      </c>
      <c r="H275" s="33" t="s">
        <v>765</v>
      </c>
      <c r="I275" s="30" t="s">
        <v>726</v>
      </c>
      <c r="J275" s="30">
        <v>1</v>
      </c>
      <c r="K275" s="34">
        <v>2300048</v>
      </c>
      <c r="L275" s="16">
        <f t="shared" si="4"/>
        <v>2300048</v>
      </c>
    </row>
    <row r="276" spans="1:12" ht="15">
      <c r="A276" s="12">
        <v>132</v>
      </c>
      <c r="B276" s="12" t="s">
        <v>766</v>
      </c>
      <c r="C276" s="30" t="s">
        <v>767</v>
      </c>
      <c r="D276" s="13" t="s">
        <v>14</v>
      </c>
      <c r="E276" s="36"/>
      <c r="F276" s="31" t="s">
        <v>387</v>
      </c>
      <c r="G276" s="32" t="s">
        <v>314</v>
      </c>
      <c r="H276" s="33" t="s">
        <v>768</v>
      </c>
      <c r="I276" s="30" t="s">
        <v>769</v>
      </c>
      <c r="J276" s="30">
        <v>7</v>
      </c>
      <c r="K276" s="34">
        <v>2200000</v>
      </c>
      <c r="L276" s="16">
        <f t="shared" si="4"/>
        <v>15400000</v>
      </c>
    </row>
    <row r="277" spans="1:12" ht="15">
      <c r="A277" s="12">
        <v>132</v>
      </c>
      <c r="B277" s="12" t="s">
        <v>766</v>
      </c>
      <c r="C277" s="30" t="s">
        <v>767</v>
      </c>
      <c r="D277" s="13" t="s">
        <v>14</v>
      </c>
      <c r="E277" s="36"/>
      <c r="F277" s="31" t="s">
        <v>387</v>
      </c>
      <c r="G277" s="32" t="s">
        <v>297</v>
      </c>
      <c r="H277" s="33" t="s">
        <v>768</v>
      </c>
      <c r="I277" s="30" t="s">
        <v>769</v>
      </c>
      <c r="J277" s="30">
        <v>7</v>
      </c>
      <c r="K277" s="34">
        <v>1900000</v>
      </c>
      <c r="L277" s="16">
        <f t="shared" si="4"/>
        <v>13300000</v>
      </c>
    </row>
    <row r="278" spans="1:12" ht="38.25">
      <c r="A278" s="12">
        <v>132</v>
      </c>
      <c r="B278" s="12" t="s">
        <v>766</v>
      </c>
      <c r="C278" s="30" t="s">
        <v>767</v>
      </c>
      <c r="D278" s="13" t="s">
        <v>14</v>
      </c>
      <c r="E278" s="36"/>
      <c r="F278" s="31" t="s">
        <v>770</v>
      </c>
      <c r="G278" s="32" t="s">
        <v>771</v>
      </c>
      <c r="H278" s="33" t="s">
        <v>79</v>
      </c>
      <c r="I278" s="30" t="s">
        <v>769</v>
      </c>
      <c r="J278" s="30">
        <v>2</v>
      </c>
      <c r="K278" s="34">
        <v>10000000</v>
      </c>
      <c r="L278" s="16">
        <f t="shared" si="4"/>
        <v>20000000</v>
      </c>
    </row>
    <row r="279" spans="1:12" ht="15">
      <c r="A279" s="12">
        <v>132</v>
      </c>
      <c r="B279" s="12" t="s">
        <v>766</v>
      </c>
      <c r="C279" s="30" t="s">
        <v>767</v>
      </c>
      <c r="D279" s="30" t="s">
        <v>28</v>
      </c>
      <c r="E279" s="36"/>
      <c r="F279" s="31" t="s">
        <v>28</v>
      </c>
      <c r="G279" s="31" t="s">
        <v>772</v>
      </c>
      <c r="H279" s="33" t="s">
        <v>773</v>
      </c>
      <c r="I279" s="30" t="s">
        <v>774</v>
      </c>
      <c r="J279" s="30">
        <v>1</v>
      </c>
      <c r="K279" s="34">
        <v>1385040</v>
      </c>
      <c r="L279" s="16">
        <f t="shared" si="4"/>
        <v>1385040</v>
      </c>
    </row>
    <row r="280" spans="1:12" ht="25.5">
      <c r="A280" s="12">
        <v>132</v>
      </c>
      <c r="B280" s="12" t="s">
        <v>775</v>
      </c>
      <c r="C280" s="30" t="s">
        <v>776</v>
      </c>
      <c r="D280" s="30" t="s">
        <v>777</v>
      </c>
      <c r="E280" s="36"/>
      <c r="F280" s="31" t="s">
        <v>778</v>
      </c>
      <c r="G280" s="31" t="s">
        <v>779</v>
      </c>
      <c r="H280" s="33" t="s">
        <v>780</v>
      </c>
      <c r="I280" s="30" t="s">
        <v>781</v>
      </c>
      <c r="J280" s="30">
        <v>2</v>
      </c>
      <c r="K280" s="34">
        <v>800000</v>
      </c>
      <c r="L280" s="16">
        <f t="shared" si="4"/>
        <v>1600000</v>
      </c>
    </row>
    <row r="281" spans="1:12" ht="25.5">
      <c r="A281" s="12">
        <v>132</v>
      </c>
      <c r="B281" s="12" t="s">
        <v>775</v>
      </c>
      <c r="C281" s="30" t="s">
        <v>776</v>
      </c>
      <c r="D281" s="30"/>
      <c r="E281" s="36"/>
      <c r="F281" s="31"/>
      <c r="G281" s="31" t="s">
        <v>782</v>
      </c>
      <c r="H281" s="33" t="s">
        <v>783</v>
      </c>
      <c r="I281" s="30"/>
      <c r="J281" s="30"/>
      <c r="K281" s="34"/>
      <c r="L281" s="16">
        <f t="shared" si="4"/>
        <v>0</v>
      </c>
    </row>
    <row r="282" spans="1:12" ht="25.5">
      <c r="A282" s="12">
        <v>132</v>
      </c>
      <c r="B282" s="12" t="s">
        <v>775</v>
      </c>
      <c r="C282" s="30" t="s">
        <v>776</v>
      </c>
      <c r="D282" s="30" t="s">
        <v>777</v>
      </c>
      <c r="E282" s="36"/>
      <c r="F282" s="31" t="s">
        <v>784</v>
      </c>
      <c r="G282" s="31" t="s">
        <v>785</v>
      </c>
      <c r="H282" s="33" t="s">
        <v>786</v>
      </c>
      <c r="I282" s="30"/>
      <c r="J282" s="30">
        <v>1</v>
      </c>
      <c r="K282" s="34">
        <v>230000</v>
      </c>
      <c r="L282" s="16">
        <f t="shared" si="4"/>
        <v>230000</v>
      </c>
    </row>
    <row r="283" spans="1:12" ht="15">
      <c r="A283" s="12">
        <v>132</v>
      </c>
      <c r="B283" s="12" t="s">
        <v>775</v>
      </c>
      <c r="C283" s="30" t="s">
        <v>776</v>
      </c>
      <c r="D283" s="30"/>
      <c r="E283" s="36"/>
      <c r="F283" s="31"/>
      <c r="G283" s="31" t="s">
        <v>787</v>
      </c>
      <c r="H283" s="30" t="s">
        <v>788</v>
      </c>
      <c r="I283" s="30"/>
      <c r="J283" s="30"/>
      <c r="K283" s="34"/>
      <c r="L283" s="16">
        <f t="shared" si="4"/>
        <v>0</v>
      </c>
    </row>
    <row r="284" spans="1:12" ht="25.5">
      <c r="A284" s="12">
        <v>132</v>
      </c>
      <c r="B284" s="12" t="s">
        <v>775</v>
      </c>
      <c r="C284" s="30" t="s">
        <v>776</v>
      </c>
      <c r="D284" s="30" t="s">
        <v>777</v>
      </c>
      <c r="E284" s="36"/>
      <c r="F284" s="31" t="s">
        <v>789</v>
      </c>
      <c r="G284" s="31" t="s">
        <v>790</v>
      </c>
      <c r="H284" s="30" t="s">
        <v>791</v>
      </c>
      <c r="I284" s="30"/>
      <c r="J284" s="30"/>
      <c r="K284" s="34"/>
      <c r="L284" s="16">
        <f t="shared" si="4"/>
        <v>0</v>
      </c>
    </row>
    <row r="285" spans="1:12" ht="25.5">
      <c r="A285" s="12">
        <v>132</v>
      </c>
      <c r="B285" s="12" t="s">
        <v>775</v>
      </c>
      <c r="C285" s="30" t="s">
        <v>776</v>
      </c>
      <c r="D285" s="30"/>
      <c r="E285" s="36"/>
      <c r="F285" s="31"/>
      <c r="G285" s="31" t="s">
        <v>792</v>
      </c>
      <c r="H285" s="30" t="s">
        <v>793</v>
      </c>
      <c r="I285" s="30" t="s">
        <v>781</v>
      </c>
      <c r="J285" s="30">
        <v>1</v>
      </c>
      <c r="K285" s="34">
        <v>2610000</v>
      </c>
      <c r="L285" s="16">
        <f t="shared" si="4"/>
        <v>2610000</v>
      </c>
    </row>
    <row r="286" spans="1:12" ht="15">
      <c r="A286" s="12">
        <v>132</v>
      </c>
      <c r="B286" s="12" t="s">
        <v>775</v>
      </c>
      <c r="C286" s="30" t="s">
        <v>776</v>
      </c>
      <c r="D286" s="30"/>
      <c r="E286" s="36"/>
      <c r="F286" s="31"/>
      <c r="G286" s="31" t="s">
        <v>794</v>
      </c>
      <c r="H286" s="30"/>
      <c r="I286" s="30"/>
      <c r="J286" s="30"/>
      <c r="K286" s="34"/>
      <c r="L286" s="16">
        <f t="shared" si="4"/>
        <v>0</v>
      </c>
    </row>
    <row r="287" spans="1:12" ht="15">
      <c r="A287" s="12">
        <v>132</v>
      </c>
      <c r="B287" s="12" t="s">
        <v>775</v>
      </c>
      <c r="C287" s="30" t="s">
        <v>776</v>
      </c>
      <c r="D287" s="30" t="s">
        <v>777</v>
      </c>
      <c r="E287" s="36"/>
      <c r="F287" s="31" t="s">
        <v>789</v>
      </c>
      <c r="G287" s="31" t="s">
        <v>795</v>
      </c>
      <c r="H287" s="30" t="s">
        <v>791</v>
      </c>
      <c r="I287" s="30"/>
      <c r="J287" s="30"/>
      <c r="K287" s="34"/>
      <c r="L287" s="16">
        <f t="shared" si="4"/>
        <v>0</v>
      </c>
    </row>
    <row r="288" spans="1:12" ht="25.5">
      <c r="A288" s="12">
        <v>132</v>
      </c>
      <c r="B288" s="12" t="s">
        <v>775</v>
      </c>
      <c r="C288" s="30" t="s">
        <v>776</v>
      </c>
      <c r="D288" s="30"/>
      <c r="E288" s="36"/>
      <c r="F288" s="31"/>
      <c r="G288" s="31" t="s">
        <v>792</v>
      </c>
      <c r="H288" s="30" t="s">
        <v>796</v>
      </c>
      <c r="I288" s="30" t="s">
        <v>781</v>
      </c>
      <c r="J288" s="30">
        <v>1</v>
      </c>
      <c r="K288" s="34">
        <v>2610000</v>
      </c>
      <c r="L288" s="16">
        <f t="shared" si="4"/>
        <v>2610000</v>
      </c>
    </row>
    <row r="289" spans="1:12" ht="15">
      <c r="A289" s="12">
        <v>132</v>
      </c>
      <c r="B289" s="12" t="s">
        <v>775</v>
      </c>
      <c r="C289" s="30" t="s">
        <v>776</v>
      </c>
      <c r="D289" s="30"/>
      <c r="E289" s="36"/>
      <c r="F289" s="31"/>
      <c r="G289" s="31" t="s">
        <v>794</v>
      </c>
      <c r="H289" s="30"/>
      <c r="I289" s="30"/>
      <c r="J289" s="30"/>
      <c r="K289" s="34"/>
      <c r="L289" s="16">
        <f t="shared" si="4"/>
        <v>0</v>
      </c>
    </row>
    <row r="290" spans="1:12" ht="15">
      <c r="A290" s="12">
        <v>132</v>
      </c>
      <c r="B290" s="12" t="s">
        <v>775</v>
      </c>
      <c r="C290" s="30" t="s">
        <v>776</v>
      </c>
      <c r="D290" s="30" t="s">
        <v>777</v>
      </c>
      <c r="E290" s="36"/>
      <c r="F290" s="31" t="s">
        <v>797</v>
      </c>
      <c r="G290" s="31" t="s">
        <v>798</v>
      </c>
      <c r="H290" s="30" t="s">
        <v>791</v>
      </c>
      <c r="I290" s="30" t="s">
        <v>781</v>
      </c>
      <c r="J290" s="30">
        <v>1</v>
      </c>
      <c r="K290" s="34">
        <v>1074000</v>
      </c>
      <c r="L290" s="16">
        <f t="shared" si="4"/>
        <v>1074000</v>
      </c>
    </row>
    <row r="291" spans="1:12" ht="25.5">
      <c r="A291" s="12">
        <v>132</v>
      </c>
      <c r="B291" s="12" t="s">
        <v>775</v>
      </c>
      <c r="C291" s="30" t="s">
        <v>776</v>
      </c>
      <c r="D291" s="30"/>
      <c r="E291" s="36"/>
      <c r="F291" s="31"/>
      <c r="G291" s="31" t="s">
        <v>799</v>
      </c>
      <c r="H291" s="30" t="s">
        <v>800</v>
      </c>
      <c r="I291" s="30"/>
      <c r="J291" s="30"/>
      <c r="K291" s="34"/>
      <c r="L291" s="16">
        <f t="shared" si="4"/>
        <v>0</v>
      </c>
    </row>
    <row r="292" spans="1:12" ht="25.5">
      <c r="A292" s="12">
        <v>132</v>
      </c>
      <c r="B292" s="12" t="s">
        <v>775</v>
      </c>
      <c r="C292" s="30" t="s">
        <v>776</v>
      </c>
      <c r="D292" s="30"/>
      <c r="E292" s="36"/>
      <c r="F292" s="31"/>
      <c r="G292" s="31" t="s">
        <v>801</v>
      </c>
      <c r="H292" s="30"/>
      <c r="I292" s="30"/>
      <c r="J292" s="30"/>
      <c r="K292" s="34"/>
      <c r="L292" s="16">
        <f t="shared" si="4"/>
        <v>0</v>
      </c>
    </row>
    <row r="293" spans="1:12" ht="15">
      <c r="A293" s="12">
        <v>132</v>
      </c>
      <c r="B293" s="12" t="s">
        <v>775</v>
      </c>
      <c r="C293" s="30" t="s">
        <v>776</v>
      </c>
      <c r="D293" s="30" t="s">
        <v>802</v>
      </c>
      <c r="E293" s="36"/>
      <c r="F293" s="31" t="s">
        <v>803</v>
      </c>
      <c r="G293" s="31" t="s">
        <v>804</v>
      </c>
      <c r="H293" s="30"/>
      <c r="I293" s="30" t="s">
        <v>781</v>
      </c>
      <c r="J293" s="30">
        <v>1</v>
      </c>
      <c r="K293" s="34">
        <v>850000</v>
      </c>
      <c r="L293" s="16">
        <f t="shared" si="4"/>
        <v>850000</v>
      </c>
    </row>
    <row r="294" spans="1:12" ht="25.5">
      <c r="A294" s="12">
        <v>132</v>
      </c>
      <c r="B294" s="12" t="s">
        <v>775</v>
      </c>
      <c r="C294" s="30" t="s">
        <v>776</v>
      </c>
      <c r="D294" s="30" t="s">
        <v>802</v>
      </c>
      <c r="E294" s="36"/>
      <c r="F294" s="31" t="s">
        <v>805</v>
      </c>
      <c r="G294" s="31" t="s">
        <v>806</v>
      </c>
      <c r="H294" s="30" t="s">
        <v>552</v>
      </c>
      <c r="I294" s="30" t="s">
        <v>781</v>
      </c>
      <c r="J294" s="30">
        <v>1</v>
      </c>
      <c r="K294" s="34">
        <v>15000000</v>
      </c>
      <c r="L294" s="16">
        <f t="shared" si="4"/>
        <v>15000000</v>
      </c>
    </row>
    <row r="295" spans="1:12" ht="15">
      <c r="A295" s="12">
        <v>132</v>
      </c>
      <c r="B295" s="12" t="s">
        <v>775</v>
      </c>
      <c r="C295" s="30" t="s">
        <v>776</v>
      </c>
      <c r="D295" s="30"/>
      <c r="E295" s="36"/>
      <c r="F295" s="37" t="s">
        <v>807</v>
      </c>
      <c r="G295" s="31" t="s">
        <v>808</v>
      </c>
      <c r="H295" s="30" t="s">
        <v>809</v>
      </c>
      <c r="I295" s="30"/>
      <c r="J295" s="30"/>
      <c r="K295" s="34"/>
      <c r="L295" s="16">
        <f t="shared" si="4"/>
        <v>0</v>
      </c>
    </row>
    <row r="296" spans="1:12" ht="25.5">
      <c r="A296" s="12">
        <v>132</v>
      </c>
      <c r="B296" s="12" t="s">
        <v>775</v>
      </c>
      <c r="C296" s="30" t="s">
        <v>776</v>
      </c>
      <c r="D296" s="30" t="s">
        <v>802</v>
      </c>
      <c r="E296" s="36"/>
      <c r="F296" s="31" t="s">
        <v>810</v>
      </c>
      <c r="G296" s="31" t="s">
        <v>811</v>
      </c>
      <c r="H296" s="30"/>
      <c r="I296" s="30" t="s">
        <v>781</v>
      </c>
      <c r="J296" s="30">
        <v>1</v>
      </c>
      <c r="K296" s="34">
        <v>910000</v>
      </c>
      <c r="L296" s="16">
        <f t="shared" si="4"/>
        <v>910000</v>
      </c>
    </row>
    <row r="297" spans="1:14" ht="25.5">
      <c r="A297" s="12">
        <v>132</v>
      </c>
      <c r="B297" s="12" t="s">
        <v>775</v>
      </c>
      <c r="C297" s="30" t="s">
        <v>776</v>
      </c>
      <c r="D297" s="30" t="s">
        <v>812</v>
      </c>
      <c r="E297" s="36"/>
      <c r="F297" s="31" t="s">
        <v>812</v>
      </c>
      <c r="G297" s="32" t="s">
        <v>813</v>
      </c>
      <c r="H297" s="30" t="s">
        <v>814</v>
      </c>
      <c r="I297" s="30" t="s">
        <v>781</v>
      </c>
      <c r="J297" s="30">
        <v>1</v>
      </c>
      <c r="K297" s="34">
        <v>2206204</v>
      </c>
      <c r="L297" s="16">
        <f t="shared" si="4"/>
        <v>2206204</v>
      </c>
      <c r="M297" s="43">
        <f>SUM(L297:L307)</f>
        <v>7435194</v>
      </c>
      <c r="N297" s="44">
        <v>5383850</v>
      </c>
    </row>
    <row r="298" spans="1:14" ht="25.5">
      <c r="A298" s="12">
        <v>132</v>
      </c>
      <c r="B298" s="12" t="s">
        <v>775</v>
      </c>
      <c r="C298" s="30" t="s">
        <v>776</v>
      </c>
      <c r="D298" s="30" t="s">
        <v>815</v>
      </c>
      <c r="E298" s="36"/>
      <c r="F298" s="31" t="s">
        <v>815</v>
      </c>
      <c r="G298" s="32" t="s">
        <v>816</v>
      </c>
      <c r="H298" s="30" t="s">
        <v>817</v>
      </c>
      <c r="I298" s="30" t="s">
        <v>781</v>
      </c>
      <c r="J298" s="30">
        <v>1</v>
      </c>
      <c r="K298" s="34">
        <v>1189058</v>
      </c>
      <c r="L298" s="16">
        <f t="shared" si="4"/>
        <v>1189058</v>
      </c>
      <c r="M298" s="43"/>
      <c r="N298" s="44"/>
    </row>
    <row r="299" spans="1:14" ht="25.5">
      <c r="A299" s="12">
        <v>132</v>
      </c>
      <c r="B299" s="12" t="s">
        <v>775</v>
      </c>
      <c r="C299" s="30" t="s">
        <v>776</v>
      </c>
      <c r="D299" s="30"/>
      <c r="E299" s="36"/>
      <c r="F299" s="31"/>
      <c r="G299" s="32" t="s">
        <v>818</v>
      </c>
      <c r="H299" s="30" t="s">
        <v>819</v>
      </c>
      <c r="I299" s="30" t="s">
        <v>781</v>
      </c>
      <c r="J299" s="30">
        <v>1</v>
      </c>
      <c r="K299" s="34">
        <v>1547208</v>
      </c>
      <c r="L299" s="16">
        <f t="shared" si="4"/>
        <v>1547208</v>
      </c>
      <c r="M299" s="43"/>
      <c r="N299" s="44"/>
    </row>
    <row r="300" spans="1:14" ht="25.5">
      <c r="A300" s="12">
        <v>132</v>
      </c>
      <c r="B300" s="12" t="s">
        <v>775</v>
      </c>
      <c r="C300" s="30" t="s">
        <v>776</v>
      </c>
      <c r="D300" s="30"/>
      <c r="E300" s="36"/>
      <c r="F300" s="31"/>
      <c r="G300" s="32" t="s">
        <v>820</v>
      </c>
      <c r="H300" s="30" t="s">
        <v>821</v>
      </c>
      <c r="I300" s="30" t="s">
        <v>781</v>
      </c>
      <c r="J300" s="30">
        <v>1</v>
      </c>
      <c r="K300" s="34">
        <v>1031472</v>
      </c>
      <c r="L300" s="16">
        <f t="shared" si="4"/>
        <v>1031472</v>
      </c>
      <c r="M300" s="43"/>
      <c r="N300" s="44"/>
    </row>
    <row r="301" spans="1:14" ht="15">
      <c r="A301" s="12">
        <v>132</v>
      </c>
      <c r="B301" s="12" t="s">
        <v>775</v>
      </c>
      <c r="C301" s="30" t="s">
        <v>776</v>
      </c>
      <c r="D301" s="30"/>
      <c r="E301" s="36"/>
      <c r="F301" s="31"/>
      <c r="G301" s="32" t="s">
        <v>822</v>
      </c>
      <c r="H301" s="30"/>
      <c r="I301" s="30"/>
      <c r="J301" s="30"/>
      <c r="K301" s="34"/>
      <c r="L301" s="16">
        <f t="shared" si="4"/>
        <v>0</v>
      </c>
      <c r="M301" s="43"/>
      <c r="N301" s="44"/>
    </row>
    <row r="302" spans="1:14" ht="25.5">
      <c r="A302" s="12">
        <v>132</v>
      </c>
      <c r="B302" s="12" t="s">
        <v>775</v>
      </c>
      <c r="C302" s="30" t="s">
        <v>776</v>
      </c>
      <c r="D302" s="30"/>
      <c r="E302" s="36"/>
      <c r="F302" s="31"/>
      <c r="G302" s="32" t="s">
        <v>823</v>
      </c>
      <c r="H302" s="30" t="s">
        <v>824</v>
      </c>
      <c r="I302" s="30" t="s">
        <v>781</v>
      </c>
      <c r="J302" s="30">
        <v>1</v>
      </c>
      <c r="K302" s="34">
        <v>85956</v>
      </c>
      <c r="L302" s="16">
        <f t="shared" si="4"/>
        <v>85956</v>
      </c>
      <c r="M302" s="43"/>
      <c r="N302" s="44"/>
    </row>
    <row r="303" spans="1:14" ht="25.5">
      <c r="A303" s="12">
        <v>132</v>
      </c>
      <c r="B303" s="12" t="s">
        <v>775</v>
      </c>
      <c r="C303" s="30" t="s">
        <v>776</v>
      </c>
      <c r="D303" s="30"/>
      <c r="E303" s="36"/>
      <c r="F303" s="31"/>
      <c r="G303" s="32" t="s">
        <v>825</v>
      </c>
      <c r="H303" s="30"/>
      <c r="I303" s="30"/>
      <c r="J303" s="30"/>
      <c r="K303" s="34"/>
      <c r="L303" s="16">
        <f t="shared" si="4"/>
        <v>0</v>
      </c>
      <c r="M303" s="43"/>
      <c r="N303" s="44"/>
    </row>
    <row r="304" spans="1:14" ht="25.5">
      <c r="A304" s="12">
        <v>132</v>
      </c>
      <c r="B304" s="12" t="s">
        <v>775</v>
      </c>
      <c r="C304" s="30" t="s">
        <v>776</v>
      </c>
      <c r="D304" s="30"/>
      <c r="E304" s="36"/>
      <c r="F304" s="31"/>
      <c r="G304" s="32" t="s">
        <v>826</v>
      </c>
      <c r="H304" s="30" t="s">
        <v>827</v>
      </c>
      <c r="I304" s="30" t="s">
        <v>781</v>
      </c>
      <c r="J304" s="30">
        <v>1</v>
      </c>
      <c r="K304" s="34">
        <v>845234</v>
      </c>
      <c r="L304" s="16">
        <f t="shared" si="4"/>
        <v>845234</v>
      </c>
      <c r="M304" s="43"/>
      <c r="N304" s="44"/>
    </row>
    <row r="305" spans="1:14" ht="38.25">
      <c r="A305" s="12">
        <v>132</v>
      </c>
      <c r="B305" s="12" t="s">
        <v>775</v>
      </c>
      <c r="C305" s="30" t="s">
        <v>776</v>
      </c>
      <c r="D305" s="30"/>
      <c r="E305" s="36"/>
      <c r="F305" s="31"/>
      <c r="G305" s="32" t="s">
        <v>828</v>
      </c>
      <c r="H305" s="30" t="s">
        <v>829</v>
      </c>
      <c r="I305" s="30" t="s">
        <v>781</v>
      </c>
      <c r="J305" s="30">
        <v>1</v>
      </c>
      <c r="K305" s="34">
        <v>343824</v>
      </c>
      <c r="L305" s="16">
        <f t="shared" si="4"/>
        <v>343824</v>
      </c>
      <c r="M305" s="43"/>
      <c r="N305" s="44"/>
    </row>
    <row r="306" spans="1:14" ht="15">
      <c r="A306" s="12">
        <v>132</v>
      </c>
      <c r="B306" s="12" t="s">
        <v>775</v>
      </c>
      <c r="C306" s="30" t="s">
        <v>776</v>
      </c>
      <c r="D306" s="30"/>
      <c r="E306" s="36"/>
      <c r="F306" s="31"/>
      <c r="G306" s="32" t="s">
        <v>830</v>
      </c>
      <c r="H306" s="30" t="s">
        <v>831</v>
      </c>
      <c r="I306" s="30" t="s">
        <v>781</v>
      </c>
      <c r="J306" s="30">
        <v>1</v>
      </c>
      <c r="K306" s="34">
        <v>28652</v>
      </c>
      <c r="L306" s="16">
        <f t="shared" si="4"/>
        <v>28652</v>
      </c>
      <c r="M306" s="43"/>
      <c r="N306" s="44"/>
    </row>
    <row r="307" spans="1:14" ht="15">
      <c r="A307" s="12">
        <v>132</v>
      </c>
      <c r="B307" s="12" t="s">
        <v>775</v>
      </c>
      <c r="C307" s="30" t="s">
        <v>776</v>
      </c>
      <c r="D307" s="30"/>
      <c r="E307" s="36"/>
      <c r="F307" s="31"/>
      <c r="G307" s="32" t="s">
        <v>832</v>
      </c>
      <c r="H307" s="30" t="s">
        <v>833</v>
      </c>
      <c r="I307" s="30" t="s">
        <v>781</v>
      </c>
      <c r="J307" s="30">
        <v>1</v>
      </c>
      <c r="K307" s="34">
        <v>157586</v>
      </c>
      <c r="L307" s="16">
        <f t="shared" si="4"/>
        <v>157586</v>
      </c>
      <c r="M307" s="43"/>
      <c r="N307" s="44"/>
    </row>
    <row r="308" spans="1:12" ht="25.5">
      <c r="A308" s="12">
        <v>132</v>
      </c>
      <c r="B308" s="12" t="s">
        <v>775</v>
      </c>
      <c r="C308" s="30" t="s">
        <v>776</v>
      </c>
      <c r="D308" s="30" t="s">
        <v>834</v>
      </c>
      <c r="E308" s="36"/>
      <c r="F308" s="31" t="s">
        <v>834</v>
      </c>
      <c r="G308" s="32" t="s">
        <v>835</v>
      </c>
      <c r="H308" s="30" t="s">
        <v>836</v>
      </c>
      <c r="I308" s="30" t="s">
        <v>781</v>
      </c>
      <c r="J308" s="30">
        <v>1</v>
      </c>
      <c r="K308" s="34">
        <v>28465359</v>
      </c>
      <c r="L308" s="16">
        <f t="shared" si="4"/>
        <v>28465359</v>
      </c>
    </row>
    <row r="309" spans="1:12" ht="38.25">
      <c r="A309" s="12">
        <v>132</v>
      </c>
      <c r="B309" s="12" t="s">
        <v>775</v>
      </c>
      <c r="C309" s="30" t="s">
        <v>776</v>
      </c>
      <c r="D309" s="30"/>
      <c r="E309" s="36"/>
      <c r="F309" s="31"/>
      <c r="G309" s="32" t="s">
        <v>837</v>
      </c>
      <c r="H309" s="30" t="s">
        <v>838</v>
      </c>
      <c r="I309" s="30"/>
      <c r="J309" s="30"/>
      <c r="K309" s="34">
        <v>23718585</v>
      </c>
      <c r="L309" s="16">
        <f t="shared" si="4"/>
        <v>0</v>
      </c>
    </row>
    <row r="310" spans="1:12" ht="25.5">
      <c r="A310" s="12">
        <v>132</v>
      </c>
      <c r="B310" s="12" t="s">
        <v>775</v>
      </c>
      <c r="C310" s="30" t="s">
        <v>776</v>
      </c>
      <c r="D310" s="30" t="s">
        <v>839</v>
      </c>
      <c r="E310" s="36"/>
      <c r="F310" s="31" t="s">
        <v>839</v>
      </c>
      <c r="G310" s="32" t="s">
        <v>840</v>
      </c>
      <c r="H310" s="30" t="s">
        <v>841</v>
      </c>
      <c r="I310" s="30" t="s">
        <v>781</v>
      </c>
      <c r="J310" s="30">
        <v>1</v>
      </c>
      <c r="K310" s="34">
        <v>2800000</v>
      </c>
      <c r="L310" s="16">
        <f t="shared" si="4"/>
        <v>2800000</v>
      </c>
    </row>
    <row r="311" spans="1:12" ht="15">
      <c r="A311" s="12">
        <v>132</v>
      </c>
      <c r="B311" s="12" t="s">
        <v>775</v>
      </c>
      <c r="C311" s="30" t="s">
        <v>776</v>
      </c>
      <c r="D311" s="30" t="s">
        <v>842</v>
      </c>
      <c r="E311" s="36"/>
      <c r="F311" s="31" t="s">
        <v>842</v>
      </c>
      <c r="G311" s="32" t="s">
        <v>843</v>
      </c>
      <c r="H311" s="30" t="s">
        <v>844</v>
      </c>
      <c r="I311" s="30" t="s">
        <v>781</v>
      </c>
      <c r="J311" s="30">
        <v>1</v>
      </c>
      <c r="K311" s="34">
        <v>1803000</v>
      </c>
      <c r="L311" s="16">
        <f t="shared" si="4"/>
        <v>1803000</v>
      </c>
    </row>
    <row r="312" spans="1:12" ht="25.5">
      <c r="A312" s="12">
        <v>132</v>
      </c>
      <c r="B312" s="12" t="s">
        <v>845</v>
      </c>
      <c r="C312" s="30" t="s">
        <v>846</v>
      </c>
      <c r="D312" s="30" t="s">
        <v>847</v>
      </c>
      <c r="E312" s="36"/>
      <c r="F312" s="30" t="s">
        <v>848</v>
      </c>
      <c r="G312" s="32" t="s">
        <v>849</v>
      </c>
      <c r="H312" s="30" t="s">
        <v>850</v>
      </c>
      <c r="I312" s="30" t="s">
        <v>851</v>
      </c>
      <c r="J312" s="30">
        <v>1</v>
      </c>
      <c r="K312" s="34">
        <v>900000</v>
      </c>
      <c r="L312" s="16">
        <f t="shared" si="4"/>
        <v>900000</v>
      </c>
    </row>
    <row r="313" spans="1:12" ht="38.25">
      <c r="A313" s="12">
        <v>132</v>
      </c>
      <c r="B313" s="12" t="s">
        <v>845</v>
      </c>
      <c r="C313" s="30" t="s">
        <v>846</v>
      </c>
      <c r="D313" s="30" t="s">
        <v>847</v>
      </c>
      <c r="E313" s="36"/>
      <c r="F313" s="30" t="s">
        <v>852</v>
      </c>
      <c r="G313" s="32" t="s">
        <v>853</v>
      </c>
      <c r="H313" s="30" t="s">
        <v>854</v>
      </c>
      <c r="I313" s="30" t="s">
        <v>851</v>
      </c>
      <c r="J313" s="30">
        <v>1</v>
      </c>
      <c r="K313" s="34">
        <v>2000000</v>
      </c>
      <c r="L313" s="16">
        <f t="shared" si="4"/>
        <v>2000000</v>
      </c>
    </row>
    <row r="314" spans="1:12" ht="63.75">
      <c r="A314" s="12">
        <v>132</v>
      </c>
      <c r="B314" s="12" t="s">
        <v>845</v>
      </c>
      <c r="C314" s="30" t="s">
        <v>846</v>
      </c>
      <c r="D314" s="30" t="s">
        <v>847</v>
      </c>
      <c r="E314" s="36"/>
      <c r="F314" s="30" t="s">
        <v>852</v>
      </c>
      <c r="G314" s="32" t="s">
        <v>855</v>
      </c>
      <c r="H314" s="30" t="s">
        <v>856</v>
      </c>
      <c r="I314" s="30" t="s">
        <v>851</v>
      </c>
      <c r="J314" s="30">
        <v>2</v>
      </c>
      <c r="K314" s="34">
        <v>2000000</v>
      </c>
      <c r="L314" s="16">
        <f t="shared" si="4"/>
        <v>4000000</v>
      </c>
    </row>
    <row r="315" spans="1:12" ht="51">
      <c r="A315" s="12">
        <v>132</v>
      </c>
      <c r="B315" s="12" t="s">
        <v>845</v>
      </c>
      <c r="C315" s="30" t="s">
        <v>846</v>
      </c>
      <c r="D315" s="30" t="s">
        <v>847</v>
      </c>
      <c r="E315" s="36"/>
      <c r="F315" s="30" t="s">
        <v>852</v>
      </c>
      <c r="G315" s="32" t="s">
        <v>857</v>
      </c>
      <c r="H315" s="30" t="s">
        <v>858</v>
      </c>
      <c r="I315" s="30" t="s">
        <v>851</v>
      </c>
      <c r="J315" s="30">
        <v>10</v>
      </c>
      <c r="K315" s="34">
        <v>280000</v>
      </c>
      <c r="L315" s="16">
        <f t="shared" si="4"/>
        <v>2800000</v>
      </c>
    </row>
    <row r="316" spans="1:12" ht="51">
      <c r="A316" s="12">
        <v>132</v>
      </c>
      <c r="B316" s="12" t="s">
        <v>845</v>
      </c>
      <c r="C316" s="30" t="s">
        <v>846</v>
      </c>
      <c r="D316" s="30" t="s">
        <v>847</v>
      </c>
      <c r="E316" s="36"/>
      <c r="F316" s="30" t="s">
        <v>852</v>
      </c>
      <c r="G316" s="32" t="s">
        <v>859</v>
      </c>
      <c r="H316" s="30" t="s">
        <v>858</v>
      </c>
      <c r="I316" s="30" t="s">
        <v>851</v>
      </c>
      <c r="J316" s="30">
        <v>12</v>
      </c>
      <c r="K316" s="34">
        <v>370000</v>
      </c>
      <c r="L316" s="16">
        <f t="shared" si="4"/>
        <v>4440000</v>
      </c>
    </row>
    <row r="317" spans="1:12" ht="38.25">
      <c r="A317" s="12">
        <v>132</v>
      </c>
      <c r="B317" s="12" t="s">
        <v>845</v>
      </c>
      <c r="C317" s="30" t="s">
        <v>846</v>
      </c>
      <c r="D317" s="30" t="s">
        <v>847</v>
      </c>
      <c r="E317" s="36"/>
      <c r="F317" s="30" t="s">
        <v>860</v>
      </c>
      <c r="G317" s="32" t="s">
        <v>861</v>
      </c>
      <c r="H317" s="30"/>
      <c r="I317" s="30" t="s">
        <v>851</v>
      </c>
      <c r="J317" s="30">
        <v>6</v>
      </c>
      <c r="K317" s="34">
        <v>400000</v>
      </c>
      <c r="L317" s="16">
        <f t="shared" si="4"/>
        <v>2400000</v>
      </c>
    </row>
    <row r="318" spans="1:12" ht="38.25">
      <c r="A318" s="12">
        <v>132</v>
      </c>
      <c r="B318" s="12" t="s">
        <v>845</v>
      </c>
      <c r="C318" s="30" t="s">
        <v>846</v>
      </c>
      <c r="D318" s="30" t="s">
        <v>847</v>
      </c>
      <c r="E318" s="36"/>
      <c r="F318" s="30" t="s">
        <v>862</v>
      </c>
      <c r="G318" s="32" t="s">
        <v>863</v>
      </c>
      <c r="H318" s="30" t="s">
        <v>854</v>
      </c>
      <c r="I318" s="30" t="s">
        <v>851</v>
      </c>
      <c r="J318" s="30">
        <v>2</v>
      </c>
      <c r="K318" s="34">
        <v>1200000</v>
      </c>
      <c r="L318" s="16">
        <f t="shared" si="4"/>
        <v>2400000</v>
      </c>
    </row>
    <row r="319" spans="1:12" ht="15">
      <c r="A319" s="12">
        <v>132</v>
      </c>
      <c r="B319" s="12" t="s">
        <v>845</v>
      </c>
      <c r="C319" s="30" t="s">
        <v>846</v>
      </c>
      <c r="D319" s="30" t="s">
        <v>847</v>
      </c>
      <c r="E319" s="36"/>
      <c r="F319" s="30" t="s">
        <v>864</v>
      </c>
      <c r="G319" s="32" t="s">
        <v>865</v>
      </c>
      <c r="H319" s="30" t="s">
        <v>866</v>
      </c>
      <c r="I319" s="30" t="s">
        <v>851</v>
      </c>
      <c r="J319" s="30">
        <v>2</v>
      </c>
      <c r="K319" s="34">
        <v>260000</v>
      </c>
      <c r="L319" s="16">
        <f t="shared" si="4"/>
        <v>520000</v>
      </c>
    </row>
    <row r="320" spans="1:12" ht="38.25">
      <c r="A320" s="12">
        <v>132</v>
      </c>
      <c r="B320" s="12" t="s">
        <v>845</v>
      </c>
      <c r="C320" s="30" t="s">
        <v>846</v>
      </c>
      <c r="D320" s="30" t="s">
        <v>847</v>
      </c>
      <c r="E320" s="36"/>
      <c r="F320" s="30" t="s">
        <v>867</v>
      </c>
      <c r="G320" s="32" t="s">
        <v>868</v>
      </c>
      <c r="H320" s="30"/>
      <c r="I320" s="30" t="s">
        <v>851</v>
      </c>
      <c r="J320" s="30">
        <v>15</v>
      </c>
      <c r="K320" s="34">
        <v>120000</v>
      </c>
      <c r="L320" s="16">
        <f t="shared" si="4"/>
        <v>1800000</v>
      </c>
    </row>
    <row r="321" spans="1:12" ht="38.25">
      <c r="A321" s="12">
        <v>132</v>
      </c>
      <c r="B321" s="12" t="s">
        <v>845</v>
      </c>
      <c r="C321" s="30" t="s">
        <v>846</v>
      </c>
      <c r="D321" s="30" t="s">
        <v>847</v>
      </c>
      <c r="E321" s="36"/>
      <c r="F321" s="30" t="s">
        <v>869</v>
      </c>
      <c r="G321" s="32" t="s">
        <v>870</v>
      </c>
      <c r="H321" s="30" t="s">
        <v>850</v>
      </c>
      <c r="I321" s="30" t="s">
        <v>851</v>
      </c>
      <c r="J321" s="30">
        <v>24</v>
      </c>
      <c r="K321" s="34">
        <v>240000</v>
      </c>
      <c r="L321" s="16">
        <f t="shared" si="4"/>
        <v>5760000</v>
      </c>
    </row>
    <row r="322" spans="1:12" ht="38.25">
      <c r="A322" s="12">
        <v>132</v>
      </c>
      <c r="B322" s="12" t="s">
        <v>845</v>
      </c>
      <c r="C322" s="30" t="s">
        <v>846</v>
      </c>
      <c r="D322" s="30" t="s">
        <v>847</v>
      </c>
      <c r="E322" s="36"/>
      <c r="F322" s="30" t="s">
        <v>871</v>
      </c>
      <c r="G322" s="32" t="s">
        <v>872</v>
      </c>
      <c r="H322" s="30" t="s">
        <v>873</v>
      </c>
      <c r="I322" s="30" t="s">
        <v>851</v>
      </c>
      <c r="J322" s="30">
        <v>1</v>
      </c>
      <c r="K322" s="34">
        <v>18000000</v>
      </c>
      <c r="L322" s="16">
        <f t="shared" si="4"/>
        <v>18000000</v>
      </c>
    </row>
    <row r="323" spans="1:12" ht="25.5">
      <c r="A323" s="12">
        <v>132</v>
      </c>
      <c r="B323" s="12" t="s">
        <v>874</v>
      </c>
      <c r="C323" s="30" t="s">
        <v>875</v>
      </c>
      <c r="D323" s="14" t="s">
        <v>14</v>
      </c>
      <c r="E323" s="36"/>
      <c r="F323" s="31" t="s">
        <v>628</v>
      </c>
      <c r="G323" s="31" t="s">
        <v>314</v>
      </c>
      <c r="H323" s="30" t="s">
        <v>876</v>
      </c>
      <c r="I323" s="30">
        <v>1</v>
      </c>
      <c r="J323" s="30">
        <v>25</v>
      </c>
      <c r="K323" s="34">
        <v>2000000</v>
      </c>
      <c r="L323" s="16">
        <f t="shared" si="4"/>
        <v>50000000</v>
      </c>
    </row>
    <row r="324" spans="1:12" ht="63.75">
      <c r="A324" s="12">
        <v>132</v>
      </c>
      <c r="B324" s="12" t="s">
        <v>877</v>
      </c>
      <c r="C324" s="30" t="s">
        <v>878</v>
      </c>
      <c r="D324" s="30" t="s">
        <v>352</v>
      </c>
      <c r="E324" s="36"/>
      <c r="F324" s="31" t="s">
        <v>879</v>
      </c>
      <c r="G324" s="32" t="s">
        <v>880</v>
      </c>
      <c r="H324" s="30" t="s">
        <v>881</v>
      </c>
      <c r="I324" s="30" t="s">
        <v>425</v>
      </c>
      <c r="J324" s="30">
        <v>1</v>
      </c>
      <c r="K324" s="34">
        <v>24400000</v>
      </c>
      <c r="L324" s="16">
        <f t="shared" si="4"/>
        <v>24400000</v>
      </c>
    </row>
    <row r="325" spans="1:12" ht="25.5">
      <c r="A325" s="12">
        <v>132</v>
      </c>
      <c r="B325" s="12" t="s">
        <v>766</v>
      </c>
      <c r="C325" s="30" t="s">
        <v>882</v>
      </c>
      <c r="D325" s="30" t="s">
        <v>352</v>
      </c>
      <c r="E325" s="36"/>
      <c r="F325" s="31" t="s">
        <v>879</v>
      </c>
      <c r="G325" s="32" t="s">
        <v>883</v>
      </c>
      <c r="H325" s="30" t="s">
        <v>884</v>
      </c>
      <c r="I325" s="30" t="s">
        <v>425</v>
      </c>
      <c r="J325" s="30">
        <v>1</v>
      </c>
      <c r="K325" s="34">
        <v>1300000</v>
      </c>
      <c r="L325" s="16">
        <f t="shared" si="4"/>
        <v>1300000</v>
      </c>
    </row>
    <row r="326" spans="1:12" ht="25.5">
      <c r="A326" s="12">
        <v>132</v>
      </c>
      <c r="B326" s="12" t="s">
        <v>885</v>
      </c>
      <c r="C326" s="30" t="s">
        <v>886</v>
      </c>
      <c r="D326" s="30" t="s">
        <v>352</v>
      </c>
      <c r="E326" s="36"/>
      <c r="F326" s="31" t="s">
        <v>887</v>
      </c>
      <c r="G326" s="32" t="s">
        <v>888</v>
      </c>
      <c r="H326" s="30" t="s">
        <v>889</v>
      </c>
      <c r="I326" s="30" t="s">
        <v>425</v>
      </c>
      <c r="J326" s="30">
        <v>1</v>
      </c>
      <c r="K326" s="34">
        <v>1150000</v>
      </c>
      <c r="L326" s="16">
        <f t="shared" si="4"/>
        <v>1150000</v>
      </c>
    </row>
    <row r="327" spans="1:12" ht="38.25">
      <c r="A327" s="12">
        <v>132</v>
      </c>
      <c r="B327" s="12" t="s">
        <v>845</v>
      </c>
      <c r="C327" s="45" t="s">
        <v>276</v>
      </c>
      <c r="D327" s="30" t="s">
        <v>352</v>
      </c>
      <c r="E327" s="36"/>
      <c r="F327" s="31" t="s">
        <v>890</v>
      </c>
      <c r="G327" s="32" t="s">
        <v>891</v>
      </c>
      <c r="H327" s="30" t="s">
        <v>892</v>
      </c>
      <c r="I327" s="30" t="s">
        <v>425</v>
      </c>
      <c r="J327" s="30">
        <v>1</v>
      </c>
      <c r="K327" s="34">
        <v>630000</v>
      </c>
      <c r="L327" s="16">
        <f aca="true" t="shared" si="5" ref="L327:L390">+K327*J327</f>
        <v>630000</v>
      </c>
    </row>
    <row r="328" spans="1:12" ht="38.25">
      <c r="A328" s="12">
        <v>132</v>
      </c>
      <c r="B328" s="12" t="s">
        <v>893</v>
      </c>
      <c r="C328" s="45" t="s">
        <v>276</v>
      </c>
      <c r="D328" s="30" t="s">
        <v>352</v>
      </c>
      <c r="E328" s="36"/>
      <c r="F328" s="31" t="s">
        <v>894</v>
      </c>
      <c r="G328" s="32" t="s">
        <v>895</v>
      </c>
      <c r="H328" s="30" t="s">
        <v>896</v>
      </c>
      <c r="I328" s="30" t="s">
        <v>425</v>
      </c>
      <c r="J328" s="30">
        <v>1</v>
      </c>
      <c r="K328" s="34">
        <v>4400000</v>
      </c>
      <c r="L328" s="16">
        <f t="shared" si="5"/>
        <v>4400000</v>
      </c>
    </row>
    <row r="329" spans="1:12" ht="38.25">
      <c r="A329" s="12">
        <v>132</v>
      </c>
      <c r="B329" s="12" t="s">
        <v>897</v>
      </c>
      <c r="C329" s="45" t="s">
        <v>276</v>
      </c>
      <c r="D329" s="30" t="s">
        <v>352</v>
      </c>
      <c r="E329" s="36"/>
      <c r="F329" s="31" t="s">
        <v>898</v>
      </c>
      <c r="G329" s="32" t="s">
        <v>899</v>
      </c>
      <c r="H329" s="30" t="s">
        <v>900</v>
      </c>
      <c r="I329" s="30" t="s">
        <v>425</v>
      </c>
      <c r="J329" s="30">
        <v>1</v>
      </c>
      <c r="K329" s="34">
        <v>480000</v>
      </c>
      <c r="L329" s="16">
        <f t="shared" si="5"/>
        <v>480000</v>
      </c>
    </row>
    <row r="330" spans="1:12" ht="38.25">
      <c r="A330" s="12">
        <v>132</v>
      </c>
      <c r="B330" s="12" t="s">
        <v>901</v>
      </c>
      <c r="C330" s="45" t="s">
        <v>276</v>
      </c>
      <c r="D330" s="30" t="s">
        <v>352</v>
      </c>
      <c r="E330" s="36"/>
      <c r="F330" s="31" t="s">
        <v>902</v>
      </c>
      <c r="G330" s="32" t="s">
        <v>903</v>
      </c>
      <c r="H330" s="30" t="s">
        <v>355</v>
      </c>
      <c r="I330" s="30" t="s">
        <v>425</v>
      </c>
      <c r="J330" s="30">
        <v>3</v>
      </c>
      <c r="K330" s="34">
        <v>580000</v>
      </c>
      <c r="L330" s="16">
        <f t="shared" si="5"/>
        <v>1740000</v>
      </c>
    </row>
    <row r="331" spans="1:12" ht="38.25">
      <c r="A331" s="12">
        <v>132</v>
      </c>
      <c r="B331" s="12" t="s">
        <v>904</v>
      </c>
      <c r="C331" s="45" t="s">
        <v>276</v>
      </c>
      <c r="D331" s="30" t="s">
        <v>352</v>
      </c>
      <c r="E331" s="36"/>
      <c r="F331" s="31" t="s">
        <v>905</v>
      </c>
      <c r="G331" s="32" t="s">
        <v>906</v>
      </c>
      <c r="H331" s="30" t="s">
        <v>355</v>
      </c>
      <c r="I331" s="30" t="s">
        <v>425</v>
      </c>
      <c r="J331" s="30">
        <v>1</v>
      </c>
      <c r="K331" s="34">
        <v>900000</v>
      </c>
      <c r="L331" s="16">
        <f t="shared" si="5"/>
        <v>900000</v>
      </c>
    </row>
    <row r="332" spans="1:12" ht="30">
      <c r="A332" s="12">
        <v>99</v>
      </c>
      <c r="B332" s="12" t="s">
        <v>907</v>
      </c>
      <c r="C332" s="46" t="s">
        <v>908</v>
      </c>
      <c r="D332" s="30" t="s">
        <v>352</v>
      </c>
      <c r="E332" s="36"/>
      <c r="F332" s="31" t="s">
        <v>909</v>
      </c>
      <c r="G332" s="32" t="s">
        <v>910</v>
      </c>
      <c r="H332" s="30"/>
      <c r="I332" s="30" t="s">
        <v>851</v>
      </c>
      <c r="J332" s="30">
        <v>3</v>
      </c>
      <c r="K332" s="34">
        <v>2000000</v>
      </c>
      <c r="L332" s="16">
        <f t="shared" si="5"/>
        <v>6000000</v>
      </c>
    </row>
    <row r="333" spans="1:12" ht="30">
      <c r="A333" s="12">
        <v>99</v>
      </c>
      <c r="B333" s="12" t="s">
        <v>907</v>
      </c>
      <c r="C333" s="46" t="s">
        <v>908</v>
      </c>
      <c r="D333" s="36" t="s">
        <v>911</v>
      </c>
      <c r="E333" s="36"/>
      <c r="F333" s="31" t="s">
        <v>912</v>
      </c>
      <c r="G333" s="32" t="s">
        <v>912</v>
      </c>
      <c r="H333" s="32" t="s">
        <v>119</v>
      </c>
      <c r="I333" s="30" t="s">
        <v>851</v>
      </c>
      <c r="J333" s="34">
        <v>2</v>
      </c>
      <c r="K333" s="34">
        <v>170000</v>
      </c>
      <c r="L333" s="16">
        <f t="shared" si="5"/>
        <v>340000</v>
      </c>
    </row>
    <row r="334" spans="1:12" ht="45">
      <c r="A334" s="12">
        <v>99</v>
      </c>
      <c r="B334" s="12" t="s">
        <v>907</v>
      </c>
      <c r="C334" s="46" t="s">
        <v>908</v>
      </c>
      <c r="D334" s="36" t="s">
        <v>913</v>
      </c>
      <c r="E334" s="36"/>
      <c r="F334" s="46" t="s">
        <v>914</v>
      </c>
      <c r="G334" s="46" t="s">
        <v>915</v>
      </c>
      <c r="H334" s="47" t="s">
        <v>916</v>
      </c>
      <c r="I334" s="30" t="s">
        <v>851</v>
      </c>
      <c r="J334" s="30">
        <v>2</v>
      </c>
      <c r="K334" s="48">
        <v>731876</v>
      </c>
      <c r="L334" s="16">
        <f t="shared" si="5"/>
        <v>1463752</v>
      </c>
    </row>
    <row r="335" spans="1:12" ht="30">
      <c r="A335" s="12">
        <v>99</v>
      </c>
      <c r="B335" s="12" t="s">
        <v>907</v>
      </c>
      <c r="C335" s="46" t="s">
        <v>908</v>
      </c>
      <c r="D335" s="36" t="s">
        <v>913</v>
      </c>
      <c r="E335" s="36"/>
      <c r="F335" s="46" t="s">
        <v>917</v>
      </c>
      <c r="G335" s="46" t="s">
        <v>918</v>
      </c>
      <c r="H335" s="47" t="s">
        <v>919</v>
      </c>
      <c r="I335" s="30" t="s">
        <v>851</v>
      </c>
      <c r="J335" s="30">
        <v>1</v>
      </c>
      <c r="K335" s="48">
        <v>4145986.3692059997</v>
      </c>
      <c r="L335" s="16">
        <f t="shared" si="5"/>
        <v>4145986.3692059997</v>
      </c>
    </row>
    <row r="336" spans="1:12" ht="30">
      <c r="A336" s="12">
        <v>99</v>
      </c>
      <c r="B336" s="12" t="s">
        <v>907</v>
      </c>
      <c r="C336" s="46" t="s">
        <v>908</v>
      </c>
      <c r="D336" s="36" t="s">
        <v>913</v>
      </c>
      <c r="E336" s="36"/>
      <c r="F336" s="46" t="s">
        <v>920</v>
      </c>
      <c r="G336" s="46" t="s">
        <v>921</v>
      </c>
      <c r="H336" s="47" t="s">
        <v>919</v>
      </c>
      <c r="I336" s="30" t="s">
        <v>851</v>
      </c>
      <c r="J336" s="30">
        <v>1</v>
      </c>
      <c r="K336" s="48">
        <v>4401496.2819168</v>
      </c>
      <c r="L336" s="16">
        <f t="shared" si="5"/>
        <v>4401496.2819168</v>
      </c>
    </row>
    <row r="337" spans="1:12" ht="30">
      <c r="A337" s="12">
        <v>99</v>
      </c>
      <c r="B337" s="12" t="s">
        <v>907</v>
      </c>
      <c r="C337" s="46" t="s">
        <v>908</v>
      </c>
      <c r="D337" s="36" t="s">
        <v>913</v>
      </c>
      <c r="E337" s="36"/>
      <c r="F337" s="46" t="s">
        <v>922</v>
      </c>
      <c r="G337" s="46" t="s">
        <v>923</v>
      </c>
      <c r="H337" s="47" t="s">
        <v>924</v>
      </c>
      <c r="I337" s="30" t="s">
        <v>851</v>
      </c>
      <c r="J337" s="30">
        <v>10</v>
      </c>
      <c r="K337" s="48">
        <v>528009</v>
      </c>
      <c r="L337" s="16">
        <f t="shared" si="5"/>
        <v>5280090</v>
      </c>
    </row>
    <row r="338" spans="1:12" ht="30">
      <c r="A338" s="12">
        <v>99</v>
      </c>
      <c r="B338" s="12" t="s">
        <v>907</v>
      </c>
      <c r="C338" s="46" t="s">
        <v>908</v>
      </c>
      <c r="D338" s="36" t="s">
        <v>913</v>
      </c>
      <c r="E338" s="36"/>
      <c r="F338" s="46" t="s">
        <v>582</v>
      </c>
      <c r="G338" s="49">
        <v>4226</v>
      </c>
      <c r="H338" s="47" t="s">
        <v>925</v>
      </c>
      <c r="I338" s="30" t="s">
        <v>851</v>
      </c>
      <c r="J338" s="30">
        <v>3</v>
      </c>
      <c r="K338" s="48">
        <v>3260691</v>
      </c>
      <c r="L338" s="16">
        <f t="shared" si="5"/>
        <v>9782073</v>
      </c>
    </row>
    <row r="339" spans="1:12" ht="30">
      <c r="A339" s="12">
        <v>99</v>
      </c>
      <c r="B339" s="12" t="s">
        <v>907</v>
      </c>
      <c r="C339" s="46" t="s">
        <v>908</v>
      </c>
      <c r="D339" s="36" t="s">
        <v>913</v>
      </c>
      <c r="E339" s="36"/>
      <c r="F339" s="46" t="s">
        <v>584</v>
      </c>
      <c r="G339" s="46" t="s">
        <v>586</v>
      </c>
      <c r="H339" s="47" t="s">
        <v>925</v>
      </c>
      <c r="I339" s="30" t="s">
        <v>851</v>
      </c>
      <c r="J339" s="30">
        <v>3</v>
      </c>
      <c r="K339" s="48">
        <v>661934</v>
      </c>
      <c r="L339" s="16">
        <f t="shared" si="5"/>
        <v>1985802</v>
      </c>
    </row>
    <row r="340" spans="1:12" ht="75">
      <c r="A340" s="12">
        <v>99</v>
      </c>
      <c r="B340" s="12" t="s">
        <v>907</v>
      </c>
      <c r="C340" s="46" t="s">
        <v>908</v>
      </c>
      <c r="D340" s="36" t="s">
        <v>913</v>
      </c>
      <c r="E340" s="36"/>
      <c r="F340" s="46" t="s">
        <v>926</v>
      </c>
      <c r="G340" s="46" t="s">
        <v>927</v>
      </c>
      <c r="H340" s="47" t="s">
        <v>928</v>
      </c>
      <c r="I340" s="30" t="s">
        <v>851</v>
      </c>
      <c r="J340" s="30">
        <v>1</v>
      </c>
      <c r="K340" s="48">
        <v>8526975.997319998</v>
      </c>
      <c r="L340" s="16">
        <f t="shared" si="5"/>
        <v>8526975.997319998</v>
      </c>
    </row>
    <row r="341" spans="1:12" ht="30">
      <c r="A341" s="12">
        <v>99</v>
      </c>
      <c r="B341" s="12" t="s">
        <v>907</v>
      </c>
      <c r="C341" s="46" t="s">
        <v>908</v>
      </c>
      <c r="D341" s="36" t="s">
        <v>913</v>
      </c>
      <c r="E341" s="36"/>
      <c r="F341" s="46" t="s">
        <v>929</v>
      </c>
      <c r="G341" s="46" t="s">
        <v>930</v>
      </c>
      <c r="H341" s="47" t="s">
        <v>931</v>
      </c>
      <c r="I341" s="30" t="s">
        <v>851</v>
      </c>
      <c r="J341" s="30">
        <v>10</v>
      </c>
      <c r="K341" s="48">
        <v>580000</v>
      </c>
      <c r="L341" s="16">
        <f t="shared" si="5"/>
        <v>5800000</v>
      </c>
    </row>
    <row r="342" spans="1:12" ht="30">
      <c r="A342" s="12">
        <v>99</v>
      </c>
      <c r="B342" s="12" t="s">
        <v>907</v>
      </c>
      <c r="C342" s="46" t="s">
        <v>908</v>
      </c>
      <c r="D342" s="36" t="s">
        <v>913</v>
      </c>
      <c r="E342" s="36"/>
      <c r="F342" s="46" t="s">
        <v>932</v>
      </c>
      <c r="G342" s="46" t="s">
        <v>933</v>
      </c>
      <c r="H342" s="47" t="s">
        <v>934</v>
      </c>
      <c r="I342" s="30" t="s">
        <v>851</v>
      </c>
      <c r="J342" s="30">
        <v>10</v>
      </c>
      <c r="K342" s="48">
        <v>43899.70644377999</v>
      </c>
      <c r="L342" s="16">
        <f t="shared" si="5"/>
        <v>438997.0644377999</v>
      </c>
    </row>
    <row r="343" spans="1:12" ht="15">
      <c r="A343" s="12">
        <v>99</v>
      </c>
      <c r="B343" s="12" t="s">
        <v>935</v>
      </c>
      <c r="C343" s="46" t="s">
        <v>936</v>
      </c>
      <c r="D343" s="30" t="s">
        <v>352</v>
      </c>
      <c r="E343" s="36"/>
      <c r="F343" s="31" t="s">
        <v>353</v>
      </c>
      <c r="G343" s="32" t="s">
        <v>937</v>
      </c>
      <c r="H343" s="30"/>
      <c r="I343" s="30">
        <v>1</v>
      </c>
      <c r="J343" s="30">
        <v>2</v>
      </c>
      <c r="K343" s="34">
        <v>2500000</v>
      </c>
      <c r="L343" s="16">
        <f t="shared" si="5"/>
        <v>5000000</v>
      </c>
    </row>
    <row r="344" spans="1:12" ht="38.25">
      <c r="A344" s="12">
        <v>99</v>
      </c>
      <c r="B344" s="12" t="s">
        <v>935</v>
      </c>
      <c r="C344" s="46" t="s">
        <v>936</v>
      </c>
      <c r="D344" s="13" t="s">
        <v>14</v>
      </c>
      <c r="E344" s="36"/>
      <c r="F344" s="31" t="s">
        <v>938</v>
      </c>
      <c r="G344" s="32" t="s">
        <v>939</v>
      </c>
      <c r="H344" s="30" t="s">
        <v>940</v>
      </c>
      <c r="I344" s="30">
        <v>1</v>
      </c>
      <c r="J344" s="30">
        <v>20</v>
      </c>
      <c r="K344" s="34">
        <v>3000000</v>
      </c>
      <c r="L344" s="16">
        <f t="shared" si="5"/>
        <v>60000000</v>
      </c>
    </row>
    <row r="345" spans="1:12" ht="15">
      <c r="A345" s="12">
        <v>99</v>
      </c>
      <c r="B345" s="12" t="s">
        <v>935</v>
      </c>
      <c r="C345" s="46" t="s">
        <v>936</v>
      </c>
      <c r="D345" s="13" t="s">
        <v>14</v>
      </c>
      <c r="E345" s="36"/>
      <c r="F345" s="31" t="s">
        <v>941</v>
      </c>
      <c r="G345" s="32" t="s">
        <v>942</v>
      </c>
      <c r="H345" s="30"/>
      <c r="I345" s="30">
        <v>1</v>
      </c>
      <c r="J345" s="30">
        <v>1</v>
      </c>
      <c r="K345" s="34">
        <v>10000000</v>
      </c>
      <c r="L345" s="16">
        <f t="shared" si="5"/>
        <v>10000000</v>
      </c>
    </row>
    <row r="346" spans="1:12" ht="15">
      <c r="A346" s="12">
        <v>99</v>
      </c>
      <c r="B346" s="12" t="s">
        <v>935</v>
      </c>
      <c r="C346" s="46" t="s">
        <v>936</v>
      </c>
      <c r="D346" s="13" t="s">
        <v>14</v>
      </c>
      <c r="E346" s="36"/>
      <c r="F346" s="31" t="s">
        <v>938</v>
      </c>
      <c r="G346" s="32" t="s">
        <v>943</v>
      </c>
      <c r="H346" s="30" t="s">
        <v>940</v>
      </c>
      <c r="I346" s="30">
        <v>1</v>
      </c>
      <c r="J346" s="30">
        <v>10</v>
      </c>
      <c r="K346" s="34">
        <v>2000000</v>
      </c>
      <c r="L346" s="16">
        <f t="shared" si="5"/>
        <v>20000000</v>
      </c>
    </row>
    <row r="347" spans="1:12" ht="15">
      <c r="A347" s="12">
        <v>99</v>
      </c>
      <c r="B347" s="12" t="s">
        <v>935</v>
      </c>
      <c r="C347" s="46" t="s">
        <v>936</v>
      </c>
      <c r="D347" s="36"/>
      <c r="E347" s="36"/>
      <c r="F347" s="31"/>
      <c r="G347" s="32"/>
      <c r="H347" s="30"/>
      <c r="I347" s="30"/>
      <c r="J347" s="30"/>
      <c r="K347" s="34"/>
      <c r="L347" s="16">
        <f t="shared" si="5"/>
        <v>0</v>
      </c>
    </row>
    <row r="348" spans="1:12" ht="25.5">
      <c r="A348" s="12">
        <v>99</v>
      </c>
      <c r="B348" s="12" t="s">
        <v>935</v>
      </c>
      <c r="C348" s="46" t="s">
        <v>936</v>
      </c>
      <c r="D348" s="36" t="s">
        <v>28</v>
      </c>
      <c r="E348" s="36"/>
      <c r="F348" s="31" t="s">
        <v>944</v>
      </c>
      <c r="G348" s="32" t="s">
        <v>945</v>
      </c>
      <c r="H348" s="30" t="s">
        <v>946</v>
      </c>
      <c r="I348" s="30">
        <v>1</v>
      </c>
      <c r="J348" s="30">
        <v>20</v>
      </c>
      <c r="K348" s="34">
        <v>1936840.4</v>
      </c>
      <c r="L348" s="16">
        <f t="shared" si="5"/>
        <v>38736808</v>
      </c>
    </row>
    <row r="349" spans="1:12" ht="38.25">
      <c r="A349" s="12">
        <v>99</v>
      </c>
      <c r="B349" s="12" t="s">
        <v>935</v>
      </c>
      <c r="C349" s="46" t="s">
        <v>936</v>
      </c>
      <c r="D349" s="36" t="s">
        <v>28</v>
      </c>
      <c r="E349" s="36"/>
      <c r="F349" s="31" t="s">
        <v>947</v>
      </c>
      <c r="G349" s="32" t="s">
        <v>948</v>
      </c>
      <c r="H349" s="30" t="s">
        <v>946</v>
      </c>
      <c r="I349" s="30">
        <v>1</v>
      </c>
      <c r="J349" s="30">
        <v>20</v>
      </c>
      <c r="K349" s="34">
        <v>1582239.9999999998</v>
      </c>
      <c r="L349" s="16">
        <f t="shared" si="5"/>
        <v>31644799.999999996</v>
      </c>
    </row>
    <row r="350" spans="1:12" ht="25.5">
      <c r="A350" s="12">
        <v>99</v>
      </c>
      <c r="B350" s="12" t="s">
        <v>935</v>
      </c>
      <c r="C350" s="46" t="s">
        <v>936</v>
      </c>
      <c r="D350" s="36" t="s">
        <v>28</v>
      </c>
      <c r="E350" s="36"/>
      <c r="F350" s="31" t="s">
        <v>949</v>
      </c>
      <c r="G350" s="32" t="s">
        <v>950</v>
      </c>
      <c r="H350" s="30" t="s">
        <v>946</v>
      </c>
      <c r="I350" s="30">
        <v>1</v>
      </c>
      <c r="J350" s="30">
        <v>1</v>
      </c>
      <c r="K350" s="34">
        <v>35538000</v>
      </c>
      <c r="L350" s="16">
        <f t="shared" si="5"/>
        <v>35538000</v>
      </c>
    </row>
    <row r="351" spans="1:12" ht="25.5">
      <c r="A351" s="12">
        <v>99</v>
      </c>
      <c r="B351" s="12" t="s">
        <v>935</v>
      </c>
      <c r="C351" s="46" t="s">
        <v>936</v>
      </c>
      <c r="D351" s="36" t="s">
        <v>28</v>
      </c>
      <c r="E351" s="36"/>
      <c r="F351" s="31" t="s">
        <v>951</v>
      </c>
      <c r="G351" s="32" t="s">
        <v>952</v>
      </c>
      <c r="H351" s="30" t="s">
        <v>946</v>
      </c>
      <c r="I351" s="30">
        <v>1</v>
      </c>
      <c r="J351" s="30">
        <v>1</v>
      </c>
      <c r="K351" s="34">
        <v>9013664</v>
      </c>
      <c r="L351" s="16">
        <f t="shared" si="5"/>
        <v>9013664</v>
      </c>
    </row>
    <row r="352" spans="1:12" ht="38.25">
      <c r="A352" s="12">
        <v>99</v>
      </c>
      <c r="B352" s="12" t="s">
        <v>935</v>
      </c>
      <c r="C352" s="46" t="s">
        <v>936</v>
      </c>
      <c r="D352" s="36" t="s">
        <v>28</v>
      </c>
      <c r="E352" s="36"/>
      <c r="F352" s="31" t="s">
        <v>953</v>
      </c>
      <c r="G352" s="32" t="s">
        <v>954</v>
      </c>
      <c r="H352" s="30" t="s">
        <v>946</v>
      </c>
      <c r="I352" s="30">
        <v>1</v>
      </c>
      <c r="J352" s="30">
        <v>1</v>
      </c>
      <c r="K352" s="34">
        <v>9822648</v>
      </c>
      <c r="L352" s="16">
        <f t="shared" si="5"/>
        <v>9822648</v>
      </c>
    </row>
    <row r="353" spans="1:12" ht="76.5">
      <c r="A353" s="12">
        <v>99</v>
      </c>
      <c r="B353" s="12" t="s">
        <v>935</v>
      </c>
      <c r="C353" s="46" t="s">
        <v>936</v>
      </c>
      <c r="D353" s="36" t="s">
        <v>955</v>
      </c>
      <c r="E353" s="36"/>
      <c r="F353" s="31" t="s">
        <v>956</v>
      </c>
      <c r="G353" s="32" t="s">
        <v>957</v>
      </c>
      <c r="H353" s="30" t="s">
        <v>958</v>
      </c>
      <c r="I353" s="30">
        <v>1</v>
      </c>
      <c r="J353" s="30">
        <v>10</v>
      </c>
      <c r="K353" s="34">
        <v>1960167.9999999998</v>
      </c>
      <c r="L353" s="16">
        <f t="shared" si="5"/>
        <v>19601679.999999996</v>
      </c>
    </row>
    <row r="354" spans="1:12" ht="25.5">
      <c r="A354" s="12">
        <v>99</v>
      </c>
      <c r="B354" s="12" t="s">
        <v>935</v>
      </c>
      <c r="C354" s="46" t="s">
        <v>936</v>
      </c>
      <c r="D354" s="36" t="s">
        <v>955</v>
      </c>
      <c r="E354" s="36"/>
      <c r="F354" s="31" t="s">
        <v>959</v>
      </c>
      <c r="G354" s="32" t="s">
        <v>960</v>
      </c>
      <c r="H354" s="30"/>
      <c r="I354" s="30">
        <v>1</v>
      </c>
      <c r="J354" s="30">
        <v>10</v>
      </c>
      <c r="K354" s="34">
        <v>1000000</v>
      </c>
      <c r="L354" s="16">
        <f t="shared" si="5"/>
        <v>10000000</v>
      </c>
    </row>
    <row r="355" spans="1:12" ht="15">
      <c r="A355" s="12">
        <v>99</v>
      </c>
      <c r="B355" s="12" t="s">
        <v>935</v>
      </c>
      <c r="C355" s="46" t="s">
        <v>936</v>
      </c>
      <c r="D355" s="36" t="s">
        <v>955</v>
      </c>
      <c r="E355" s="36"/>
      <c r="F355" s="31" t="s">
        <v>961</v>
      </c>
      <c r="G355" s="32" t="s">
        <v>962</v>
      </c>
      <c r="H355" s="30"/>
      <c r="I355" s="30">
        <v>1</v>
      </c>
      <c r="J355" s="30">
        <v>10</v>
      </c>
      <c r="K355" s="34">
        <v>2000000</v>
      </c>
      <c r="L355" s="16">
        <f t="shared" si="5"/>
        <v>20000000</v>
      </c>
    </row>
    <row r="356" spans="1:12" ht="15">
      <c r="A356" s="12">
        <v>99</v>
      </c>
      <c r="B356" s="12" t="s">
        <v>935</v>
      </c>
      <c r="C356" s="46" t="s">
        <v>936</v>
      </c>
      <c r="D356" s="36" t="s">
        <v>111</v>
      </c>
      <c r="E356" s="36"/>
      <c r="F356" s="31" t="s">
        <v>963</v>
      </c>
      <c r="G356" s="32" t="s">
        <v>964</v>
      </c>
      <c r="H356" s="30"/>
      <c r="I356" s="30">
        <v>1</v>
      </c>
      <c r="J356" s="30">
        <v>6</v>
      </c>
      <c r="K356" s="34">
        <v>4000000</v>
      </c>
      <c r="L356" s="16">
        <f t="shared" si="5"/>
        <v>24000000</v>
      </c>
    </row>
    <row r="357" spans="1:12" ht="15">
      <c r="A357" s="12">
        <v>99</v>
      </c>
      <c r="B357" s="12" t="s">
        <v>935</v>
      </c>
      <c r="C357" s="46" t="s">
        <v>936</v>
      </c>
      <c r="D357" s="36" t="s">
        <v>111</v>
      </c>
      <c r="E357" s="36"/>
      <c r="F357" s="31" t="s">
        <v>963</v>
      </c>
      <c r="G357" s="32" t="s">
        <v>965</v>
      </c>
      <c r="H357" s="30"/>
      <c r="I357" s="30">
        <v>1</v>
      </c>
      <c r="J357" s="30">
        <v>15</v>
      </c>
      <c r="K357" s="34">
        <v>400000</v>
      </c>
      <c r="L357" s="16">
        <f t="shared" si="5"/>
        <v>6000000</v>
      </c>
    </row>
    <row r="358" spans="1:12" ht="15">
      <c r="A358" s="12">
        <v>99</v>
      </c>
      <c r="B358" s="12" t="s">
        <v>935</v>
      </c>
      <c r="C358" s="46" t="s">
        <v>936</v>
      </c>
      <c r="D358" s="36" t="s">
        <v>955</v>
      </c>
      <c r="E358" s="36"/>
      <c r="F358" s="31" t="s">
        <v>966</v>
      </c>
      <c r="G358" s="32" t="s">
        <v>967</v>
      </c>
      <c r="H358" s="30"/>
      <c r="I358" s="30">
        <v>1</v>
      </c>
      <c r="J358" s="30">
        <v>1</v>
      </c>
      <c r="K358" s="34">
        <v>100000000</v>
      </c>
      <c r="L358" s="16">
        <f t="shared" si="5"/>
        <v>100000000</v>
      </c>
    </row>
    <row r="359" spans="1:12" ht="25.5">
      <c r="A359" s="12">
        <v>99</v>
      </c>
      <c r="B359" s="12" t="s">
        <v>935</v>
      </c>
      <c r="C359" s="46" t="s">
        <v>936</v>
      </c>
      <c r="D359" s="36" t="s">
        <v>955</v>
      </c>
      <c r="E359" s="36"/>
      <c r="F359" s="31" t="s">
        <v>968</v>
      </c>
      <c r="G359" s="32" t="s">
        <v>969</v>
      </c>
      <c r="H359" s="30"/>
      <c r="I359" s="30">
        <v>1</v>
      </c>
      <c r="J359" s="30">
        <v>15</v>
      </c>
      <c r="K359" s="34">
        <v>300000</v>
      </c>
      <c r="L359" s="16">
        <f t="shared" si="5"/>
        <v>4500000</v>
      </c>
    </row>
    <row r="360" spans="1:12" ht="25.5">
      <c r="A360" s="12">
        <v>99</v>
      </c>
      <c r="B360" s="12" t="s">
        <v>935</v>
      </c>
      <c r="C360" s="46" t="s">
        <v>936</v>
      </c>
      <c r="D360" s="36" t="s">
        <v>955</v>
      </c>
      <c r="E360" s="36"/>
      <c r="F360" s="31" t="s">
        <v>970</v>
      </c>
      <c r="G360" s="32" t="s">
        <v>971</v>
      </c>
      <c r="H360" s="30"/>
      <c r="I360" s="30">
        <v>1</v>
      </c>
      <c r="J360" s="30">
        <v>10</v>
      </c>
      <c r="K360" s="34">
        <v>2500000</v>
      </c>
      <c r="L360" s="16">
        <f t="shared" si="5"/>
        <v>25000000</v>
      </c>
    </row>
    <row r="361" spans="1:12" ht="25.5">
      <c r="A361" s="12">
        <v>99</v>
      </c>
      <c r="B361" s="12" t="s">
        <v>972</v>
      </c>
      <c r="C361" s="35" t="s">
        <v>973</v>
      </c>
      <c r="D361" s="30" t="s">
        <v>352</v>
      </c>
      <c r="E361" s="36"/>
      <c r="F361" s="31" t="s">
        <v>974</v>
      </c>
      <c r="G361" s="32" t="s">
        <v>975</v>
      </c>
      <c r="H361" s="30" t="s">
        <v>765</v>
      </c>
      <c r="I361" s="30"/>
      <c r="J361" s="30">
        <v>1</v>
      </c>
      <c r="K361" s="34">
        <v>1000000</v>
      </c>
      <c r="L361" s="16">
        <f t="shared" si="5"/>
        <v>1000000</v>
      </c>
    </row>
    <row r="362" spans="1:12" ht="15">
      <c r="A362" s="12">
        <v>99</v>
      </c>
      <c r="B362" s="12" t="s">
        <v>972</v>
      </c>
      <c r="C362" s="35" t="s">
        <v>973</v>
      </c>
      <c r="D362" s="36" t="s">
        <v>976</v>
      </c>
      <c r="E362" s="36"/>
      <c r="F362" s="31"/>
      <c r="G362" s="50" t="s">
        <v>977</v>
      </c>
      <c r="H362" s="30"/>
      <c r="I362" s="30" t="s">
        <v>978</v>
      </c>
      <c r="J362" s="30">
        <v>10</v>
      </c>
      <c r="K362" s="34">
        <v>5000</v>
      </c>
      <c r="L362" s="16">
        <f t="shared" si="5"/>
        <v>50000</v>
      </c>
    </row>
    <row r="363" spans="1:12" ht="15">
      <c r="A363" s="12">
        <v>99</v>
      </c>
      <c r="B363" s="12" t="s">
        <v>972</v>
      </c>
      <c r="C363" s="35" t="s">
        <v>973</v>
      </c>
      <c r="D363" s="36" t="s">
        <v>955</v>
      </c>
      <c r="E363" s="36"/>
      <c r="F363" s="31" t="s">
        <v>979</v>
      </c>
      <c r="G363" s="50" t="s">
        <v>980</v>
      </c>
      <c r="H363" s="30"/>
      <c r="I363" s="30"/>
      <c r="J363" s="30">
        <v>1</v>
      </c>
      <c r="K363" s="34">
        <v>3000000</v>
      </c>
      <c r="L363" s="16">
        <f t="shared" si="5"/>
        <v>3000000</v>
      </c>
    </row>
    <row r="364" spans="1:12" ht="63.75">
      <c r="A364" s="12">
        <v>99</v>
      </c>
      <c r="B364" s="12" t="s">
        <v>972</v>
      </c>
      <c r="C364" s="35" t="s">
        <v>973</v>
      </c>
      <c r="D364" s="36" t="s">
        <v>111</v>
      </c>
      <c r="E364" s="36"/>
      <c r="F364" s="31" t="s">
        <v>981</v>
      </c>
      <c r="G364" s="32" t="s">
        <v>982</v>
      </c>
      <c r="H364" s="30"/>
      <c r="I364" s="30" t="s">
        <v>726</v>
      </c>
      <c r="J364" s="30">
        <v>1</v>
      </c>
      <c r="K364" s="34">
        <v>1500000</v>
      </c>
      <c r="L364" s="16">
        <f t="shared" si="5"/>
        <v>1500000</v>
      </c>
    </row>
    <row r="365" spans="1:12" ht="25.5">
      <c r="A365" s="12">
        <v>99</v>
      </c>
      <c r="B365" s="12" t="s">
        <v>972</v>
      </c>
      <c r="C365" s="35" t="s">
        <v>973</v>
      </c>
      <c r="D365" s="36" t="s">
        <v>111</v>
      </c>
      <c r="E365" s="36"/>
      <c r="F365" s="31" t="s">
        <v>983</v>
      </c>
      <c r="G365" s="32" t="s">
        <v>984</v>
      </c>
      <c r="H365" s="30"/>
      <c r="I365" s="30" t="s">
        <v>726</v>
      </c>
      <c r="J365" s="30">
        <v>1</v>
      </c>
      <c r="K365" s="34">
        <v>200000</v>
      </c>
      <c r="L365" s="16">
        <f t="shared" si="5"/>
        <v>200000</v>
      </c>
    </row>
    <row r="366" spans="1:12" ht="30">
      <c r="A366" s="12">
        <v>99</v>
      </c>
      <c r="B366" s="12" t="s">
        <v>985</v>
      </c>
      <c r="C366" s="36" t="s">
        <v>986</v>
      </c>
      <c r="D366" s="36" t="s">
        <v>955</v>
      </c>
      <c r="E366" s="36"/>
      <c r="F366" s="30" t="s">
        <v>987</v>
      </c>
      <c r="G366" s="32" t="s">
        <v>988</v>
      </c>
      <c r="H366" s="30"/>
      <c r="I366" s="30"/>
      <c r="J366" s="30">
        <v>2</v>
      </c>
      <c r="K366" s="34">
        <v>3000000</v>
      </c>
      <c r="L366" s="16">
        <f t="shared" si="5"/>
        <v>6000000</v>
      </c>
    </row>
    <row r="367" spans="1:12" ht="76.5">
      <c r="A367" s="12">
        <v>99</v>
      </c>
      <c r="B367" s="12" t="s">
        <v>989</v>
      </c>
      <c r="C367" s="36" t="s">
        <v>990</v>
      </c>
      <c r="D367" s="36" t="s">
        <v>111</v>
      </c>
      <c r="E367" s="36"/>
      <c r="F367" s="34" t="s">
        <v>991</v>
      </c>
      <c r="G367" s="31" t="s">
        <v>992</v>
      </c>
      <c r="H367" s="30" t="s">
        <v>993</v>
      </c>
      <c r="I367" s="30" t="s">
        <v>994</v>
      </c>
      <c r="J367" s="34">
        <v>30</v>
      </c>
      <c r="K367" s="34">
        <v>250000</v>
      </c>
      <c r="L367" s="16">
        <f t="shared" si="5"/>
        <v>7500000</v>
      </c>
    </row>
    <row r="368" spans="1:12" ht="45">
      <c r="A368" s="12">
        <v>99</v>
      </c>
      <c r="B368" s="12" t="s">
        <v>989</v>
      </c>
      <c r="C368" s="36" t="s">
        <v>990</v>
      </c>
      <c r="D368" s="36" t="s">
        <v>111</v>
      </c>
      <c r="E368" s="36"/>
      <c r="F368" s="34" t="s">
        <v>995</v>
      </c>
      <c r="G368" s="31" t="s">
        <v>996</v>
      </c>
      <c r="H368" s="30" t="s">
        <v>997</v>
      </c>
      <c r="I368" s="30" t="s">
        <v>998</v>
      </c>
      <c r="J368" s="34">
        <v>30</v>
      </c>
      <c r="K368" s="34">
        <v>150000</v>
      </c>
      <c r="L368" s="16">
        <f t="shared" si="5"/>
        <v>4500000</v>
      </c>
    </row>
    <row r="369" spans="1:12" ht="30">
      <c r="A369" s="12">
        <v>99</v>
      </c>
      <c r="B369" s="12" t="s">
        <v>999</v>
      </c>
      <c r="C369" s="36" t="s">
        <v>1000</v>
      </c>
      <c r="D369" s="13" t="s">
        <v>14</v>
      </c>
      <c r="E369" s="36"/>
      <c r="F369" s="36"/>
      <c r="G369" s="51" t="s">
        <v>1001</v>
      </c>
      <c r="H369" s="30"/>
      <c r="I369" s="30"/>
      <c r="J369" s="30">
        <v>1</v>
      </c>
      <c r="K369" s="52">
        <v>600000</v>
      </c>
      <c r="L369" s="16">
        <f t="shared" si="5"/>
        <v>600000</v>
      </c>
    </row>
    <row r="370" spans="1:12" ht="25.5">
      <c r="A370" s="12">
        <v>99</v>
      </c>
      <c r="B370" s="12" t="s">
        <v>1002</v>
      </c>
      <c r="C370" s="30" t="s">
        <v>1003</v>
      </c>
      <c r="D370" s="13" t="s">
        <v>14</v>
      </c>
      <c r="E370" s="36"/>
      <c r="F370" s="31" t="s">
        <v>1004</v>
      </c>
      <c r="G370" s="32"/>
      <c r="H370" s="30"/>
      <c r="I370" s="30"/>
      <c r="J370" s="30">
        <v>1</v>
      </c>
      <c r="K370" s="34">
        <v>500000</v>
      </c>
      <c r="L370" s="16">
        <f t="shared" si="5"/>
        <v>500000</v>
      </c>
    </row>
    <row r="371" spans="1:12" ht="25.5">
      <c r="A371" s="12">
        <v>99</v>
      </c>
      <c r="B371" s="12" t="s">
        <v>1002</v>
      </c>
      <c r="C371" s="30" t="s">
        <v>1003</v>
      </c>
      <c r="D371" s="13" t="s">
        <v>14</v>
      </c>
      <c r="E371" s="36"/>
      <c r="F371" s="31" t="s">
        <v>387</v>
      </c>
      <c r="G371" s="32" t="s">
        <v>1005</v>
      </c>
      <c r="H371" s="30" t="s">
        <v>79</v>
      </c>
      <c r="I371" s="30" t="s">
        <v>1006</v>
      </c>
      <c r="J371" s="30">
        <v>1</v>
      </c>
      <c r="K371" s="34">
        <v>1800000</v>
      </c>
      <c r="L371" s="16">
        <f t="shared" si="5"/>
        <v>1800000</v>
      </c>
    </row>
    <row r="372" spans="1:12" ht="25.5">
      <c r="A372" s="12">
        <v>99</v>
      </c>
      <c r="B372" s="12" t="s">
        <v>1007</v>
      </c>
      <c r="C372" s="30" t="s">
        <v>1003</v>
      </c>
      <c r="D372" s="13" t="s">
        <v>14</v>
      </c>
      <c r="E372" s="36"/>
      <c r="F372" s="31" t="s">
        <v>387</v>
      </c>
      <c r="G372" s="51"/>
      <c r="H372" s="30" t="s">
        <v>79</v>
      </c>
      <c r="I372" s="30"/>
      <c r="J372" s="30">
        <v>1</v>
      </c>
      <c r="K372" s="52">
        <v>3500000</v>
      </c>
      <c r="L372" s="16">
        <f t="shared" si="5"/>
        <v>3500000</v>
      </c>
    </row>
    <row r="373" spans="1:12" ht="25.5">
      <c r="A373" s="12">
        <v>99</v>
      </c>
      <c r="B373" s="12" t="s">
        <v>1007</v>
      </c>
      <c r="C373" s="30" t="s">
        <v>1003</v>
      </c>
      <c r="D373" s="36" t="s">
        <v>911</v>
      </c>
      <c r="E373" s="36"/>
      <c r="F373" s="31" t="s">
        <v>1008</v>
      </c>
      <c r="G373" s="32" t="s">
        <v>1009</v>
      </c>
      <c r="H373" s="30"/>
      <c r="I373" s="30"/>
      <c r="J373" s="30">
        <v>1</v>
      </c>
      <c r="K373" s="34">
        <v>800000</v>
      </c>
      <c r="L373" s="16">
        <f t="shared" si="5"/>
        <v>800000</v>
      </c>
    </row>
    <row r="374" spans="1:12" ht="25.5">
      <c r="A374" s="12">
        <v>99</v>
      </c>
      <c r="B374" s="12" t="s">
        <v>1007</v>
      </c>
      <c r="C374" s="30" t="s">
        <v>1003</v>
      </c>
      <c r="D374" s="36" t="s">
        <v>976</v>
      </c>
      <c r="E374" s="36"/>
      <c r="F374" s="31" t="s">
        <v>1010</v>
      </c>
      <c r="G374" s="32" t="s">
        <v>1011</v>
      </c>
      <c r="H374" s="30"/>
      <c r="I374" s="30"/>
      <c r="J374" s="30">
        <v>2</v>
      </c>
      <c r="K374" s="34">
        <v>250000</v>
      </c>
      <c r="L374" s="16">
        <f t="shared" si="5"/>
        <v>500000</v>
      </c>
    </row>
    <row r="375" spans="1:12" ht="38.25">
      <c r="A375" s="12">
        <v>99</v>
      </c>
      <c r="B375" s="12" t="s">
        <v>1012</v>
      </c>
      <c r="C375" s="30" t="s">
        <v>1013</v>
      </c>
      <c r="D375" s="13" t="s">
        <v>14</v>
      </c>
      <c r="E375" s="36"/>
      <c r="F375" s="31" t="s">
        <v>387</v>
      </c>
      <c r="G375" s="51" t="s">
        <v>1014</v>
      </c>
      <c r="H375" s="30"/>
      <c r="I375" s="30"/>
      <c r="J375" s="30">
        <v>1</v>
      </c>
      <c r="K375" s="52">
        <v>2500000</v>
      </c>
      <c r="L375" s="16">
        <f t="shared" si="5"/>
        <v>2500000</v>
      </c>
    </row>
    <row r="376" spans="1:12" ht="25.5">
      <c r="A376" s="12">
        <v>99</v>
      </c>
      <c r="B376" s="12" t="s">
        <v>1015</v>
      </c>
      <c r="C376" s="30" t="s">
        <v>1016</v>
      </c>
      <c r="D376" s="13" t="s">
        <v>14</v>
      </c>
      <c r="E376" s="36"/>
      <c r="F376" s="32" t="s">
        <v>201</v>
      </c>
      <c r="G376" s="32" t="s">
        <v>201</v>
      </c>
      <c r="H376" s="30"/>
      <c r="I376" s="30"/>
      <c r="J376" s="30">
        <v>1</v>
      </c>
      <c r="K376" s="34">
        <v>600000</v>
      </c>
      <c r="L376" s="16">
        <f t="shared" si="5"/>
        <v>600000</v>
      </c>
    </row>
    <row r="377" spans="1:12" ht="25.5">
      <c r="A377" s="12">
        <v>99</v>
      </c>
      <c r="B377" s="12" t="s">
        <v>1015</v>
      </c>
      <c r="C377" s="30" t="s">
        <v>1016</v>
      </c>
      <c r="D377" s="36" t="s">
        <v>111</v>
      </c>
      <c r="E377" s="36"/>
      <c r="F377" s="53" t="s">
        <v>1017</v>
      </c>
      <c r="G377" s="32" t="s">
        <v>1018</v>
      </c>
      <c r="H377" s="30"/>
      <c r="I377" s="30"/>
      <c r="J377" s="30">
        <v>1</v>
      </c>
      <c r="K377" s="34">
        <v>25000000</v>
      </c>
      <c r="L377" s="16">
        <f t="shared" si="5"/>
        <v>25000000</v>
      </c>
    </row>
    <row r="378" spans="1:12" ht="63.75">
      <c r="A378" s="12">
        <v>99</v>
      </c>
      <c r="B378" s="12" t="s">
        <v>1019</v>
      </c>
      <c r="C378" s="30" t="s">
        <v>1020</v>
      </c>
      <c r="D378" s="13" t="s">
        <v>14</v>
      </c>
      <c r="E378" s="36"/>
      <c r="F378" s="31" t="s">
        <v>1021</v>
      </c>
      <c r="G378" s="31" t="s">
        <v>1022</v>
      </c>
      <c r="H378" s="30"/>
      <c r="I378" s="30" t="s">
        <v>726</v>
      </c>
      <c r="J378" s="30">
        <v>1</v>
      </c>
      <c r="K378" s="54">
        <v>2200000</v>
      </c>
      <c r="L378" s="16">
        <f t="shared" si="5"/>
        <v>2200000</v>
      </c>
    </row>
    <row r="379" spans="1:12" ht="15">
      <c r="A379" s="12">
        <v>99</v>
      </c>
      <c r="B379" s="12" t="s">
        <v>1023</v>
      </c>
      <c r="C379" s="55" t="s">
        <v>1024</v>
      </c>
      <c r="D379" s="13" t="s">
        <v>14</v>
      </c>
      <c r="E379" s="36"/>
      <c r="F379" s="31" t="s">
        <v>1025</v>
      </c>
      <c r="G379" s="32" t="s">
        <v>1026</v>
      </c>
      <c r="H379" s="31" t="s">
        <v>1027</v>
      </c>
      <c r="I379" s="30"/>
      <c r="J379" s="30">
        <v>1</v>
      </c>
      <c r="K379" s="34">
        <f>1015*2100</f>
        <v>2131500</v>
      </c>
      <c r="L379" s="16">
        <f t="shared" si="5"/>
        <v>2131500</v>
      </c>
    </row>
    <row r="380" spans="1:12" ht="15">
      <c r="A380" s="12">
        <v>99</v>
      </c>
      <c r="B380" s="12" t="s">
        <v>1028</v>
      </c>
      <c r="C380" s="30" t="s">
        <v>1029</v>
      </c>
      <c r="D380" s="13" t="s">
        <v>14</v>
      </c>
      <c r="E380" s="36"/>
      <c r="F380" s="31" t="s">
        <v>1030</v>
      </c>
      <c r="G380" s="51" t="s">
        <v>1031</v>
      </c>
      <c r="H380" s="30"/>
      <c r="I380" s="30"/>
      <c r="J380" s="30">
        <v>1</v>
      </c>
      <c r="K380" s="52">
        <v>250000</v>
      </c>
      <c r="L380" s="16">
        <f t="shared" si="5"/>
        <v>250000</v>
      </c>
    </row>
    <row r="381" spans="1:12" ht="25.5">
      <c r="A381" s="12">
        <v>99</v>
      </c>
      <c r="B381" s="12" t="s">
        <v>1032</v>
      </c>
      <c r="C381" s="55" t="s">
        <v>1033</v>
      </c>
      <c r="D381" s="36" t="s">
        <v>955</v>
      </c>
      <c r="E381" s="36"/>
      <c r="F381" s="31" t="s">
        <v>1034</v>
      </c>
      <c r="G381" s="32" t="s">
        <v>1035</v>
      </c>
      <c r="H381" s="30" t="s">
        <v>1036</v>
      </c>
      <c r="I381" s="30">
        <v>1</v>
      </c>
      <c r="J381" s="30">
        <v>1</v>
      </c>
      <c r="K381" s="34">
        <v>14000000</v>
      </c>
      <c r="L381" s="16">
        <f t="shared" si="5"/>
        <v>14000000</v>
      </c>
    </row>
    <row r="382" spans="1:12" ht="15">
      <c r="A382" s="12">
        <v>99</v>
      </c>
      <c r="B382" s="12" t="s">
        <v>1032</v>
      </c>
      <c r="C382" s="55" t="s">
        <v>1033</v>
      </c>
      <c r="D382" s="36" t="s">
        <v>955</v>
      </c>
      <c r="E382" s="36"/>
      <c r="F382" s="31" t="s">
        <v>1037</v>
      </c>
      <c r="G382" s="32" t="s">
        <v>1038</v>
      </c>
      <c r="H382" s="30" t="s">
        <v>1036</v>
      </c>
      <c r="I382" s="30">
        <v>1</v>
      </c>
      <c r="J382" s="30">
        <v>1</v>
      </c>
      <c r="K382" s="34">
        <v>4000000</v>
      </c>
      <c r="L382" s="16">
        <f t="shared" si="5"/>
        <v>4000000</v>
      </c>
    </row>
    <row r="383" spans="1:12" ht="30">
      <c r="A383" s="12">
        <v>99</v>
      </c>
      <c r="B383" s="12" t="s">
        <v>1039</v>
      </c>
      <c r="C383" s="36" t="s">
        <v>1040</v>
      </c>
      <c r="D383" s="13" t="s">
        <v>14</v>
      </c>
      <c r="E383" s="36"/>
      <c r="F383" s="31" t="s">
        <v>1025</v>
      </c>
      <c r="G383" s="51" t="s">
        <v>1041</v>
      </c>
      <c r="H383" s="30" t="s">
        <v>1042</v>
      </c>
      <c r="I383" s="30">
        <v>1</v>
      </c>
      <c r="J383" s="30">
        <v>1</v>
      </c>
      <c r="K383" s="52">
        <v>1800000</v>
      </c>
      <c r="L383" s="16">
        <f t="shared" si="5"/>
        <v>1800000</v>
      </c>
    </row>
    <row r="384" spans="1:12" ht="30">
      <c r="A384" s="12">
        <v>99</v>
      </c>
      <c r="B384" s="12" t="s">
        <v>1043</v>
      </c>
      <c r="C384" s="36" t="s">
        <v>1044</v>
      </c>
      <c r="D384" s="13" t="s">
        <v>14</v>
      </c>
      <c r="E384" s="36"/>
      <c r="F384" s="36"/>
      <c r="G384" s="51" t="s">
        <v>1045</v>
      </c>
      <c r="H384" s="30"/>
      <c r="I384" s="30" t="s">
        <v>19</v>
      </c>
      <c r="J384" s="30">
        <v>1</v>
      </c>
      <c r="K384" s="52">
        <v>2200000</v>
      </c>
      <c r="L384" s="16">
        <f t="shared" si="5"/>
        <v>2200000</v>
      </c>
    </row>
    <row r="385" spans="1:12" ht="30">
      <c r="A385" s="12">
        <v>99</v>
      </c>
      <c r="B385" s="12" t="s">
        <v>1043</v>
      </c>
      <c r="C385" s="36" t="s">
        <v>1044</v>
      </c>
      <c r="D385" s="36" t="s">
        <v>111</v>
      </c>
      <c r="E385" s="36"/>
      <c r="F385" s="36"/>
      <c r="G385" s="32" t="s">
        <v>1046</v>
      </c>
      <c r="H385" s="30"/>
      <c r="I385" s="30" t="s">
        <v>425</v>
      </c>
      <c r="J385" s="30">
        <v>5</v>
      </c>
      <c r="K385" s="34">
        <v>170000</v>
      </c>
      <c r="L385" s="16">
        <f t="shared" si="5"/>
        <v>850000</v>
      </c>
    </row>
    <row r="386" spans="1:12" ht="45">
      <c r="A386" s="12">
        <v>99</v>
      </c>
      <c r="B386" s="12" t="s">
        <v>1047</v>
      </c>
      <c r="C386" s="36" t="s">
        <v>1048</v>
      </c>
      <c r="D386" s="13" t="s">
        <v>14</v>
      </c>
      <c r="E386" s="36"/>
      <c r="F386" s="31" t="s">
        <v>387</v>
      </c>
      <c r="G386" s="51"/>
      <c r="H386" s="30"/>
      <c r="I386" s="30"/>
      <c r="J386" s="30">
        <v>1</v>
      </c>
      <c r="K386" s="52">
        <v>600000</v>
      </c>
      <c r="L386" s="16">
        <f t="shared" si="5"/>
        <v>600000</v>
      </c>
    </row>
    <row r="387" spans="1:12" ht="60">
      <c r="A387" s="12">
        <v>99</v>
      </c>
      <c r="B387" s="12" t="s">
        <v>1049</v>
      </c>
      <c r="C387" s="36" t="s">
        <v>1050</v>
      </c>
      <c r="D387" s="13" t="s">
        <v>14</v>
      </c>
      <c r="E387" s="36"/>
      <c r="F387" s="55" t="s">
        <v>1051</v>
      </c>
      <c r="G387" s="55" t="s">
        <v>1052</v>
      </c>
      <c r="H387" s="55" t="s">
        <v>1053</v>
      </c>
      <c r="I387" s="56"/>
      <c r="J387" s="12">
        <v>1</v>
      </c>
      <c r="K387" s="56">
        <v>4000000</v>
      </c>
      <c r="L387" s="16">
        <f t="shared" si="5"/>
        <v>4000000</v>
      </c>
    </row>
    <row r="388" spans="1:12" ht="60">
      <c r="A388" s="12">
        <v>99</v>
      </c>
      <c r="B388" s="12" t="s">
        <v>1049</v>
      </c>
      <c r="C388" s="36" t="s">
        <v>1054</v>
      </c>
      <c r="D388" s="36" t="s">
        <v>1055</v>
      </c>
      <c r="E388" s="36"/>
      <c r="F388" s="55" t="s">
        <v>1056</v>
      </c>
      <c r="G388" s="55" t="s">
        <v>1056</v>
      </c>
      <c r="H388" s="55" t="s">
        <v>1057</v>
      </c>
      <c r="I388" s="56"/>
      <c r="J388" s="12">
        <v>1</v>
      </c>
      <c r="K388" s="56">
        <v>150000</v>
      </c>
      <c r="L388" s="16">
        <f t="shared" si="5"/>
        <v>150000</v>
      </c>
    </row>
    <row r="389" spans="1:12" ht="15">
      <c r="A389" s="12">
        <v>99</v>
      </c>
      <c r="B389" s="12" t="s">
        <v>1058</v>
      </c>
      <c r="C389" s="55" t="s">
        <v>1059</v>
      </c>
      <c r="D389" s="13" t="s">
        <v>14</v>
      </c>
      <c r="E389" s="36"/>
      <c r="F389" s="36"/>
      <c r="G389" s="30" t="s">
        <v>1060</v>
      </c>
      <c r="H389" s="30"/>
      <c r="I389" s="30"/>
      <c r="J389" s="30">
        <v>1</v>
      </c>
      <c r="K389" s="34">
        <v>1593581</v>
      </c>
      <c r="L389" s="16">
        <f t="shared" si="5"/>
        <v>1593581</v>
      </c>
    </row>
    <row r="390" spans="1:12" ht="15">
      <c r="A390" s="12">
        <v>99</v>
      </c>
      <c r="B390" s="12" t="s">
        <v>1058</v>
      </c>
      <c r="C390" s="55" t="s">
        <v>1059</v>
      </c>
      <c r="D390" s="36" t="s">
        <v>28</v>
      </c>
      <c r="E390" s="36"/>
      <c r="F390" s="36"/>
      <c r="G390" s="30" t="s">
        <v>1061</v>
      </c>
      <c r="H390" s="30"/>
      <c r="I390" s="30"/>
      <c r="J390" s="30">
        <v>1</v>
      </c>
      <c r="K390" s="34">
        <v>5400000</v>
      </c>
      <c r="L390" s="16">
        <f t="shared" si="5"/>
        <v>5400000</v>
      </c>
    </row>
    <row r="391" spans="1:12" ht="38.25">
      <c r="A391" s="12">
        <v>99</v>
      </c>
      <c r="B391" s="12" t="s">
        <v>1058</v>
      </c>
      <c r="C391" s="55" t="s">
        <v>1059</v>
      </c>
      <c r="D391" s="36" t="s">
        <v>955</v>
      </c>
      <c r="E391" s="36"/>
      <c r="F391" s="36"/>
      <c r="G391" s="30" t="s">
        <v>1062</v>
      </c>
      <c r="H391" s="30"/>
      <c r="I391" s="30"/>
      <c r="J391" s="30">
        <v>1</v>
      </c>
      <c r="K391" s="34">
        <v>8000000</v>
      </c>
      <c r="L391" s="16">
        <f aca="true" t="shared" si="6" ref="L391:L410">+K391*J391</f>
        <v>8000000</v>
      </c>
    </row>
    <row r="392" spans="1:12" ht="15">
      <c r="A392" s="12">
        <v>99</v>
      </c>
      <c r="B392" s="12" t="s">
        <v>1058</v>
      </c>
      <c r="C392" s="55" t="s">
        <v>1059</v>
      </c>
      <c r="D392" s="36" t="s">
        <v>955</v>
      </c>
      <c r="E392" s="36"/>
      <c r="F392" s="36"/>
      <c r="G392" s="30" t="s">
        <v>1063</v>
      </c>
      <c r="H392" s="30"/>
      <c r="I392" s="30"/>
      <c r="J392" s="30">
        <v>1</v>
      </c>
      <c r="K392" s="34">
        <v>10000000</v>
      </c>
      <c r="L392" s="16">
        <f t="shared" si="6"/>
        <v>10000000</v>
      </c>
    </row>
    <row r="393" spans="1:12" ht="15">
      <c r="A393" s="12">
        <v>99</v>
      </c>
      <c r="B393" s="12" t="s">
        <v>1058</v>
      </c>
      <c r="C393" s="55" t="s">
        <v>1059</v>
      </c>
      <c r="D393" s="36" t="s">
        <v>955</v>
      </c>
      <c r="E393" s="36"/>
      <c r="F393" s="36"/>
      <c r="G393" s="30" t="s">
        <v>1064</v>
      </c>
      <c r="H393" s="30"/>
      <c r="I393" s="30"/>
      <c r="J393" s="30">
        <v>1</v>
      </c>
      <c r="K393" s="34">
        <v>1000000</v>
      </c>
      <c r="L393" s="16">
        <f t="shared" si="6"/>
        <v>1000000</v>
      </c>
    </row>
    <row r="394" spans="1:12" ht="15">
      <c r="A394" s="12">
        <v>99</v>
      </c>
      <c r="B394" s="12" t="s">
        <v>1058</v>
      </c>
      <c r="C394" s="55" t="s">
        <v>1059</v>
      </c>
      <c r="D394" s="36" t="s">
        <v>955</v>
      </c>
      <c r="E394" s="36"/>
      <c r="F394" s="36"/>
      <c r="G394" s="30" t="s">
        <v>1065</v>
      </c>
      <c r="H394" s="30"/>
      <c r="I394" s="30"/>
      <c r="J394" s="30">
        <v>1</v>
      </c>
      <c r="K394" s="34">
        <v>8000000</v>
      </c>
      <c r="L394" s="16">
        <f t="shared" si="6"/>
        <v>8000000</v>
      </c>
    </row>
    <row r="395" spans="1:12" ht="15">
      <c r="A395" s="12">
        <v>99</v>
      </c>
      <c r="B395" s="12" t="s">
        <v>1058</v>
      </c>
      <c r="C395" s="55" t="s">
        <v>1059</v>
      </c>
      <c r="D395" s="36" t="s">
        <v>955</v>
      </c>
      <c r="E395" s="36"/>
      <c r="F395" s="36"/>
      <c r="G395" s="30" t="s">
        <v>1066</v>
      </c>
      <c r="H395" s="30"/>
      <c r="I395" s="30"/>
      <c r="J395" s="30">
        <v>4</v>
      </c>
      <c r="K395" s="34">
        <v>5000000</v>
      </c>
      <c r="L395" s="16">
        <f t="shared" si="6"/>
        <v>20000000</v>
      </c>
    </row>
    <row r="396" spans="1:12" ht="15">
      <c r="A396" s="12">
        <v>99</v>
      </c>
      <c r="B396" s="12" t="s">
        <v>1058</v>
      </c>
      <c r="C396" s="55" t="s">
        <v>1059</v>
      </c>
      <c r="D396" s="36" t="s">
        <v>955</v>
      </c>
      <c r="E396" s="36"/>
      <c r="F396" s="36"/>
      <c r="G396" s="30" t="s">
        <v>1067</v>
      </c>
      <c r="H396" s="30"/>
      <c r="I396" s="30"/>
      <c r="J396" s="30">
        <v>1</v>
      </c>
      <c r="K396" s="34">
        <v>3000000</v>
      </c>
      <c r="L396" s="16">
        <f t="shared" si="6"/>
        <v>3000000</v>
      </c>
    </row>
    <row r="397" spans="1:12" ht="25.5">
      <c r="A397" s="12">
        <v>99</v>
      </c>
      <c r="B397" s="12" t="s">
        <v>1068</v>
      </c>
      <c r="C397" s="36" t="s">
        <v>1069</v>
      </c>
      <c r="D397" s="36" t="s">
        <v>1070</v>
      </c>
      <c r="E397" s="36"/>
      <c r="F397" s="31" t="s">
        <v>1071</v>
      </c>
      <c r="G397" s="31" t="s">
        <v>1072</v>
      </c>
      <c r="H397" s="30" t="s">
        <v>1073</v>
      </c>
      <c r="I397" s="30"/>
      <c r="J397" s="30">
        <v>1</v>
      </c>
      <c r="K397" s="34">
        <v>2552000</v>
      </c>
      <c r="L397" s="16">
        <f t="shared" si="6"/>
        <v>2552000</v>
      </c>
    </row>
    <row r="398" spans="1:12" ht="25.5">
      <c r="A398" s="12">
        <v>99</v>
      </c>
      <c r="B398" s="12" t="s">
        <v>1068</v>
      </c>
      <c r="C398" s="36" t="s">
        <v>1069</v>
      </c>
      <c r="D398" s="36" t="s">
        <v>1070</v>
      </c>
      <c r="E398" s="36"/>
      <c r="F398" s="31" t="s">
        <v>1074</v>
      </c>
      <c r="G398" s="31" t="s">
        <v>1075</v>
      </c>
      <c r="H398" s="30"/>
      <c r="I398" s="30"/>
      <c r="J398" s="30">
        <v>1</v>
      </c>
      <c r="K398" s="34">
        <v>928000</v>
      </c>
      <c r="L398" s="16">
        <f t="shared" si="6"/>
        <v>928000</v>
      </c>
    </row>
    <row r="399" spans="1:12" ht="25.5">
      <c r="A399" s="12">
        <v>99</v>
      </c>
      <c r="B399" s="12" t="s">
        <v>1076</v>
      </c>
      <c r="C399" s="36" t="s">
        <v>1077</v>
      </c>
      <c r="D399" s="13" t="s">
        <v>14</v>
      </c>
      <c r="E399" s="36"/>
      <c r="F399" s="36"/>
      <c r="G399" s="31" t="s">
        <v>1078</v>
      </c>
      <c r="H399" s="30"/>
      <c r="I399" s="30"/>
      <c r="J399" s="30">
        <v>1</v>
      </c>
      <c r="K399" s="52">
        <v>24072400</v>
      </c>
      <c r="L399" s="16">
        <f t="shared" si="6"/>
        <v>24072400</v>
      </c>
    </row>
    <row r="400" spans="1:12" ht="15">
      <c r="A400" s="12">
        <v>99</v>
      </c>
      <c r="B400" s="12" t="s">
        <v>1076</v>
      </c>
      <c r="C400" s="36" t="s">
        <v>1077</v>
      </c>
      <c r="D400" s="13" t="s">
        <v>14</v>
      </c>
      <c r="E400" s="36"/>
      <c r="F400" s="36"/>
      <c r="G400" s="51" t="s">
        <v>487</v>
      </c>
      <c r="H400" s="30"/>
      <c r="I400" s="30"/>
      <c r="J400" s="30">
        <v>1</v>
      </c>
      <c r="K400" s="52">
        <v>4000000</v>
      </c>
      <c r="L400" s="16">
        <f t="shared" si="6"/>
        <v>4000000</v>
      </c>
    </row>
    <row r="401" spans="1:12" ht="25.5">
      <c r="A401" s="12">
        <v>99</v>
      </c>
      <c r="B401" s="12" t="s">
        <v>1076</v>
      </c>
      <c r="C401" s="36" t="s">
        <v>1077</v>
      </c>
      <c r="D401" s="36" t="s">
        <v>28</v>
      </c>
      <c r="E401" s="36"/>
      <c r="F401" s="36"/>
      <c r="G401" s="32" t="s">
        <v>1079</v>
      </c>
      <c r="H401" s="30"/>
      <c r="I401" s="30"/>
      <c r="J401" s="30">
        <v>2</v>
      </c>
      <c r="K401" s="34">
        <v>1493800</v>
      </c>
      <c r="L401" s="16">
        <f t="shared" si="6"/>
        <v>2987600</v>
      </c>
    </row>
    <row r="402" spans="1:12" ht="15">
      <c r="A402" s="12">
        <v>99</v>
      </c>
      <c r="B402" s="12" t="s">
        <v>1076</v>
      </c>
      <c r="C402" s="36" t="s">
        <v>1077</v>
      </c>
      <c r="D402" s="36" t="s">
        <v>28</v>
      </c>
      <c r="E402" s="36"/>
      <c r="F402" s="36"/>
      <c r="G402" s="32" t="s">
        <v>1080</v>
      </c>
      <c r="H402" s="30"/>
      <c r="I402" s="30"/>
      <c r="J402" s="30">
        <v>3</v>
      </c>
      <c r="K402" s="34">
        <v>660000</v>
      </c>
      <c r="L402" s="16">
        <f t="shared" si="6"/>
        <v>1980000</v>
      </c>
    </row>
    <row r="403" spans="1:12" ht="25.5">
      <c r="A403" s="12">
        <v>99</v>
      </c>
      <c r="B403" s="12" t="s">
        <v>1076</v>
      </c>
      <c r="C403" s="36" t="s">
        <v>1077</v>
      </c>
      <c r="D403" s="36" t="s">
        <v>28</v>
      </c>
      <c r="E403" s="36"/>
      <c r="F403" s="36"/>
      <c r="G403" s="32" t="s">
        <v>1081</v>
      </c>
      <c r="H403" s="30"/>
      <c r="I403" s="30"/>
      <c r="J403" s="30">
        <v>1</v>
      </c>
      <c r="K403" s="34">
        <v>3750000</v>
      </c>
      <c r="L403" s="16">
        <f t="shared" si="6"/>
        <v>3750000</v>
      </c>
    </row>
    <row r="404" spans="1:12" ht="15">
      <c r="A404" s="12">
        <v>99</v>
      </c>
      <c r="B404" s="12" t="s">
        <v>1082</v>
      </c>
      <c r="C404" s="36" t="s">
        <v>1083</v>
      </c>
      <c r="D404" s="36" t="s">
        <v>111</v>
      </c>
      <c r="E404" s="36"/>
      <c r="F404" s="36"/>
      <c r="G404" s="32" t="s">
        <v>1084</v>
      </c>
      <c r="H404" s="30"/>
      <c r="I404" s="30"/>
      <c r="J404" s="30">
        <v>1</v>
      </c>
      <c r="K404" s="34">
        <v>8000000</v>
      </c>
      <c r="L404" s="16">
        <f t="shared" si="6"/>
        <v>8000000</v>
      </c>
    </row>
    <row r="405" spans="1:12" ht="15">
      <c r="A405" s="12">
        <v>99</v>
      </c>
      <c r="B405" s="12" t="s">
        <v>1082</v>
      </c>
      <c r="C405" s="36" t="s">
        <v>1083</v>
      </c>
      <c r="D405" s="36" t="s">
        <v>976</v>
      </c>
      <c r="E405" s="36"/>
      <c r="F405" s="36"/>
      <c r="G405" s="32" t="s">
        <v>1085</v>
      </c>
      <c r="H405" s="30"/>
      <c r="I405" s="30"/>
      <c r="J405" s="30">
        <v>1</v>
      </c>
      <c r="K405" s="34">
        <v>5000000</v>
      </c>
      <c r="L405" s="16">
        <f t="shared" si="6"/>
        <v>5000000</v>
      </c>
    </row>
    <row r="406" spans="1:12" ht="15">
      <c r="A406" s="12">
        <v>99</v>
      </c>
      <c r="B406" s="12" t="s">
        <v>1086</v>
      </c>
      <c r="C406" s="36" t="s">
        <v>1087</v>
      </c>
      <c r="D406" s="36" t="s">
        <v>1088</v>
      </c>
      <c r="E406" s="36"/>
      <c r="F406" s="31" t="s">
        <v>1089</v>
      </c>
      <c r="G406" s="36" t="s">
        <v>1090</v>
      </c>
      <c r="H406" s="36" t="s">
        <v>381</v>
      </c>
      <c r="I406" s="30"/>
      <c r="J406" s="30">
        <v>1</v>
      </c>
      <c r="K406" s="34">
        <v>3500000</v>
      </c>
      <c r="L406" s="16">
        <f t="shared" si="6"/>
        <v>3500000</v>
      </c>
    </row>
    <row r="407" spans="1:12" ht="15">
      <c r="A407" s="12">
        <v>99</v>
      </c>
      <c r="B407" s="12" t="s">
        <v>1086</v>
      </c>
      <c r="C407" s="36" t="s">
        <v>1087</v>
      </c>
      <c r="D407" s="36" t="s">
        <v>1088</v>
      </c>
      <c r="E407" s="36"/>
      <c r="F407" s="31" t="s">
        <v>238</v>
      </c>
      <c r="G407" s="32" t="s">
        <v>1091</v>
      </c>
      <c r="H407" s="31" t="s">
        <v>1092</v>
      </c>
      <c r="I407" s="30"/>
      <c r="J407" s="30">
        <v>5</v>
      </c>
      <c r="K407" s="34">
        <v>400000</v>
      </c>
      <c r="L407" s="16">
        <f t="shared" si="6"/>
        <v>2000000</v>
      </c>
    </row>
    <row r="408" spans="1:12" ht="15">
      <c r="A408" s="12">
        <v>99</v>
      </c>
      <c r="B408" s="12" t="s">
        <v>1086</v>
      </c>
      <c r="C408" s="36" t="s">
        <v>1087</v>
      </c>
      <c r="D408" s="36" t="s">
        <v>1088</v>
      </c>
      <c r="E408" s="36"/>
      <c r="F408" s="31" t="s">
        <v>1093</v>
      </c>
      <c r="G408" s="32"/>
      <c r="H408" s="31" t="s">
        <v>1092</v>
      </c>
      <c r="I408" s="30"/>
      <c r="J408" s="30">
        <v>2</v>
      </c>
      <c r="K408" s="34">
        <v>350000</v>
      </c>
      <c r="L408" s="16">
        <f t="shared" si="6"/>
        <v>700000</v>
      </c>
    </row>
    <row r="409" spans="1:12" ht="25.5">
      <c r="A409" s="12">
        <v>99</v>
      </c>
      <c r="B409" s="12" t="s">
        <v>1086</v>
      </c>
      <c r="C409" s="36" t="s">
        <v>1087</v>
      </c>
      <c r="D409" s="36" t="s">
        <v>1088</v>
      </c>
      <c r="E409" s="36"/>
      <c r="F409" s="31" t="s">
        <v>1094</v>
      </c>
      <c r="G409" s="32" t="s">
        <v>1095</v>
      </c>
      <c r="H409" s="30" t="s">
        <v>1096</v>
      </c>
      <c r="I409" s="30"/>
      <c r="J409" s="30">
        <v>30</v>
      </c>
      <c r="K409" s="34">
        <v>50000</v>
      </c>
      <c r="L409" s="16">
        <f t="shared" si="6"/>
        <v>1500000</v>
      </c>
    </row>
    <row r="410" spans="1:12" ht="15">
      <c r="A410" s="12">
        <v>99</v>
      </c>
      <c r="B410" s="12" t="s">
        <v>1086</v>
      </c>
      <c r="C410" s="36" t="s">
        <v>1087</v>
      </c>
      <c r="D410" s="36" t="s">
        <v>14</v>
      </c>
      <c r="E410" s="36"/>
      <c r="F410" s="31" t="s">
        <v>1025</v>
      </c>
      <c r="G410" s="32" t="s">
        <v>1097</v>
      </c>
      <c r="H410" s="31" t="s">
        <v>1027</v>
      </c>
      <c r="I410" s="30"/>
      <c r="J410" s="30">
        <v>2</v>
      </c>
      <c r="K410" s="34">
        <v>2066400</v>
      </c>
      <c r="L410" s="16">
        <f t="shared" si="6"/>
        <v>4132800</v>
      </c>
    </row>
  </sheetData>
  <sheetProtection/>
  <mergeCells count="2">
    <mergeCell ref="M297:M307"/>
    <mergeCell ref="N297:N30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N70"/>
  <sheetViews>
    <sheetView zoomScalePageLayoutView="0" workbookViewId="0" topLeftCell="A2">
      <selection activeCell="C7" sqref="C7"/>
    </sheetView>
  </sheetViews>
  <sheetFormatPr defaultColWidth="11.421875" defaultRowHeight="15"/>
  <cols>
    <col min="1" max="1" width="9.28125" style="11" customWidth="1"/>
    <col min="2" max="2" width="14.57421875" style="4" customWidth="1"/>
    <col min="3" max="3" width="20.00390625" style="4" customWidth="1"/>
    <col min="4" max="4" width="26.57421875" style="11" customWidth="1"/>
    <col min="5" max="5" width="25.7109375" style="11" hidden="1" customWidth="1"/>
    <col min="6" max="6" width="23.28125" style="11" customWidth="1"/>
    <col min="7" max="7" width="14.00390625" style="11" customWidth="1"/>
    <col min="8" max="8" width="21.421875" style="11" customWidth="1"/>
    <col min="9" max="9" width="27.8515625" style="11" customWidth="1"/>
    <col min="10" max="10" width="31.57421875" style="11" customWidth="1"/>
    <col min="11" max="11" width="9.00390625" style="11" customWidth="1"/>
    <col min="12" max="12" width="10.421875" style="11" customWidth="1"/>
    <col min="13" max="13" width="13.00390625" style="64" customWidth="1"/>
    <col min="14" max="14" width="15.7109375" style="11" customWidth="1"/>
    <col min="15" max="26" width="26.7109375" style="11" customWidth="1"/>
    <col min="27" max="193" width="26.7109375" style="11" bestFit="1" customWidth="1"/>
    <col min="194" max="194" width="14.8515625" style="11" bestFit="1" customWidth="1"/>
    <col min="195" max="195" width="11.140625" style="11" customWidth="1"/>
    <col min="196" max="196" width="14.8515625" style="11" bestFit="1" customWidth="1"/>
    <col min="197" max="16384" width="11.421875" style="11" customWidth="1"/>
  </cols>
  <sheetData>
    <row r="1" spans="4:6" ht="15">
      <c r="D1" s="63" t="s">
        <v>1207</v>
      </c>
      <c r="E1" s="63"/>
      <c r="F1" s="19">
        <v>2011</v>
      </c>
    </row>
    <row r="3" spans="4:196" ht="15">
      <c r="D3" s="14" t="s">
        <v>1208</v>
      </c>
      <c r="E3" s="65"/>
      <c r="F3" s="66"/>
      <c r="G3" s="66"/>
      <c r="H3" s="66"/>
      <c r="I3" s="66"/>
      <c r="J3" s="66"/>
      <c r="K3" s="66"/>
      <c r="L3" s="66"/>
      <c r="M3" s="67"/>
      <c r="N3" s="13"/>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row>
    <row r="4" spans="2:196" s="61" customFormat="1" ht="38.25">
      <c r="B4" s="57" t="s">
        <v>1209</v>
      </c>
      <c r="C4" s="57" t="s">
        <v>1210</v>
      </c>
      <c r="D4" s="58" t="s">
        <v>2</v>
      </c>
      <c r="E4" s="68" t="s">
        <v>1211</v>
      </c>
      <c r="F4" s="59" t="s">
        <v>3</v>
      </c>
      <c r="G4" s="59" t="s">
        <v>4</v>
      </c>
      <c r="H4" s="59" t="s">
        <v>5</v>
      </c>
      <c r="I4" s="59" t="s">
        <v>6</v>
      </c>
      <c r="J4" s="59" t="s">
        <v>7</v>
      </c>
      <c r="K4" s="59" t="s">
        <v>8</v>
      </c>
      <c r="L4" s="59" t="s">
        <v>1212</v>
      </c>
      <c r="M4" s="69" t="s">
        <v>1213</v>
      </c>
      <c r="N4" s="59" t="s">
        <v>1214</v>
      </c>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row>
    <row r="5" spans="1:196" ht="45">
      <c r="A5" s="12">
        <v>3</v>
      </c>
      <c r="B5" s="12" t="s">
        <v>1215</v>
      </c>
      <c r="C5" s="12">
        <v>129</v>
      </c>
      <c r="D5" s="65" t="s">
        <v>1216</v>
      </c>
      <c r="E5" s="36" t="s">
        <v>1217</v>
      </c>
      <c r="F5" s="36" t="s">
        <v>14</v>
      </c>
      <c r="G5" s="36" t="s">
        <v>15</v>
      </c>
      <c r="H5" s="36" t="s">
        <v>16</v>
      </c>
      <c r="I5" s="36" t="s">
        <v>17</v>
      </c>
      <c r="J5" s="36" t="s">
        <v>18</v>
      </c>
      <c r="K5" s="36" t="s">
        <v>19</v>
      </c>
      <c r="L5" s="12">
        <v>2</v>
      </c>
      <c r="M5" s="15">
        <v>1000000</v>
      </c>
      <c r="N5" s="16">
        <f>+M5*L5</f>
        <v>2000000</v>
      </c>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row>
    <row r="6" spans="1:196" ht="45">
      <c r="A6" s="12">
        <v>2</v>
      </c>
      <c r="B6" s="12" t="s">
        <v>1215</v>
      </c>
      <c r="C6" s="12">
        <v>129</v>
      </c>
      <c r="D6" s="65" t="s">
        <v>1216</v>
      </c>
      <c r="E6" s="36" t="s">
        <v>1218</v>
      </c>
      <c r="F6" s="36" t="s">
        <v>14</v>
      </c>
      <c r="G6" s="36" t="s">
        <v>15</v>
      </c>
      <c r="H6" s="36" t="s">
        <v>20</v>
      </c>
      <c r="I6" s="36" t="s">
        <v>21</v>
      </c>
      <c r="J6" s="36" t="s">
        <v>20</v>
      </c>
      <c r="K6" s="36" t="s">
        <v>19</v>
      </c>
      <c r="L6" s="12">
        <v>40</v>
      </c>
      <c r="M6" s="15">
        <v>1900000</v>
      </c>
      <c r="N6" s="16">
        <f aca="true" t="shared" si="0" ref="N6:N69">+M6*L6</f>
        <v>76000000</v>
      </c>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ht="45">
      <c r="A7" s="12">
        <v>1</v>
      </c>
      <c r="B7" s="12" t="s">
        <v>1215</v>
      </c>
      <c r="C7" s="12">
        <v>129</v>
      </c>
      <c r="D7" s="65" t="s">
        <v>1216</v>
      </c>
      <c r="E7" s="36" t="s">
        <v>1219</v>
      </c>
      <c r="F7" s="36" t="s">
        <v>14</v>
      </c>
      <c r="G7" s="36" t="s">
        <v>15</v>
      </c>
      <c r="H7" s="36"/>
      <c r="I7" s="36" t="s">
        <v>22</v>
      </c>
      <c r="J7" s="36" t="s">
        <v>20</v>
      </c>
      <c r="K7" s="36" t="s">
        <v>19</v>
      </c>
      <c r="L7" s="12">
        <v>30</v>
      </c>
      <c r="M7" s="15">
        <v>2200000</v>
      </c>
      <c r="N7" s="16">
        <f t="shared" si="0"/>
        <v>66000000</v>
      </c>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ht="45">
      <c r="A8" s="36"/>
      <c r="B8" s="12" t="s">
        <v>1215</v>
      </c>
      <c r="C8" s="12">
        <v>129</v>
      </c>
      <c r="D8" s="65" t="s">
        <v>1216</v>
      </c>
      <c r="E8" s="36"/>
      <c r="F8" s="36" t="s">
        <v>28</v>
      </c>
      <c r="G8" s="36" t="s">
        <v>28</v>
      </c>
      <c r="H8" s="36" t="s">
        <v>20</v>
      </c>
      <c r="I8" s="36" t="s">
        <v>24</v>
      </c>
      <c r="J8" s="36" t="s">
        <v>25</v>
      </c>
      <c r="K8" s="36" t="s">
        <v>19</v>
      </c>
      <c r="L8" s="12">
        <v>1</v>
      </c>
      <c r="M8" s="15">
        <v>50000000</v>
      </c>
      <c r="N8" s="16">
        <f t="shared" si="0"/>
        <v>50000000</v>
      </c>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ht="45">
      <c r="A9" s="36">
        <v>5</v>
      </c>
      <c r="B9" s="12" t="s">
        <v>1215</v>
      </c>
      <c r="C9" s="12">
        <v>129</v>
      </c>
      <c r="D9" s="65" t="s">
        <v>1216</v>
      </c>
      <c r="E9" s="36"/>
      <c r="F9" s="36" t="s">
        <v>14</v>
      </c>
      <c r="G9" s="36" t="s">
        <v>23</v>
      </c>
      <c r="H9" s="36"/>
      <c r="I9" s="36" t="s">
        <v>26</v>
      </c>
      <c r="J9" s="36" t="s">
        <v>27</v>
      </c>
      <c r="K9" s="36" t="s">
        <v>19</v>
      </c>
      <c r="L9" s="12">
        <v>2</v>
      </c>
      <c r="M9" s="15">
        <v>2500000</v>
      </c>
      <c r="N9" s="16">
        <f t="shared" si="0"/>
        <v>5000000</v>
      </c>
      <c r="O9" s="70">
        <f>SUM(N5:N9)</f>
        <v>199000000</v>
      </c>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ht="45">
      <c r="A10" s="36"/>
      <c r="B10" s="12" t="s">
        <v>1220</v>
      </c>
      <c r="C10" s="12" t="s">
        <v>1221</v>
      </c>
      <c r="D10" s="65" t="s">
        <v>1216</v>
      </c>
      <c r="E10" s="36"/>
      <c r="F10" s="36" t="s">
        <v>28</v>
      </c>
      <c r="G10" s="36" t="s">
        <v>29</v>
      </c>
      <c r="H10" s="36" t="s">
        <v>20</v>
      </c>
      <c r="I10" s="36" t="s">
        <v>30</v>
      </c>
      <c r="J10" s="36" t="s">
        <v>31</v>
      </c>
      <c r="K10" s="36" t="s">
        <v>19</v>
      </c>
      <c r="L10" s="12">
        <v>5</v>
      </c>
      <c r="M10" s="15">
        <v>1200000</v>
      </c>
      <c r="N10" s="16">
        <f t="shared" si="0"/>
        <v>6000000</v>
      </c>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ht="45">
      <c r="A11" s="36"/>
      <c r="B11" s="12" t="s">
        <v>1215</v>
      </c>
      <c r="C11" s="12">
        <v>134</v>
      </c>
      <c r="D11" s="65" t="s">
        <v>1216</v>
      </c>
      <c r="E11" s="36"/>
      <c r="F11" s="36" t="s">
        <v>28</v>
      </c>
      <c r="G11" s="36" t="s">
        <v>29</v>
      </c>
      <c r="H11" s="36"/>
      <c r="I11" s="36" t="s">
        <v>32</v>
      </c>
      <c r="J11" s="36" t="s">
        <v>33</v>
      </c>
      <c r="K11" s="36" t="s">
        <v>19</v>
      </c>
      <c r="L11" s="12">
        <v>6</v>
      </c>
      <c r="M11" s="15">
        <v>13333334</v>
      </c>
      <c r="N11" s="16">
        <f t="shared" si="0"/>
        <v>80000004</v>
      </c>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ht="45">
      <c r="A12" s="36"/>
      <c r="B12" s="12" t="s">
        <v>1215</v>
      </c>
      <c r="C12" s="12">
        <v>134</v>
      </c>
      <c r="D12" s="65" t="s">
        <v>1216</v>
      </c>
      <c r="E12" s="36"/>
      <c r="F12" s="36" t="s">
        <v>28</v>
      </c>
      <c r="G12" s="36" t="s">
        <v>29</v>
      </c>
      <c r="H12" s="36"/>
      <c r="I12" s="36" t="s">
        <v>34</v>
      </c>
      <c r="J12" s="36" t="s">
        <v>35</v>
      </c>
      <c r="K12" s="36" t="s">
        <v>19</v>
      </c>
      <c r="L12" s="12">
        <v>7</v>
      </c>
      <c r="M12" s="15">
        <v>3580000</v>
      </c>
      <c r="N12" s="16">
        <f t="shared" si="0"/>
        <v>25060000</v>
      </c>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ht="45">
      <c r="A13" s="36"/>
      <c r="B13" s="12" t="s">
        <v>1215</v>
      </c>
      <c r="C13" s="12">
        <v>134</v>
      </c>
      <c r="D13" s="65" t="s">
        <v>1216</v>
      </c>
      <c r="E13" s="36"/>
      <c r="F13" s="36" t="s">
        <v>28</v>
      </c>
      <c r="G13" s="36" t="s">
        <v>36</v>
      </c>
      <c r="H13" s="36" t="s">
        <v>20</v>
      </c>
      <c r="I13" s="36" t="s">
        <v>37</v>
      </c>
      <c r="J13" s="36" t="s">
        <v>38</v>
      </c>
      <c r="K13" s="36" t="s">
        <v>19</v>
      </c>
      <c r="L13" s="12">
        <v>1</v>
      </c>
      <c r="M13" s="15">
        <v>15766000</v>
      </c>
      <c r="N13" s="16">
        <f t="shared" si="0"/>
        <v>15766000</v>
      </c>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96" ht="45">
      <c r="A14" s="36"/>
      <c r="B14" s="12" t="s">
        <v>1215</v>
      </c>
      <c r="C14" s="12">
        <v>134</v>
      </c>
      <c r="D14" s="65" t="s">
        <v>1216</v>
      </c>
      <c r="E14" s="36"/>
      <c r="F14" s="36" t="s">
        <v>28</v>
      </c>
      <c r="G14" s="36" t="s">
        <v>36</v>
      </c>
      <c r="H14" s="36"/>
      <c r="I14" s="36" t="s">
        <v>39</v>
      </c>
      <c r="J14" s="36" t="s">
        <v>40</v>
      </c>
      <c r="K14" s="36" t="s">
        <v>19</v>
      </c>
      <c r="L14" s="12">
        <v>1</v>
      </c>
      <c r="M14" s="15">
        <v>60000000</v>
      </c>
      <c r="N14" s="16">
        <f t="shared" si="0"/>
        <v>60000000</v>
      </c>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row>
    <row r="15" spans="1:196" ht="45">
      <c r="A15" s="36"/>
      <c r="B15" s="12" t="s">
        <v>1215</v>
      </c>
      <c r="C15" s="12">
        <v>134</v>
      </c>
      <c r="D15" s="65" t="s">
        <v>1216</v>
      </c>
      <c r="E15" s="36"/>
      <c r="F15" s="36" t="s">
        <v>28</v>
      </c>
      <c r="G15" s="36" t="s">
        <v>36</v>
      </c>
      <c r="H15" s="36"/>
      <c r="I15" s="36" t="s">
        <v>41</v>
      </c>
      <c r="J15" s="36" t="s">
        <v>42</v>
      </c>
      <c r="K15" s="36" t="s">
        <v>19</v>
      </c>
      <c r="L15" s="12">
        <v>1</v>
      </c>
      <c r="M15" s="15">
        <v>70500000</v>
      </c>
      <c r="N15" s="16">
        <f t="shared" si="0"/>
        <v>70500000</v>
      </c>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row>
    <row r="16" spans="1:196" ht="45">
      <c r="A16" s="36"/>
      <c r="B16" s="12" t="s">
        <v>1215</v>
      </c>
      <c r="C16" s="12">
        <v>134</v>
      </c>
      <c r="D16" s="65" t="s">
        <v>1216</v>
      </c>
      <c r="E16" s="36"/>
      <c r="F16" s="36" t="s">
        <v>28</v>
      </c>
      <c r="G16" s="36" t="s">
        <v>36</v>
      </c>
      <c r="H16" s="36"/>
      <c r="I16" s="36" t="s">
        <v>43</v>
      </c>
      <c r="J16" s="36" t="s">
        <v>44</v>
      </c>
      <c r="K16" s="36" t="s">
        <v>19</v>
      </c>
      <c r="L16" s="12">
        <v>1</v>
      </c>
      <c r="M16" s="15">
        <v>45061000</v>
      </c>
      <c r="N16" s="16">
        <f t="shared" si="0"/>
        <v>45061000</v>
      </c>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row>
    <row r="17" spans="1:196" ht="45">
      <c r="A17" s="36"/>
      <c r="B17" s="12" t="s">
        <v>1215</v>
      </c>
      <c r="C17" s="12">
        <v>134</v>
      </c>
      <c r="D17" s="65" t="s">
        <v>1216</v>
      </c>
      <c r="E17" s="36"/>
      <c r="F17" s="36" t="s">
        <v>28</v>
      </c>
      <c r="G17" s="36" t="s">
        <v>36</v>
      </c>
      <c r="H17" s="36"/>
      <c r="I17" s="36" t="s">
        <v>45</v>
      </c>
      <c r="J17" s="36" t="s">
        <v>46</v>
      </c>
      <c r="K17" s="36" t="s">
        <v>19</v>
      </c>
      <c r="L17" s="12">
        <v>100</v>
      </c>
      <c r="M17" s="15">
        <v>60000</v>
      </c>
      <c r="N17" s="16">
        <f t="shared" si="0"/>
        <v>6000000</v>
      </c>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row>
    <row r="18" spans="1:196" ht="45">
      <c r="A18" s="36"/>
      <c r="B18" s="12" t="s">
        <v>1215</v>
      </c>
      <c r="C18" s="12">
        <v>134</v>
      </c>
      <c r="D18" s="65" t="s">
        <v>1216</v>
      </c>
      <c r="E18" s="36"/>
      <c r="F18" s="36" t="s">
        <v>28</v>
      </c>
      <c r="G18" s="36" t="s">
        <v>36</v>
      </c>
      <c r="H18" s="36"/>
      <c r="I18" s="36" t="s">
        <v>47</v>
      </c>
      <c r="J18" s="36" t="s">
        <v>48</v>
      </c>
      <c r="K18" s="36" t="s">
        <v>19</v>
      </c>
      <c r="L18" s="12">
        <v>1</v>
      </c>
      <c r="M18" s="15">
        <v>25877000</v>
      </c>
      <c r="N18" s="16">
        <f t="shared" si="0"/>
        <v>25877000</v>
      </c>
      <c r="O18" s="70">
        <f>SUM(N10:N18)</f>
        <v>334264004</v>
      </c>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row>
    <row r="19" spans="1:196" ht="45">
      <c r="A19" s="36"/>
      <c r="B19" s="12" t="s">
        <v>1220</v>
      </c>
      <c r="C19" s="12" t="s">
        <v>1222</v>
      </c>
      <c r="D19" s="65" t="s">
        <v>1223</v>
      </c>
      <c r="E19" s="36"/>
      <c r="F19" s="36" t="s">
        <v>28</v>
      </c>
      <c r="G19" s="36" t="s">
        <v>29</v>
      </c>
      <c r="H19" s="36" t="s">
        <v>51</v>
      </c>
      <c r="I19" s="36" t="s">
        <v>52</v>
      </c>
      <c r="J19" s="36" t="s">
        <v>53</v>
      </c>
      <c r="K19" s="36" t="s">
        <v>19</v>
      </c>
      <c r="L19" s="12">
        <v>62</v>
      </c>
      <c r="M19" s="15">
        <v>110000</v>
      </c>
      <c r="N19" s="16">
        <f t="shared" si="0"/>
        <v>6820000</v>
      </c>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row>
    <row r="20" spans="1:196" ht="75">
      <c r="A20" s="36"/>
      <c r="B20" s="12" t="s">
        <v>1215</v>
      </c>
      <c r="C20" s="12">
        <v>135</v>
      </c>
      <c r="D20" s="65" t="s">
        <v>1223</v>
      </c>
      <c r="E20" s="36"/>
      <c r="F20" s="36" t="s">
        <v>28</v>
      </c>
      <c r="G20" s="36" t="s">
        <v>29</v>
      </c>
      <c r="H20" s="36" t="s">
        <v>54</v>
      </c>
      <c r="I20" s="36" t="s">
        <v>55</v>
      </c>
      <c r="J20" s="36" t="s">
        <v>56</v>
      </c>
      <c r="K20" s="36" t="s">
        <v>19</v>
      </c>
      <c r="L20" s="12">
        <v>10</v>
      </c>
      <c r="M20" s="15">
        <v>3600000</v>
      </c>
      <c r="N20" s="16">
        <f t="shared" si="0"/>
        <v>36000000</v>
      </c>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row>
    <row r="21" spans="1:196" ht="75">
      <c r="A21" s="36"/>
      <c r="B21" s="12" t="s">
        <v>1215</v>
      </c>
      <c r="C21" s="12">
        <v>135</v>
      </c>
      <c r="D21" s="65" t="s">
        <v>1223</v>
      </c>
      <c r="E21" s="36"/>
      <c r="F21" s="36" t="s">
        <v>28</v>
      </c>
      <c r="G21" s="36" t="s">
        <v>36</v>
      </c>
      <c r="H21" s="36" t="s">
        <v>57</v>
      </c>
      <c r="I21" s="36" t="s">
        <v>58</v>
      </c>
      <c r="J21" s="36" t="s">
        <v>59</v>
      </c>
      <c r="K21" s="36" t="s">
        <v>60</v>
      </c>
      <c r="L21" s="12">
        <v>1</v>
      </c>
      <c r="M21" s="15">
        <v>1200000</v>
      </c>
      <c r="N21" s="16">
        <f t="shared" si="0"/>
        <v>1200000</v>
      </c>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row>
    <row r="22" spans="1:196" ht="60">
      <c r="A22" s="36"/>
      <c r="B22" s="12" t="s">
        <v>1215</v>
      </c>
      <c r="C22" s="12">
        <v>135</v>
      </c>
      <c r="D22" s="65" t="s">
        <v>1223</v>
      </c>
      <c r="E22" s="36"/>
      <c r="F22" s="36" t="s">
        <v>28</v>
      </c>
      <c r="G22" s="36" t="s">
        <v>36</v>
      </c>
      <c r="H22" s="36" t="s">
        <v>61</v>
      </c>
      <c r="I22" s="36" t="s">
        <v>62</v>
      </c>
      <c r="J22" s="36" t="s">
        <v>63</v>
      </c>
      <c r="K22" s="36" t="s">
        <v>60</v>
      </c>
      <c r="L22" s="12">
        <v>1</v>
      </c>
      <c r="M22" s="15">
        <v>6250000</v>
      </c>
      <c r="N22" s="16">
        <f t="shared" si="0"/>
        <v>6250000</v>
      </c>
      <c r="O22" s="70">
        <f>SUM(N19:N22)</f>
        <v>50270000</v>
      </c>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row>
    <row r="23" spans="1:196" ht="90">
      <c r="A23" s="36"/>
      <c r="B23" s="12" t="s">
        <v>1220</v>
      </c>
      <c r="C23" s="12" t="s">
        <v>1224</v>
      </c>
      <c r="D23" s="65" t="s">
        <v>1223</v>
      </c>
      <c r="E23" s="36"/>
      <c r="F23" s="36" t="s">
        <v>64</v>
      </c>
      <c r="G23" s="36" t="s">
        <v>65</v>
      </c>
      <c r="H23" s="36" t="s">
        <v>66</v>
      </c>
      <c r="I23" s="36" t="s">
        <v>67</v>
      </c>
      <c r="J23" s="36" t="s">
        <v>68</v>
      </c>
      <c r="K23" s="36" t="s">
        <v>60</v>
      </c>
      <c r="L23" s="12">
        <v>1</v>
      </c>
      <c r="M23" s="15">
        <v>52548000</v>
      </c>
      <c r="N23" s="16">
        <f t="shared" si="0"/>
        <v>52548000</v>
      </c>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row>
    <row r="24" spans="1:196" ht="45">
      <c r="A24" s="36"/>
      <c r="B24" s="12" t="s">
        <v>1215</v>
      </c>
      <c r="C24" s="12">
        <v>131</v>
      </c>
      <c r="D24" s="65" t="s">
        <v>1223</v>
      </c>
      <c r="E24" s="36"/>
      <c r="F24" s="36" t="s">
        <v>64</v>
      </c>
      <c r="G24" s="36" t="s">
        <v>65</v>
      </c>
      <c r="H24" s="36" t="s">
        <v>69</v>
      </c>
      <c r="I24" s="36" t="s">
        <v>70</v>
      </c>
      <c r="J24" s="36" t="s">
        <v>71</v>
      </c>
      <c r="K24" s="36" t="s">
        <v>19</v>
      </c>
      <c r="L24" s="12">
        <v>10</v>
      </c>
      <c r="M24" s="71">
        <v>174000</v>
      </c>
      <c r="N24" s="16">
        <f t="shared" si="0"/>
        <v>1740000</v>
      </c>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row>
    <row r="25" spans="1:196" ht="45">
      <c r="A25" s="36"/>
      <c r="B25" s="12" t="s">
        <v>1215</v>
      </c>
      <c r="C25" s="12">
        <v>131</v>
      </c>
      <c r="D25" s="65" t="s">
        <v>1223</v>
      </c>
      <c r="E25" s="36"/>
      <c r="F25" s="36" t="s">
        <v>64</v>
      </c>
      <c r="G25" s="36" t="s">
        <v>65</v>
      </c>
      <c r="H25" s="36" t="s">
        <v>72</v>
      </c>
      <c r="I25" s="36" t="s">
        <v>70</v>
      </c>
      <c r="J25" s="36" t="s">
        <v>73</v>
      </c>
      <c r="K25" s="36" t="s">
        <v>19</v>
      </c>
      <c r="L25" s="12">
        <v>10</v>
      </c>
      <c r="M25" s="71">
        <v>4640000</v>
      </c>
      <c r="N25" s="16">
        <f t="shared" si="0"/>
        <v>46400000</v>
      </c>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row>
    <row r="26" spans="1:196" ht="45">
      <c r="A26" s="36"/>
      <c r="B26" s="12" t="s">
        <v>1215</v>
      </c>
      <c r="C26" s="12">
        <v>131</v>
      </c>
      <c r="D26" s="65" t="s">
        <v>1223</v>
      </c>
      <c r="E26" s="36"/>
      <c r="F26" s="36" t="s">
        <v>64</v>
      </c>
      <c r="G26" s="36" t="s">
        <v>65</v>
      </c>
      <c r="H26" s="36" t="s">
        <v>74</v>
      </c>
      <c r="I26" s="36" t="s">
        <v>70</v>
      </c>
      <c r="J26" s="36" t="s">
        <v>75</v>
      </c>
      <c r="K26" s="36" t="s">
        <v>19</v>
      </c>
      <c r="L26" s="12">
        <v>6</v>
      </c>
      <c r="M26" s="71">
        <v>290000</v>
      </c>
      <c r="N26" s="16">
        <f t="shared" si="0"/>
        <v>1740000</v>
      </c>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row>
    <row r="27" spans="1:196" ht="75">
      <c r="A27" s="36"/>
      <c r="B27" s="12" t="s">
        <v>1215</v>
      </c>
      <c r="C27" s="12">
        <v>131</v>
      </c>
      <c r="D27" s="65" t="s">
        <v>1223</v>
      </c>
      <c r="E27" s="36"/>
      <c r="F27" s="36" t="s">
        <v>64</v>
      </c>
      <c r="G27" s="36" t="s">
        <v>65</v>
      </c>
      <c r="H27" s="36" t="s">
        <v>76</v>
      </c>
      <c r="I27" s="36" t="s">
        <v>70</v>
      </c>
      <c r="J27" s="36" t="s">
        <v>77</v>
      </c>
      <c r="K27" s="36" t="s">
        <v>19</v>
      </c>
      <c r="L27" s="12">
        <v>6</v>
      </c>
      <c r="M27" s="71">
        <v>580000</v>
      </c>
      <c r="N27" s="16">
        <f t="shared" si="0"/>
        <v>3480000</v>
      </c>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row>
    <row r="28" spans="1:196" ht="105">
      <c r="A28" s="36"/>
      <c r="B28" s="12" t="s">
        <v>1215</v>
      </c>
      <c r="C28" s="12">
        <v>131</v>
      </c>
      <c r="D28" s="65" t="s">
        <v>1223</v>
      </c>
      <c r="E28" s="36"/>
      <c r="F28" s="36" t="s">
        <v>64</v>
      </c>
      <c r="G28" s="36" t="s">
        <v>65</v>
      </c>
      <c r="H28" s="36" t="s">
        <v>78</v>
      </c>
      <c r="I28" s="36" t="s">
        <v>79</v>
      </c>
      <c r="J28" s="36" t="s">
        <v>80</v>
      </c>
      <c r="K28" s="36" t="s">
        <v>60</v>
      </c>
      <c r="L28" s="12">
        <v>1</v>
      </c>
      <c r="M28" s="71">
        <v>111360000</v>
      </c>
      <c r="N28" s="16">
        <f t="shared" si="0"/>
        <v>111360000</v>
      </c>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row>
    <row r="29" spans="1:196" ht="60">
      <c r="A29" s="36"/>
      <c r="B29" s="12" t="s">
        <v>1215</v>
      </c>
      <c r="C29" s="12">
        <v>131</v>
      </c>
      <c r="D29" s="65" t="s">
        <v>1223</v>
      </c>
      <c r="E29" s="36"/>
      <c r="F29" s="36" t="s">
        <v>64</v>
      </c>
      <c r="G29" s="36" t="s">
        <v>65</v>
      </c>
      <c r="H29" s="36" t="s">
        <v>81</v>
      </c>
      <c r="I29" s="36" t="s">
        <v>67</v>
      </c>
      <c r="J29" s="36" t="s">
        <v>82</v>
      </c>
      <c r="K29" s="36" t="s">
        <v>60</v>
      </c>
      <c r="L29" s="12">
        <v>1</v>
      </c>
      <c r="M29" s="71">
        <v>3577440</v>
      </c>
      <c r="N29" s="16">
        <f t="shared" si="0"/>
        <v>3577440</v>
      </c>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row>
    <row r="30" spans="1:196" ht="75">
      <c r="A30" s="36"/>
      <c r="B30" s="12" t="s">
        <v>1215</v>
      </c>
      <c r="C30" s="12">
        <v>131</v>
      </c>
      <c r="D30" s="65" t="s">
        <v>1223</v>
      </c>
      <c r="E30" s="36"/>
      <c r="F30" s="36" t="s">
        <v>64</v>
      </c>
      <c r="G30" s="36" t="s">
        <v>65</v>
      </c>
      <c r="H30" s="36" t="s">
        <v>83</v>
      </c>
      <c r="I30" s="36" t="s">
        <v>67</v>
      </c>
      <c r="J30" s="36" t="s">
        <v>84</v>
      </c>
      <c r="K30" s="36" t="s">
        <v>19</v>
      </c>
      <c r="L30" s="12">
        <v>2</v>
      </c>
      <c r="M30" s="71">
        <v>1800000</v>
      </c>
      <c r="N30" s="16">
        <f t="shared" si="0"/>
        <v>3600000</v>
      </c>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row>
    <row r="31" spans="1:196" ht="60">
      <c r="A31" s="36"/>
      <c r="B31" s="12" t="s">
        <v>1215</v>
      </c>
      <c r="C31" s="12">
        <v>131</v>
      </c>
      <c r="D31" s="65" t="s">
        <v>1223</v>
      </c>
      <c r="E31" s="36"/>
      <c r="F31" s="36" t="s">
        <v>64</v>
      </c>
      <c r="G31" s="36" t="s">
        <v>65</v>
      </c>
      <c r="H31" s="36" t="s">
        <v>85</v>
      </c>
      <c r="I31" s="36" t="s">
        <v>67</v>
      </c>
      <c r="J31" s="36" t="s">
        <v>86</v>
      </c>
      <c r="K31" s="36" t="s">
        <v>60</v>
      </c>
      <c r="L31" s="12">
        <v>1</v>
      </c>
      <c r="M31" s="71">
        <v>22919280</v>
      </c>
      <c r="N31" s="16">
        <f t="shared" si="0"/>
        <v>22919280</v>
      </c>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row>
    <row r="32" spans="1:196" ht="60">
      <c r="A32" s="36"/>
      <c r="B32" s="29" t="s">
        <v>1215</v>
      </c>
      <c r="C32" s="29">
        <v>131</v>
      </c>
      <c r="D32" s="65" t="s">
        <v>1223</v>
      </c>
      <c r="E32" s="21"/>
      <c r="F32" s="21" t="s">
        <v>64</v>
      </c>
      <c r="G32" s="21" t="s">
        <v>65</v>
      </c>
      <c r="H32" s="21" t="s">
        <v>87</v>
      </c>
      <c r="I32" s="21" t="s">
        <v>67</v>
      </c>
      <c r="J32" s="21" t="s">
        <v>88</v>
      </c>
      <c r="K32" s="21" t="s">
        <v>60</v>
      </c>
      <c r="L32" s="29">
        <v>1</v>
      </c>
      <c r="M32" s="72">
        <v>1171600</v>
      </c>
      <c r="N32" s="73">
        <f t="shared" si="0"/>
        <v>1171600</v>
      </c>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row>
    <row r="33" spans="1:196" ht="90">
      <c r="A33" s="36"/>
      <c r="B33" s="12" t="s">
        <v>1215</v>
      </c>
      <c r="C33" s="12">
        <v>131</v>
      </c>
      <c r="D33" s="36" t="s">
        <v>1223</v>
      </c>
      <c r="E33" s="36"/>
      <c r="F33" s="36" t="s">
        <v>64</v>
      </c>
      <c r="G33" s="36" t="s">
        <v>65</v>
      </c>
      <c r="H33" s="36" t="s">
        <v>89</v>
      </c>
      <c r="I33" s="36" t="s">
        <v>90</v>
      </c>
      <c r="J33" s="36" t="s">
        <v>91</v>
      </c>
      <c r="K33" s="36" t="s">
        <v>92</v>
      </c>
      <c r="L33" s="12">
        <v>1</v>
      </c>
      <c r="M33" s="71">
        <v>12000000</v>
      </c>
      <c r="N33" s="16">
        <f t="shared" si="0"/>
        <v>12000000</v>
      </c>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row>
    <row r="34" spans="1:196" ht="60">
      <c r="A34" s="36"/>
      <c r="B34" s="74" t="s">
        <v>1215</v>
      </c>
      <c r="C34" s="74">
        <v>131</v>
      </c>
      <c r="D34" s="3" t="s">
        <v>1223</v>
      </c>
      <c r="E34" s="75"/>
      <c r="F34" s="75" t="s">
        <v>64</v>
      </c>
      <c r="G34" s="75" t="s">
        <v>65</v>
      </c>
      <c r="H34" s="75" t="s">
        <v>93</v>
      </c>
      <c r="I34" s="75" t="s">
        <v>94</v>
      </c>
      <c r="J34" s="75" t="s">
        <v>95</v>
      </c>
      <c r="K34" s="75" t="s">
        <v>19</v>
      </c>
      <c r="L34" s="74">
        <v>10</v>
      </c>
      <c r="M34" s="76">
        <v>1500000</v>
      </c>
      <c r="N34" s="77">
        <f t="shared" si="0"/>
        <v>15000000</v>
      </c>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row>
    <row r="35" spans="1:196" ht="60">
      <c r="A35" s="36"/>
      <c r="B35" s="12" t="s">
        <v>1215</v>
      </c>
      <c r="C35" s="12">
        <v>131</v>
      </c>
      <c r="D35" s="65" t="s">
        <v>1223</v>
      </c>
      <c r="E35" s="36"/>
      <c r="F35" s="36" t="s">
        <v>64</v>
      </c>
      <c r="G35" s="36" t="s">
        <v>65</v>
      </c>
      <c r="H35" s="36" t="s">
        <v>96</v>
      </c>
      <c r="I35" s="36" t="s">
        <v>70</v>
      </c>
      <c r="J35" s="36" t="s">
        <v>97</v>
      </c>
      <c r="K35" s="36" t="s">
        <v>19</v>
      </c>
      <c r="L35" s="12">
        <v>6</v>
      </c>
      <c r="M35" s="71">
        <v>6404360</v>
      </c>
      <c r="N35" s="16">
        <f t="shared" si="0"/>
        <v>38426160</v>
      </c>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row>
    <row r="36" spans="1:196" ht="45">
      <c r="A36" s="36"/>
      <c r="B36" s="12" t="s">
        <v>1215</v>
      </c>
      <c r="C36" s="12">
        <v>131</v>
      </c>
      <c r="D36" s="65" t="s">
        <v>1223</v>
      </c>
      <c r="E36" s="36"/>
      <c r="F36" s="36" t="s">
        <v>64</v>
      </c>
      <c r="G36" s="36" t="s">
        <v>65</v>
      </c>
      <c r="H36" s="36" t="s">
        <v>98</v>
      </c>
      <c r="I36" s="36" t="s">
        <v>99</v>
      </c>
      <c r="J36" s="36" t="s">
        <v>100</v>
      </c>
      <c r="K36" s="36" t="s">
        <v>19</v>
      </c>
      <c r="L36" s="12">
        <v>1</v>
      </c>
      <c r="M36" s="71">
        <v>1392000</v>
      </c>
      <c r="N36" s="16">
        <f t="shared" si="0"/>
        <v>1392000</v>
      </c>
      <c r="O36" s="70">
        <f>SUM(N23:N36)</f>
        <v>315354480</v>
      </c>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row>
    <row r="37" spans="1:196" ht="45">
      <c r="A37" s="36">
        <v>1</v>
      </c>
      <c r="B37" s="12" t="s">
        <v>1225</v>
      </c>
      <c r="C37" s="12" t="s">
        <v>1226</v>
      </c>
      <c r="D37" s="65" t="s">
        <v>1223</v>
      </c>
      <c r="E37" s="36" t="s">
        <v>1219</v>
      </c>
      <c r="F37" s="36" t="s">
        <v>14</v>
      </c>
      <c r="G37" s="36" t="s">
        <v>15</v>
      </c>
      <c r="H37" s="36" t="s">
        <v>101</v>
      </c>
      <c r="I37" s="36" t="s">
        <v>102</v>
      </c>
      <c r="J37" s="36" t="s">
        <v>20</v>
      </c>
      <c r="K37" s="36" t="s">
        <v>19</v>
      </c>
      <c r="L37" s="12">
        <v>58</v>
      </c>
      <c r="M37" s="71">
        <v>2000000</v>
      </c>
      <c r="N37" s="16">
        <f t="shared" si="0"/>
        <v>116000000</v>
      </c>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row>
    <row r="38" spans="1:196" ht="45">
      <c r="A38" s="36">
        <v>4</v>
      </c>
      <c r="B38" s="12" t="s">
        <v>1215</v>
      </c>
      <c r="C38" s="12">
        <v>130</v>
      </c>
      <c r="D38" s="65" t="s">
        <v>1223</v>
      </c>
      <c r="E38" s="36"/>
      <c r="F38" s="36" t="s">
        <v>14</v>
      </c>
      <c r="G38" s="36" t="s">
        <v>23</v>
      </c>
      <c r="H38" s="36" t="s">
        <v>103</v>
      </c>
      <c r="I38" s="36" t="s">
        <v>104</v>
      </c>
      <c r="J38" s="36" t="s">
        <v>105</v>
      </c>
      <c r="K38" s="36" t="s">
        <v>19</v>
      </c>
      <c r="L38" s="12">
        <v>24</v>
      </c>
      <c r="M38" s="71">
        <v>4000000</v>
      </c>
      <c r="N38" s="16">
        <f t="shared" si="0"/>
        <v>96000000</v>
      </c>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row>
    <row r="39" spans="1:196" ht="45">
      <c r="A39" s="36"/>
      <c r="B39" s="12" t="s">
        <v>1215</v>
      </c>
      <c r="C39" s="12">
        <v>130</v>
      </c>
      <c r="D39" s="65" t="s">
        <v>1223</v>
      </c>
      <c r="E39" s="36"/>
      <c r="F39" s="36" t="s">
        <v>106</v>
      </c>
      <c r="G39" s="36" t="s">
        <v>107</v>
      </c>
      <c r="H39" s="36" t="s">
        <v>108</v>
      </c>
      <c r="I39" s="36" t="s">
        <v>109</v>
      </c>
      <c r="J39" s="36" t="s">
        <v>110</v>
      </c>
      <c r="K39" s="36" t="s">
        <v>19</v>
      </c>
      <c r="L39" s="12">
        <v>24</v>
      </c>
      <c r="M39" s="71">
        <v>85000</v>
      </c>
      <c r="N39" s="16">
        <f t="shared" si="0"/>
        <v>2040000</v>
      </c>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row>
    <row r="40" spans="1:196" ht="45">
      <c r="A40" s="36"/>
      <c r="B40" s="12" t="s">
        <v>1215</v>
      </c>
      <c r="C40" s="12">
        <v>130</v>
      </c>
      <c r="D40" s="65" t="s">
        <v>1223</v>
      </c>
      <c r="E40" s="36"/>
      <c r="F40" s="36" t="s">
        <v>111</v>
      </c>
      <c r="G40" s="36" t="s">
        <v>112</v>
      </c>
      <c r="H40" s="36" t="s">
        <v>113</v>
      </c>
      <c r="I40" s="36" t="s">
        <v>114</v>
      </c>
      <c r="J40" s="36" t="s">
        <v>115</v>
      </c>
      <c r="K40" s="36" t="s">
        <v>19</v>
      </c>
      <c r="L40" s="12">
        <v>20</v>
      </c>
      <c r="M40" s="71">
        <v>98960</v>
      </c>
      <c r="N40" s="16">
        <f t="shared" si="0"/>
        <v>1979200</v>
      </c>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row>
    <row r="41" spans="1:196" ht="75">
      <c r="A41" s="36"/>
      <c r="B41" s="12" t="s">
        <v>1215</v>
      </c>
      <c r="C41" s="12">
        <v>130</v>
      </c>
      <c r="D41" s="65" t="s">
        <v>1223</v>
      </c>
      <c r="E41" s="36"/>
      <c r="F41" s="36" t="s">
        <v>116</v>
      </c>
      <c r="G41" s="36" t="s">
        <v>117</v>
      </c>
      <c r="H41" s="36" t="s">
        <v>118</v>
      </c>
      <c r="I41" s="36" t="s">
        <v>119</v>
      </c>
      <c r="J41" s="36" t="s">
        <v>120</v>
      </c>
      <c r="K41" s="36" t="s">
        <v>19</v>
      </c>
      <c r="L41" s="12">
        <v>1</v>
      </c>
      <c r="M41" s="71">
        <v>950000</v>
      </c>
      <c r="N41" s="16">
        <f t="shared" si="0"/>
        <v>950000</v>
      </c>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row>
    <row r="42" spans="1:196" ht="30">
      <c r="A42" s="36"/>
      <c r="B42" s="12" t="s">
        <v>1227</v>
      </c>
      <c r="C42" s="12">
        <v>142</v>
      </c>
      <c r="D42" s="65" t="s">
        <v>126</v>
      </c>
      <c r="E42" s="36"/>
      <c r="F42" s="36" t="s">
        <v>28</v>
      </c>
      <c r="G42" s="36" t="s">
        <v>29</v>
      </c>
      <c r="H42" s="36" t="s">
        <v>123</v>
      </c>
      <c r="I42" s="36" t="s">
        <v>124</v>
      </c>
      <c r="J42" s="36" t="s">
        <v>125</v>
      </c>
      <c r="K42" s="36" t="s">
        <v>19</v>
      </c>
      <c r="L42" s="12">
        <v>1</v>
      </c>
      <c r="M42" s="15">
        <v>47977000</v>
      </c>
      <c r="N42" s="16">
        <f t="shared" si="0"/>
        <v>47977000</v>
      </c>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row>
    <row r="43" spans="1:196" ht="30">
      <c r="A43" s="36"/>
      <c r="B43" s="12" t="s">
        <v>1227</v>
      </c>
      <c r="C43" s="12">
        <v>142</v>
      </c>
      <c r="D43" s="65" t="s">
        <v>126</v>
      </c>
      <c r="E43" s="36"/>
      <c r="F43" s="36" t="s">
        <v>28</v>
      </c>
      <c r="G43" s="36" t="s">
        <v>36</v>
      </c>
      <c r="H43" s="36" t="s">
        <v>127</v>
      </c>
      <c r="I43" s="36" t="s">
        <v>128</v>
      </c>
      <c r="J43" s="36" t="s">
        <v>129</v>
      </c>
      <c r="K43" s="36" t="s">
        <v>19</v>
      </c>
      <c r="L43" s="12">
        <v>1</v>
      </c>
      <c r="M43" s="15">
        <v>18000000</v>
      </c>
      <c r="N43" s="16">
        <f t="shared" si="0"/>
        <v>18000000</v>
      </c>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row>
    <row r="44" spans="1:196" ht="30">
      <c r="A44" s="36"/>
      <c r="B44" s="12" t="s">
        <v>1227</v>
      </c>
      <c r="C44" s="12">
        <v>142</v>
      </c>
      <c r="D44" s="65" t="s">
        <v>126</v>
      </c>
      <c r="E44" s="36"/>
      <c r="F44" s="36" t="s">
        <v>28</v>
      </c>
      <c r="G44" s="36" t="s">
        <v>36</v>
      </c>
      <c r="H44" s="36"/>
      <c r="I44" s="36" t="s">
        <v>130</v>
      </c>
      <c r="J44" s="36" t="s">
        <v>131</v>
      </c>
      <c r="K44" s="36" t="s">
        <v>19</v>
      </c>
      <c r="L44" s="12">
        <v>1</v>
      </c>
      <c r="M44" s="15">
        <v>42400000</v>
      </c>
      <c r="N44" s="16">
        <f t="shared" si="0"/>
        <v>42400000</v>
      </c>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row>
    <row r="45" spans="1:196" ht="30">
      <c r="A45" s="36"/>
      <c r="B45" s="12" t="s">
        <v>1227</v>
      </c>
      <c r="C45" s="12">
        <v>142</v>
      </c>
      <c r="D45" s="65" t="s">
        <v>126</v>
      </c>
      <c r="E45" s="36"/>
      <c r="F45" s="36" t="s">
        <v>28</v>
      </c>
      <c r="G45" s="36" t="s">
        <v>132</v>
      </c>
      <c r="H45" s="36" t="s">
        <v>20</v>
      </c>
      <c r="I45" s="36" t="s">
        <v>133</v>
      </c>
      <c r="J45" s="36" t="s">
        <v>134</v>
      </c>
      <c r="K45" s="36" t="s">
        <v>19</v>
      </c>
      <c r="L45" s="12">
        <v>1</v>
      </c>
      <c r="M45" s="15">
        <v>26000000</v>
      </c>
      <c r="N45" s="16">
        <f t="shared" si="0"/>
        <v>26000000</v>
      </c>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row>
    <row r="46" spans="1:196" ht="30">
      <c r="A46" s="36"/>
      <c r="B46" s="12" t="s">
        <v>1227</v>
      </c>
      <c r="C46" s="12">
        <v>142</v>
      </c>
      <c r="D46" s="65" t="s">
        <v>126</v>
      </c>
      <c r="E46" s="36"/>
      <c r="F46" s="36" t="s">
        <v>28</v>
      </c>
      <c r="G46" s="36" t="s">
        <v>132</v>
      </c>
      <c r="H46" s="36"/>
      <c r="I46" s="36" t="s">
        <v>135</v>
      </c>
      <c r="J46" s="36" t="s">
        <v>136</v>
      </c>
      <c r="K46" s="36" t="s">
        <v>19</v>
      </c>
      <c r="L46" s="12">
        <v>1</v>
      </c>
      <c r="M46" s="15">
        <v>121000000</v>
      </c>
      <c r="N46" s="16">
        <f t="shared" si="0"/>
        <v>121000000</v>
      </c>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row>
    <row r="47" spans="1:196" ht="30">
      <c r="A47" s="36"/>
      <c r="B47" s="12" t="s">
        <v>1227</v>
      </c>
      <c r="C47" s="12">
        <v>142</v>
      </c>
      <c r="D47" s="65" t="s">
        <v>126</v>
      </c>
      <c r="E47" s="36"/>
      <c r="F47" s="36" t="s">
        <v>28</v>
      </c>
      <c r="G47" s="36" t="s">
        <v>132</v>
      </c>
      <c r="H47" s="36"/>
      <c r="I47" s="36" t="s">
        <v>137</v>
      </c>
      <c r="J47" s="36" t="s">
        <v>138</v>
      </c>
      <c r="K47" s="36" t="s">
        <v>19</v>
      </c>
      <c r="L47" s="12">
        <v>1</v>
      </c>
      <c r="M47" s="15">
        <v>67470000</v>
      </c>
      <c r="N47" s="16">
        <f t="shared" si="0"/>
        <v>67470000</v>
      </c>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row>
    <row r="48" spans="1:196" ht="30">
      <c r="A48" s="36"/>
      <c r="B48" s="12" t="s">
        <v>1227</v>
      </c>
      <c r="C48" s="12">
        <v>142</v>
      </c>
      <c r="D48" s="65" t="s">
        <v>126</v>
      </c>
      <c r="E48" s="36"/>
      <c r="F48" s="36" t="s">
        <v>28</v>
      </c>
      <c r="G48" s="36" t="s">
        <v>132</v>
      </c>
      <c r="H48" s="36"/>
      <c r="I48" s="36" t="s">
        <v>139</v>
      </c>
      <c r="J48" s="36" t="s">
        <v>140</v>
      </c>
      <c r="K48" s="36" t="s">
        <v>19</v>
      </c>
      <c r="L48" s="12">
        <v>1</v>
      </c>
      <c r="M48" s="15">
        <v>52000000</v>
      </c>
      <c r="N48" s="16">
        <f t="shared" si="0"/>
        <v>52000000</v>
      </c>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row>
    <row r="49" spans="1:196" ht="30">
      <c r="A49" s="36"/>
      <c r="B49" s="12" t="s">
        <v>1227</v>
      </c>
      <c r="C49" s="12">
        <v>142</v>
      </c>
      <c r="D49" s="65" t="s">
        <v>126</v>
      </c>
      <c r="E49" s="36"/>
      <c r="F49" s="36" t="s">
        <v>28</v>
      </c>
      <c r="G49" s="36" t="s">
        <v>132</v>
      </c>
      <c r="H49" s="36"/>
      <c r="I49" s="36" t="s">
        <v>141</v>
      </c>
      <c r="J49" s="36" t="s">
        <v>142</v>
      </c>
      <c r="K49" s="36" t="s">
        <v>19</v>
      </c>
      <c r="L49" s="12">
        <v>1</v>
      </c>
      <c r="M49" s="15">
        <v>41400000</v>
      </c>
      <c r="N49" s="16">
        <f t="shared" si="0"/>
        <v>41400000</v>
      </c>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row>
    <row r="50" spans="1:196" ht="60">
      <c r="A50" s="36"/>
      <c r="B50" s="12" t="s">
        <v>1227</v>
      </c>
      <c r="C50" s="12">
        <v>147</v>
      </c>
      <c r="D50" s="78" t="s">
        <v>1228</v>
      </c>
      <c r="E50" s="36"/>
      <c r="F50" s="36" t="s">
        <v>106</v>
      </c>
      <c r="G50" s="36" t="s">
        <v>145</v>
      </c>
      <c r="H50" s="36" t="s">
        <v>146</v>
      </c>
      <c r="I50" s="36" t="s">
        <v>147</v>
      </c>
      <c r="J50" s="36" t="s">
        <v>148</v>
      </c>
      <c r="K50" s="36" t="s">
        <v>19</v>
      </c>
      <c r="L50" s="12">
        <v>15</v>
      </c>
      <c r="M50" s="15">
        <v>60320</v>
      </c>
      <c r="N50" s="16">
        <f t="shared" si="0"/>
        <v>904800</v>
      </c>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row>
    <row r="51" spans="1:196" ht="45">
      <c r="A51" s="36"/>
      <c r="B51" s="12" t="s">
        <v>1227</v>
      </c>
      <c r="C51" s="12">
        <v>147</v>
      </c>
      <c r="D51" s="78" t="s">
        <v>1228</v>
      </c>
      <c r="E51" s="36"/>
      <c r="F51" s="36" t="s">
        <v>106</v>
      </c>
      <c r="G51" s="36" t="s">
        <v>145</v>
      </c>
      <c r="H51" s="36"/>
      <c r="I51" s="36" t="s">
        <v>150</v>
      </c>
      <c r="J51" s="36" t="s">
        <v>151</v>
      </c>
      <c r="K51" s="36" t="s">
        <v>19</v>
      </c>
      <c r="L51" s="12">
        <v>15</v>
      </c>
      <c r="M51" s="15">
        <v>57768</v>
      </c>
      <c r="N51" s="16">
        <f t="shared" si="0"/>
        <v>866520</v>
      </c>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row>
    <row r="52" spans="1:196" ht="45">
      <c r="A52" s="36"/>
      <c r="B52" s="12" t="s">
        <v>1227</v>
      </c>
      <c r="C52" s="12">
        <v>147</v>
      </c>
      <c r="D52" s="78" t="s">
        <v>1228</v>
      </c>
      <c r="E52" s="36"/>
      <c r="F52" s="36" t="s">
        <v>106</v>
      </c>
      <c r="G52" s="36" t="s">
        <v>145</v>
      </c>
      <c r="H52" s="36"/>
      <c r="I52" s="36"/>
      <c r="J52" s="36" t="s">
        <v>152</v>
      </c>
      <c r="K52" s="36" t="s">
        <v>19</v>
      </c>
      <c r="L52" s="12">
        <v>10</v>
      </c>
      <c r="M52" s="15">
        <v>57768</v>
      </c>
      <c r="N52" s="16">
        <f t="shared" si="0"/>
        <v>577680</v>
      </c>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row>
    <row r="53" spans="1:196" ht="45">
      <c r="A53" s="36"/>
      <c r="B53" s="12" t="s">
        <v>1227</v>
      </c>
      <c r="C53" s="12">
        <v>147</v>
      </c>
      <c r="D53" s="78" t="s">
        <v>1228</v>
      </c>
      <c r="E53" s="36"/>
      <c r="F53" s="36" t="s">
        <v>106</v>
      </c>
      <c r="G53" s="36" t="s">
        <v>145</v>
      </c>
      <c r="H53" s="36"/>
      <c r="I53" s="36"/>
      <c r="J53" s="36" t="s">
        <v>153</v>
      </c>
      <c r="K53" s="36" t="s">
        <v>19</v>
      </c>
      <c r="L53" s="12">
        <v>10</v>
      </c>
      <c r="M53" s="15">
        <v>57768</v>
      </c>
      <c r="N53" s="16">
        <f t="shared" si="0"/>
        <v>577680</v>
      </c>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row>
    <row r="54" spans="1:196" ht="45">
      <c r="A54" s="36"/>
      <c r="B54" s="12" t="s">
        <v>1227</v>
      </c>
      <c r="C54" s="12">
        <v>147</v>
      </c>
      <c r="D54" s="78" t="s">
        <v>1228</v>
      </c>
      <c r="E54" s="36"/>
      <c r="F54" s="36" t="s">
        <v>106</v>
      </c>
      <c r="G54" s="36" t="s">
        <v>145</v>
      </c>
      <c r="H54" s="36"/>
      <c r="I54" s="36"/>
      <c r="J54" s="36" t="s">
        <v>154</v>
      </c>
      <c r="K54" s="36" t="s">
        <v>19</v>
      </c>
      <c r="L54" s="12">
        <v>10</v>
      </c>
      <c r="M54" s="15">
        <v>57768</v>
      </c>
      <c r="N54" s="16">
        <f t="shared" si="0"/>
        <v>577680</v>
      </c>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row>
    <row r="55" spans="1:196" ht="60">
      <c r="A55" s="36"/>
      <c r="B55" s="12" t="s">
        <v>1227</v>
      </c>
      <c r="C55" s="12">
        <v>147</v>
      </c>
      <c r="D55" s="78" t="s">
        <v>1228</v>
      </c>
      <c r="E55" s="36"/>
      <c r="F55" s="36" t="s">
        <v>106</v>
      </c>
      <c r="G55" s="36" t="s">
        <v>145</v>
      </c>
      <c r="H55" s="36" t="s">
        <v>155</v>
      </c>
      <c r="I55" s="36" t="s">
        <v>147</v>
      </c>
      <c r="J55" s="36" t="s">
        <v>156</v>
      </c>
      <c r="K55" s="36" t="s">
        <v>19</v>
      </c>
      <c r="L55" s="12">
        <v>10</v>
      </c>
      <c r="M55" s="15">
        <v>150800</v>
      </c>
      <c r="N55" s="16">
        <f t="shared" si="0"/>
        <v>1508000</v>
      </c>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row>
    <row r="56" spans="1:196" ht="45">
      <c r="A56" s="36"/>
      <c r="B56" s="12" t="s">
        <v>1227</v>
      </c>
      <c r="C56" s="12">
        <v>147</v>
      </c>
      <c r="D56" s="78" t="s">
        <v>1228</v>
      </c>
      <c r="E56" s="36"/>
      <c r="F56" s="36" t="s">
        <v>106</v>
      </c>
      <c r="G56" s="36" t="s">
        <v>145</v>
      </c>
      <c r="H56" s="36"/>
      <c r="I56" s="36" t="s">
        <v>150</v>
      </c>
      <c r="J56" s="36" t="s">
        <v>157</v>
      </c>
      <c r="K56" s="36" t="s">
        <v>19</v>
      </c>
      <c r="L56" s="12">
        <v>15</v>
      </c>
      <c r="M56" s="15">
        <v>127568</v>
      </c>
      <c r="N56" s="16">
        <f t="shared" si="0"/>
        <v>1913520</v>
      </c>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row>
    <row r="57" spans="1:196" ht="45">
      <c r="A57" s="36"/>
      <c r="B57" s="12" t="s">
        <v>1227</v>
      </c>
      <c r="C57" s="12">
        <v>147</v>
      </c>
      <c r="D57" s="78" t="s">
        <v>1228</v>
      </c>
      <c r="E57" s="36"/>
      <c r="F57" s="36" t="s">
        <v>106</v>
      </c>
      <c r="G57" s="36" t="s">
        <v>145</v>
      </c>
      <c r="H57" s="36"/>
      <c r="I57" s="36"/>
      <c r="J57" s="36" t="s">
        <v>158</v>
      </c>
      <c r="K57" s="36" t="s">
        <v>19</v>
      </c>
      <c r="L57" s="12">
        <v>10</v>
      </c>
      <c r="M57" s="15">
        <v>126440</v>
      </c>
      <c r="N57" s="16">
        <f t="shared" si="0"/>
        <v>1264400</v>
      </c>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row>
    <row r="58" spans="1:196" ht="45">
      <c r="A58" s="36"/>
      <c r="B58" s="12" t="s">
        <v>1227</v>
      </c>
      <c r="C58" s="12">
        <v>147</v>
      </c>
      <c r="D58" s="78" t="s">
        <v>1228</v>
      </c>
      <c r="E58" s="36"/>
      <c r="F58" s="36" t="s">
        <v>106</v>
      </c>
      <c r="G58" s="36" t="s">
        <v>145</v>
      </c>
      <c r="H58" s="36"/>
      <c r="I58" s="36"/>
      <c r="J58" s="36" t="s">
        <v>159</v>
      </c>
      <c r="K58" s="36" t="s">
        <v>19</v>
      </c>
      <c r="L58" s="12">
        <v>5</v>
      </c>
      <c r="M58" s="15">
        <v>160080</v>
      </c>
      <c r="N58" s="16">
        <f t="shared" si="0"/>
        <v>800400</v>
      </c>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row>
    <row r="59" spans="1:196" ht="45">
      <c r="A59" s="36"/>
      <c r="B59" s="12" t="s">
        <v>1227</v>
      </c>
      <c r="C59" s="12">
        <v>147</v>
      </c>
      <c r="D59" s="78" t="s">
        <v>1228</v>
      </c>
      <c r="E59" s="36"/>
      <c r="F59" s="36" t="s">
        <v>106</v>
      </c>
      <c r="G59" s="36" t="s">
        <v>145</v>
      </c>
      <c r="H59" s="36"/>
      <c r="I59" s="36"/>
      <c r="J59" s="36" t="s">
        <v>160</v>
      </c>
      <c r="K59" s="36" t="s">
        <v>19</v>
      </c>
      <c r="L59" s="12">
        <v>4</v>
      </c>
      <c r="M59" s="15">
        <v>160080</v>
      </c>
      <c r="N59" s="16">
        <f t="shared" si="0"/>
        <v>640320</v>
      </c>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row>
    <row r="60" spans="1:196" ht="75">
      <c r="A60" s="36"/>
      <c r="B60" s="12" t="s">
        <v>1227</v>
      </c>
      <c r="C60" s="12">
        <v>147</v>
      </c>
      <c r="D60" s="78" t="s">
        <v>1228</v>
      </c>
      <c r="E60" s="36"/>
      <c r="F60" s="36" t="s">
        <v>106</v>
      </c>
      <c r="G60" s="36" t="s">
        <v>145</v>
      </c>
      <c r="H60" s="36" t="s">
        <v>161</v>
      </c>
      <c r="I60" s="36" t="s">
        <v>150</v>
      </c>
      <c r="J60" s="36" t="s">
        <v>162</v>
      </c>
      <c r="K60" s="36" t="s">
        <v>19</v>
      </c>
      <c r="L60" s="12">
        <v>5</v>
      </c>
      <c r="M60" s="15">
        <v>185600</v>
      </c>
      <c r="N60" s="16">
        <f t="shared" si="0"/>
        <v>928000</v>
      </c>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row>
    <row r="61" spans="1:196" ht="45">
      <c r="A61" s="36"/>
      <c r="B61" s="12" t="s">
        <v>1227</v>
      </c>
      <c r="C61" s="12">
        <v>147</v>
      </c>
      <c r="D61" s="78" t="s">
        <v>1228</v>
      </c>
      <c r="E61" s="36"/>
      <c r="F61" s="36" t="s">
        <v>106</v>
      </c>
      <c r="G61" s="36" t="s">
        <v>145</v>
      </c>
      <c r="H61" s="36"/>
      <c r="I61" s="36"/>
      <c r="J61" s="36" t="s">
        <v>163</v>
      </c>
      <c r="K61" s="36" t="s">
        <v>19</v>
      </c>
      <c r="L61" s="12">
        <v>3</v>
      </c>
      <c r="M61" s="15">
        <v>168200</v>
      </c>
      <c r="N61" s="16">
        <f t="shared" si="0"/>
        <v>504600</v>
      </c>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row>
    <row r="62" spans="1:196" ht="45">
      <c r="A62" s="36"/>
      <c r="B62" s="12" t="s">
        <v>1227</v>
      </c>
      <c r="C62" s="12">
        <v>147</v>
      </c>
      <c r="D62" s="78" t="s">
        <v>1228</v>
      </c>
      <c r="E62" s="36"/>
      <c r="F62" s="36" t="s">
        <v>106</v>
      </c>
      <c r="G62" s="36" t="s">
        <v>145</v>
      </c>
      <c r="H62" s="36"/>
      <c r="I62" s="36"/>
      <c r="J62" s="36" t="s">
        <v>164</v>
      </c>
      <c r="K62" s="36" t="s">
        <v>19</v>
      </c>
      <c r="L62" s="12">
        <v>3</v>
      </c>
      <c r="M62" s="15">
        <v>168200</v>
      </c>
      <c r="N62" s="16">
        <f t="shared" si="0"/>
        <v>504600</v>
      </c>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row>
    <row r="63" spans="1:196" ht="45">
      <c r="A63" s="36"/>
      <c r="B63" s="12" t="s">
        <v>1227</v>
      </c>
      <c r="C63" s="12">
        <v>147</v>
      </c>
      <c r="D63" s="78" t="s">
        <v>1228</v>
      </c>
      <c r="E63" s="36"/>
      <c r="F63" s="36" t="s">
        <v>106</v>
      </c>
      <c r="G63" s="36" t="s">
        <v>145</v>
      </c>
      <c r="H63" s="36" t="s">
        <v>165</v>
      </c>
      <c r="I63" s="36" t="s">
        <v>150</v>
      </c>
      <c r="J63" s="36" t="s">
        <v>166</v>
      </c>
      <c r="K63" s="36" t="s">
        <v>19</v>
      </c>
      <c r="L63" s="12">
        <v>15</v>
      </c>
      <c r="M63" s="15">
        <v>696000</v>
      </c>
      <c r="N63" s="16">
        <f t="shared" si="0"/>
        <v>10440000</v>
      </c>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row>
    <row r="64" spans="1:196" ht="45">
      <c r="A64" s="36"/>
      <c r="B64" s="12" t="s">
        <v>1227</v>
      </c>
      <c r="C64" s="12">
        <v>147</v>
      </c>
      <c r="D64" s="78" t="s">
        <v>1228</v>
      </c>
      <c r="E64" s="36"/>
      <c r="F64" s="36" t="s">
        <v>106</v>
      </c>
      <c r="G64" s="36" t="s">
        <v>145</v>
      </c>
      <c r="H64" s="36" t="s">
        <v>20</v>
      </c>
      <c r="I64" s="36" t="s">
        <v>167</v>
      </c>
      <c r="J64" s="36" t="s">
        <v>168</v>
      </c>
      <c r="K64" s="36" t="s">
        <v>19</v>
      </c>
      <c r="L64" s="12">
        <v>1</v>
      </c>
      <c r="M64" s="15">
        <v>754000</v>
      </c>
      <c r="N64" s="16">
        <f t="shared" si="0"/>
        <v>754000</v>
      </c>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c r="GN64" s="10"/>
    </row>
    <row r="65" spans="1:196" ht="45">
      <c r="A65" s="36"/>
      <c r="B65" s="12" t="s">
        <v>1227</v>
      </c>
      <c r="C65" s="12">
        <v>147</v>
      </c>
      <c r="D65" s="78" t="s">
        <v>1228</v>
      </c>
      <c r="E65" s="36"/>
      <c r="F65" s="36" t="s">
        <v>106</v>
      </c>
      <c r="G65" s="36" t="s">
        <v>145</v>
      </c>
      <c r="H65" s="36"/>
      <c r="I65" s="36" t="s">
        <v>169</v>
      </c>
      <c r="J65" s="36" t="s">
        <v>170</v>
      </c>
      <c r="K65" s="36" t="s">
        <v>19</v>
      </c>
      <c r="L65" s="12">
        <v>1</v>
      </c>
      <c r="M65" s="15">
        <v>440800</v>
      </c>
      <c r="N65" s="16">
        <f t="shared" si="0"/>
        <v>440800</v>
      </c>
      <c r="O65" s="70">
        <f>SUM(N42:N65)</f>
        <v>439450000</v>
      </c>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row>
    <row r="66" spans="1:196" ht="45">
      <c r="A66" s="36"/>
      <c r="B66" s="12" t="s">
        <v>1229</v>
      </c>
      <c r="C66" s="12" t="s">
        <v>1230</v>
      </c>
      <c r="D66" s="65" t="s">
        <v>1231</v>
      </c>
      <c r="E66" s="14"/>
      <c r="F66" s="14" t="s">
        <v>106</v>
      </c>
      <c r="G66" s="14" t="s">
        <v>173</v>
      </c>
      <c r="H66" s="14" t="s">
        <v>174</v>
      </c>
      <c r="I66" s="14" t="s">
        <v>175</v>
      </c>
      <c r="J66" s="14" t="s">
        <v>176</v>
      </c>
      <c r="K66" s="14" t="s">
        <v>19</v>
      </c>
      <c r="L66" s="79">
        <v>1</v>
      </c>
      <c r="M66" s="80">
        <v>273800000</v>
      </c>
      <c r="N66" s="16">
        <f t="shared" si="0"/>
        <v>273800000</v>
      </c>
      <c r="O66" s="70">
        <f>SUM(N66)</f>
        <v>273800000</v>
      </c>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row>
    <row r="67" spans="1:196" ht="45">
      <c r="A67" s="36"/>
      <c r="B67" s="12" t="s">
        <v>1232</v>
      </c>
      <c r="C67" s="12" t="s">
        <v>1233</v>
      </c>
      <c r="D67" s="65" t="s">
        <v>1234</v>
      </c>
      <c r="E67" s="36"/>
      <c r="F67" s="36" t="s">
        <v>179</v>
      </c>
      <c r="G67" s="36" t="s">
        <v>180</v>
      </c>
      <c r="H67" s="36" t="s">
        <v>181</v>
      </c>
      <c r="I67" s="36" t="s">
        <v>182</v>
      </c>
      <c r="J67" s="36" t="s">
        <v>183</v>
      </c>
      <c r="K67" s="36" t="s">
        <v>19</v>
      </c>
      <c r="L67" s="12">
        <v>1</v>
      </c>
      <c r="M67" s="15">
        <v>900000</v>
      </c>
      <c r="N67" s="16">
        <f t="shared" si="0"/>
        <v>900000</v>
      </c>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c r="FW67" s="10"/>
      <c r="FX67" s="10"/>
      <c r="FY67" s="10"/>
      <c r="FZ67" s="10"/>
      <c r="GA67" s="10"/>
      <c r="GB67" s="10"/>
      <c r="GC67" s="10"/>
      <c r="GD67" s="10"/>
      <c r="GE67" s="10"/>
      <c r="GF67" s="10"/>
      <c r="GG67" s="10"/>
      <c r="GH67" s="10"/>
      <c r="GI67" s="10"/>
      <c r="GJ67" s="10"/>
      <c r="GK67" s="10"/>
      <c r="GL67" s="10"/>
      <c r="GM67" s="10"/>
      <c r="GN67" s="10"/>
    </row>
    <row r="68" spans="1:196" ht="45">
      <c r="A68" s="36"/>
      <c r="B68" s="12" t="s">
        <v>1235</v>
      </c>
      <c r="C68" s="12">
        <v>155</v>
      </c>
      <c r="D68" s="65" t="s">
        <v>1234</v>
      </c>
      <c r="E68" s="36"/>
      <c r="F68" s="36" t="s">
        <v>179</v>
      </c>
      <c r="G68" s="36" t="s">
        <v>185</v>
      </c>
      <c r="H68" s="36" t="s">
        <v>186</v>
      </c>
      <c r="I68" s="36" t="s">
        <v>187</v>
      </c>
      <c r="J68" s="36" t="s">
        <v>188</v>
      </c>
      <c r="K68" s="36" t="s">
        <v>19</v>
      </c>
      <c r="L68" s="12">
        <v>1</v>
      </c>
      <c r="M68" s="15">
        <v>300000</v>
      </c>
      <c r="N68" s="16">
        <f t="shared" si="0"/>
        <v>300000</v>
      </c>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10"/>
      <c r="FF68" s="10"/>
      <c r="FG68" s="10"/>
      <c r="FH68" s="10"/>
      <c r="FI68" s="10"/>
      <c r="FJ68" s="10"/>
      <c r="FK68" s="10"/>
      <c r="FL68" s="10"/>
      <c r="FM68" s="10"/>
      <c r="FN68" s="10"/>
      <c r="FO68" s="10"/>
      <c r="FP68" s="10"/>
      <c r="FQ68" s="10"/>
      <c r="FR68" s="10"/>
      <c r="FS68" s="10"/>
      <c r="FT68" s="10"/>
      <c r="FU68" s="10"/>
      <c r="FV68" s="10"/>
      <c r="FW68" s="10"/>
      <c r="FX68" s="10"/>
      <c r="FY68" s="10"/>
      <c r="FZ68" s="10"/>
      <c r="GA68" s="10"/>
      <c r="GB68" s="10"/>
      <c r="GC68" s="10"/>
      <c r="GD68" s="10"/>
      <c r="GE68" s="10"/>
      <c r="GF68" s="10"/>
      <c r="GG68" s="10"/>
      <c r="GH68" s="10"/>
      <c r="GI68" s="10"/>
      <c r="GJ68" s="10"/>
      <c r="GK68" s="10"/>
      <c r="GL68" s="10"/>
      <c r="GM68" s="10"/>
      <c r="GN68" s="10"/>
    </row>
    <row r="69" spans="1:196" ht="45">
      <c r="A69" s="36"/>
      <c r="B69" s="12" t="s">
        <v>1235</v>
      </c>
      <c r="C69" s="12">
        <v>155</v>
      </c>
      <c r="D69" s="65" t="s">
        <v>1234</v>
      </c>
      <c r="E69" s="36"/>
      <c r="F69" s="36" t="s">
        <v>179</v>
      </c>
      <c r="G69" s="36" t="s">
        <v>190</v>
      </c>
      <c r="H69" s="36" t="s">
        <v>191</v>
      </c>
      <c r="I69" s="36" t="s">
        <v>187</v>
      </c>
      <c r="J69" s="36" t="s">
        <v>192</v>
      </c>
      <c r="K69" s="36" t="s">
        <v>19</v>
      </c>
      <c r="L69" s="12">
        <v>1</v>
      </c>
      <c r="M69" s="15">
        <v>800000</v>
      </c>
      <c r="N69" s="16">
        <f t="shared" si="0"/>
        <v>800000</v>
      </c>
      <c r="O69" s="70">
        <f>SUM(N66:N69)</f>
        <v>275800000</v>
      </c>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c r="GB69" s="10"/>
      <c r="GC69" s="10"/>
      <c r="GD69" s="10"/>
      <c r="GE69" s="10"/>
      <c r="GF69" s="10"/>
      <c r="GG69" s="10"/>
      <c r="GH69" s="10"/>
      <c r="GI69" s="10"/>
      <c r="GJ69" s="10"/>
      <c r="GK69" s="10"/>
      <c r="GL69" s="10"/>
      <c r="GM69" s="10"/>
      <c r="GN69" s="10"/>
    </row>
    <row r="70" ht="15">
      <c r="N70" s="11">
        <f>SUBTOTAL(9,N5:N69)</f>
        <v>1831107684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O132"/>
  <sheetViews>
    <sheetView zoomScalePageLayoutView="0" workbookViewId="0" topLeftCell="A1">
      <selection activeCell="D8" sqref="D8"/>
    </sheetView>
  </sheetViews>
  <sheetFormatPr defaultColWidth="11.421875" defaultRowHeight="15"/>
  <cols>
    <col min="1" max="2" width="11.421875" style="11" customWidth="1"/>
    <col min="3" max="3" width="27.28125" style="11" customWidth="1"/>
    <col min="4" max="4" width="19.57421875" style="11" customWidth="1"/>
    <col min="5" max="5" width="20.7109375" style="11" customWidth="1"/>
    <col min="6" max="6" width="33.421875" style="11" customWidth="1"/>
    <col min="7" max="7" width="26.140625" style="11" customWidth="1"/>
    <col min="8" max="9" width="30.7109375" style="11" customWidth="1"/>
    <col min="10" max="10" width="18.421875" style="11" customWidth="1"/>
    <col min="11" max="11" width="17.140625" style="11" customWidth="1"/>
    <col min="12" max="12" width="21.421875" style="64" customWidth="1"/>
    <col min="13" max="13" width="14.8515625" style="11" bestFit="1" customWidth="1"/>
    <col min="14" max="15" width="26.7109375" style="4" customWidth="1"/>
    <col min="16" max="27" width="26.7109375" style="11" customWidth="1"/>
    <col min="28" max="194" width="26.7109375" style="11" bestFit="1" customWidth="1"/>
    <col min="195" max="195" width="14.8515625" style="11" bestFit="1" customWidth="1"/>
    <col min="196" max="196" width="11.140625" style="11" customWidth="1"/>
    <col min="197" max="197" width="14.8515625" style="11" bestFit="1" customWidth="1"/>
    <col min="198" max="16384" width="11.421875" style="11" customWidth="1"/>
  </cols>
  <sheetData>
    <row r="1" spans="3:5" ht="15">
      <c r="C1" s="63" t="s">
        <v>1207</v>
      </c>
      <c r="D1" s="63"/>
      <c r="E1" s="19" t="s">
        <v>1236</v>
      </c>
    </row>
    <row r="2" spans="3:5" ht="15">
      <c r="C2" s="63" t="s">
        <v>1237</v>
      </c>
      <c r="D2" s="63"/>
      <c r="E2" s="19" t="s">
        <v>1238</v>
      </c>
    </row>
    <row r="4" spans="3:197" ht="15">
      <c r="C4" s="14" t="s">
        <v>1208</v>
      </c>
      <c r="D4" s="65"/>
      <c r="E4" s="66"/>
      <c r="F4" s="66"/>
      <c r="G4" s="66"/>
      <c r="H4" s="66"/>
      <c r="I4" s="66"/>
      <c r="J4" s="66"/>
      <c r="K4" s="66"/>
      <c r="L4" s="67"/>
      <c r="M4" s="13"/>
      <c r="N4" s="9"/>
      <c r="O4" s="9"/>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row>
    <row r="5" spans="1:197" s="87" customFormat="1" ht="25.5" customHeight="1">
      <c r="A5" s="81" t="s">
        <v>1239</v>
      </c>
      <c r="B5" s="81" t="s">
        <v>1210</v>
      </c>
      <c r="C5" s="82" t="s">
        <v>2</v>
      </c>
      <c r="D5" s="82" t="s">
        <v>1211</v>
      </c>
      <c r="E5" s="83" t="s">
        <v>3</v>
      </c>
      <c r="F5" s="82" t="s">
        <v>4</v>
      </c>
      <c r="G5" s="82" t="s">
        <v>5</v>
      </c>
      <c r="H5" s="82" t="s">
        <v>6</v>
      </c>
      <c r="I5" s="82" t="s">
        <v>7</v>
      </c>
      <c r="J5" s="82" t="s">
        <v>8</v>
      </c>
      <c r="K5" s="82" t="s">
        <v>1212</v>
      </c>
      <c r="L5" s="84" t="s">
        <v>1213</v>
      </c>
      <c r="M5" s="82" t="s">
        <v>1214</v>
      </c>
      <c r="N5" s="85"/>
      <c r="O5" s="85"/>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c r="DG5" s="86"/>
      <c r="DH5" s="86"/>
      <c r="DI5" s="86"/>
      <c r="DJ5" s="86"/>
      <c r="DK5" s="86"/>
      <c r="DL5" s="86"/>
      <c r="DM5" s="86"/>
      <c r="DN5" s="86"/>
      <c r="DO5" s="86"/>
      <c r="DP5" s="86"/>
      <c r="DQ5" s="86"/>
      <c r="DR5" s="86"/>
      <c r="DS5" s="86"/>
      <c r="DT5" s="86"/>
      <c r="DU5" s="86"/>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c r="EV5" s="86"/>
      <c r="EW5" s="86"/>
      <c r="EX5" s="86"/>
      <c r="EY5" s="86"/>
      <c r="EZ5" s="86"/>
      <c r="FA5" s="86"/>
      <c r="FB5" s="86"/>
      <c r="FC5" s="86"/>
      <c r="FD5" s="86"/>
      <c r="FE5" s="86"/>
      <c r="FF5" s="86"/>
      <c r="FG5" s="86"/>
      <c r="FH5" s="86"/>
      <c r="FI5" s="86"/>
      <c r="FJ5" s="86"/>
      <c r="FK5" s="86"/>
      <c r="FL5" s="86"/>
      <c r="FM5" s="86"/>
      <c r="FN5" s="86"/>
      <c r="FO5" s="86"/>
      <c r="FP5" s="86"/>
      <c r="FQ5" s="86"/>
      <c r="FR5" s="86"/>
      <c r="FS5" s="86"/>
      <c r="FT5" s="86"/>
      <c r="FU5" s="86"/>
      <c r="FV5" s="86"/>
      <c r="FW5" s="86"/>
      <c r="FX5" s="86"/>
      <c r="FY5" s="86"/>
      <c r="FZ5" s="86"/>
      <c r="GA5" s="86"/>
      <c r="GB5" s="86"/>
      <c r="GC5" s="86"/>
      <c r="GD5" s="86"/>
      <c r="GE5" s="86"/>
      <c r="GF5" s="86"/>
      <c r="GG5" s="86"/>
      <c r="GH5" s="86"/>
      <c r="GI5" s="86"/>
      <c r="GJ5" s="86"/>
      <c r="GK5" s="86"/>
      <c r="GL5" s="86"/>
      <c r="GM5" s="86"/>
      <c r="GN5" s="86"/>
      <c r="GO5" s="86"/>
    </row>
    <row r="6" spans="1:197" ht="45.75" customHeight="1">
      <c r="A6" s="12">
        <v>241</v>
      </c>
      <c r="B6" s="12">
        <v>21</v>
      </c>
      <c r="C6" s="36" t="s">
        <v>193</v>
      </c>
      <c r="D6" s="36" t="s">
        <v>1218</v>
      </c>
      <c r="E6" s="36" t="s">
        <v>14</v>
      </c>
      <c r="F6" s="36" t="s">
        <v>15</v>
      </c>
      <c r="G6" s="36" t="s">
        <v>194</v>
      </c>
      <c r="H6" s="36" t="s">
        <v>167</v>
      </c>
      <c r="I6" s="36" t="s">
        <v>195</v>
      </c>
      <c r="J6" s="36" t="s">
        <v>19</v>
      </c>
      <c r="K6" s="12">
        <v>1</v>
      </c>
      <c r="L6" s="15">
        <v>300000</v>
      </c>
      <c r="M6" s="16">
        <v>300000</v>
      </c>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row>
    <row r="7" spans="1:197" ht="45.75" customHeight="1">
      <c r="A7" s="12">
        <v>241</v>
      </c>
      <c r="B7" s="12">
        <v>21</v>
      </c>
      <c r="C7" s="36" t="s">
        <v>193</v>
      </c>
      <c r="D7" s="36" t="s">
        <v>1240</v>
      </c>
      <c r="E7" s="36" t="s">
        <v>14</v>
      </c>
      <c r="F7" s="36" t="s">
        <v>23</v>
      </c>
      <c r="G7" s="36" t="s">
        <v>196</v>
      </c>
      <c r="H7" s="36" t="s">
        <v>197</v>
      </c>
      <c r="I7" s="36" t="s">
        <v>198</v>
      </c>
      <c r="J7" s="36" t="s">
        <v>19</v>
      </c>
      <c r="K7" s="12">
        <v>1</v>
      </c>
      <c r="L7" s="15">
        <v>600000</v>
      </c>
      <c r="M7" s="16">
        <v>600000</v>
      </c>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row>
    <row r="8" spans="1:197" ht="60">
      <c r="A8" s="12">
        <v>241</v>
      </c>
      <c r="B8" s="12">
        <v>21</v>
      </c>
      <c r="C8" s="36" t="s">
        <v>193</v>
      </c>
      <c r="D8" s="36" t="s">
        <v>1241</v>
      </c>
      <c r="E8" s="36" t="s">
        <v>14</v>
      </c>
      <c r="F8" s="36" t="s">
        <v>23</v>
      </c>
      <c r="G8" s="36" t="s">
        <v>199</v>
      </c>
      <c r="H8" s="36" t="s">
        <v>200</v>
      </c>
      <c r="I8" s="36" t="s">
        <v>201</v>
      </c>
      <c r="J8" s="36" t="s">
        <v>19</v>
      </c>
      <c r="K8" s="12">
        <v>1</v>
      </c>
      <c r="L8" s="15">
        <v>300000</v>
      </c>
      <c r="M8" s="16">
        <v>300000</v>
      </c>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row>
    <row r="9" spans="1:197" ht="30">
      <c r="A9" s="12">
        <v>241</v>
      </c>
      <c r="B9" s="12">
        <v>21</v>
      </c>
      <c r="C9" s="36" t="s">
        <v>193</v>
      </c>
      <c r="D9" s="36"/>
      <c r="E9" s="36" t="s">
        <v>106</v>
      </c>
      <c r="F9" s="36" t="s">
        <v>107</v>
      </c>
      <c r="G9" s="36" t="s">
        <v>202</v>
      </c>
      <c r="H9" s="36" t="s">
        <v>119</v>
      </c>
      <c r="I9" s="36" t="s">
        <v>203</v>
      </c>
      <c r="J9" s="36" t="s">
        <v>19</v>
      </c>
      <c r="K9" s="12">
        <v>1</v>
      </c>
      <c r="L9" s="15">
        <v>400000</v>
      </c>
      <c r="M9" s="16">
        <v>400000</v>
      </c>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row>
    <row r="10" spans="1:197" ht="30">
      <c r="A10" s="12">
        <v>241</v>
      </c>
      <c r="B10" s="12">
        <v>21</v>
      </c>
      <c r="C10" s="36" t="s">
        <v>193</v>
      </c>
      <c r="D10" s="36"/>
      <c r="E10" s="36" t="s">
        <v>106</v>
      </c>
      <c r="F10" s="36" t="s">
        <v>107</v>
      </c>
      <c r="G10" s="36" t="s">
        <v>204</v>
      </c>
      <c r="H10" s="36" t="s">
        <v>205</v>
      </c>
      <c r="I10" s="36" t="s">
        <v>206</v>
      </c>
      <c r="J10" s="36" t="s">
        <v>19</v>
      </c>
      <c r="K10" s="12">
        <v>1</v>
      </c>
      <c r="L10" s="15">
        <v>1500000</v>
      </c>
      <c r="M10" s="16">
        <v>1500000</v>
      </c>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row>
    <row r="11" spans="1:197" ht="30">
      <c r="A11" s="12">
        <v>241</v>
      </c>
      <c r="B11" s="12">
        <v>21</v>
      </c>
      <c r="C11" s="36" t="s">
        <v>193</v>
      </c>
      <c r="D11" s="36"/>
      <c r="E11" s="36" t="s">
        <v>106</v>
      </c>
      <c r="F11" s="36" t="s">
        <v>107</v>
      </c>
      <c r="G11" s="36" t="s">
        <v>207</v>
      </c>
      <c r="H11" s="36" t="s">
        <v>119</v>
      </c>
      <c r="I11" s="36" t="s">
        <v>208</v>
      </c>
      <c r="J11" s="36" t="s">
        <v>19</v>
      </c>
      <c r="K11" s="12">
        <v>1</v>
      </c>
      <c r="L11" s="15">
        <v>1600000</v>
      </c>
      <c r="M11" s="16">
        <v>1600000</v>
      </c>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row>
    <row r="12" spans="1:197" ht="30">
      <c r="A12" s="12">
        <v>241</v>
      </c>
      <c r="B12" s="12">
        <v>21</v>
      </c>
      <c r="C12" s="36" t="s">
        <v>193</v>
      </c>
      <c r="D12" s="36"/>
      <c r="E12" s="36" t="s">
        <v>106</v>
      </c>
      <c r="F12" s="36" t="s">
        <v>209</v>
      </c>
      <c r="G12" s="36" t="s">
        <v>210</v>
      </c>
      <c r="H12" s="36" t="s">
        <v>211</v>
      </c>
      <c r="I12" s="36" t="s">
        <v>212</v>
      </c>
      <c r="J12" s="36" t="s">
        <v>19</v>
      </c>
      <c r="K12" s="12">
        <v>1</v>
      </c>
      <c r="L12" s="15">
        <v>3000000</v>
      </c>
      <c r="M12" s="16">
        <v>3000000</v>
      </c>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row>
    <row r="13" spans="1:197" ht="30">
      <c r="A13" s="12">
        <v>241</v>
      </c>
      <c r="B13" s="12">
        <v>21</v>
      </c>
      <c r="C13" s="36" t="s">
        <v>193</v>
      </c>
      <c r="D13" s="36"/>
      <c r="E13" s="36" t="s">
        <v>106</v>
      </c>
      <c r="F13" s="36" t="s">
        <v>213</v>
      </c>
      <c r="G13" s="36" t="s">
        <v>214</v>
      </c>
      <c r="H13" s="36" t="s">
        <v>215</v>
      </c>
      <c r="I13" s="36" t="s">
        <v>216</v>
      </c>
      <c r="J13" s="36" t="s">
        <v>19</v>
      </c>
      <c r="K13" s="12">
        <v>1</v>
      </c>
      <c r="L13" s="15">
        <v>300000</v>
      </c>
      <c r="M13" s="16">
        <v>300000</v>
      </c>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row>
    <row r="14" spans="1:197" ht="30">
      <c r="A14" s="12">
        <v>241</v>
      </c>
      <c r="B14" s="12">
        <v>21</v>
      </c>
      <c r="C14" s="36" t="s">
        <v>193</v>
      </c>
      <c r="D14" s="36"/>
      <c r="E14" s="36" t="s">
        <v>106</v>
      </c>
      <c r="F14" s="36" t="s">
        <v>217</v>
      </c>
      <c r="G14" s="36" t="s">
        <v>218</v>
      </c>
      <c r="H14" s="36" t="s">
        <v>219</v>
      </c>
      <c r="I14" s="36" t="s">
        <v>220</v>
      </c>
      <c r="J14" s="36" t="s">
        <v>19</v>
      </c>
      <c r="K14" s="12">
        <v>1</v>
      </c>
      <c r="L14" s="15">
        <v>1500000</v>
      </c>
      <c r="M14" s="16">
        <v>1500000</v>
      </c>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row>
    <row r="15" spans="1:197" ht="90">
      <c r="A15" s="12">
        <v>241</v>
      </c>
      <c r="B15" s="12">
        <v>21</v>
      </c>
      <c r="C15" s="36" t="s">
        <v>221</v>
      </c>
      <c r="D15" s="36"/>
      <c r="E15" s="36" t="s">
        <v>14</v>
      </c>
      <c r="F15" s="36" t="s">
        <v>23</v>
      </c>
      <c r="G15" s="36" t="s">
        <v>20</v>
      </c>
      <c r="H15" s="36" t="s">
        <v>222</v>
      </c>
      <c r="I15" s="36" t="s">
        <v>223</v>
      </c>
      <c r="J15" s="36" t="s">
        <v>19</v>
      </c>
      <c r="K15" s="12">
        <v>1</v>
      </c>
      <c r="L15" s="15">
        <v>151200</v>
      </c>
      <c r="M15" s="16">
        <v>151200</v>
      </c>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row>
    <row r="16" spans="1:197" ht="38.25" customHeight="1">
      <c r="A16" s="12">
        <v>241</v>
      </c>
      <c r="B16" s="12">
        <v>21</v>
      </c>
      <c r="C16" s="36" t="s">
        <v>224</v>
      </c>
      <c r="D16" s="36"/>
      <c r="E16" s="36" t="s">
        <v>106</v>
      </c>
      <c r="F16" s="36" t="s">
        <v>209</v>
      </c>
      <c r="G16" s="36" t="s">
        <v>225</v>
      </c>
      <c r="H16" s="36" t="s">
        <v>226</v>
      </c>
      <c r="I16" s="36" t="s">
        <v>227</v>
      </c>
      <c r="J16" s="36" t="s">
        <v>19</v>
      </c>
      <c r="K16" s="12">
        <v>1</v>
      </c>
      <c r="L16" s="15">
        <v>450000</v>
      </c>
      <c r="M16" s="16">
        <v>450000</v>
      </c>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row>
    <row r="17" spans="1:197" ht="45">
      <c r="A17" s="12">
        <v>241</v>
      </c>
      <c r="B17" s="12">
        <v>21</v>
      </c>
      <c r="C17" s="36" t="s">
        <v>224</v>
      </c>
      <c r="D17" s="36"/>
      <c r="E17" s="36" t="s">
        <v>106</v>
      </c>
      <c r="F17" s="36" t="s">
        <v>209</v>
      </c>
      <c r="G17" s="36" t="s">
        <v>228</v>
      </c>
      <c r="H17" s="36" t="s">
        <v>229</v>
      </c>
      <c r="I17" s="36" t="s">
        <v>230</v>
      </c>
      <c r="J17" s="36" t="s">
        <v>19</v>
      </c>
      <c r="K17" s="12">
        <v>1</v>
      </c>
      <c r="L17" s="15">
        <v>580000</v>
      </c>
      <c r="M17" s="16">
        <v>580000</v>
      </c>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row>
    <row r="18" spans="1:197" ht="30">
      <c r="A18" s="12">
        <v>241</v>
      </c>
      <c r="B18" s="12">
        <v>21</v>
      </c>
      <c r="C18" s="36" t="s">
        <v>224</v>
      </c>
      <c r="D18" s="36"/>
      <c r="E18" s="36" t="s">
        <v>106</v>
      </c>
      <c r="F18" s="36" t="s">
        <v>231</v>
      </c>
      <c r="G18" s="36" t="s">
        <v>232</v>
      </c>
      <c r="H18" s="36" t="s">
        <v>233</v>
      </c>
      <c r="I18" s="36" t="s">
        <v>234</v>
      </c>
      <c r="J18" s="36" t="s">
        <v>19</v>
      </c>
      <c r="K18" s="12">
        <v>1</v>
      </c>
      <c r="L18" s="15">
        <v>4500000</v>
      </c>
      <c r="M18" s="16">
        <v>4500000</v>
      </c>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row>
    <row r="19" spans="1:197" ht="30">
      <c r="A19" s="12">
        <v>241</v>
      </c>
      <c r="B19" s="12">
        <v>21</v>
      </c>
      <c r="C19" s="36" t="s">
        <v>224</v>
      </c>
      <c r="D19" s="36"/>
      <c r="E19" s="36" t="s">
        <v>106</v>
      </c>
      <c r="F19" s="36" t="s">
        <v>231</v>
      </c>
      <c r="G19" s="36" t="s">
        <v>235</v>
      </c>
      <c r="H19" s="36" t="s">
        <v>236</v>
      </c>
      <c r="I19" s="36" t="s">
        <v>237</v>
      </c>
      <c r="J19" s="36" t="s">
        <v>19</v>
      </c>
      <c r="K19" s="12">
        <v>1</v>
      </c>
      <c r="L19" s="15">
        <v>330000</v>
      </c>
      <c r="M19" s="16">
        <v>330000</v>
      </c>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row>
    <row r="20" spans="1:197" ht="45">
      <c r="A20" s="12">
        <v>241</v>
      </c>
      <c r="B20" s="12">
        <v>21</v>
      </c>
      <c r="C20" s="36" t="s">
        <v>224</v>
      </c>
      <c r="D20" s="36"/>
      <c r="E20" s="36" t="s">
        <v>106</v>
      </c>
      <c r="F20" s="36" t="s">
        <v>238</v>
      </c>
      <c r="G20" s="36" t="s">
        <v>239</v>
      </c>
      <c r="H20" s="36" t="s">
        <v>229</v>
      </c>
      <c r="I20" s="36" t="s">
        <v>240</v>
      </c>
      <c r="J20" s="36" t="s">
        <v>19</v>
      </c>
      <c r="K20" s="12">
        <v>2</v>
      </c>
      <c r="L20" s="15">
        <v>200000</v>
      </c>
      <c r="M20" s="16">
        <v>400000</v>
      </c>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row>
    <row r="21" spans="1:197" ht="42.75" customHeight="1">
      <c r="A21" s="12">
        <v>241</v>
      </c>
      <c r="B21" s="12">
        <v>21</v>
      </c>
      <c r="C21" s="36" t="s">
        <v>224</v>
      </c>
      <c r="D21" s="36"/>
      <c r="E21" s="36" t="s">
        <v>28</v>
      </c>
      <c r="F21" s="36" t="s">
        <v>36</v>
      </c>
      <c r="G21" s="36" t="s">
        <v>241</v>
      </c>
      <c r="H21" s="36" t="s">
        <v>242</v>
      </c>
      <c r="I21" s="36" t="s">
        <v>243</v>
      </c>
      <c r="J21" s="36" t="s">
        <v>19</v>
      </c>
      <c r="K21" s="12">
        <v>3</v>
      </c>
      <c r="L21" s="15">
        <v>1500000</v>
      </c>
      <c r="M21" s="16">
        <v>4500000</v>
      </c>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row>
    <row r="22" spans="1:197" ht="41.25" customHeight="1">
      <c r="A22" s="12">
        <v>241</v>
      </c>
      <c r="B22" s="12">
        <v>21</v>
      </c>
      <c r="C22" s="36" t="s">
        <v>224</v>
      </c>
      <c r="D22" s="36"/>
      <c r="E22" s="36" t="s">
        <v>28</v>
      </c>
      <c r="F22" s="36" t="s">
        <v>36</v>
      </c>
      <c r="G22" s="36"/>
      <c r="H22" s="36"/>
      <c r="I22" s="36" t="s">
        <v>244</v>
      </c>
      <c r="J22" s="36" t="s">
        <v>19</v>
      </c>
      <c r="K22" s="12">
        <v>1</v>
      </c>
      <c r="L22" s="15">
        <v>1500000</v>
      </c>
      <c r="M22" s="16">
        <v>1500000</v>
      </c>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row>
    <row r="23" spans="1:197" ht="30">
      <c r="A23" s="12">
        <v>241</v>
      </c>
      <c r="B23" s="12">
        <v>21</v>
      </c>
      <c r="C23" s="36" t="s">
        <v>224</v>
      </c>
      <c r="D23" s="36"/>
      <c r="E23" s="36" t="s">
        <v>28</v>
      </c>
      <c r="F23" s="36" t="s">
        <v>36</v>
      </c>
      <c r="G23" s="36" t="s">
        <v>245</v>
      </c>
      <c r="H23" s="36" t="s">
        <v>246</v>
      </c>
      <c r="I23" s="36" t="s">
        <v>246</v>
      </c>
      <c r="J23" s="36" t="s">
        <v>19</v>
      </c>
      <c r="K23" s="12">
        <v>5</v>
      </c>
      <c r="L23" s="15">
        <v>1000000</v>
      </c>
      <c r="M23" s="16">
        <v>5000000</v>
      </c>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row>
    <row r="24" spans="1:197" ht="30">
      <c r="A24" s="12">
        <v>241</v>
      </c>
      <c r="B24" s="12">
        <v>21</v>
      </c>
      <c r="C24" s="36" t="s">
        <v>224</v>
      </c>
      <c r="D24" s="36"/>
      <c r="E24" s="36" t="s">
        <v>28</v>
      </c>
      <c r="F24" s="36" t="s">
        <v>36</v>
      </c>
      <c r="G24" s="36" t="s">
        <v>247</v>
      </c>
      <c r="H24" s="36" t="s">
        <v>248</v>
      </c>
      <c r="I24" s="36" t="s">
        <v>249</v>
      </c>
      <c r="J24" s="36" t="s">
        <v>19</v>
      </c>
      <c r="K24" s="12">
        <v>1</v>
      </c>
      <c r="L24" s="15">
        <v>6000000</v>
      </c>
      <c r="M24" s="16">
        <v>6000000</v>
      </c>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row>
    <row r="25" spans="1:197" ht="33" customHeight="1">
      <c r="A25" s="12">
        <v>241</v>
      </c>
      <c r="B25" s="12">
        <v>21</v>
      </c>
      <c r="C25" s="36" t="s">
        <v>250</v>
      </c>
      <c r="D25" s="36"/>
      <c r="E25" s="36" t="s">
        <v>14</v>
      </c>
      <c r="F25" s="36" t="s">
        <v>251</v>
      </c>
      <c r="G25" s="36" t="s">
        <v>252</v>
      </c>
      <c r="H25" s="36" t="s">
        <v>79</v>
      </c>
      <c r="I25" s="36" t="s">
        <v>253</v>
      </c>
      <c r="J25" s="36" t="s">
        <v>19</v>
      </c>
      <c r="K25" s="12">
        <v>1</v>
      </c>
      <c r="L25" s="15">
        <v>789600</v>
      </c>
      <c r="M25" s="16">
        <v>789600</v>
      </c>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row>
    <row r="26" spans="1:197" ht="150">
      <c r="A26" s="12">
        <v>241</v>
      </c>
      <c r="B26" s="12">
        <v>21</v>
      </c>
      <c r="C26" s="36" t="s">
        <v>250</v>
      </c>
      <c r="D26" s="36"/>
      <c r="E26" s="36" t="s">
        <v>14</v>
      </c>
      <c r="F26" s="36" t="s">
        <v>254</v>
      </c>
      <c r="G26" s="36" t="s">
        <v>255</v>
      </c>
      <c r="H26" s="36" t="s">
        <v>222</v>
      </c>
      <c r="I26" s="36" t="s">
        <v>256</v>
      </c>
      <c r="J26" s="36" t="s">
        <v>19</v>
      </c>
      <c r="K26" s="12">
        <v>1</v>
      </c>
      <c r="L26" s="15">
        <v>4000000</v>
      </c>
      <c r="M26" s="16">
        <v>4000000</v>
      </c>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row>
    <row r="27" spans="1:197" ht="150">
      <c r="A27" s="12">
        <v>241</v>
      </c>
      <c r="B27" s="12">
        <v>21</v>
      </c>
      <c r="C27" s="36" t="s">
        <v>250</v>
      </c>
      <c r="D27" s="36"/>
      <c r="E27" s="36" t="s">
        <v>111</v>
      </c>
      <c r="F27" s="36" t="s">
        <v>112</v>
      </c>
      <c r="G27" s="36" t="s">
        <v>257</v>
      </c>
      <c r="H27" s="36" t="s">
        <v>258</v>
      </c>
      <c r="I27" s="36" t="s">
        <v>259</v>
      </c>
      <c r="J27" s="36" t="s">
        <v>19</v>
      </c>
      <c r="K27" s="12">
        <v>7</v>
      </c>
      <c r="L27" s="15">
        <v>430000</v>
      </c>
      <c r="M27" s="16">
        <v>3010000</v>
      </c>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row>
    <row r="28" spans="1:197" ht="64.5" customHeight="1">
      <c r="A28" s="12">
        <v>241</v>
      </c>
      <c r="B28" s="12">
        <v>21</v>
      </c>
      <c r="C28" s="36" t="s">
        <v>260</v>
      </c>
      <c r="D28" s="36"/>
      <c r="E28" s="36" t="s">
        <v>106</v>
      </c>
      <c r="F28" s="36" t="s">
        <v>261</v>
      </c>
      <c r="G28" s="36" t="s">
        <v>262</v>
      </c>
      <c r="H28" s="36" t="s">
        <v>263</v>
      </c>
      <c r="I28" s="36" t="s">
        <v>264</v>
      </c>
      <c r="J28" s="36" t="s">
        <v>19</v>
      </c>
      <c r="K28" s="12">
        <v>1</v>
      </c>
      <c r="L28" s="15">
        <v>200000</v>
      </c>
      <c r="M28" s="16">
        <v>200000</v>
      </c>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row>
    <row r="29" spans="1:197" ht="75.75" customHeight="1">
      <c r="A29" s="12">
        <v>241</v>
      </c>
      <c r="B29" s="12">
        <v>21</v>
      </c>
      <c r="C29" s="36" t="s">
        <v>260</v>
      </c>
      <c r="D29" s="36"/>
      <c r="E29" s="36" t="s">
        <v>106</v>
      </c>
      <c r="F29" s="36" t="s">
        <v>265</v>
      </c>
      <c r="G29" s="36" t="s">
        <v>266</v>
      </c>
      <c r="H29" s="36" t="s">
        <v>119</v>
      </c>
      <c r="I29" s="36" t="s">
        <v>267</v>
      </c>
      <c r="J29" s="36" t="s">
        <v>19</v>
      </c>
      <c r="K29" s="12">
        <v>1</v>
      </c>
      <c r="L29" s="15">
        <v>300000</v>
      </c>
      <c r="M29" s="16">
        <v>300000</v>
      </c>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row>
    <row r="30" spans="1:197" ht="30">
      <c r="A30" s="12">
        <v>241</v>
      </c>
      <c r="B30" s="12">
        <v>21</v>
      </c>
      <c r="C30" s="36" t="s">
        <v>268</v>
      </c>
      <c r="D30" s="36"/>
      <c r="E30" s="36" t="s">
        <v>14</v>
      </c>
      <c r="F30" s="36" t="s">
        <v>23</v>
      </c>
      <c r="G30" s="36" t="s">
        <v>269</v>
      </c>
      <c r="H30" s="36" t="s">
        <v>222</v>
      </c>
      <c r="I30" s="36" t="s">
        <v>201</v>
      </c>
      <c r="J30" s="36" t="s">
        <v>19</v>
      </c>
      <c r="K30" s="12">
        <v>1</v>
      </c>
      <c r="L30" s="15">
        <v>1500000</v>
      </c>
      <c r="M30" s="16">
        <v>1500000</v>
      </c>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row>
    <row r="31" spans="1:197" ht="75">
      <c r="A31" s="12">
        <v>241</v>
      </c>
      <c r="B31" s="12">
        <v>21</v>
      </c>
      <c r="C31" s="36" t="s">
        <v>268</v>
      </c>
      <c r="D31" s="36"/>
      <c r="E31" s="36" t="s">
        <v>14</v>
      </c>
      <c r="F31" s="36" t="s">
        <v>23</v>
      </c>
      <c r="G31" s="36" t="s">
        <v>270</v>
      </c>
      <c r="H31" s="36" t="s">
        <v>271</v>
      </c>
      <c r="I31" s="36" t="s">
        <v>272</v>
      </c>
      <c r="J31" s="36" t="s">
        <v>19</v>
      </c>
      <c r="K31" s="12">
        <v>42</v>
      </c>
      <c r="L31" s="15">
        <v>16000</v>
      </c>
      <c r="M31" s="16">
        <v>672000</v>
      </c>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row>
    <row r="32" spans="1:197" ht="75">
      <c r="A32" s="12">
        <v>241</v>
      </c>
      <c r="B32" s="12">
        <v>21</v>
      </c>
      <c r="C32" s="36" t="s">
        <v>268</v>
      </c>
      <c r="D32" s="36"/>
      <c r="E32" s="36" t="s">
        <v>14</v>
      </c>
      <c r="F32" s="36" t="s">
        <v>112</v>
      </c>
      <c r="G32" s="36" t="s">
        <v>273</v>
      </c>
      <c r="H32" s="36" t="s">
        <v>274</v>
      </c>
      <c r="I32" s="36" t="s">
        <v>275</v>
      </c>
      <c r="J32" s="36" t="s">
        <v>19</v>
      </c>
      <c r="K32" s="12">
        <v>6</v>
      </c>
      <c r="L32" s="15">
        <v>480000</v>
      </c>
      <c r="M32" s="16">
        <v>2880000</v>
      </c>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row>
    <row r="33" spans="1:197" ht="38.25" customHeight="1">
      <c r="A33" s="12">
        <v>241</v>
      </c>
      <c r="B33" s="12">
        <v>21</v>
      </c>
      <c r="C33" s="88" t="s">
        <v>276</v>
      </c>
      <c r="D33" s="36"/>
      <c r="E33" s="36" t="s">
        <v>28</v>
      </c>
      <c r="F33" s="36" t="s">
        <v>29</v>
      </c>
      <c r="G33" s="36" t="s">
        <v>277</v>
      </c>
      <c r="H33" s="36" t="s">
        <v>278</v>
      </c>
      <c r="I33" s="36" t="s">
        <v>279</v>
      </c>
      <c r="J33" s="36" t="s">
        <v>19</v>
      </c>
      <c r="K33" s="12">
        <v>3</v>
      </c>
      <c r="L33" s="15">
        <v>700000</v>
      </c>
      <c r="M33" s="16">
        <v>2100000</v>
      </c>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row>
    <row r="34" spans="1:197" ht="60">
      <c r="A34" s="12">
        <v>241</v>
      </c>
      <c r="B34" s="12">
        <v>21</v>
      </c>
      <c r="C34" s="89"/>
      <c r="D34" s="36"/>
      <c r="E34" s="36" t="s">
        <v>28</v>
      </c>
      <c r="F34" s="36" t="s">
        <v>29</v>
      </c>
      <c r="G34" s="36" t="s">
        <v>280</v>
      </c>
      <c r="H34" s="36" t="s">
        <v>55</v>
      </c>
      <c r="I34" s="36" t="s">
        <v>281</v>
      </c>
      <c r="J34" s="36" t="s">
        <v>19</v>
      </c>
      <c r="K34" s="12">
        <v>2</v>
      </c>
      <c r="L34" s="15">
        <v>1800000</v>
      </c>
      <c r="M34" s="16">
        <v>3600000</v>
      </c>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row>
    <row r="35" spans="1:197" ht="60">
      <c r="A35" s="12">
        <v>241</v>
      </c>
      <c r="B35" s="12">
        <v>21</v>
      </c>
      <c r="C35" s="89"/>
      <c r="D35" s="36"/>
      <c r="E35" s="36" t="s">
        <v>28</v>
      </c>
      <c r="F35" s="36" t="s">
        <v>29</v>
      </c>
      <c r="G35" s="36" t="s">
        <v>282</v>
      </c>
      <c r="H35" s="36" t="s">
        <v>283</v>
      </c>
      <c r="I35" s="36" t="s">
        <v>284</v>
      </c>
      <c r="J35" s="36" t="s">
        <v>60</v>
      </c>
      <c r="K35" s="12">
        <v>1</v>
      </c>
      <c r="L35" s="15">
        <v>250000</v>
      </c>
      <c r="M35" s="16">
        <v>250000</v>
      </c>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row>
    <row r="36" spans="1:197" ht="45">
      <c r="A36" s="12">
        <v>241</v>
      </c>
      <c r="B36" s="12">
        <v>21</v>
      </c>
      <c r="C36" s="89"/>
      <c r="D36" s="36"/>
      <c r="E36" s="36" t="s">
        <v>28</v>
      </c>
      <c r="F36" s="36" t="s">
        <v>29</v>
      </c>
      <c r="G36" s="36" t="s">
        <v>285</v>
      </c>
      <c r="H36" s="36" t="s">
        <v>286</v>
      </c>
      <c r="I36" s="36" t="s">
        <v>287</v>
      </c>
      <c r="J36" s="36" t="s">
        <v>60</v>
      </c>
      <c r="K36" s="12">
        <v>1</v>
      </c>
      <c r="L36" s="15">
        <v>1500500</v>
      </c>
      <c r="M36" s="16">
        <v>1500500</v>
      </c>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row>
    <row r="37" spans="1:197" ht="45">
      <c r="A37" s="12">
        <v>241</v>
      </c>
      <c r="B37" s="12">
        <v>21</v>
      </c>
      <c r="C37" s="89"/>
      <c r="D37" s="36"/>
      <c r="E37" s="36" t="s">
        <v>28</v>
      </c>
      <c r="F37" s="36" t="s">
        <v>29</v>
      </c>
      <c r="G37" s="36" t="s">
        <v>288</v>
      </c>
      <c r="H37" s="36" t="s">
        <v>289</v>
      </c>
      <c r="I37" s="36" t="s">
        <v>290</v>
      </c>
      <c r="J37" s="36" t="s">
        <v>19</v>
      </c>
      <c r="K37" s="12">
        <v>1</v>
      </c>
      <c r="L37" s="15">
        <v>6200000</v>
      </c>
      <c r="M37" s="16">
        <v>6200000</v>
      </c>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row>
    <row r="38" spans="1:197" ht="75">
      <c r="A38" s="12">
        <v>241</v>
      </c>
      <c r="B38" s="12">
        <v>21</v>
      </c>
      <c r="C38" s="89"/>
      <c r="D38" s="36"/>
      <c r="E38" s="36" t="s">
        <v>28</v>
      </c>
      <c r="F38" s="36" t="s">
        <v>36</v>
      </c>
      <c r="G38" s="36" t="s">
        <v>291</v>
      </c>
      <c r="H38" s="36" t="s">
        <v>104</v>
      </c>
      <c r="I38" s="36" t="s">
        <v>292</v>
      </c>
      <c r="J38" s="36" t="s">
        <v>60</v>
      </c>
      <c r="K38" s="12">
        <v>3</v>
      </c>
      <c r="L38" s="15">
        <v>100000</v>
      </c>
      <c r="M38" s="16">
        <v>300000</v>
      </c>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row>
    <row r="39" spans="1:197" ht="60">
      <c r="A39" s="12">
        <v>241</v>
      </c>
      <c r="B39" s="12">
        <v>21</v>
      </c>
      <c r="C39" s="89"/>
      <c r="D39" s="36"/>
      <c r="E39" s="36" t="s">
        <v>28</v>
      </c>
      <c r="F39" s="36" t="s">
        <v>36</v>
      </c>
      <c r="G39" s="36" t="s">
        <v>293</v>
      </c>
      <c r="H39" s="36" t="s">
        <v>294</v>
      </c>
      <c r="I39" s="36" t="s">
        <v>295</v>
      </c>
      <c r="J39" s="36" t="s">
        <v>60</v>
      </c>
      <c r="K39" s="12">
        <v>2</v>
      </c>
      <c r="L39" s="15">
        <v>3014000</v>
      </c>
      <c r="M39" s="16">
        <v>6028000</v>
      </c>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row>
    <row r="40" spans="1:197" ht="30">
      <c r="A40" s="12">
        <v>241</v>
      </c>
      <c r="B40" s="12">
        <v>21</v>
      </c>
      <c r="C40" s="90"/>
      <c r="D40" s="36"/>
      <c r="E40" s="36" t="s">
        <v>111</v>
      </c>
      <c r="F40" s="36" t="s">
        <v>112</v>
      </c>
      <c r="G40" s="36" t="s">
        <v>296</v>
      </c>
      <c r="H40" s="36" t="s">
        <v>297</v>
      </c>
      <c r="I40" s="36" t="s">
        <v>298</v>
      </c>
      <c r="J40" s="36" t="s">
        <v>19</v>
      </c>
      <c r="K40" s="12">
        <v>6</v>
      </c>
      <c r="L40" s="15">
        <v>295840</v>
      </c>
      <c r="M40" s="16">
        <v>1775040</v>
      </c>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row>
    <row r="41" spans="1:197" ht="45">
      <c r="A41" s="12">
        <v>241</v>
      </c>
      <c r="B41" s="12">
        <v>21</v>
      </c>
      <c r="C41" s="36" t="s">
        <v>299</v>
      </c>
      <c r="D41" s="36"/>
      <c r="E41" s="36" t="s">
        <v>111</v>
      </c>
      <c r="F41" s="36" t="s">
        <v>300</v>
      </c>
      <c r="G41" s="36" t="s">
        <v>301</v>
      </c>
      <c r="H41" s="36" t="s">
        <v>302</v>
      </c>
      <c r="I41" s="36" t="s">
        <v>303</v>
      </c>
      <c r="J41" s="36" t="s">
        <v>19</v>
      </c>
      <c r="K41" s="12">
        <v>3</v>
      </c>
      <c r="L41" s="15">
        <v>3000000</v>
      </c>
      <c r="M41" s="16">
        <v>9000000</v>
      </c>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row>
    <row r="42" spans="1:197" ht="60">
      <c r="A42" s="12">
        <v>241</v>
      </c>
      <c r="B42" s="12">
        <v>21</v>
      </c>
      <c r="C42" s="36"/>
      <c r="D42" s="36"/>
      <c r="E42" s="36" t="s">
        <v>111</v>
      </c>
      <c r="F42" s="36" t="s">
        <v>112</v>
      </c>
      <c r="G42" s="36" t="s">
        <v>304</v>
      </c>
      <c r="H42" s="36" t="s">
        <v>305</v>
      </c>
      <c r="I42" s="36" t="s">
        <v>306</v>
      </c>
      <c r="J42" s="36" t="s">
        <v>19</v>
      </c>
      <c r="K42" s="12">
        <v>3</v>
      </c>
      <c r="L42" s="15">
        <v>426500</v>
      </c>
      <c r="M42" s="16">
        <v>1279500</v>
      </c>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row>
    <row r="43" spans="1:197" ht="60">
      <c r="A43" s="12">
        <v>241</v>
      </c>
      <c r="B43" s="12">
        <v>21</v>
      </c>
      <c r="C43" s="36" t="s">
        <v>307</v>
      </c>
      <c r="D43" s="36"/>
      <c r="E43" s="36" t="s">
        <v>308</v>
      </c>
      <c r="F43" s="36" t="s">
        <v>309</v>
      </c>
      <c r="G43" s="36" t="s">
        <v>310</v>
      </c>
      <c r="H43" s="36" t="s">
        <v>311</v>
      </c>
      <c r="I43" s="36" t="s">
        <v>312</v>
      </c>
      <c r="J43" s="36" t="s">
        <v>19</v>
      </c>
      <c r="K43" s="12">
        <v>1</v>
      </c>
      <c r="L43" s="15">
        <v>4400000</v>
      </c>
      <c r="M43" s="16">
        <v>4400000</v>
      </c>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row>
    <row r="44" spans="1:197" ht="31.5" customHeight="1">
      <c r="A44" s="12">
        <v>241</v>
      </c>
      <c r="B44" s="12">
        <v>21</v>
      </c>
      <c r="C44" s="88" t="s">
        <v>313</v>
      </c>
      <c r="D44" s="36"/>
      <c r="E44" s="36" t="s">
        <v>14</v>
      </c>
      <c r="F44" s="36" t="s">
        <v>23</v>
      </c>
      <c r="G44" s="36" t="s">
        <v>20</v>
      </c>
      <c r="H44" s="36" t="s">
        <v>314</v>
      </c>
      <c r="I44" s="36" t="s">
        <v>201</v>
      </c>
      <c r="J44" s="36" t="s">
        <v>19</v>
      </c>
      <c r="K44" s="12">
        <v>1</v>
      </c>
      <c r="L44" s="15">
        <v>160000</v>
      </c>
      <c r="M44" s="16">
        <v>160000</v>
      </c>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row>
    <row r="45" spans="1:197" ht="30">
      <c r="A45" s="12">
        <v>241</v>
      </c>
      <c r="B45" s="12">
        <v>21</v>
      </c>
      <c r="C45" s="89"/>
      <c r="D45" s="36"/>
      <c r="E45" s="36"/>
      <c r="F45" s="36" t="s">
        <v>315</v>
      </c>
      <c r="G45" s="36" t="s">
        <v>20</v>
      </c>
      <c r="H45" s="36" t="s">
        <v>316</v>
      </c>
      <c r="I45" s="36" t="s">
        <v>317</v>
      </c>
      <c r="J45" s="36" t="s">
        <v>19</v>
      </c>
      <c r="K45" s="12">
        <v>4</v>
      </c>
      <c r="L45" s="15">
        <v>600000</v>
      </c>
      <c r="M45" s="16">
        <v>2400000</v>
      </c>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row>
    <row r="46" spans="1:197" ht="35.25" customHeight="1">
      <c r="A46" s="12">
        <v>241</v>
      </c>
      <c r="B46" s="12">
        <v>21</v>
      </c>
      <c r="C46" s="89"/>
      <c r="D46" s="36"/>
      <c r="E46" s="36" t="s">
        <v>106</v>
      </c>
      <c r="F46" s="36" t="s">
        <v>318</v>
      </c>
      <c r="G46" s="36" t="s">
        <v>20</v>
      </c>
      <c r="H46" s="36" t="s">
        <v>314</v>
      </c>
      <c r="I46" s="36" t="s">
        <v>314</v>
      </c>
      <c r="J46" s="36" t="s">
        <v>19</v>
      </c>
      <c r="K46" s="12">
        <v>1</v>
      </c>
      <c r="L46" s="15">
        <v>2000000</v>
      </c>
      <c r="M46" s="16">
        <v>2000000</v>
      </c>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row>
    <row r="47" spans="1:197" ht="31.5" customHeight="1">
      <c r="A47" s="12">
        <v>241</v>
      </c>
      <c r="B47" s="12">
        <v>21</v>
      </c>
      <c r="C47" s="89"/>
      <c r="D47" s="36"/>
      <c r="E47" s="36" t="s">
        <v>28</v>
      </c>
      <c r="F47" s="36" t="s">
        <v>29</v>
      </c>
      <c r="G47" s="36" t="s">
        <v>20</v>
      </c>
      <c r="H47" s="36" t="s">
        <v>319</v>
      </c>
      <c r="I47" s="36" t="s">
        <v>319</v>
      </c>
      <c r="J47" s="36" t="s">
        <v>19</v>
      </c>
      <c r="K47" s="12">
        <v>2</v>
      </c>
      <c r="L47" s="15">
        <v>798000</v>
      </c>
      <c r="M47" s="16">
        <v>1596000</v>
      </c>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row>
    <row r="48" spans="1:197" ht="30">
      <c r="A48" s="12">
        <v>241</v>
      </c>
      <c r="B48" s="12">
        <v>21</v>
      </c>
      <c r="C48" s="89"/>
      <c r="D48" s="36"/>
      <c r="E48" s="36" t="s">
        <v>28</v>
      </c>
      <c r="F48" s="36" t="s">
        <v>320</v>
      </c>
      <c r="G48" s="36" t="s">
        <v>20</v>
      </c>
      <c r="H48" s="36" t="s">
        <v>321</v>
      </c>
      <c r="I48" s="36" t="s">
        <v>322</v>
      </c>
      <c r="J48" s="36" t="s">
        <v>19</v>
      </c>
      <c r="K48" s="12">
        <v>2</v>
      </c>
      <c r="L48" s="15">
        <v>300000</v>
      </c>
      <c r="M48" s="16">
        <v>600000</v>
      </c>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row>
    <row r="49" spans="1:197" ht="30">
      <c r="A49" s="12">
        <v>241</v>
      </c>
      <c r="B49" s="12">
        <v>21</v>
      </c>
      <c r="C49" s="89"/>
      <c r="D49" s="36"/>
      <c r="E49" s="36" t="s">
        <v>28</v>
      </c>
      <c r="F49" s="36" t="s">
        <v>320</v>
      </c>
      <c r="G49" s="36"/>
      <c r="H49" s="36" t="s">
        <v>323</v>
      </c>
      <c r="I49" s="36" t="s">
        <v>324</v>
      </c>
      <c r="J49" s="36" t="s">
        <v>19</v>
      </c>
      <c r="K49" s="12">
        <v>1</v>
      </c>
      <c r="L49" s="15">
        <v>140000</v>
      </c>
      <c r="M49" s="16">
        <v>140000</v>
      </c>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row>
    <row r="50" spans="1:197" ht="30.75" customHeight="1">
      <c r="A50" s="12">
        <v>241</v>
      </c>
      <c r="B50" s="12">
        <v>21</v>
      </c>
      <c r="C50" s="90"/>
      <c r="D50" s="36"/>
      <c r="E50" s="36" t="s">
        <v>111</v>
      </c>
      <c r="F50" s="36" t="s">
        <v>112</v>
      </c>
      <c r="G50" s="36" t="s">
        <v>20</v>
      </c>
      <c r="H50" s="36" t="s">
        <v>325</v>
      </c>
      <c r="I50" s="36" t="s">
        <v>20</v>
      </c>
      <c r="J50" s="36" t="s">
        <v>19</v>
      </c>
      <c r="K50" s="12">
        <v>1</v>
      </c>
      <c r="L50" s="15">
        <v>400000</v>
      </c>
      <c r="M50" s="16">
        <v>400000</v>
      </c>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row>
    <row r="51" spans="1:197" ht="60">
      <c r="A51" s="12">
        <v>241</v>
      </c>
      <c r="B51" s="12">
        <v>21</v>
      </c>
      <c r="C51" s="36" t="s">
        <v>326</v>
      </c>
      <c r="D51" s="36"/>
      <c r="E51" s="36" t="s">
        <v>14</v>
      </c>
      <c r="F51" s="36" t="s">
        <v>251</v>
      </c>
      <c r="G51" s="36" t="s">
        <v>327</v>
      </c>
      <c r="H51" s="36" t="s">
        <v>328</v>
      </c>
      <c r="I51" s="36" t="s">
        <v>329</v>
      </c>
      <c r="J51" s="36" t="s">
        <v>19</v>
      </c>
      <c r="K51" s="12">
        <v>1</v>
      </c>
      <c r="L51" s="71">
        <v>2000000</v>
      </c>
      <c r="M51" s="16">
        <v>2000000</v>
      </c>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row>
    <row r="52" spans="1:197" ht="30">
      <c r="A52" s="12">
        <v>241</v>
      </c>
      <c r="B52" s="12">
        <v>21</v>
      </c>
      <c r="C52" s="36"/>
      <c r="D52" s="36"/>
      <c r="E52" s="36" t="s">
        <v>14</v>
      </c>
      <c r="F52" s="36" t="s">
        <v>251</v>
      </c>
      <c r="G52" s="36" t="s">
        <v>330</v>
      </c>
      <c r="H52" s="36" t="s">
        <v>331</v>
      </c>
      <c r="I52" s="36" t="s">
        <v>332</v>
      </c>
      <c r="J52" s="36" t="s">
        <v>19</v>
      </c>
      <c r="K52" s="12">
        <v>1</v>
      </c>
      <c r="L52" s="71">
        <v>145000</v>
      </c>
      <c r="M52" s="16">
        <v>145000</v>
      </c>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row>
    <row r="53" spans="1:197" ht="30">
      <c r="A53" s="12">
        <v>241</v>
      </c>
      <c r="B53" s="12">
        <v>21</v>
      </c>
      <c r="C53" s="36"/>
      <c r="D53" s="36"/>
      <c r="E53" s="36" t="s">
        <v>111</v>
      </c>
      <c r="F53" s="36" t="s">
        <v>112</v>
      </c>
      <c r="G53" s="36" t="s">
        <v>333</v>
      </c>
      <c r="H53" s="36" t="s">
        <v>334</v>
      </c>
      <c r="I53" s="36" t="s">
        <v>335</v>
      </c>
      <c r="J53" s="36" t="s">
        <v>19</v>
      </c>
      <c r="K53" s="12">
        <v>2</v>
      </c>
      <c r="L53" s="71">
        <v>150000</v>
      </c>
      <c r="M53" s="16">
        <v>300000</v>
      </c>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row>
    <row r="54" spans="1:197" ht="90">
      <c r="A54" s="12">
        <v>241</v>
      </c>
      <c r="B54" s="12">
        <v>21</v>
      </c>
      <c r="C54" s="36" t="s">
        <v>336</v>
      </c>
      <c r="D54" s="36"/>
      <c r="E54" s="36" t="s">
        <v>106</v>
      </c>
      <c r="F54" s="36" t="s">
        <v>209</v>
      </c>
      <c r="G54" s="36" t="s">
        <v>337</v>
      </c>
      <c r="H54" s="36" t="s">
        <v>338</v>
      </c>
      <c r="I54" s="36" t="s">
        <v>339</v>
      </c>
      <c r="J54" s="36" t="s">
        <v>19</v>
      </c>
      <c r="K54" s="12">
        <v>1</v>
      </c>
      <c r="L54" s="71">
        <v>2000000</v>
      </c>
      <c r="M54" s="16">
        <v>2000000</v>
      </c>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row>
    <row r="55" spans="3:197" ht="15">
      <c r="C55" s="10"/>
      <c r="D55" s="10"/>
      <c r="E55" s="10"/>
      <c r="F55" s="10"/>
      <c r="G55" s="10"/>
      <c r="H55" s="10"/>
      <c r="I55" s="10"/>
      <c r="J55" s="10"/>
      <c r="K55" s="10"/>
      <c r="L55" s="91"/>
      <c r="M55" s="10"/>
      <c r="N55" s="9"/>
      <c r="O55" s="9"/>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row>
    <row r="56" spans="3:197" ht="15">
      <c r="C56" s="10"/>
      <c r="D56" s="10"/>
      <c r="E56" s="10"/>
      <c r="F56" s="10"/>
      <c r="G56" s="10"/>
      <c r="H56" s="10"/>
      <c r="I56" s="10"/>
      <c r="J56" s="10"/>
      <c r="K56" s="10"/>
      <c r="L56" s="91"/>
      <c r="M56" s="10"/>
      <c r="N56" s="9"/>
      <c r="O56" s="9"/>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row>
    <row r="57" spans="3:197" ht="15">
      <c r="C57" s="10"/>
      <c r="D57" s="10"/>
      <c r="E57" s="10"/>
      <c r="F57" s="10"/>
      <c r="G57" s="10"/>
      <c r="H57" s="10"/>
      <c r="I57" s="10"/>
      <c r="J57" s="10"/>
      <c r="K57" s="10"/>
      <c r="L57" s="91"/>
      <c r="M57" s="92"/>
      <c r="N57" s="9"/>
      <c r="O57" s="9"/>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row>
    <row r="58" spans="3:197" ht="15">
      <c r="C58" s="10"/>
      <c r="D58" s="10"/>
      <c r="E58" s="10"/>
      <c r="F58" s="10"/>
      <c r="G58" s="10"/>
      <c r="H58" s="10"/>
      <c r="I58" s="10"/>
      <c r="J58" s="10"/>
      <c r="K58" s="10"/>
      <c r="L58" s="91"/>
      <c r="M58" s="10"/>
      <c r="N58" s="9"/>
      <c r="O58" s="9"/>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row>
    <row r="59" spans="3:197" ht="15">
      <c r="C59" s="10"/>
      <c r="D59" s="10"/>
      <c r="E59" s="10"/>
      <c r="F59" s="10"/>
      <c r="G59" s="10"/>
      <c r="H59" s="10"/>
      <c r="I59" s="10"/>
      <c r="J59" s="10"/>
      <c r="K59" s="10"/>
      <c r="L59" s="91"/>
      <c r="M59" s="10"/>
      <c r="N59" s="9"/>
      <c r="O59" s="9"/>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row>
    <row r="60" spans="3:197" ht="15">
      <c r="C60" s="10"/>
      <c r="D60" s="10"/>
      <c r="E60" s="10"/>
      <c r="F60" s="10"/>
      <c r="G60" s="10"/>
      <c r="H60" s="10"/>
      <c r="I60" s="10"/>
      <c r="J60" s="10"/>
      <c r="K60" s="10"/>
      <c r="L60" s="91"/>
      <c r="M60" s="10"/>
      <c r="N60" s="9"/>
      <c r="O60" s="9"/>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row>
    <row r="61" spans="3:197" ht="15">
      <c r="C61" s="10"/>
      <c r="D61" s="10"/>
      <c r="E61" s="10"/>
      <c r="F61" s="10"/>
      <c r="G61" s="10"/>
      <c r="H61" s="10"/>
      <c r="I61" s="10"/>
      <c r="J61" s="10"/>
      <c r="K61" s="10"/>
      <c r="L61" s="91"/>
      <c r="M61" s="10"/>
      <c r="N61" s="9"/>
      <c r="O61" s="9"/>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c r="GO61" s="10"/>
    </row>
    <row r="62" spans="3:197" ht="15">
      <c r="C62" s="10"/>
      <c r="D62" s="10"/>
      <c r="E62" s="10"/>
      <c r="F62" s="10"/>
      <c r="G62" s="10"/>
      <c r="H62" s="10"/>
      <c r="I62" s="10"/>
      <c r="J62" s="10"/>
      <c r="K62" s="10"/>
      <c r="L62" s="91"/>
      <c r="M62" s="10"/>
      <c r="N62" s="9"/>
      <c r="O62" s="9"/>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row>
    <row r="63" spans="3:197" ht="15">
      <c r="C63" s="10"/>
      <c r="D63" s="10"/>
      <c r="E63" s="10"/>
      <c r="F63" s="10"/>
      <c r="G63" s="10"/>
      <c r="H63" s="10"/>
      <c r="I63" s="10"/>
      <c r="J63" s="10"/>
      <c r="K63" s="10"/>
      <c r="L63" s="91"/>
      <c r="M63" s="10"/>
      <c r="N63" s="9"/>
      <c r="O63" s="9"/>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c r="GO63" s="10"/>
    </row>
    <row r="64" spans="3:197" ht="15">
      <c r="C64" s="10"/>
      <c r="D64" s="10"/>
      <c r="E64" s="10"/>
      <c r="F64" s="10"/>
      <c r="G64" s="10"/>
      <c r="H64" s="10"/>
      <c r="I64" s="10"/>
      <c r="J64" s="10"/>
      <c r="K64" s="10"/>
      <c r="L64" s="91"/>
      <c r="M64" s="10"/>
      <c r="N64" s="9"/>
      <c r="O64" s="9"/>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c r="GN64" s="10"/>
      <c r="GO64" s="10"/>
    </row>
    <row r="65" spans="3:197" ht="15">
      <c r="C65" s="10"/>
      <c r="D65" s="10"/>
      <c r="E65" s="10"/>
      <c r="F65" s="10"/>
      <c r="G65" s="10"/>
      <c r="H65" s="10"/>
      <c r="I65" s="10"/>
      <c r="J65" s="10"/>
      <c r="K65" s="10"/>
      <c r="L65" s="91"/>
      <c r="M65" s="10"/>
      <c r="N65" s="9"/>
      <c r="O65" s="9"/>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row>
    <row r="66" spans="3:197" ht="15">
      <c r="C66" s="10"/>
      <c r="D66" s="10"/>
      <c r="E66" s="10"/>
      <c r="F66" s="10"/>
      <c r="G66" s="10"/>
      <c r="H66" s="10"/>
      <c r="I66" s="10"/>
      <c r="J66" s="10"/>
      <c r="K66" s="10"/>
      <c r="L66" s="91"/>
      <c r="M66" s="10"/>
      <c r="N66" s="9"/>
      <c r="O66" s="9"/>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row>
    <row r="67" spans="3:16" ht="15">
      <c r="C67" s="10"/>
      <c r="D67" s="10"/>
      <c r="E67" s="10"/>
      <c r="F67" s="10"/>
      <c r="G67" s="10"/>
      <c r="H67" s="10"/>
      <c r="I67" s="10"/>
      <c r="J67" s="10"/>
      <c r="K67" s="10"/>
      <c r="L67" s="91"/>
      <c r="M67" s="10"/>
      <c r="N67" s="9"/>
      <c r="O67" s="9"/>
      <c r="P67" s="10"/>
    </row>
    <row r="68" spans="3:16" ht="15">
      <c r="C68" s="10"/>
      <c r="D68" s="10"/>
      <c r="E68" s="10"/>
      <c r="F68" s="10"/>
      <c r="G68" s="10"/>
      <c r="H68" s="10"/>
      <c r="I68" s="10"/>
      <c r="J68" s="10"/>
      <c r="K68" s="10"/>
      <c r="L68" s="91"/>
      <c r="M68" s="10"/>
      <c r="N68" s="9"/>
      <c r="O68" s="9"/>
      <c r="P68" s="10"/>
    </row>
    <row r="69" spans="3:16" ht="15">
      <c r="C69" s="10"/>
      <c r="D69" s="10"/>
      <c r="E69" s="10"/>
      <c r="F69" s="10"/>
      <c r="G69" s="10"/>
      <c r="H69" s="10"/>
      <c r="I69" s="10"/>
      <c r="J69" s="10"/>
      <c r="K69" s="10"/>
      <c r="L69" s="91"/>
      <c r="M69" s="10"/>
      <c r="N69" s="9"/>
      <c r="O69" s="9"/>
      <c r="P69" s="10"/>
    </row>
    <row r="70" spans="3:16" ht="15">
      <c r="C70" s="10"/>
      <c r="D70" s="10"/>
      <c r="E70" s="10"/>
      <c r="F70" s="10"/>
      <c r="G70" s="10"/>
      <c r="H70" s="10"/>
      <c r="I70" s="10"/>
      <c r="J70" s="10"/>
      <c r="K70" s="10"/>
      <c r="L70" s="91"/>
      <c r="M70" s="10"/>
      <c r="N70" s="9"/>
      <c r="O70" s="9"/>
      <c r="P70" s="10"/>
    </row>
    <row r="71" spans="3:16" ht="15">
      <c r="C71" s="10"/>
      <c r="D71" s="10"/>
      <c r="E71" s="10"/>
      <c r="F71" s="10"/>
      <c r="G71" s="10"/>
      <c r="H71" s="10"/>
      <c r="I71" s="10"/>
      <c r="J71" s="10"/>
      <c r="K71" s="10"/>
      <c r="L71" s="91"/>
      <c r="M71" s="10"/>
      <c r="N71" s="9"/>
      <c r="O71" s="9"/>
      <c r="P71" s="10"/>
    </row>
    <row r="72" spans="3:16" ht="15">
      <c r="C72" s="10"/>
      <c r="D72" s="10"/>
      <c r="E72" s="10"/>
      <c r="F72" s="10"/>
      <c r="G72" s="10"/>
      <c r="H72" s="10"/>
      <c r="I72" s="10"/>
      <c r="J72" s="10"/>
      <c r="K72" s="10"/>
      <c r="L72" s="91"/>
      <c r="M72" s="10"/>
      <c r="N72" s="9"/>
      <c r="O72" s="9"/>
      <c r="P72" s="10"/>
    </row>
    <row r="73" spans="3:16" ht="15">
      <c r="C73" s="10"/>
      <c r="D73" s="10"/>
      <c r="E73" s="10"/>
      <c r="F73" s="10"/>
      <c r="G73" s="10"/>
      <c r="H73" s="10"/>
      <c r="I73" s="10"/>
      <c r="J73" s="10"/>
      <c r="K73" s="10"/>
      <c r="L73" s="91"/>
      <c r="M73" s="10"/>
      <c r="N73" s="9"/>
      <c r="O73" s="9"/>
      <c r="P73" s="10"/>
    </row>
    <row r="74" spans="3:16" ht="15">
      <c r="C74" s="10"/>
      <c r="D74" s="10"/>
      <c r="E74" s="10"/>
      <c r="F74" s="10"/>
      <c r="G74" s="10"/>
      <c r="H74" s="10"/>
      <c r="I74" s="10"/>
      <c r="J74" s="10"/>
      <c r="K74" s="10"/>
      <c r="L74" s="91"/>
      <c r="M74" s="10"/>
      <c r="N74" s="9"/>
      <c r="O74" s="9"/>
      <c r="P74" s="10"/>
    </row>
    <row r="75" spans="3:16" ht="15">
      <c r="C75" s="10"/>
      <c r="D75" s="10"/>
      <c r="E75" s="10"/>
      <c r="F75" s="10"/>
      <c r="G75" s="10"/>
      <c r="H75" s="10"/>
      <c r="I75" s="10"/>
      <c r="J75" s="10"/>
      <c r="K75" s="10"/>
      <c r="L75" s="91"/>
      <c r="M75" s="10"/>
      <c r="N75" s="9"/>
      <c r="O75" s="9"/>
      <c r="P75" s="10"/>
    </row>
    <row r="76" spans="3:16" ht="15">
      <c r="C76" s="10"/>
      <c r="D76" s="10"/>
      <c r="E76" s="10"/>
      <c r="F76" s="10"/>
      <c r="G76" s="10"/>
      <c r="H76" s="10"/>
      <c r="I76" s="10"/>
      <c r="J76" s="10"/>
      <c r="K76" s="10"/>
      <c r="L76" s="91"/>
      <c r="M76" s="10"/>
      <c r="N76" s="9"/>
      <c r="O76" s="9"/>
      <c r="P76" s="10"/>
    </row>
    <row r="77" spans="3:16" ht="15">
      <c r="C77" s="10"/>
      <c r="D77" s="10"/>
      <c r="E77" s="10"/>
      <c r="F77" s="10"/>
      <c r="G77" s="10"/>
      <c r="H77" s="10"/>
      <c r="I77" s="10"/>
      <c r="J77" s="10"/>
      <c r="K77" s="10"/>
      <c r="L77" s="91"/>
      <c r="M77" s="10"/>
      <c r="N77" s="9"/>
      <c r="O77" s="9"/>
      <c r="P77" s="10"/>
    </row>
    <row r="78" spans="3:16" ht="15">
      <c r="C78" s="10"/>
      <c r="D78" s="10"/>
      <c r="E78" s="10"/>
      <c r="F78" s="10"/>
      <c r="G78" s="10"/>
      <c r="H78" s="10"/>
      <c r="I78" s="10"/>
      <c r="J78" s="10"/>
      <c r="K78" s="10"/>
      <c r="L78" s="91"/>
      <c r="M78" s="10"/>
      <c r="N78" s="9"/>
      <c r="O78" s="9"/>
      <c r="P78" s="10"/>
    </row>
    <row r="79" spans="3:16" ht="15">
      <c r="C79" s="10"/>
      <c r="D79" s="10"/>
      <c r="E79" s="10"/>
      <c r="F79" s="10"/>
      <c r="G79" s="10"/>
      <c r="H79" s="10"/>
      <c r="I79" s="10"/>
      <c r="J79" s="10"/>
      <c r="K79" s="10"/>
      <c r="L79" s="91"/>
      <c r="M79" s="10"/>
      <c r="N79" s="9"/>
      <c r="O79" s="9"/>
      <c r="P79" s="10"/>
    </row>
    <row r="80" spans="3:16" ht="15">
      <c r="C80" s="10"/>
      <c r="D80" s="10"/>
      <c r="E80" s="10"/>
      <c r="F80" s="10"/>
      <c r="G80" s="10"/>
      <c r="H80" s="10"/>
      <c r="I80" s="10"/>
      <c r="J80" s="10"/>
      <c r="K80" s="10"/>
      <c r="L80" s="91"/>
      <c r="M80" s="10"/>
      <c r="N80" s="9"/>
      <c r="O80" s="9"/>
      <c r="P80" s="10"/>
    </row>
    <row r="81" spans="3:16" ht="15">
      <c r="C81" s="10"/>
      <c r="D81" s="10"/>
      <c r="E81" s="10"/>
      <c r="F81" s="10"/>
      <c r="G81" s="10"/>
      <c r="H81" s="10"/>
      <c r="I81" s="10"/>
      <c r="J81" s="10"/>
      <c r="K81" s="10"/>
      <c r="L81" s="91"/>
      <c r="M81" s="10"/>
      <c r="N81" s="9"/>
      <c r="O81" s="9"/>
      <c r="P81" s="10"/>
    </row>
    <row r="82" spans="3:16" ht="15">
      <c r="C82" s="10"/>
      <c r="D82" s="10"/>
      <c r="E82" s="10"/>
      <c r="F82" s="10"/>
      <c r="G82" s="10"/>
      <c r="H82" s="10"/>
      <c r="I82" s="10"/>
      <c r="J82" s="10"/>
      <c r="K82" s="10"/>
      <c r="L82" s="91"/>
      <c r="M82" s="10"/>
      <c r="N82" s="9"/>
      <c r="O82" s="9"/>
      <c r="P82" s="10"/>
    </row>
    <row r="83" spans="3:16" ht="15">
      <c r="C83" s="10"/>
      <c r="D83" s="10"/>
      <c r="E83" s="10"/>
      <c r="F83" s="10"/>
      <c r="G83" s="10"/>
      <c r="H83" s="10"/>
      <c r="I83" s="10"/>
      <c r="J83" s="10"/>
      <c r="K83" s="10"/>
      <c r="L83" s="91"/>
      <c r="M83" s="10"/>
      <c r="N83" s="9"/>
      <c r="O83" s="9"/>
      <c r="P83" s="10"/>
    </row>
    <row r="84" spans="3:16" ht="15">
      <c r="C84" s="10"/>
      <c r="D84" s="10"/>
      <c r="E84" s="10"/>
      <c r="F84" s="10"/>
      <c r="G84" s="10"/>
      <c r="H84" s="10"/>
      <c r="I84" s="10"/>
      <c r="J84" s="10"/>
      <c r="K84" s="10"/>
      <c r="L84" s="91"/>
      <c r="M84" s="10"/>
      <c r="N84" s="9"/>
      <c r="O84" s="9"/>
      <c r="P84" s="10"/>
    </row>
    <row r="85" spans="3:16" ht="15">
      <c r="C85" s="10"/>
      <c r="D85" s="10"/>
      <c r="E85" s="10"/>
      <c r="F85" s="10"/>
      <c r="G85" s="10"/>
      <c r="H85" s="10"/>
      <c r="I85" s="10"/>
      <c r="J85" s="10"/>
      <c r="K85" s="10"/>
      <c r="L85" s="91"/>
      <c r="M85" s="10"/>
      <c r="N85" s="9"/>
      <c r="O85" s="9"/>
      <c r="P85" s="10"/>
    </row>
    <row r="86" spans="3:16" ht="15">
      <c r="C86" s="10"/>
      <c r="D86" s="10"/>
      <c r="E86" s="10"/>
      <c r="F86" s="10"/>
      <c r="G86" s="10"/>
      <c r="H86" s="10"/>
      <c r="I86" s="10"/>
      <c r="J86" s="10"/>
      <c r="K86" s="10"/>
      <c r="L86" s="91"/>
      <c r="M86" s="10"/>
      <c r="N86" s="9"/>
      <c r="O86" s="9"/>
      <c r="P86" s="10"/>
    </row>
    <row r="87" spans="3:16" ht="15">
      <c r="C87" s="10"/>
      <c r="D87" s="10"/>
      <c r="E87" s="10"/>
      <c r="F87" s="10"/>
      <c r="G87" s="10"/>
      <c r="H87" s="10"/>
      <c r="I87" s="10"/>
      <c r="J87" s="10"/>
      <c r="K87" s="10"/>
      <c r="L87" s="91"/>
      <c r="M87" s="10"/>
      <c r="N87" s="9"/>
      <c r="O87" s="9"/>
      <c r="P87" s="10"/>
    </row>
    <row r="88" spans="3:16" ht="15">
      <c r="C88" s="10"/>
      <c r="D88" s="10"/>
      <c r="E88" s="10"/>
      <c r="F88" s="10"/>
      <c r="G88" s="10"/>
      <c r="H88" s="10"/>
      <c r="I88" s="10"/>
      <c r="J88" s="10"/>
      <c r="K88" s="10"/>
      <c r="L88" s="91"/>
      <c r="M88" s="10"/>
      <c r="N88" s="9"/>
      <c r="O88" s="9"/>
      <c r="P88" s="10"/>
    </row>
    <row r="89" spans="3:16" ht="15">
      <c r="C89" s="10"/>
      <c r="D89" s="10"/>
      <c r="E89" s="10"/>
      <c r="F89" s="10"/>
      <c r="G89" s="10"/>
      <c r="H89" s="10"/>
      <c r="I89" s="10"/>
      <c r="J89" s="10"/>
      <c r="K89" s="10"/>
      <c r="L89" s="91"/>
      <c r="M89" s="10"/>
      <c r="N89" s="9"/>
      <c r="O89" s="9"/>
      <c r="P89" s="10"/>
    </row>
    <row r="90" spans="3:16" ht="15">
      <c r="C90" s="10"/>
      <c r="D90" s="10"/>
      <c r="E90" s="10"/>
      <c r="F90" s="10"/>
      <c r="G90" s="10"/>
      <c r="H90" s="10"/>
      <c r="I90" s="10"/>
      <c r="J90" s="10"/>
      <c r="K90" s="10"/>
      <c r="L90" s="91"/>
      <c r="M90" s="10"/>
      <c r="N90" s="9"/>
      <c r="O90" s="9"/>
      <c r="P90" s="10"/>
    </row>
    <row r="91" spans="3:16" ht="15">
      <c r="C91" s="10"/>
      <c r="D91" s="10"/>
      <c r="E91" s="10"/>
      <c r="F91" s="10"/>
      <c r="G91" s="10"/>
      <c r="H91" s="10"/>
      <c r="I91" s="10"/>
      <c r="J91" s="10"/>
      <c r="K91" s="10"/>
      <c r="L91" s="91"/>
      <c r="M91" s="10"/>
      <c r="N91" s="9"/>
      <c r="O91" s="9"/>
      <c r="P91" s="10"/>
    </row>
    <row r="92" spans="3:16" ht="15">
      <c r="C92" s="10"/>
      <c r="D92" s="10"/>
      <c r="E92" s="10"/>
      <c r="F92" s="10"/>
      <c r="G92" s="10"/>
      <c r="H92" s="10"/>
      <c r="I92" s="10"/>
      <c r="J92" s="10"/>
      <c r="K92" s="10"/>
      <c r="L92" s="91"/>
      <c r="M92" s="10"/>
      <c r="N92" s="9"/>
      <c r="O92" s="9"/>
      <c r="P92" s="10"/>
    </row>
    <row r="93" spans="3:16" ht="15">
      <c r="C93" s="10"/>
      <c r="D93" s="10"/>
      <c r="E93" s="10"/>
      <c r="F93" s="10"/>
      <c r="G93" s="10"/>
      <c r="H93" s="10"/>
      <c r="I93" s="10"/>
      <c r="J93" s="10"/>
      <c r="K93" s="10"/>
      <c r="L93" s="91"/>
      <c r="M93" s="10"/>
      <c r="N93" s="9"/>
      <c r="O93" s="9"/>
      <c r="P93" s="10"/>
    </row>
    <row r="94" spans="3:16" ht="15">
      <c r="C94" s="10"/>
      <c r="D94" s="10"/>
      <c r="E94" s="10"/>
      <c r="F94" s="10"/>
      <c r="G94" s="10"/>
      <c r="H94" s="10"/>
      <c r="I94" s="10"/>
      <c r="J94" s="10"/>
      <c r="K94" s="10"/>
      <c r="L94" s="91"/>
      <c r="M94" s="10"/>
      <c r="N94" s="9"/>
      <c r="O94" s="9"/>
      <c r="P94" s="10"/>
    </row>
    <row r="95" spans="3:16" ht="15">
      <c r="C95" s="10"/>
      <c r="D95" s="10"/>
      <c r="E95" s="10"/>
      <c r="F95" s="10"/>
      <c r="G95" s="10"/>
      <c r="H95" s="10"/>
      <c r="I95" s="10"/>
      <c r="J95" s="10"/>
      <c r="K95" s="10"/>
      <c r="L95" s="91"/>
      <c r="M95" s="10"/>
      <c r="N95" s="9"/>
      <c r="O95" s="9"/>
      <c r="P95" s="10"/>
    </row>
    <row r="96" spans="3:16" ht="15">
      <c r="C96" s="10"/>
      <c r="D96" s="10"/>
      <c r="E96" s="10"/>
      <c r="F96" s="10"/>
      <c r="G96" s="10"/>
      <c r="H96" s="10"/>
      <c r="I96" s="10"/>
      <c r="J96" s="10"/>
      <c r="K96" s="10"/>
      <c r="L96" s="91"/>
      <c r="M96" s="10"/>
      <c r="N96" s="9"/>
      <c r="O96" s="9"/>
      <c r="P96" s="10"/>
    </row>
    <row r="97" spans="3:16" ht="15">
      <c r="C97" s="10"/>
      <c r="D97" s="10"/>
      <c r="E97" s="10"/>
      <c r="F97" s="10"/>
      <c r="G97" s="10"/>
      <c r="H97" s="10"/>
      <c r="I97" s="10"/>
      <c r="J97" s="10"/>
      <c r="K97" s="10"/>
      <c r="L97" s="91"/>
      <c r="M97" s="10"/>
      <c r="N97" s="9"/>
      <c r="O97" s="9"/>
      <c r="P97" s="10"/>
    </row>
    <row r="98" spans="3:16" ht="15">
      <c r="C98" s="10"/>
      <c r="D98" s="10"/>
      <c r="E98" s="10"/>
      <c r="F98" s="10"/>
      <c r="G98" s="10"/>
      <c r="H98" s="10"/>
      <c r="I98" s="10"/>
      <c r="J98" s="10"/>
      <c r="K98" s="10"/>
      <c r="L98" s="91"/>
      <c r="M98" s="10"/>
      <c r="N98" s="9"/>
      <c r="O98" s="9"/>
      <c r="P98" s="10"/>
    </row>
    <row r="99" spans="3:16" ht="15">
      <c r="C99" s="10"/>
      <c r="D99" s="10"/>
      <c r="E99" s="10"/>
      <c r="F99" s="10"/>
      <c r="G99" s="10"/>
      <c r="H99" s="10"/>
      <c r="I99" s="10"/>
      <c r="J99" s="10"/>
      <c r="K99" s="10"/>
      <c r="L99" s="91"/>
      <c r="M99" s="10"/>
      <c r="N99" s="9"/>
      <c r="O99" s="9"/>
      <c r="P99" s="10"/>
    </row>
    <row r="100" spans="3:16" ht="15">
      <c r="C100" s="10"/>
      <c r="D100" s="10"/>
      <c r="E100" s="10"/>
      <c r="F100" s="10"/>
      <c r="G100" s="10"/>
      <c r="H100" s="10"/>
      <c r="I100" s="10"/>
      <c r="J100" s="10"/>
      <c r="K100" s="10"/>
      <c r="L100" s="91"/>
      <c r="M100" s="10"/>
      <c r="N100" s="9"/>
      <c r="O100" s="9"/>
      <c r="P100" s="10"/>
    </row>
    <row r="101" spans="3:16" ht="15">
      <c r="C101" s="10"/>
      <c r="D101" s="10"/>
      <c r="E101" s="10"/>
      <c r="F101" s="10"/>
      <c r="G101" s="10"/>
      <c r="H101" s="10"/>
      <c r="I101" s="10"/>
      <c r="J101" s="10"/>
      <c r="K101" s="10"/>
      <c r="L101" s="91"/>
      <c r="M101" s="10"/>
      <c r="N101" s="9"/>
      <c r="O101" s="9"/>
      <c r="P101" s="10"/>
    </row>
    <row r="102" spans="3:16" ht="15">
      <c r="C102" s="10"/>
      <c r="D102" s="10"/>
      <c r="E102" s="10"/>
      <c r="F102" s="10"/>
      <c r="G102" s="10"/>
      <c r="H102" s="10"/>
      <c r="I102" s="10"/>
      <c r="J102" s="10"/>
      <c r="K102" s="10"/>
      <c r="L102" s="91"/>
      <c r="M102" s="10"/>
      <c r="N102" s="9"/>
      <c r="O102" s="9"/>
      <c r="P102" s="10"/>
    </row>
    <row r="103" spans="3:16" ht="15">
      <c r="C103" s="10"/>
      <c r="D103" s="10"/>
      <c r="E103" s="10"/>
      <c r="F103" s="10"/>
      <c r="G103" s="10"/>
      <c r="H103" s="10"/>
      <c r="I103" s="10"/>
      <c r="J103" s="10"/>
      <c r="K103" s="10"/>
      <c r="L103" s="91"/>
      <c r="M103" s="10"/>
      <c r="N103" s="9"/>
      <c r="O103" s="9"/>
      <c r="P103" s="10"/>
    </row>
    <row r="104" spans="3:16" ht="15">
      <c r="C104" s="10"/>
      <c r="D104" s="10"/>
      <c r="E104" s="10"/>
      <c r="F104" s="10"/>
      <c r="G104" s="10"/>
      <c r="H104" s="10"/>
      <c r="I104" s="10"/>
      <c r="J104" s="10"/>
      <c r="K104" s="10"/>
      <c r="L104" s="91"/>
      <c r="M104" s="10"/>
      <c r="N104" s="9"/>
      <c r="O104" s="9"/>
      <c r="P104" s="10"/>
    </row>
    <row r="105" spans="3:16" ht="15">
      <c r="C105" s="10"/>
      <c r="D105" s="10"/>
      <c r="E105" s="10"/>
      <c r="F105" s="10"/>
      <c r="G105" s="10"/>
      <c r="H105" s="10"/>
      <c r="I105" s="10"/>
      <c r="J105" s="10"/>
      <c r="K105" s="10"/>
      <c r="L105" s="91"/>
      <c r="M105" s="10"/>
      <c r="N105" s="9"/>
      <c r="O105" s="9"/>
      <c r="P105" s="10"/>
    </row>
    <row r="106" spans="3:16" ht="15">
      <c r="C106" s="10"/>
      <c r="D106" s="10"/>
      <c r="E106" s="10"/>
      <c r="F106" s="10"/>
      <c r="G106" s="10"/>
      <c r="H106" s="10"/>
      <c r="I106" s="10"/>
      <c r="J106" s="10"/>
      <c r="K106" s="10"/>
      <c r="L106" s="91"/>
      <c r="M106" s="10"/>
      <c r="N106" s="9"/>
      <c r="O106" s="9"/>
      <c r="P106" s="10"/>
    </row>
    <row r="107" spans="3:16" ht="15">
      <c r="C107" s="10"/>
      <c r="D107" s="10"/>
      <c r="E107" s="10"/>
      <c r="F107" s="10"/>
      <c r="G107" s="10"/>
      <c r="H107" s="10"/>
      <c r="I107" s="10"/>
      <c r="J107" s="10"/>
      <c r="K107" s="10"/>
      <c r="L107" s="91"/>
      <c r="M107" s="10"/>
      <c r="N107" s="9"/>
      <c r="O107" s="9"/>
      <c r="P107" s="10"/>
    </row>
    <row r="108" spans="3:16" ht="15">
      <c r="C108" s="10"/>
      <c r="D108" s="10"/>
      <c r="E108" s="10"/>
      <c r="F108" s="10"/>
      <c r="G108" s="10"/>
      <c r="H108" s="10"/>
      <c r="I108" s="10"/>
      <c r="J108" s="10"/>
      <c r="K108" s="10"/>
      <c r="L108" s="91"/>
      <c r="M108" s="10"/>
      <c r="N108" s="9"/>
      <c r="O108" s="9"/>
      <c r="P108" s="10"/>
    </row>
    <row r="109" spans="3:16" ht="15">
      <c r="C109" s="10"/>
      <c r="D109" s="10"/>
      <c r="E109" s="10"/>
      <c r="F109" s="10"/>
      <c r="G109" s="10"/>
      <c r="H109" s="10"/>
      <c r="I109" s="10"/>
      <c r="J109" s="10"/>
      <c r="K109" s="10"/>
      <c r="L109" s="91"/>
      <c r="M109" s="10"/>
      <c r="N109" s="9"/>
      <c r="O109" s="9"/>
      <c r="P109" s="10"/>
    </row>
    <row r="110" spans="3:16" ht="15">
      <c r="C110" s="10"/>
      <c r="D110" s="10"/>
      <c r="E110" s="10"/>
      <c r="F110" s="10"/>
      <c r="G110" s="10"/>
      <c r="H110" s="10"/>
      <c r="I110" s="10"/>
      <c r="J110" s="10"/>
      <c r="K110" s="10"/>
      <c r="L110" s="91"/>
      <c r="M110" s="10"/>
      <c r="N110" s="9"/>
      <c r="O110" s="9"/>
      <c r="P110" s="10"/>
    </row>
    <row r="111" spans="3:16" ht="15">
      <c r="C111" s="10"/>
      <c r="D111" s="10"/>
      <c r="E111" s="10"/>
      <c r="F111" s="10"/>
      <c r="G111" s="10"/>
      <c r="H111" s="10"/>
      <c r="I111" s="10"/>
      <c r="J111" s="10"/>
      <c r="K111" s="10"/>
      <c r="L111" s="91"/>
      <c r="M111" s="10"/>
      <c r="N111" s="9"/>
      <c r="O111" s="9"/>
      <c r="P111" s="10"/>
    </row>
    <row r="112" spans="3:16" ht="15">
      <c r="C112" s="10"/>
      <c r="D112" s="10"/>
      <c r="E112" s="10"/>
      <c r="F112" s="10"/>
      <c r="G112" s="10"/>
      <c r="H112" s="10"/>
      <c r="I112" s="10"/>
      <c r="J112" s="10"/>
      <c r="K112" s="10"/>
      <c r="L112" s="91"/>
      <c r="M112" s="10"/>
      <c r="N112" s="9"/>
      <c r="O112" s="9"/>
      <c r="P112" s="10"/>
    </row>
    <row r="113" spans="3:16" ht="15">
      <c r="C113" s="10"/>
      <c r="D113" s="10"/>
      <c r="E113" s="10"/>
      <c r="F113" s="10"/>
      <c r="G113" s="10"/>
      <c r="H113" s="10"/>
      <c r="I113" s="10"/>
      <c r="J113" s="10"/>
      <c r="K113" s="10"/>
      <c r="L113" s="91"/>
      <c r="M113" s="10"/>
      <c r="N113" s="9"/>
      <c r="O113" s="9"/>
      <c r="P113" s="10"/>
    </row>
    <row r="114" spans="3:16" ht="15">
      <c r="C114" s="10"/>
      <c r="D114" s="10"/>
      <c r="E114" s="10"/>
      <c r="F114" s="10"/>
      <c r="G114" s="10"/>
      <c r="H114" s="10"/>
      <c r="I114" s="10"/>
      <c r="J114" s="10"/>
      <c r="K114" s="10"/>
      <c r="L114" s="91"/>
      <c r="M114" s="10"/>
      <c r="N114" s="9"/>
      <c r="O114" s="9"/>
      <c r="P114" s="10"/>
    </row>
    <row r="115" spans="3:16" ht="15">
      <c r="C115" s="10"/>
      <c r="D115" s="10"/>
      <c r="E115" s="10"/>
      <c r="F115" s="10"/>
      <c r="G115" s="10"/>
      <c r="H115" s="10"/>
      <c r="I115" s="10"/>
      <c r="J115" s="10"/>
      <c r="K115" s="10"/>
      <c r="L115" s="91"/>
      <c r="M115" s="10"/>
      <c r="N115" s="9"/>
      <c r="O115" s="9"/>
      <c r="P115" s="10"/>
    </row>
    <row r="116" spans="3:16" ht="15">
      <c r="C116" s="10"/>
      <c r="D116" s="10"/>
      <c r="E116" s="10"/>
      <c r="F116" s="10"/>
      <c r="G116" s="10"/>
      <c r="H116" s="10"/>
      <c r="I116" s="10"/>
      <c r="J116" s="10"/>
      <c r="K116" s="10"/>
      <c r="L116" s="91"/>
      <c r="M116" s="10"/>
      <c r="N116" s="9"/>
      <c r="O116" s="9"/>
      <c r="P116" s="10"/>
    </row>
    <row r="117" spans="3:16" ht="15">
      <c r="C117" s="10"/>
      <c r="D117" s="10"/>
      <c r="E117" s="10"/>
      <c r="F117" s="10"/>
      <c r="G117" s="10"/>
      <c r="H117" s="10"/>
      <c r="I117" s="10"/>
      <c r="J117" s="10"/>
      <c r="K117" s="10"/>
      <c r="L117" s="91"/>
      <c r="M117" s="10"/>
      <c r="N117" s="9"/>
      <c r="O117" s="9"/>
      <c r="P117" s="10"/>
    </row>
    <row r="118" spans="3:16" ht="15">
      <c r="C118" s="10"/>
      <c r="D118" s="10"/>
      <c r="E118" s="10"/>
      <c r="F118" s="10"/>
      <c r="G118" s="10"/>
      <c r="H118" s="10"/>
      <c r="I118" s="10"/>
      <c r="J118" s="10"/>
      <c r="K118" s="10"/>
      <c r="L118" s="91"/>
      <c r="M118" s="10"/>
      <c r="N118" s="9"/>
      <c r="O118" s="9"/>
      <c r="P118" s="10"/>
    </row>
    <row r="119" spans="3:16" ht="15">
      <c r="C119" s="10"/>
      <c r="D119" s="10"/>
      <c r="E119" s="10"/>
      <c r="F119" s="10"/>
      <c r="G119" s="10"/>
      <c r="H119" s="10"/>
      <c r="I119" s="10"/>
      <c r="J119" s="10"/>
      <c r="K119" s="10"/>
      <c r="L119" s="91"/>
      <c r="M119" s="10"/>
      <c r="N119" s="9"/>
      <c r="O119" s="9"/>
      <c r="P119" s="10"/>
    </row>
    <row r="120" spans="3:16" ht="15">
      <c r="C120" s="10"/>
      <c r="D120" s="10"/>
      <c r="E120" s="10"/>
      <c r="F120" s="10"/>
      <c r="G120" s="10"/>
      <c r="H120" s="10"/>
      <c r="I120" s="10"/>
      <c r="J120" s="10"/>
      <c r="K120" s="10"/>
      <c r="L120" s="91"/>
      <c r="M120" s="10"/>
      <c r="N120" s="9"/>
      <c r="O120" s="9"/>
      <c r="P120" s="10"/>
    </row>
    <row r="121" spans="3:16" ht="15">
      <c r="C121" s="10"/>
      <c r="D121" s="10"/>
      <c r="E121" s="10"/>
      <c r="F121" s="10"/>
      <c r="G121" s="10"/>
      <c r="H121" s="10"/>
      <c r="I121" s="10"/>
      <c r="J121" s="10"/>
      <c r="K121" s="10"/>
      <c r="L121" s="91"/>
      <c r="M121" s="10"/>
      <c r="N121" s="9"/>
      <c r="O121" s="9"/>
      <c r="P121" s="10"/>
    </row>
    <row r="122" spans="3:16" ht="15">
      <c r="C122" s="10"/>
      <c r="D122" s="10"/>
      <c r="E122" s="10"/>
      <c r="F122" s="10"/>
      <c r="G122" s="10"/>
      <c r="H122" s="10"/>
      <c r="I122" s="10"/>
      <c r="J122" s="10"/>
      <c r="K122" s="10"/>
      <c r="L122" s="91"/>
      <c r="M122" s="10"/>
      <c r="N122" s="9"/>
      <c r="O122" s="9"/>
      <c r="P122" s="10"/>
    </row>
    <row r="123" spans="3:16" ht="15">
      <c r="C123" s="10"/>
      <c r="D123" s="10"/>
      <c r="E123" s="10"/>
      <c r="F123" s="10"/>
      <c r="G123" s="10"/>
      <c r="H123" s="10"/>
      <c r="I123" s="10"/>
      <c r="J123" s="10"/>
      <c r="K123" s="10"/>
      <c r="L123" s="91"/>
      <c r="M123" s="10"/>
      <c r="N123" s="9"/>
      <c r="O123" s="9"/>
      <c r="P123" s="10"/>
    </row>
    <row r="124" spans="3:16" ht="15">
      <c r="C124" s="10"/>
      <c r="D124" s="10"/>
      <c r="E124" s="10"/>
      <c r="F124" s="10"/>
      <c r="G124" s="10"/>
      <c r="H124" s="10"/>
      <c r="I124" s="10"/>
      <c r="J124" s="10"/>
      <c r="K124" s="10"/>
      <c r="L124" s="91"/>
      <c r="M124" s="10"/>
      <c r="N124" s="9"/>
      <c r="O124" s="9"/>
      <c r="P124" s="10"/>
    </row>
    <row r="125" spans="3:16" ht="15">
      <c r="C125" s="10"/>
      <c r="D125" s="10"/>
      <c r="E125" s="10"/>
      <c r="F125" s="10"/>
      <c r="G125" s="10"/>
      <c r="H125" s="10"/>
      <c r="I125" s="10"/>
      <c r="J125" s="10"/>
      <c r="K125" s="10"/>
      <c r="L125" s="91"/>
      <c r="M125" s="10"/>
      <c r="N125" s="9"/>
      <c r="O125" s="9"/>
      <c r="P125" s="10"/>
    </row>
    <row r="126" spans="3:16" ht="15">
      <c r="C126" s="10"/>
      <c r="D126" s="10"/>
      <c r="E126" s="10"/>
      <c r="F126" s="10"/>
      <c r="G126" s="10"/>
      <c r="H126" s="10"/>
      <c r="I126" s="10"/>
      <c r="J126" s="10"/>
      <c r="K126" s="10"/>
      <c r="L126" s="91"/>
      <c r="M126" s="10"/>
      <c r="N126" s="9"/>
      <c r="O126" s="9"/>
      <c r="P126" s="10"/>
    </row>
    <row r="127" spans="3:16" ht="15">
      <c r="C127" s="10"/>
      <c r="D127" s="10"/>
      <c r="E127" s="10"/>
      <c r="F127" s="10"/>
      <c r="G127" s="10"/>
      <c r="H127" s="10"/>
      <c r="I127" s="10"/>
      <c r="J127" s="10"/>
      <c r="K127" s="10"/>
      <c r="L127" s="91"/>
      <c r="M127" s="10"/>
      <c r="N127" s="9"/>
      <c r="O127" s="9"/>
      <c r="P127" s="10"/>
    </row>
    <row r="128" spans="3:16" ht="15">
      <c r="C128" s="10"/>
      <c r="D128" s="10"/>
      <c r="E128" s="10"/>
      <c r="F128" s="10"/>
      <c r="G128" s="10"/>
      <c r="H128" s="10"/>
      <c r="I128" s="10"/>
      <c r="J128" s="10"/>
      <c r="K128" s="10"/>
      <c r="L128" s="91"/>
      <c r="M128" s="10"/>
      <c r="N128" s="9"/>
      <c r="O128" s="9"/>
      <c r="P128" s="10"/>
    </row>
    <row r="129" spans="3:16" ht="15">
      <c r="C129" s="10"/>
      <c r="D129" s="10"/>
      <c r="E129" s="10"/>
      <c r="F129" s="10"/>
      <c r="G129" s="10"/>
      <c r="H129" s="10"/>
      <c r="I129" s="10"/>
      <c r="J129" s="10"/>
      <c r="K129" s="10"/>
      <c r="L129" s="91"/>
      <c r="M129" s="10"/>
      <c r="N129" s="9"/>
      <c r="O129" s="9"/>
      <c r="P129" s="10"/>
    </row>
    <row r="130" spans="3:16" ht="15">
      <c r="C130" s="10"/>
      <c r="D130" s="10"/>
      <c r="E130" s="10"/>
      <c r="F130" s="10"/>
      <c r="G130" s="10"/>
      <c r="H130" s="10"/>
      <c r="I130" s="10"/>
      <c r="J130" s="10"/>
      <c r="K130" s="10"/>
      <c r="L130" s="91"/>
      <c r="M130" s="10"/>
      <c r="N130" s="9"/>
      <c r="O130" s="9"/>
      <c r="P130" s="10"/>
    </row>
    <row r="131" spans="3:16" ht="15">
      <c r="C131" s="10"/>
      <c r="D131" s="10"/>
      <c r="E131" s="10"/>
      <c r="F131" s="10"/>
      <c r="G131" s="10"/>
      <c r="H131" s="10"/>
      <c r="I131" s="10"/>
      <c r="J131" s="10"/>
      <c r="K131" s="10"/>
      <c r="L131" s="91"/>
      <c r="M131" s="10"/>
      <c r="N131" s="9"/>
      <c r="O131" s="9"/>
      <c r="P131" s="10"/>
    </row>
    <row r="132" spans="3:16" ht="15">
      <c r="C132" s="10"/>
      <c r="D132" s="10"/>
      <c r="E132" s="10"/>
      <c r="F132" s="10"/>
      <c r="G132" s="10"/>
      <c r="H132" s="10"/>
      <c r="I132" s="10"/>
      <c r="J132" s="10"/>
      <c r="K132" s="10"/>
      <c r="L132" s="91"/>
      <c r="M132" s="10"/>
      <c r="N132" s="9"/>
      <c r="O132" s="9"/>
      <c r="P132" s="10"/>
    </row>
  </sheetData>
  <sheetProtection/>
  <mergeCells count="2">
    <mergeCell ref="C33:C40"/>
    <mergeCell ref="C44:C5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Q297"/>
  <sheetViews>
    <sheetView zoomScalePageLayoutView="0" workbookViewId="0" topLeftCell="A1">
      <selection activeCell="F31" sqref="F31"/>
    </sheetView>
  </sheetViews>
  <sheetFormatPr defaultColWidth="11.421875" defaultRowHeight="15" zeroHeight="1"/>
  <cols>
    <col min="1" max="1" width="2.421875" style="354" customWidth="1"/>
    <col min="2" max="2" width="1.57421875" style="354" customWidth="1"/>
    <col min="3" max="3" width="20.140625" style="354" customWidth="1"/>
    <col min="4" max="4" width="7.57421875" style="354" customWidth="1"/>
    <col min="5" max="5" width="18.140625" style="354" customWidth="1"/>
    <col min="6" max="6" width="8.8515625" style="354" bestFit="1" customWidth="1"/>
    <col min="7" max="7" width="19.8515625" style="354" customWidth="1"/>
    <col min="8" max="8" width="22.7109375" style="354" customWidth="1"/>
    <col min="9" max="9" width="44.28125" style="354" customWidth="1"/>
    <col min="10" max="10" width="20.140625" style="355" customWidth="1"/>
    <col min="11" max="11" width="8.28125" style="354" customWidth="1"/>
    <col min="12" max="12" width="14.8515625" style="354" customWidth="1"/>
    <col min="13" max="13" width="12.00390625" style="354" bestFit="1" customWidth="1"/>
    <col min="14" max="14" width="14.140625" style="354" customWidth="1"/>
    <col min="15" max="15" width="12.00390625" style="354" customWidth="1"/>
    <col min="16" max="16" width="11.140625" style="354" bestFit="1" customWidth="1"/>
    <col min="17" max="16384" width="11.421875" style="138" customWidth="1"/>
  </cols>
  <sheetData>
    <row r="1" spans="1:17" s="99" customFormat="1" ht="12.75">
      <c r="A1" s="93"/>
      <c r="B1" s="94"/>
      <c r="C1" s="95"/>
      <c r="D1" s="95"/>
      <c r="E1" s="95"/>
      <c r="F1" s="95"/>
      <c r="G1" s="95"/>
      <c r="H1" s="95"/>
      <c r="I1" s="95"/>
      <c r="J1" s="95"/>
      <c r="K1" s="95"/>
      <c r="L1" s="95"/>
      <c r="M1" s="95"/>
      <c r="N1" s="95"/>
      <c r="O1" s="96"/>
      <c r="P1" s="97"/>
      <c r="Q1" s="98"/>
    </row>
    <row r="2" spans="1:16" s="99" customFormat="1" ht="204">
      <c r="A2" s="100"/>
      <c r="B2" s="101" t="s">
        <v>1098</v>
      </c>
      <c r="C2" s="102"/>
      <c r="D2" s="102"/>
      <c r="E2" s="102"/>
      <c r="F2" s="102"/>
      <c r="G2" s="102"/>
      <c r="H2" s="102"/>
      <c r="I2" s="102"/>
      <c r="J2" s="102"/>
      <c r="K2" s="102"/>
      <c r="L2" s="102"/>
      <c r="M2" s="102"/>
      <c r="N2" s="102"/>
      <c r="O2" s="103"/>
      <c r="P2" s="104"/>
    </row>
    <row r="3" spans="1:16" s="99" customFormat="1" ht="409.5">
      <c r="A3" s="100"/>
      <c r="B3" s="101" t="s">
        <v>1099</v>
      </c>
      <c r="C3" s="102"/>
      <c r="D3" s="102"/>
      <c r="E3" s="102"/>
      <c r="F3" s="102"/>
      <c r="G3" s="102"/>
      <c r="H3" s="102"/>
      <c r="I3" s="102"/>
      <c r="J3" s="102"/>
      <c r="K3" s="102"/>
      <c r="L3" s="102"/>
      <c r="M3" s="102"/>
      <c r="N3" s="102"/>
      <c r="O3" s="103"/>
      <c r="P3" s="104"/>
    </row>
    <row r="4" spans="1:16" s="99" customFormat="1" ht="293.25">
      <c r="A4" s="100"/>
      <c r="B4" s="101" t="s">
        <v>1100</v>
      </c>
      <c r="C4" s="102"/>
      <c r="D4" s="102"/>
      <c r="E4" s="102"/>
      <c r="F4" s="102"/>
      <c r="G4" s="102"/>
      <c r="H4" s="102"/>
      <c r="I4" s="102"/>
      <c r="J4" s="102"/>
      <c r="K4" s="102"/>
      <c r="L4" s="102"/>
      <c r="M4" s="102"/>
      <c r="N4" s="102"/>
      <c r="O4" s="103"/>
      <c r="P4" s="104"/>
    </row>
    <row r="5" spans="1:16" s="99" customFormat="1" ht="12.75">
      <c r="A5" s="100"/>
      <c r="B5" s="105" t="s">
        <v>1101</v>
      </c>
      <c r="C5" s="106"/>
      <c r="D5" s="106"/>
      <c r="E5" s="106"/>
      <c r="F5" s="106"/>
      <c r="G5" s="106"/>
      <c r="H5" s="106"/>
      <c r="I5" s="106"/>
      <c r="J5" s="106"/>
      <c r="K5" s="106"/>
      <c r="L5" s="106"/>
      <c r="M5" s="106"/>
      <c r="N5" s="106"/>
      <c r="O5" s="107"/>
      <c r="P5" s="104"/>
    </row>
    <row r="6" spans="1:16" s="99" customFormat="1" ht="12.75">
      <c r="A6" s="100"/>
      <c r="B6" s="108"/>
      <c r="C6" s="109"/>
      <c r="D6" s="109"/>
      <c r="E6" s="109"/>
      <c r="F6" s="109"/>
      <c r="G6" s="109"/>
      <c r="H6" s="109"/>
      <c r="I6" s="109"/>
      <c r="J6" s="109"/>
      <c r="K6" s="109"/>
      <c r="L6" s="109"/>
      <c r="M6" s="109"/>
      <c r="N6" s="109"/>
      <c r="O6" s="110"/>
      <c r="P6" s="104"/>
    </row>
    <row r="7" spans="1:17" s="119" customFormat="1" ht="12.75">
      <c r="A7" s="111"/>
      <c r="B7" s="112"/>
      <c r="C7" s="113"/>
      <c r="D7" s="114"/>
      <c r="E7" s="113"/>
      <c r="F7" s="113"/>
      <c r="G7" s="113"/>
      <c r="H7" s="113"/>
      <c r="I7" s="115"/>
      <c r="J7" s="115"/>
      <c r="K7" s="115"/>
      <c r="L7" s="115"/>
      <c r="M7" s="115"/>
      <c r="N7" s="115"/>
      <c r="O7" s="116"/>
      <c r="P7" s="117"/>
      <c r="Q7" s="118"/>
    </row>
    <row r="8" spans="1:17" s="125" customFormat="1" ht="15.75" customHeight="1">
      <c r="A8" s="120"/>
      <c r="B8" s="120"/>
      <c r="C8" s="121" t="s">
        <v>1102</v>
      </c>
      <c r="D8" s="121"/>
      <c r="E8" s="121"/>
      <c r="F8" s="121"/>
      <c r="G8" s="121"/>
      <c r="H8" s="121"/>
      <c r="I8" s="121"/>
      <c r="J8" s="121"/>
      <c r="K8" s="121"/>
      <c r="L8" s="121"/>
      <c r="M8" s="121"/>
      <c r="N8" s="121"/>
      <c r="O8" s="122"/>
      <c r="P8" s="123"/>
      <c r="Q8" s="124"/>
    </row>
    <row r="9" spans="1:17" s="131" customFormat="1" ht="15.75">
      <c r="A9" s="126"/>
      <c r="B9" s="120"/>
      <c r="C9" s="127"/>
      <c r="D9" s="127"/>
      <c r="E9" s="127"/>
      <c r="F9" s="127"/>
      <c r="G9" s="127"/>
      <c r="H9" s="127"/>
      <c r="I9" s="127"/>
      <c r="J9" s="127"/>
      <c r="K9" s="127"/>
      <c r="L9" s="127"/>
      <c r="M9" s="127"/>
      <c r="N9" s="127"/>
      <c r="O9" s="128"/>
      <c r="P9" s="129"/>
      <c r="Q9" s="130"/>
    </row>
    <row r="10" spans="1:17" ht="12.75" customHeight="1">
      <c r="A10" s="132"/>
      <c r="B10" s="111"/>
      <c r="C10" s="133" t="s">
        <v>1103</v>
      </c>
      <c r="D10" s="133"/>
      <c r="E10" s="62"/>
      <c r="F10" s="62"/>
      <c r="G10" s="62"/>
      <c r="H10" s="62"/>
      <c r="I10" s="62"/>
      <c r="J10" s="134" t="s">
        <v>1104</v>
      </c>
      <c r="K10" s="135"/>
      <c r="L10" s="135"/>
      <c r="M10" s="135"/>
      <c r="N10" s="127"/>
      <c r="O10" s="128"/>
      <c r="P10" s="136"/>
      <c r="Q10" s="137"/>
    </row>
    <row r="11" spans="1:17" s="119" customFormat="1" ht="12.75" customHeight="1">
      <c r="A11" s="111"/>
      <c r="B11" s="111"/>
      <c r="C11" s="139" t="s">
        <v>1105</v>
      </c>
      <c r="D11" s="139"/>
      <c r="E11" s="139"/>
      <c r="F11" s="139"/>
      <c r="G11" s="139"/>
      <c r="H11" s="139"/>
      <c r="I11" s="139"/>
      <c r="J11" s="139"/>
      <c r="K11" s="139"/>
      <c r="L11" s="139"/>
      <c r="M11" s="139"/>
      <c r="N11" s="127"/>
      <c r="O11" s="128"/>
      <c r="P11" s="123"/>
      <c r="Q11" s="140"/>
    </row>
    <row r="12" spans="1:17" s="119" customFormat="1" ht="12.75" customHeight="1">
      <c r="A12" s="111"/>
      <c r="B12" s="111"/>
      <c r="C12" s="141" t="s">
        <v>1106</v>
      </c>
      <c r="D12" s="139"/>
      <c r="E12" s="139"/>
      <c r="F12" s="139"/>
      <c r="G12" s="139"/>
      <c r="H12" s="139"/>
      <c r="I12" s="139"/>
      <c r="J12" s="139"/>
      <c r="K12" s="139"/>
      <c r="L12" s="139"/>
      <c r="M12" s="139"/>
      <c r="N12" s="127"/>
      <c r="O12" s="128"/>
      <c r="P12" s="123"/>
      <c r="Q12" s="140"/>
    </row>
    <row r="13" spans="1:17" s="119" customFormat="1" ht="12.75" customHeight="1">
      <c r="A13" s="111"/>
      <c r="B13" s="111"/>
      <c r="C13" s="139" t="s">
        <v>1107</v>
      </c>
      <c r="D13" s="139"/>
      <c r="E13" s="139"/>
      <c r="F13" s="139"/>
      <c r="G13" s="139"/>
      <c r="H13" s="139"/>
      <c r="I13" s="139"/>
      <c r="J13" s="139"/>
      <c r="K13" s="139"/>
      <c r="L13" s="139"/>
      <c r="M13" s="139"/>
      <c r="N13" s="127"/>
      <c r="O13" s="128"/>
      <c r="P13" s="123"/>
      <c r="Q13" s="140"/>
    </row>
    <row r="14" spans="1:17" s="119" customFormat="1" ht="12.75" customHeight="1">
      <c r="A14" s="111"/>
      <c r="B14" s="111"/>
      <c r="C14" s="139" t="s">
        <v>1108</v>
      </c>
      <c r="D14" s="139"/>
      <c r="E14" s="139"/>
      <c r="F14" s="139"/>
      <c r="G14" s="139"/>
      <c r="H14" s="139"/>
      <c r="I14" s="139"/>
      <c r="J14" s="139"/>
      <c r="K14" s="139"/>
      <c r="L14" s="139"/>
      <c r="M14" s="139"/>
      <c r="N14" s="127"/>
      <c r="O14" s="128"/>
      <c r="P14" s="123"/>
      <c r="Q14" s="140"/>
    </row>
    <row r="15" spans="1:17" s="119" customFormat="1" ht="12.75" customHeight="1">
      <c r="A15" s="111"/>
      <c r="B15" s="111"/>
      <c r="C15" s="139" t="s">
        <v>1109</v>
      </c>
      <c r="D15" s="139"/>
      <c r="E15" s="139"/>
      <c r="F15" s="139"/>
      <c r="G15" s="139"/>
      <c r="H15" s="139"/>
      <c r="I15" s="139"/>
      <c r="J15" s="139"/>
      <c r="K15" s="139"/>
      <c r="L15" s="139"/>
      <c r="M15" s="139"/>
      <c r="N15" s="127"/>
      <c r="O15" s="128"/>
      <c r="P15" s="123"/>
      <c r="Q15" s="140"/>
    </row>
    <row r="16" spans="1:17" s="119" customFormat="1" ht="12.75" customHeight="1">
      <c r="A16" s="111"/>
      <c r="B16" s="111"/>
      <c r="C16" s="139" t="s">
        <v>1110</v>
      </c>
      <c r="D16" s="139"/>
      <c r="E16" s="139"/>
      <c r="F16" s="139"/>
      <c r="G16" s="139"/>
      <c r="H16" s="139"/>
      <c r="I16" s="139"/>
      <c r="J16" s="139"/>
      <c r="K16" s="139"/>
      <c r="L16" s="139"/>
      <c r="M16" s="139"/>
      <c r="N16" s="127"/>
      <c r="O16" s="128"/>
      <c r="P16" s="123"/>
      <c r="Q16" s="140"/>
    </row>
    <row r="17" spans="1:17" s="119" customFormat="1" ht="12.75" customHeight="1">
      <c r="A17" s="111"/>
      <c r="B17" s="111"/>
      <c r="C17" s="139" t="s">
        <v>1111</v>
      </c>
      <c r="D17" s="139"/>
      <c r="E17" s="139"/>
      <c r="F17" s="139"/>
      <c r="G17" s="139"/>
      <c r="H17" s="139"/>
      <c r="I17" s="139"/>
      <c r="J17" s="139"/>
      <c r="K17" s="139"/>
      <c r="L17" s="139"/>
      <c r="M17" s="139"/>
      <c r="N17" s="127"/>
      <c r="O17" s="128"/>
      <c r="P17" s="123"/>
      <c r="Q17" s="140"/>
    </row>
    <row r="18" spans="1:17" s="119" customFormat="1" ht="12.75" customHeight="1">
      <c r="A18" s="111"/>
      <c r="B18" s="111"/>
      <c r="C18" s="139" t="s">
        <v>1112</v>
      </c>
      <c r="D18" s="139"/>
      <c r="E18" s="139"/>
      <c r="F18" s="139"/>
      <c r="G18" s="139"/>
      <c r="H18" s="139"/>
      <c r="I18" s="139"/>
      <c r="J18" s="139"/>
      <c r="K18" s="139"/>
      <c r="L18" s="139"/>
      <c r="M18" s="139"/>
      <c r="N18" s="127"/>
      <c r="O18" s="128"/>
      <c r="P18" s="123"/>
      <c r="Q18" s="140"/>
    </row>
    <row r="19" spans="1:17" s="119" customFormat="1" ht="12.75" customHeight="1">
      <c r="A19" s="111"/>
      <c r="B19" s="111"/>
      <c r="C19" s="142"/>
      <c r="D19" s="142"/>
      <c r="E19" s="142"/>
      <c r="F19" s="142"/>
      <c r="G19" s="142"/>
      <c r="H19" s="142"/>
      <c r="I19" s="142"/>
      <c r="J19" s="142"/>
      <c r="K19" s="142"/>
      <c r="L19" s="142"/>
      <c r="M19" s="142"/>
      <c r="N19" s="127"/>
      <c r="O19" s="128"/>
      <c r="P19" s="123"/>
      <c r="Q19" s="140"/>
    </row>
    <row r="20" spans="1:17" ht="12.75" customHeight="1">
      <c r="A20" s="132"/>
      <c r="B20" s="111"/>
      <c r="C20" s="139" t="s">
        <v>1113</v>
      </c>
      <c r="D20" s="139"/>
      <c r="E20" s="139"/>
      <c r="F20" s="139"/>
      <c r="G20" s="139"/>
      <c r="H20" s="139"/>
      <c r="I20" s="139"/>
      <c r="J20" s="139"/>
      <c r="K20" s="139"/>
      <c r="L20" s="139"/>
      <c r="M20" s="139"/>
      <c r="N20" s="127"/>
      <c r="O20" s="128"/>
      <c r="P20" s="136"/>
      <c r="Q20" s="137"/>
    </row>
    <row r="21" spans="1:17" ht="12.75" customHeight="1">
      <c r="A21" s="132"/>
      <c r="B21" s="111"/>
      <c r="C21" s="139" t="s">
        <v>1114</v>
      </c>
      <c r="D21" s="139"/>
      <c r="E21" s="139"/>
      <c r="F21" s="139"/>
      <c r="G21" s="139"/>
      <c r="H21" s="139"/>
      <c r="I21" s="139"/>
      <c r="J21" s="139"/>
      <c r="K21" s="139"/>
      <c r="L21" s="139"/>
      <c r="M21" s="139"/>
      <c r="N21" s="127"/>
      <c r="O21" s="128"/>
      <c r="P21" s="136"/>
      <c r="Q21" s="137"/>
    </row>
    <row r="22" spans="1:17" ht="12.75">
      <c r="A22" s="132"/>
      <c r="B22" s="143"/>
      <c r="C22" s="144"/>
      <c r="D22" s="145"/>
      <c r="E22" s="144"/>
      <c r="F22" s="144"/>
      <c r="G22" s="144"/>
      <c r="H22" s="144"/>
      <c r="I22" s="144"/>
      <c r="J22" s="144"/>
      <c r="K22" s="144"/>
      <c r="L22" s="144"/>
      <c r="M22" s="144"/>
      <c r="N22" s="144"/>
      <c r="O22" s="146"/>
      <c r="P22" s="136"/>
      <c r="Q22" s="137"/>
    </row>
    <row r="23" spans="1:17" s="152" customFormat="1" ht="12.75">
      <c r="A23" s="147"/>
      <c r="B23" s="148"/>
      <c r="C23" s="149"/>
      <c r="D23" s="149"/>
      <c r="E23" s="149"/>
      <c r="F23" s="149"/>
      <c r="G23" s="149"/>
      <c r="H23" s="149"/>
      <c r="I23" s="149"/>
      <c r="J23" s="149"/>
      <c r="K23" s="149"/>
      <c r="L23" s="149"/>
      <c r="M23" s="149"/>
      <c r="N23" s="149"/>
      <c r="O23" s="150"/>
      <c r="P23" s="136"/>
      <c r="Q23" s="151"/>
    </row>
    <row r="24" spans="1:17" s="152" customFormat="1" ht="12.75">
      <c r="A24" s="147"/>
      <c r="B24" s="148"/>
      <c r="C24" s="149"/>
      <c r="D24" s="149"/>
      <c r="E24" s="149"/>
      <c r="F24" s="149"/>
      <c r="G24" s="149"/>
      <c r="H24" s="149"/>
      <c r="I24" s="149"/>
      <c r="J24" s="149"/>
      <c r="K24" s="149"/>
      <c r="L24" s="149"/>
      <c r="M24" s="149"/>
      <c r="N24" s="149"/>
      <c r="O24" s="150"/>
      <c r="P24" s="136"/>
      <c r="Q24" s="151"/>
    </row>
    <row r="25" spans="1:16" s="158" customFormat="1" ht="12.75">
      <c r="A25" s="132"/>
      <c r="B25" s="111"/>
      <c r="C25" s="153"/>
      <c r="D25" s="154"/>
      <c r="E25" s="153"/>
      <c r="F25" s="153"/>
      <c r="G25" s="153"/>
      <c r="H25" s="153"/>
      <c r="I25" s="153"/>
      <c r="J25" s="155"/>
      <c r="K25" s="153"/>
      <c r="L25" s="156"/>
      <c r="M25" s="155"/>
      <c r="N25" s="156"/>
      <c r="O25" s="157"/>
      <c r="P25" s="136"/>
    </row>
    <row r="26" spans="1:16" s="165" customFormat="1" ht="12.75">
      <c r="A26" s="159"/>
      <c r="B26" s="160"/>
      <c r="C26" s="161" t="s">
        <v>1115</v>
      </c>
      <c r="D26" s="162" t="s">
        <v>1116</v>
      </c>
      <c r="E26" s="163" t="s">
        <v>1117</v>
      </c>
      <c r="F26" s="163" t="s">
        <v>1118</v>
      </c>
      <c r="G26" s="163" t="s">
        <v>3</v>
      </c>
      <c r="H26" s="163" t="s">
        <v>1119</v>
      </c>
      <c r="I26" s="163" t="s">
        <v>1120</v>
      </c>
      <c r="J26" s="163" t="s">
        <v>1121</v>
      </c>
      <c r="K26" s="163" t="s">
        <v>515</v>
      </c>
      <c r="L26" s="163" t="s">
        <v>1122</v>
      </c>
      <c r="M26" s="163" t="s">
        <v>1123</v>
      </c>
      <c r="N26" s="163"/>
      <c r="O26" s="164"/>
      <c r="P26" s="136"/>
    </row>
    <row r="27" spans="1:16" s="158" customFormat="1" ht="12.75">
      <c r="A27" s="132"/>
      <c r="B27" s="111"/>
      <c r="C27" s="166"/>
      <c r="D27" s="162"/>
      <c r="E27" s="163"/>
      <c r="F27" s="163"/>
      <c r="G27" s="163"/>
      <c r="H27" s="163"/>
      <c r="I27" s="163"/>
      <c r="J27" s="163"/>
      <c r="K27" s="163"/>
      <c r="L27" s="163"/>
      <c r="M27" s="162" t="s">
        <v>1124</v>
      </c>
      <c r="N27" s="163" t="s">
        <v>1125</v>
      </c>
      <c r="O27" s="157"/>
      <c r="P27" s="167"/>
    </row>
    <row r="28" spans="1:16" s="158" customFormat="1" ht="12.75">
      <c r="A28" s="132"/>
      <c r="B28" s="111"/>
      <c r="C28" s="166"/>
      <c r="D28" s="162"/>
      <c r="E28" s="163"/>
      <c r="F28" s="163"/>
      <c r="G28" s="163"/>
      <c r="H28" s="163"/>
      <c r="I28" s="163"/>
      <c r="J28" s="163"/>
      <c r="K28" s="163"/>
      <c r="L28" s="163"/>
      <c r="M28" s="162"/>
      <c r="N28" s="163"/>
      <c r="O28" s="157"/>
      <c r="P28" s="167"/>
    </row>
    <row r="29" spans="1:16" s="158" customFormat="1" ht="12.75">
      <c r="A29" s="132"/>
      <c r="B29" s="111"/>
      <c r="C29" s="168"/>
      <c r="D29" s="162"/>
      <c r="E29" s="163"/>
      <c r="F29" s="163"/>
      <c r="G29" s="163"/>
      <c r="H29" s="163"/>
      <c r="I29" s="163"/>
      <c r="J29" s="163"/>
      <c r="K29" s="163"/>
      <c r="L29" s="163"/>
      <c r="M29" s="162"/>
      <c r="N29" s="163"/>
      <c r="O29" s="157"/>
      <c r="P29" s="167"/>
    </row>
    <row r="30" spans="1:16" s="158" customFormat="1" ht="137.25" customHeight="1">
      <c r="A30" s="132"/>
      <c r="B30" s="111"/>
      <c r="C30" s="169" t="s">
        <v>1126</v>
      </c>
      <c r="D30" s="170">
        <v>1</v>
      </c>
      <c r="E30" s="171" t="s">
        <v>341</v>
      </c>
      <c r="F30" s="171">
        <v>1</v>
      </c>
      <c r="G30" s="171" t="s">
        <v>342</v>
      </c>
      <c r="H30" s="172" t="s">
        <v>343</v>
      </c>
      <c r="I30" s="173" t="s">
        <v>344</v>
      </c>
      <c r="J30" s="171" t="s">
        <v>345</v>
      </c>
      <c r="K30" s="171" t="s">
        <v>346</v>
      </c>
      <c r="L30" s="174">
        <v>1800000</v>
      </c>
      <c r="M30" s="171">
        <v>6</v>
      </c>
      <c r="N30" s="175">
        <f aca="true" t="shared" si="0" ref="N30:N56">$L30*M30</f>
        <v>10800000</v>
      </c>
      <c r="O30" s="157"/>
      <c r="P30" s="167"/>
    </row>
    <row r="31" spans="1:16" s="158" customFormat="1" ht="127.5">
      <c r="A31" s="132"/>
      <c r="B31" s="111"/>
      <c r="C31" s="169" t="s">
        <v>1126</v>
      </c>
      <c r="D31" s="170">
        <v>1</v>
      </c>
      <c r="E31" s="171" t="s">
        <v>341</v>
      </c>
      <c r="F31" s="171">
        <v>2</v>
      </c>
      <c r="G31" s="171" t="s">
        <v>347</v>
      </c>
      <c r="H31" s="172" t="s">
        <v>348</v>
      </c>
      <c r="I31" s="173" t="s">
        <v>344</v>
      </c>
      <c r="J31" s="171" t="s">
        <v>345</v>
      </c>
      <c r="K31" s="171" t="s">
        <v>346</v>
      </c>
      <c r="L31" s="174">
        <v>1800000</v>
      </c>
      <c r="M31" s="171">
        <v>6</v>
      </c>
      <c r="N31" s="175">
        <f t="shared" si="0"/>
        <v>10800000</v>
      </c>
      <c r="O31" s="157"/>
      <c r="P31" s="167"/>
    </row>
    <row r="32" spans="1:16" s="158" customFormat="1" ht="12.75">
      <c r="A32" s="132"/>
      <c r="B32" s="111"/>
      <c r="C32" s="169" t="s">
        <v>1126</v>
      </c>
      <c r="D32" s="170">
        <v>1</v>
      </c>
      <c r="E32" s="171" t="s">
        <v>341</v>
      </c>
      <c r="F32" s="171">
        <v>3</v>
      </c>
      <c r="G32" s="171" t="s">
        <v>493</v>
      </c>
      <c r="H32" s="172" t="s">
        <v>349</v>
      </c>
      <c r="I32" s="173" t="s">
        <v>350</v>
      </c>
      <c r="J32" s="171" t="s">
        <v>351</v>
      </c>
      <c r="K32" s="171" t="s">
        <v>19</v>
      </c>
      <c r="L32" s="174">
        <v>406725</v>
      </c>
      <c r="M32" s="171">
        <v>24</v>
      </c>
      <c r="N32" s="175">
        <f t="shared" si="0"/>
        <v>9761400</v>
      </c>
      <c r="O32" s="157"/>
      <c r="P32" s="167"/>
    </row>
    <row r="33" spans="1:16" s="158" customFormat="1" ht="25.5">
      <c r="A33" s="132"/>
      <c r="B33" s="111"/>
      <c r="C33" s="169" t="s">
        <v>1126</v>
      </c>
      <c r="D33" s="170">
        <v>1</v>
      </c>
      <c r="E33" s="171" t="s">
        <v>341</v>
      </c>
      <c r="F33" s="171">
        <v>6</v>
      </c>
      <c r="G33" s="171" t="s">
        <v>493</v>
      </c>
      <c r="H33" s="172" t="s">
        <v>353</v>
      </c>
      <c r="I33" s="173" t="s">
        <v>354</v>
      </c>
      <c r="J33" s="171" t="s">
        <v>355</v>
      </c>
      <c r="K33" s="171" t="s">
        <v>346</v>
      </c>
      <c r="L33" s="174">
        <v>2000000</v>
      </c>
      <c r="M33" s="171">
        <v>3</v>
      </c>
      <c r="N33" s="175">
        <f t="shared" si="0"/>
        <v>6000000</v>
      </c>
      <c r="O33" s="157"/>
      <c r="P33" s="167"/>
    </row>
    <row r="34" spans="1:16" s="158" customFormat="1" ht="26.25" thickBot="1">
      <c r="A34" s="132"/>
      <c r="B34" s="111"/>
      <c r="C34" s="169" t="s">
        <v>1126</v>
      </c>
      <c r="D34" s="170">
        <v>1</v>
      </c>
      <c r="E34" s="171" t="s">
        <v>341</v>
      </c>
      <c r="F34" s="171">
        <v>7</v>
      </c>
      <c r="G34" s="171" t="s">
        <v>352</v>
      </c>
      <c r="H34" s="172" t="s">
        <v>356</v>
      </c>
      <c r="I34" s="173" t="s">
        <v>357</v>
      </c>
      <c r="J34" s="171" t="s">
        <v>358</v>
      </c>
      <c r="K34" s="171" t="s">
        <v>346</v>
      </c>
      <c r="L34" s="174">
        <v>70000</v>
      </c>
      <c r="M34" s="171">
        <v>5</v>
      </c>
      <c r="N34" s="175">
        <f t="shared" si="0"/>
        <v>350000</v>
      </c>
      <c r="O34" s="157"/>
      <c r="P34" s="167"/>
    </row>
    <row r="35" spans="1:16" s="158" customFormat="1" ht="13.5" thickBot="1">
      <c r="A35" s="132"/>
      <c r="B35" s="111"/>
      <c r="C35" s="176" t="s">
        <v>1126</v>
      </c>
      <c r="D35" s="170">
        <v>1</v>
      </c>
      <c r="E35" s="171" t="s">
        <v>341</v>
      </c>
      <c r="F35" s="171">
        <v>9</v>
      </c>
      <c r="G35" s="172" t="s">
        <v>493</v>
      </c>
      <c r="H35" s="172" t="s">
        <v>359</v>
      </c>
      <c r="I35" s="173" t="s">
        <v>297</v>
      </c>
      <c r="J35" s="171" t="s">
        <v>79</v>
      </c>
      <c r="K35" s="171" t="s">
        <v>346</v>
      </c>
      <c r="L35" s="174">
        <v>2800000</v>
      </c>
      <c r="M35" s="171">
        <v>2</v>
      </c>
      <c r="N35" s="175">
        <f t="shared" si="0"/>
        <v>5600000</v>
      </c>
      <c r="O35" s="177"/>
      <c r="P35" s="178">
        <f>SUM(N30:N35)</f>
        <v>43311400</v>
      </c>
    </row>
    <row r="36" spans="1:16" s="158" customFormat="1" ht="25.5">
      <c r="A36" s="132"/>
      <c r="B36" s="111"/>
      <c r="C36" s="169" t="s">
        <v>1126</v>
      </c>
      <c r="D36" s="170">
        <v>2</v>
      </c>
      <c r="E36" s="171" t="s">
        <v>361</v>
      </c>
      <c r="F36" s="171">
        <v>1</v>
      </c>
      <c r="G36" s="171" t="s">
        <v>111</v>
      </c>
      <c r="H36" s="172" t="s">
        <v>362</v>
      </c>
      <c r="I36" s="173" t="s">
        <v>363</v>
      </c>
      <c r="J36" s="171"/>
      <c r="K36" s="171" t="s">
        <v>346</v>
      </c>
      <c r="L36" s="174">
        <v>80000</v>
      </c>
      <c r="M36" s="171">
        <v>60</v>
      </c>
      <c r="N36" s="175">
        <f t="shared" si="0"/>
        <v>4800000</v>
      </c>
      <c r="O36" s="157"/>
      <c r="P36" s="167"/>
    </row>
    <row r="37" spans="1:16" s="158" customFormat="1" ht="25.5">
      <c r="A37" s="132"/>
      <c r="B37" s="111"/>
      <c r="C37" s="169" t="s">
        <v>1126</v>
      </c>
      <c r="D37" s="170">
        <v>2</v>
      </c>
      <c r="E37" s="171" t="s">
        <v>361</v>
      </c>
      <c r="F37" s="171">
        <v>2</v>
      </c>
      <c r="G37" s="171" t="s">
        <v>111</v>
      </c>
      <c r="H37" s="172" t="s">
        <v>364</v>
      </c>
      <c r="I37" s="173" t="s">
        <v>365</v>
      </c>
      <c r="J37" s="171"/>
      <c r="K37" s="171" t="s">
        <v>346</v>
      </c>
      <c r="L37" s="174">
        <v>120000</v>
      </c>
      <c r="M37" s="171">
        <v>15</v>
      </c>
      <c r="N37" s="175">
        <f t="shared" si="0"/>
        <v>1800000</v>
      </c>
      <c r="O37" s="157"/>
      <c r="P37" s="167"/>
    </row>
    <row r="38" spans="1:16" s="158" customFormat="1" ht="26.25" thickBot="1">
      <c r="A38" s="132"/>
      <c r="B38" s="111"/>
      <c r="C38" s="169" t="s">
        <v>1126</v>
      </c>
      <c r="D38" s="170">
        <v>2</v>
      </c>
      <c r="E38" s="171" t="s">
        <v>361</v>
      </c>
      <c r="F38" s="171">
        <v>3</v>
      </c>
      <c r="G38" s="171" t="s">
        <v>352</v>
      </c>
      <c r="H38" s="172" t="s">
        <v>366</v>
      </c>
      <c r="I38" s="173" t="s">
        <v>367</v>
      </c>
      <c r="J38" s="171"/>
      <c r="K38" s="171" t="s">
        <v>346</v>
      </c>
      <c r="L38" s="174">
        <v>1499000</v>
      </c>
      <c r="M38" s="171">
        <v>10</v>
      </c>
      <c r="N38" s="175">
        <f>$L38*M38</f>
        <v>14990000</v>
      </c>
      <c r="O38" s="157"/>
      <c r="P38" s="167"/>
    </row>
    <row r="39" spans="1:16" s="158" customFormat="1" ht="26.25" thickBot="1">
      <c r="A39" s="132"/>
      <c r="B39" s="179"/>
      <c r="C39" s="176" t="s">
        <v>1126</v>
      </c>
      <c r="D39" s="170">
        <v>2</v>
      </c>
      <c r="E39" s="171" t="s">
        <v>361</v>
      </c>
      <c r="F39" s="171">
        <v>4</v>
      </c>
      <c r="G39" s="171" t="s">
        <v>352</v>
      </c>
      <c r="H39" s="172" t="s">
        <v>368</v>
      </c>
      <c r="I39" s="173" t="s">
        <v>369</v>
      </c>
      <c r="J39" s="171"/>
      <c r="K39" s="171" t="s">
        <v>346</v>
      </c>
      <c r="L39" s="174">
        <v>1499000</v>
      </c>
      <c r="M39" s="171">
        <v>10</v>
      </c>
      <c r="N39" s="175">
        <f>$L39*M39</f>
        <v>14990000</v>
      </c>
      <c r="O39" s="180"/>
      <c r="P39" s="181">
        <f>SUM(N36:N39)</f>
        <v>36580000</v>
      </c>
    </row>
    <row r="40" spans="1:16" s="158" customFormat="1" ht="76.5">
      <c r="A40" s="132"/>
      <c r="B40" s="111"/>
      <c r="C40" s="182" t="s">
        <v>1126</v>
      </c>
      <c r="D40" s="183">
        <v>3</v>
      </c>
      <c r="E40" s="184" t="s">
        <v>371</v>
      </c>
      <c r="F40" s="184">
        <v>1</v>
      </c>
      <c r="G40" s="184" t="s">
        <v>372</v>
      </c>
      <c r="H40" s="185" t="s">
        <v>1127</v>
      </c>
      <c r="I40" s="186" t="s">
        <v>1128</v>
      </c>
      <c r="J40" s="184" t="s">
        <v>1129</v>
      </c>
      <c r="K40" s="184" t="s">
        <v>346</v>
      </c>
      <c r="L40" s="187">
        <v>3062400</v>
      </c>
      <c r="M40" s="184">
        <v>1</v>
      </c>
      <c r="N40" s="175">
        <f>$L40*M40</f>
        <v>3062400</v>
      </c>
      <c r="O40" s="157"/>
      <c r="P40" s="167"/>
    </row>
    <row r="41" spans="1:16" s="158" customFormat="1" ht="25.5">
      <c r="A41" s="132"/>
      <c r="B41" s="111"/>
      <c r="C41" s="169" t="s">
        <v>1126</v>
      </c>
      <c r="D41" s="170">
        <v>3</v>
      </c>
      <c r="E41" s="171" t="s">
        <v>371</v>
      </c>
      <c r="F41" s="171">
        <v>2</v>
      </c>
      <c r="G41" s="171" t="s">
        <v>352</v>
      </c>
      <c r="H41" s="172" t="s">
        <v>376</v>
      </c>
      <c r="I41" s="173" t="s">
        <v>377</v>
      </c>
      <c r="J41" s="171" t="s">
        <v>378</v>
      </c>
      <c r="K41" s="171" t="s">
        <v>346</v>
      </c>
      <c r="L41" s="174">
        <v>1000000</v>
      </c>
      <c r="M41" s="171">
        <v>1</v>
      </c>
      <c r="N41" s="175">
        <f>$L41*M41</f>
        <v>1000000</v>
      </c>
      <c r="O41" s="157"/>
      <c r="P41" s="167"/>
    </row>
    <row r="42" spans="1:16" s="158" customFormat="1" ht="26.25" thickBot="1">
      <c r="A42" s="132"/>
      <c r="B42" s="111"/>
      <c r="C42" s="169" t="s">
        <v>1126</v>
      </c>
      <c r="D42" s="170">
        <v>3</v>
      </c>
      <c r="E42" s="171" t="s">
        <v>371</v>
      </c>
      <c r="F42" s="171">
        <v>3</v>
      </c>
      <c r="G42" s="171" t="s">
        <v>352</v>
      </c>
      <c r="H42" s="172" t="s">
        <v>379</v>
      </c>
      <c r="I42" s="173" t="s">
        <v>380</v>
      </c>
      <c r="J42" s="171" t="s">
        <v>381</v>
      </c>
      <c r="K42" s="171" t="s">
        <v>346</v>
      </c>
      <c r="L42" s="174">
        <v>1830000</v>
      </c>
      <c r="M42" s="171">
        <v>1</v>
      </c>
      <c r="N42" s="175">
        <f>$L42*M42</f>
        <v>1830000</v>
      </c>
      <c r="O42" s="157"/>
      <c r="P42" s="167"/>
    </row>
    <row r="43" spans="1:16" s="158" customFormat="1" ht="153.75" thickBot="1">
      <c r="A43" s="132"/>
      <c r="B43" s="111"/>
      <c r="C43" s="176" t="s">
        <v>1126</v>
      </c>
      <c r="D43" s="170">
        <v>3</v>
      </c>
      <c r="E43" s="171" t="s">
        <v>371</v>
      </c>
      <c r="F43" s="171">
        <v>4</v>
      </c>
      <c r="G43" s="171" t="s">
        <v>493</v>
      </c>
      <c r="H43" s="172" t="s">
        <v>382</v>
      </c>
      <c r="I43" s="173" t="s">
        <v>383</v>
      </c>
      <c r="J43" s="171" t="s">
        <v>384</v>
      </c>
      <c r="K43" s="171" t="s">
        <v>346</v>
      </c>
      <c r="L43" s="188">
        <v>1885800</v>
      </c>
      <c r="M43" s="189">
        <v>1</v>
      </c>
      <c r="N43" s="175">
        <f t="shared" si="0"/>
        <v>1885800</v>
      </c>
      <c r="O43" s="190"/>
      <c r="P43" s="191">
        <f>SUM(N40:N43)</f>
        <v>7778200</v>
      </c>
    </row>
    <row r="44" spans="1:16" s="158" customFormat="1" ht="140.25">
      <c r="A44" s="132"/>
      <c r="B44" s="111"/>
      <c r="C44" s="192" t="s">
        <v>1130</v>
      </c>
      <c r="D44" s="170">
        <v>4</v>
      </c>
      <c r="E44" s="171" t="s">
        <v>386</v>
      </c>
      <c r="F44" s="171">
        <v>1</v>
      </c>
      <c r="G44" s="171" t="s">
        <v>493</v>
      </c>
      <c r="H44" s="172" t="s">
        <v>387</v>
      </c>
      <c r="I44" s="173" t="s">
        <v>388</v>
      </c>
      <c r="J44" s="171" t="s">
        <v>389</v>
      </c>
      <c r="K44" s="171" t="s">
        <v>346</v>
      </c>
      <c r="L44" s="174">
        <v>2066400</v>
      </c>
      <c r="M44" s="171">
        <v>11</v>
      </c>
      <c r="N44" s="175">
        <f t="shared" si="0"/>
        <v>22730400</v>
      </c>
      <c r="O44" s="157"/>
      <c r="P44" s="167"/>
    </row>
    <row r="45" spans="1:16" s="158" customFormat="1" ht="25.5">
      <c r="A45" s="132"/>
      <c r="B45" s="111"/>
      <c r="C45" s="169" t="s">
        <v>1130</v>
      </c>
      <c r="D45" s="170">
        <v>4</v>
      </c>
      <c r="E45" s="171" t="s">
        <v>386</v>
      </c>
      <c r="F45" s="171">
        <v>2</v>
      </c>
      <c r="G45" s="171" t="s">
        <v>372</v>
      </c>
      <c r="H45" s="172" t="s">
        <v>390</v>
      </c>
      <c r="I45" s="173" t="s">
        <v>391</v>
      </c>
      <c r="J45" s="171" t="s">
        <v>392</v>
      </c>
      <c r="K45" s="171" t="s">
        <v>346</v>
      </c>
      <c r="L45" s="188">
        <v>1601800</v>
      </c>
      <c r="M45" s="189">
        <v>2</v>
      </c>
      <c r="N45" s="175">
        <f t="shared" si="0"/>
        <v>3203600</v>
      </c>
      <c r="O45" s="157"/>
      <c r="P45" s="167"/>
    </row>
    <row r="46" spans="1:16" s="158" customFormat="1" ht="38.25">
      <c r="A46" s="132"/>
      <c r="B46" s="111"/>
      <c r="C46" s="169" t="s">
        <v>1130</v>
      </c>
      <c r="D46" s="170">
        <v>4</v>
      </c>
      <c r="E46" s="171" t="s">
        <v>386</v>
      </c>
      <c r="F46" s="171">
        <v>3</v>
      </c>
      <c r="G46" s="171" t="s">
        <v>372</v>
      </c>
      <c r="H46" s="172" t="s">
        <v>393</v>
      </c>
      <c r="I46" s="173" t="s">
        <v>394</v>
      </c>
      <c r="J46" s="171" t="s">
        <v>395</v>
      </c>
      <c r="K46" s="171" t="s">
        <v>346</v>
      </c>
      <c r="L46" s="188">
        <v>305000</v>
      </c>
      <c r="M46" s="189">
        <v>2</v>
      </c>
      <c r="N46" s="175">
        <f t="shared" si="0"/>
        <v>610000</v>
      </c>
      <c r="O46" s="157"/>
      <c r="P46" s="167"/>
    </row>
    <row r="47" spans="1:16" s="158" customFormat="1" ht="25.5">
      <c r="A47" s="132"/>
      <c r="B47" s="111"/>
      <c r="C47" s="169" t="s">
        <v>1130</v>
      </c>
      <c r="D47" s="170">
        <v>4</v>
      </c>
      <c r="E47" s="171" t="s">
        <v>386</v>
      </c>
      <c r="F47" s="171">
        <v>4</v>
      </c>
      <c r="G47" s="171" t="s">
        <v>372</v>
      </c>
      <c r="H47" s="172" t="s">
        <v>396</v>
      </c>
      <c r="I47" s="173" t="s">
        <v>397</v>
      </c>
      <c r="J47" s="171" t="s">
        <v>398</v>
      </c>
      <c r="K47" s="171" t="s">
        <v>346</v>
      </c>
      <c r="L47" s="188">
        <v>248000</v>
      </c>
      <c r="M47" s="189">
        <v>1</v>
      </c>
      <c r="N47" s="175">
        <f t="shared" si="0"/>
        <v>248000</v>
      </c>
      <c r="O47" s="157"/>
      <c r="P47" s="167"/>
    </row>
    <row r="48" spans="1:16" s="158" customFormat="1" ht="38.25">
      <c r="A48" s="132"/>
      <c r="B48" s="111"/>
      <c r="C48" s="169" t="s">
        <v>1130</v>
      </c>
      <c r="D48" s="170">
        <v>4</v>
      </c>
      <c r="E48" s="171" t="s">
        <v>386</v>
      </c>
      <c r="F48" s="171">
        <v>5</v>
      </c>
      <c r="G48" s="171" t="s">
        <v>372</v>
      </c>
      <c r="H48" s="172" t="s">
        <v>399</v>
      </c>
      <c r="I48" s="173" t="s">
        <v>400</v>
      </c>
      <c r="J48" s="171" t="s">
        <v>401</v>
      </c>
      <c r="K48" s="171" t="s">
        <v>346</v>
      </c>
      <c r="L48" s="188">
        <v>6380000</v>
      </c>
      <c r="M48" s="189">
        <v>1</v>
      </c>
      <c r="N48" s="175">
        <f t="shared" si="0"/>
        <v>6380000</v>
      </c>
      <c r="O48" s="157"/>
      <c r="P48" s="167"/>
    </row>
    <row r="49" spans="1:16" s="158" customFormat="1" ht="25.5">
      <c r="A49" s="132"/>
      <c r="B49" s="111"/>
      <c r="C49" s="169" t="s">
        <v>1130</v>
      </c>
      <c r="D49" s="170">
        <v>4</v>
      </c>
      <c r="E49" s="171" t="s">
        <v>386</v>
      </c>
      <c r="F49" s="171">
        <v>6</v>
      </c>
      <c r="G49" s="171" t="s">
        <v>372</v>
      </c>
      <c r="H49" s="172" t="s">
        <v>402</v>
      </c>
      <c r="I49" s="173" t="s">
        <v>403</v>
      </c>
      <c r="J49" s="171" t="s">
        <v>404</v>
      </c>
      <c r="K49" s="171" t="s">
        <v>346</v>
      </c>
      <c r="L49" s="188">
        <v>1566000</v>
      </c>
      <c r="M49" s="189">
        <v>3</v>
      </c>
      <c r="N49" s="175">
        <f t="shared" si="0"/>
        <v>4698000</v>
      </c>
      <c r="O49" s="157"/>
      <c r="P49" s="167"/>
    </row>
    <row r="50" spans="1:16" s="158" customFormat="1" ht="140.25">
      <c r="A50" s="132"/>
      <c r="B50" s="111"/>
      <c r="C50" s="169" t="s">
        <v>1130</v>
      </c>
      <c r="D50" s="170">
        <v>4</v>
      </c>
      <c r="E50" s="171" t="s">
        <v>386</v>
      </c>
      <c r="F50" s="171">
        <v>7</v>
      </c>
      <c r="G50" s="171" t="s">
        <v>372</v>
      </c>
      <c r="H50" s="172" t="s">
        <v>405</v>
      </c>
      <c r="I50" s="173" t="s">
        <v>406</v>
      </c>
      <c r="J50" s="171" t="s">
        <v>407</v>
      </c>
      <c r="K50" s="171" t="s">
        <v>346</v>
      </c>
      <c r="L50" s="188">
        <v>2320000</v>
      </c>
      <c r="M50" s="189">
        <v>1</v>
      </c>
      <c r="N50" s="175">
        <f t="shared" si="0"/>
        <v>2320000</v>
      </c>
      <c r="O50" s="157"/>
      <c r="P50" s="167"/>
    </row>
    <row r="51" spans="1:16" s="158" customFormat="1" ht="38.25">
      <c r="A51" s="132"/>
      <c r="B51" s="111"/>
      <c r="C51" s="169" t="s">
        <v>1130</v>
      </c>
      <c r="D51" s="170">
        <v>4</v>
      </c>
      <c r="E51" s="171" t="s">
        <v>386</v>
      </c>
      <c r="F51" s="171">
        <v>8</v>
      </c>
      <c r="G51" s="171" t="s">
        <v>372</v>
      </c>
      <c r="H51" s="172" t="s">
        <v>408</v>
      </c>
      <c r="I51" s="173" t="s">
        <v>409</v>
      </c>
      <c r="J51" s="171" t="s">
        <v>410</v>
      </c>
      <c r="K51" s="171" t="s">
        <v>346</v>
      </c>
      <c r="L51" s="188">
        <v>2400000</v>
      </c>
      <c r="M51" s="189">
        <v>1</v>
      </c>
      <c r="N51" s="175">
        <f t="shared" si="0"/>
        <v>2400000</v>
      </c>
      <c r="O51" s="157"/>
      <c r="P51" s="167"/>
    </row>
    <row r="52" spans="1:16" s="158" customFormat="1" ht="140.25">
      <c r="A52" s="132"/>
      <c r="B52" s="111"/>
      <c r="C52" s="169" t="s">
        <v>1130</v>
      </c>
      <c r="D52" s="170">
        <v>4</v>
      </c>
      <c r="E52" s="171" t="s">
        <v>386</v>
      </c>
      <c r="F52" s="171">
        <v>9</v>
      </c>
      <c r="G52" s="171" t="s">
        <v>372</v>
      </c>
      <c r="H52" s="172" t="s">
        <v>411</v>
      </c>
      <c r="I52" s="173" t="s">
        <v>412</v>
      </c>
      <c r="J52" s="171" t="s">
        <v>413</v>
      </c>
      <c r="K52" s="171" t="s">
        <v>346</v>
      </c>
      <c r="L52" s="188">
        <v>4060000</v>
      </c>
      <c r="M52" s="189">
        <v>1</v>
      </c>
      <c r="N52" s="175">
        <f t="shared" si="0"/>
        <v>4060000</v>
      </c>
      <c r="O52" s="157"/>
      <c r="P52" s="167"/>
    </row>
    <row r="53" spans="1:16" s="158" customFormat="1" ht="51">
      <c r="A53" s="132"/>
      <c r="B53" s="111"/>
      <c r="C53" s="169" t="s">
        <v>1130</v>
      </c>
      <c r="D53" s="170">
        <v>4</v>
      </c>
      <c r="E53" s="171" t="s">
        <v>386</v>
      </c>
      <c r="F53" s="171">
        <v>10</v>
      </c>
      <c r="G53" s="171" t="s">
        <v>372</v>
      </c>
      <c r="H53" s="172" t="s">
        <v>414</v>
      </c>
      <c r="I53" s="173" t="s">
        <v>415</v>
      </c>
      <c r="J53" s="171"/>
      <c r="K53" s="171" t="s">
        <v>346</v>
      </c>
      <c r="L53" s="188">
        <v>663836</v>
      </c>
      <c r="M53" s="189">
        <v>1</v>
      </c>
      <c r="N53" s="175">
        <f t="shared" si="0"/>
        <v>663836</v>
      </c>
      <c r="O53" s="157"/>
      <c r="P53" s="167"/>
    </row>
    <row r="54" spans="1:16" s="158" customFormat="1" ht="153">
      <c r="A54" s="132"/>
      <c r="B54" s="111"/>
      <c r="C54" s="169" t="s">
        <v>1130</v>
      </c>
      <c r="D54" s="170">
        <v>4</v>
      </c>
      <c r="E54" s="171" t="s">
        <v>386</v>
      </c>
      <c r="F54" s="171">
        <v>11</v>
      </c>
      <c r="G54" s="171" t="s">
        <v>372</v>
      </c>
      <c r="H54" s="172" t="s">
        <v>416</v>
      </c>
      <c r="I54" s="173" t="s">
        <v>417</v>
      </c>
      <c r="J54" s="171" t="s">
        <v>418</v>
      </c>
      <c r="K54" s="171" t="s">
        <v>346</v>
      </c>
      <c r="L54" s="188">
        <v>4193400</v>
      </c>
      <c r="M54" s="189">
        <v>1</v>
      </c>
      <c r="N54" s="175">
        <f t="shared" si="0"/>
        <v>4193400</v>
      </c>
      <c r="O54" s="157"/>
      <c r="P54" s="167"/>
    </row>
    <row r="55" spans="1:16" s="158" customFormat="1" ht="102.75" thickBot="1">
      <c r="A55" s="132"/>
      <c r="B55" s="111"/>
      <c r="C55" s="193" t="s">
        <v>1130</v>
      </c>
      <c r="D55" s="183">
        <v>5</v>
      </c>
      <c r="E55" s="184" t="s">
        <v>386</v>
      </c>
      <c r="F55" s="184">
        <v>12</v>
      </c>
      <c r="G55" s="184" t="s">
        <v>372</v>
      </c>
      <c r="H55" s="185" t="s">
        <v>419</v>
      </c>
      <c r="I55" s="186" t="s">
        <v>1131</v>
      </c>
      <c r="J55" s="184" t="s">
        <v>1132</v>
      </c>
      <c r="K55" s="184" t="s">
        <v>346</v>
      </c>
      <c r="L55" s="194">
        <v>890000</v>
      </c>
      <c r="M55" s="195">
        <v>1</v>
      </c>
      <c r="N55" s="175">
        <f t="shared" si="0"/>
        <v>890000</v>
      </c>
      <c r="O55" s="157"/>
      <c r="P55" s="196"/>
    </row>
    <row r="56" spans="1:16" s="158" customFormat="1" ht="102.75" thickBot="1">
      <c r="A56" s="132"/>
      <c r="B56" s="111"/>
      <c r="C56" s="197" t="s">
        <v>1130</v>
      </c>
      <c r="D56" s="183">
        <v>4</v>
      </c>
      <c r="E56" s="184" t="s">
        <v>386</v>
      </c>
      <c r="F56" s="184">
        <v>13</v>
      </c>
      <c r="G56" s="184" t="s">
        <v>372</v>
      </c>
      <c r="H56" s="185" t="s">
        <v>1133</v>
      </c>
      <c r="I56" s="186" t="s">
        <v>1134</v>
      </c>
      <c r="J56" s="184" t="s">
        <v>1135</v>
      </c>
      <c r="K56" s="184" t="s">
        <v>346</v>
      </c>
      <c r="L56" s="187">
        <v>2436000</v>
      </c>
      <c r="M56" s="184">
        <v>1</v>
      </c>
      <c r="N56" s="175">
        <f t="shared" si="0"/>
        <v>2436000</v>
      </c>
      <c r="O56" s="198"/>
      <c r="P56" s="199">
        <f>SUM(N44:N56)</f>
        <v>54833236</v>
      </c>
    </row>
    <row r="57" spans="1:16" s="158" customFormat="1" ht="13.5" thickBot="1">
      <c r="A57" s="132"/>
      <c r="B57" s="111"/>
      <c r="C57" s="200" t="s">
        <v>1136</v>
      </c>
      <c r="D57" s="170">
        <v>5</v>
      </c>
      <c r="E57" s="171" t="s">
        <v>423</v>
      </c>
      <c r="F57" s="171">
        <v>1</v>
      </c>
      <c r="G57" s="171" t="s">
        <v>493</v>
      </c>
      <c r="H57" s="172" t="s">
        <v>424</v>
      </c>
      <c r="I57" s="173" t="s">
        <v>314</v>
      </c>
      <c r="J57" s="171" t="s">
        <v>79</v>
      </c>
      <c r="K57" s="171" t="s">
        <v>425</v>
      </c>
      <c r="L57" s="174">
        <v>1885800</v>
      </c>
      <c r="M57" s="171">
        <v>10</v>
      </c>
      <c r="N57" s="175">
        <f>$L57*M57</f>
        <v>18858000</v>
      </c>
      <c r="O57" s="157"/>
      <c r="P57" s="167"/>
    </row>
    <row r="58" spans="1:16" s="158" customFormat="1" ht="26.25" thickBot="1">
      <c r="A58" s="132"/>
      <c r="B58" s="111"/>
      <c r="C58" s="176" t="s">
        <v>1136</v>
      </c>
      <c r="D58" s="170">
        <v>5</v>
      </c>
      <c r="E58" s="171" t="s">
        <v>426</v>
      </c>
      <c r="F58" s="171">
        <v>2</v>
      </c>
      <c r="G58" s="171" t="s">
        <v>427</v>
      </c>
      <c r="H58" s="172" t="s">
        <v>428</v>
      </c>
      <c r="I58" s="173" t="s">
        <v>429</v>
      </c>
      <c r="J58" s="171"/>
      <c r="K58" s="171" t="s">
        <v>425</v>
      </c>
      <c r="L58" s="174">
        <v>200000</v>
      </c>
      <c r="M58" s="171">
        <v>1</v>
      </c>
      <c r="N58" s="175">
        <f>$L58*M58</f>
        <v>200000</v>
      </c>
      <c r="O58" s="198"/>
      <c r="P58" s="201">
        <f>SUM(N57:N58)</f>
        <v>19058000</v>
      </c>
    </row>
    <row r="59" spans="1:16" s="158" customFormat="1" ht="12.75">
      <c r="A59" s="132"/>
      <c r="B59" s="111"/>
      <c r="C59" s="200" t="s">
        <v>1136</v>
      </c>
      <c r="D59" s="170">
        <v>6</v>
      </c>
      <c r="E59" s="171" t="s">
        <v>431</v>
      </c>
      <c r="F59" s="171">
        <v>1</v>
      </c>
      <c r="G59" s="171" t="s">
        <v>372</v>
      </c>
      <c r="H59" s="172" t="s">
        <v>432</v>
      </c>
      <c r="I59" s="172" t="s">
        <v>433</v>
      </c>
      <c r="J59" s="171" t="s">
        <v>434</v>
      </c>
      <c r="K59" s="171" t="s">
        <v>425</v>
      </c>
      <c r="L59" s="174">
        <v>2858100.336</v>
      </c>
      <c r="M59" s="171">
        <v>1</v>
      </c>
      <c r="N59" s="175">
        <f>$L59*M59</f>
        <v>2858100.336</v>
      </c>
      <c r="O59" s="157"/>
      <c r="P59" s="167"/>
    </row>
    <row r="60" spans="1:16" s="158" customFormat="1" ht="25.5">
      <c r="A60" s="132"/>
      <c r="B60" s="111"/>
      <c r="C60" s="200" t="s">
        <v>1136</v>
      </c>
      <c r="D60" s="170">
        <v>6</v>
      </c>
      <c r="E60" s="171" t="s">
        <v>431</v>
      </c>
      <c r="F60" s="171">
        <v>2</v>
      </c>
      <c r="G60" s="171" t="s">
        <v>372</v>
      </c>
      <c r="H60" s="172" t="s">
        <v>435</v>
      </c>
      <c r="I60" s="172" t="s">
        <v>436</v>
      </c>
      <c r="J60" s="171" t="s">
        <v>434</v>
      </c>
      <c r="K60" s="171" t="s">
        <v>425</v>
      </c>
      <c r="L60" s="174">
        <v>917650.944</v>
      </c>
      <c r="M60" s="171">
        <v>1</v>
      </c>
      <c r="N60" s="175">
        <f aca="true" t="shared" si="1" ref="N60:N80">$L60*M60</f>
        <v>917650.944</v>
      </c>
      <c r="O60" s="157"/>
      <c r="P60" s="167"/>
    </row>
    <row r="61" spans="1:16" s="158" customFormat="1" ht="25.5">
      <c r="A61" s="132"/>
      <c r="B61" s="111"/>
      <c r="C61" s="200" t="s">
        <v>1136</v>
      </c>
      <c r="D61" s="170">
        <v>6</v>
      </c>
      <c r="E61" s="171" t="s">
        <v>431</v>
      </c>
      <c r="F61" s="171">
        <v>3</v>
      </c>
      <c r="G61" s="171" t="s">
        <v>372</v>
      </c>
      <c r="H61" s="172" t="s">
        <v>437</v>
      </c>
      <c r="I61" s="172" t="s">
        <v>438</v>
      </c>
      <c r="J61" s="171" t="s">
        <v>434</v>
      </c>
      <c r="K61" s="171" t="s">
        <v>425</v>
      </c>
      <c r="L61" s="174">
        <v>1840081.3199999998</v>
      </c>
      <c r="M61" s="171">
        <v>1</v>
      </c>
      <c r="N61" s="175">
        <f t="shared" si="1"/>
        <v>1840081.3199999998</v>
      </c>
      <c r="O61" s="157"/>
      <c r="P61" s="167"/>
    </row>
    <row r="62" spans="1:16" s="158" customFormat="1" ht="25.5">
      <c r="A62" s="132"/>
      <c r="B62" s="111"/>
      <c r="C62" s="200" t="s">
        <v>1136</v>
      </c>
      <c r="D62" s="170">
        <v>6</v>
      </c>
      <c r="E62" s="171" t="s">
        <v>431</v>
      </c>
      <c r="F62" s="171">
        <v>4</v>
      </c>
      <c r="G62" s="171" t="s">
        <v>372</v>
      </c>
      <c r="H62" s="172" t="s">
        <v>439</v>
      </c>
      <c r="I62" s="172" t="s">
        <v>440</v>
      </c>
      <c r="J62" s="171" t="s">
        <v>434</v>
      </c>
      <c r="K62" s="171" t="s">
        <v>425</v>
      </c>
      <c r="L62" s="174">
        <v>6069878.64</v>
      </c>
      <c r="M62" s="171">
        <v>1</v>
      </c>
      <c r="N62" s="175">
        <f t="shared" si="1"/>
        <v>6069878.64</v>
      </c>
      <c r="O62" s="157"/>
      <c r="P62" s="167"/>
    </row>
    <row r="63" spans="1:16" s="158" customFormat="1" ht="25.5">
      <c r="A63" s="132"/>
      <c r="B63" s="111"/>
      <c r="C63" s="200" t="s">
        <v>1136</v>
      </c>
      <c r="D63" s="170">
        <v>6</v>
      </c>
      <c r="E63" s="171" t="s">
        <v>431</v>
      </c>
      <c r="F63" s="171">
        <v>5</v>
      </c>
      <c r="G63" s="171" t="s">
        <v>372</v>
      </c>
      <c r="H63" s="172" t="s">
        <v>441</v>
      </c>
      <c r="I63" s="172" t="s">
        <v>442</v>
      </c>
      <c r="J63" s="171" t="s">
        <v>434</v>
      </c>
      <c r="K63" s="171" t="s">
        <v>425</v>
      </c>
      <c r="L63" s="174">
        <v>673899.9119999999</v>
      </c>
      <c r="M63" s="171">
        <v>1</v>
      </c>
      <c r="N63" s="175">
        <f t="shared" si="1"/>
        <v>673899.9119999999</v>
      </c>
      <c r="O63" s="157"/>
      <c r="P63" s="167"/>
    </row>
    <row r="64" spans="1:16" s="158" customFormat="1" ht="12.75">
      <c r="A64" s="132"/>
      <c r="B64" s="111"/>
      <c r="C64" s="200" t="s">
        <v>1136</v>
      </c>
      <c r="D64" s="170">
        <v>6</v>
      </c>
      <c r="E64" s="171" t="s">
        <v>431</v>
      </c>
      <c r="F64" s="171">
        <v>6</v>
      </c>
      <c r="G64" s="171" t="s">
        <v>372</v>
      </c>
      <c r="H64" s="172" t="s">
        <v>443</v>
      </c>
      <c r="I64" s="172" t="s">
        <v>444</v>
      </c>
      <c r="J64" s="171" t="s">
        <v>434</v>
      </c>
      <c r="K64" s="171" t="s">
        <v>425</v>
      </c>
      <c r="L64" s="174">
        <v>3618030.0239999997</v>
      </c>
      <c r="M64" s="171">
        <v>1</v>
      </c>
      <c r="N64" s="175">
        <f t="shared" si="1"/>
        <v>3618030.0239999997</v>
      </c>
      <c r="O64" s="157"/>
      <c r="P64" s="167"/>
    </row>
    <row r="65" spans="1:16" s="158" customFormat="1" ht="25.5">
      <c r="A65" s="132"/>
      <c r="B65" s="111"/>
      <c r="C65" s="200" t="s">
        <v>1136</v>
      </c>
      <c r="D65" s="170">
        <v>6</v>
      </c>
      <c r="E65" s="171" t="s">
        <v>431</v>
      </c>
      <c r="F65" s="171">
        <v>7</v>
      </c>
      <c r="G65" s="171" t="s">
        <v>372</v>
      </c>
      <c r="H65" s="172" t="s">
        <v>445</v>
      </c>
      <c r="I65" s="172" t="s">
        <v>446</v>
      </c>
      <c r="J65" s="171" t="s">
        <v>434</v>
      </c>
      <c r="K65" s="171" t="s">
        <v>425</v>
      </c>
      <c r="L65" s="174">
        <v>1228314.0239999997</v>
      </c>
      <c r="M65" s="171">
        <v>1</v>
      </c>
      <c r="N65" s="175">
        <f t="shared" si="1"/>
        <v>1228314.0239999997</v>
      </c>
      <c r="O65" s="157"/>
      <c r="P65" s="167"/>
    </row>
    <row r="66" spans="1:16" s="158" customFormat="1" ht="12.75">
      <c r="A66" s="132"/>
      <c r="B66" s="111"/>
      <c r="C66" s="200" t="s">
        <v>1136</v>
      </c>
      <c r="D66" s="170">
        <v>6</v>
      </c>
      <c r="E66" s="171" t="s">
        <v>431</v>
      </c>
      <c r="F66" s="171">
        <v>8</v>
      </c>
      <c r="G66" s="171" t="s">
        <v>372</v>
      </c>
      <c r="H66" s="172" t="s">
        <v>447</v>
      </c>
      <c r="I66" s="172" t="s">
        <v>448</v>
      </c>
      <c r="J66" s="171" t="s">
        <v>434</v>
      </c>
      <c r="K66" s="171" t="s">
        <v>425</v>
      </c>
      <c r="L66" s="174">
        <v>53529.638399999996</v>
      </c>
      <c r="M66" s="171">
        <v>1</v>
      </c>
      <c r="N66" s="175">
        <f t="shared" si="1"/>
        <v>53529.638399999996</v>
      </c>
      <c r="O66" s="157"/>
      <c r="P66" s="167"/>
    </row>
    <row r="67" spans="1:16" s="158" customFormat="1" ht="12.75">
      <c r="A67" s="132"/>
      <c r="B67" s="111"/>
      <c r="C67" s="200" t="s">
        <v>1136</v>
      </c>
      <c r="D67" s="170">
        <v>6</v>
      </c>
      <c r="E67" s="171" t="s">
        <v>431</v>
      </c>
      <c r="F67" s="171">
        <v>9</v>
      </c>
      <c r="G67" s="171" t="s">
        <v>372</v>
      </c>
      <c r="H67" s="172" t="s">
        <v>449</v>
      </c>
      <c r="I67" s="172" t="s">
        <v>450</v>
      </c>
      <c r="J67" s="171" t="s">
        <v>434</v>
      </c>
      <c r="K67" s="171" t="s">
        <v>425</v>
      </c>
      <c r="L67" s="174">
        <v>702576.504</v>
      </c>
      <c r="M67" s="171">
        <v>1</v>
      </c>
      <c r="N67" s="175">
        <f t="shared" si="1"/>
        <v>702576.504</v>
      </c>
      <c r="O67" s="157"/>
      <c r="P67" s="167"/>
    </row>
    <row r="68" spans="1:16" s="158" customFormat="1" ht="25.5">
      <c r="A68" s="132"/>
      <c r="B68" s="111"/>
      <c r="C68" s="200" t="s">
        <v>1136</v>
      </c>
      <c r="D68" s="170">
        <v>6</v>
      </c>
      <c r="E68" s="171" t="s">
        <v>431</v>
      </c>
      <c r="F68" s="171">
        <v>10</v>
      </c>
      <c r="G68" s="171" t="s">
        <v>372</v>
      </c>
      <c r="H68" s="172" t="s">
        <v>451</v>
      </c>
      <c r="I68" s="172" t="s">
        <v>452</v>
      </c>
      <c r="J68" s="171" t="s">
        <v>434</v>
      </c>
      <c r="K68" s="171" t="s">
        <v>425</v>
      </c>
      <c r="L68" s="174">
        <v>1816184.16</v>
      </c>
      <c r="M68" s="171">
        <v>1</v>
      </c>
      <c r="N68" s="175">
        <f t="shared" si="1"/>
        <v>1816184.16</v>
      </c>
      <c r="O68" s="157"/>
      <c r="P68" s="167"/>
    </row>
    <row r="69" spans="1:16" s="158" customFormat="1" ht="12.75">
      <c r="A69" s="132"/>
      <c r="B69" s="111"/>
      <c r="C69" s="200" t="s">
        <v>1136</v>
      </c>
      <c r="D69" s="170">
        <v>6</v>
      </c>
      <c r="E69" s="171" t="s">
        <v>431</v>
      </c>
      <c r="F69" s="171">
        <v>11</v>
      </c>
      <c r="G69" s="171" t="s">
        <v>372</v>
      </c>
      <c r="H69" s="172" t="s">
        <v>453</v>
      </c>
      <c r="I69" s="172" t="s">
        <v>454</v>
      </c>
      <c r="J69" s="171" t="s">
        <v>434</v>
      </c>
      <c r="K69" s="171" t="s">
        <v>425</v>
      </c>
      <c r="L69" s="174">
        <v>151507.9944</v>
      </c>
      <c r="M69" s="171">
        <v>1</v>
      </c>
      <c r="N69" s="175">
        <f t="shared" si="1"/>
        <v>151507.9944</v>
      </c>
      <c r="O69" s="157"/>
      <c r="P69" s="167"/>
    </row>
    <row r="70" spans="1:16" s="158" customFormat="1" ht="12.75">
      <c r="A70" s="132"/>
      <c r="B70" s="111"/>
      <c r="C70" s="200" t="s">
        <v>1136</v>
      </c>
      <c r="D70" s="170">
        <v>6</v>
      </c>
      <c r="E70" s="171" t="s">
        <v>431</v>
      </c>
      <c r="F70" s="171">
        <v>12</v>
      </c>
      <c r="G70" s="171" t="s">
        <v>372</v>
      </c>
      <c r="H70" s="172" t="s">
        <v>455</v>
      </c>
      <c r="I70" s="172" t="s">
        <v>456</v>
      </c>
      <c r="J70" s="171" t="s">
        <v>434</v>
      </c>
      <c r="K70" s="171" t="s">
        <v>425</v>
      </c>
      <c r="L70" s="174">
        <v>48272.263199999994</v>
      </c>
      <c r="M70" s="171">
        <v>2</v>
      </c>
      <c r="N70" s="175">
        <f t="shared" si="1"/>
        <v>96544.52639999999</v>
      </c>
      <c r="O70" s="157"/>
      <c r="P70" s="167"/>
    </row>
    <row r="71" spans="1:16" s="158" customFormat="1" ht="12.75">
      <c r="A71" s="132"/>
      <c r="B71" s="111"/>
      <c r="C71" s="200" t="s">
        <v>1136</v>
      </c>
      <c r="D71" s="170">
        <v>6</v>
      </c>
      <c r="E71" s="171" t="s">
        <v>431</v>
      </c>
      <c r="F71" s="171">
        <v>13</v>
      </c>
      <c r="G71" s="171" t="s">
        <v>372</v>
      </c>
      <c r="H71" s="172" t="s">
        <v>457</v>
      </c>
      <c r="I71" s="172" t="s">
        <v>458</v>
      </c>
      <c r="J71" s="171" t="s">
        <v>459</v>
      </c>
      <c r="K71" s="171" t="s">
        <v>425</v>
      </c>
      <c r="L71" s="174">
        <v>115346</v>
      </c>
      <c r="M71" s="171">
        <v>10</v>
      </c>
      <c r="N71" s="175">
        <f t="shared" si="1"/>
        <v>1153460</v>
      </c>
      <c r="O71" s="157"/>
      <c r="P71" s="167"/>
    </row>
    <row r="72" spans="1:16" s="158" customFormat="1" ht="25.5">
      <c r="A72" s="132"/>
      <c r="B72" s="111"/>
      <c r="C72" s="200" t="s">
        <v>1136</v>
      </c>
      <c r="D72" s="170">
        <v>6</v>
      </c>
      <c r="E72" s="171" t="s">
        <v>431</v>
      </c>
      <c r="F72" s="171">
        <v>14</v>
      </c>
      <c r="G72" s="171" t="s">
        <v>372</v>
      </c>
      <c r="H72" s="172" t="s">
        <v>460</v>
      </c>
      <c r="I72" s="172" t="s">
        <v>461</v>
      </c>
      <c r="J72" s="171" t="s">
        <v>462</v>
      </c>
      <c r="K72" s="171" t="s">
        <v>425</v>
      </c>
      <c r="L72" s="174">
        <v>120927</v>
      </c>
      <c r="M72" s="171">
        <v>10</v>
      </c>
      <c r="N72" s="175">
        <f t="shared" si="1"/>
        <v>1209270</v>
      </c>
      <c r="O72" s="157"/>
      <c r="P72" s="167"/>
    </row>
    <row r="73" spans="1:16" s="158" customFormat="1" ht="25.5">
      <c r="A73" s="132"/>
      <c r="B73" s="111"/>
      <c r="C73" s="200" t="s">
        <v>1136</v>
      </c>
      <c r="D73" s="170">
        <v>6</v>
      </c>
      <c r="E73" s="171" t="s">
        <v>431</v>
      </c>
      <c r="F73" s="171">
        <v>15</v>
      </c>
      <c r="G73" s="171" t="s">
        <v>372</v>
      </c>
      <c r="H73" s="172" t="s">
        <v>463</v>
      </c>
      <c r="I73" s="172" t="s">
        <v>464</v>
      </c>
      <c r="J73" s="171" t="s">
        <v>465</v>
      </c>
      <c r="K73" s="171" t="s">
        <v>466</v>
      </c>
      <c r="L73" s="174">
        <v>339524.5</v>
      </c>
      <c r="M73" s="171">
        <v>1</v>
      </c>
      <c r="N73" s="175">
        <f t="shared" si="1"/>
        <v>339524.5</v>
      </c>
      <c r="O73" s="157"/>
      <c r="P73" s="167"/>
    </row>
    <row r="74" spans="1:16" s="158" customFormat="1" ht="12.75">
      <c r="A74" s="132"/>
      <c r="B74" s="111"/>
      <c r="C74" s="200" t="s">
        <v>1136</v>
      </c>
      <c r="D74" s="170">
        <v>6</v>
      </c>
      <c r="E74" s="171" t="s">
        <v>431</v>
      </c>
      <c r="F74" s="171">
        <v>16</v>
      </c>
      <c r="G74" s="171" t="s">
        <v>372</v>
      </c>
      <c r="H74" s="173" t="s">
        <v>467</v>
      </c>
      <c r="I74" s="172" t="s">
        <v>468</v>
      </c>
      <c r="J74" s="171" t="s">
        <v>465</v>
      </c>
      <c r="K74" s="171" t="s">
        <v>466</v>
      </c>
      <c r="L74" s="174">
        <v>32557</v>
      </c>
      <c r="M74" s="171">
        <v>1</v>
      </c>
      <c r="N74" s="175">
        <f t="shared" si="1"/>
        <v>32557</v>
      </c>
      <c r="O74" s="157"/>
      <c r="P74" s="167"/>
    </row>
    <row r="75" spans="1:16" s="158" customFormat="1" ht="25.5">
      <c r="A75" s="132"/>
      <c r="B75" s="111"/>
      <c r="C75" s="200" t="s">
        <v>1136</v>
      </c>
      <c r="D75" s="170">
        <v>6</v>
      </c>
      <c r="E75" s="171" t="s">
        <v>431</v>
      </c>
      <c r="F75" s="171">
        <v>17</v>
      </c>
      <c r="G75" s="171" t="s">
        <v>372</v>
      </c>
      <c r="H75" s="173" t="s">
        <v>469</v>
      </c>
      <c r="I75" s="172" t="s">
        <v>470</v>
      </c>
      <c r="J75" s="171" t="s">
        <v>465</v>
      </c>
      <c r="K75" s="171" t="s">
        <v>466</v>
      </c>
      <c r="L75" s="174">
        <v>35705</v>
      </c>
      <c r="M75" s="171">
        <v>1</v>
      </c>
      <c r="N75" s="175">
        <f t="shared" si="1"/>
        <v>35705</v>
      </c>
      <c r="O75" s="157"/>
      <c r="P75" s="167"/>
    </row>
    <row r="76" spans="1:16" s="158" customFormat="1" ht="12.75">
      <c r="A76" s="132"/>
      <c r="B76" s="111"/>
      <c r="C76" s="200" t="s">
        <v>1136</v>
      </c>
      <c r="D76" s="170">
        <v>6</v>
      </c>
      <c r="E76" s="171" t="s">
        <v>431</v>
      </c>
      <c r="F76" s="171">
        <v>18</v>
      </c>
      <c r="G76" s="171" t="s">
        <v>372</v>
      </c>
      <c r="H76" s="173" t="s">
        <v>471</v>
      </c>
      <c r="I76" s="172" t="s">
        <v>472</v>
      </c>
      <c r="J76" s="171" t="s">
        <v>473</v>
      </c>
      <c r="K76" s="171" t="s">
        <v>425</v>
      </c>
      <c r="L76" s="174">
        <v>2795144</v>
      </c>
      <c r="M76" s="171">
        <v>1</v>
      </c>
      <c r="N76" s="175">
        <f t="shared" si="1"/>
        <v>2795144</v>
      </c>
      <c r="O76" s="157"/>
      <c r="P76" s="167"/>
    </row>
    <row r="77" spans="1:16" s="158" customFormat="1" ht="12.75">
      <c r="A77" s="132"/>
      <c r="B77" s="111"/>
      <c r="C77" s="200" t="s">
        <v>1136</v>
      </c>
      <c r="D77" s="170">
        <v>6</v>
      </c>
      <c r="E77" s="171" t="s">
        <v>431</v>
      </c>
      <c r="F77" s="171">
        <v>19</v>
      </c>
      <c r="G77" s="171" t="s">
        <v>372</v>
      </c>
      <c r="H77" s="173" t="s">
        <v>471</v>
      </c>
      <c r="I77" s="172" t="s">
        <v>474</v>
      </c>
      <c r="J77" s="171" t="s">
        <v>473</v>
      </c>
      <c r="K77" s="171" t="s">
        <v>425</v>
      </c>
      <c r="L77" s="174">
        <v>2122068</v>
      </c>
      <c r="M77" s="171">
        <v>1</v>
      </c>
      <c r="N77" s="175">
        <f t="shared" si="1"/>
        <v>2122068</v>
      </c>
      <c r="O77" s="157"/>
      <c r="P77" s="167"/>
    </row>
    <row r="78" spans="1:16" s="158" customFormat="1" ht="12.75">
      <c r="A78" s="132"/>
      <c r="B78" s="111"/>
      <c r="C78" s="200" t="s">
        <v>1136</v>
      </c>
      <c r="D78" s="170">
        <v>6</v>
      </c>
      <c r="E78" s="171" t="s">
        <v>431</v>
      </c>
      <c r="F78" s="171">
        <v>20</v>
      </c>
      <c r="G78" s="171" t="s">
        <v>372</v>
      </c>
      <c r="H78" s="173" t="s">
        <v>475</v>
      </c>
      <c r="I78" s="172" t="s">
        <v>476</v>
      </c>
      <c r="J78" s="171" t="s">
        <v>473</v>
      </c>
      <c r="K78" s="171" t="s">
        <v>425</v>
      </c>
      <c r="L78" s="174">
        <v>4033840</v>
      </c>
      <c r="M78" s="171">
        <v>1</v>
      </c>
      <c r="N78" s="175">
        <f t="shared" si="1"/>
        <v>4033840</v>
      </c>
      <c r="O78" s="157"/>
      <c r="P78" s="167"/>
    </row>
    <row r="79" spans="1:16" s="158" customFormat="1" ht="25.5">
      <c r="A79" s="132"/>
      <c r="B79" s="111"/>
      <c r="C79" s="200" t="s">
        <v>1136</v>
      </c>
      <c r="D79" s="170">
        <v>6</v>
      </c>
      <c r="E79" s="171" t="s">
        <v>431</v>
      </c>
      <c r="F79" s="171">
        <v>21</v>
      </c>
      <c r="G79" s="171" t="s">
        <v>372</v>
      </c>
      <c r="H79" s="173" t="s">
        <v>477</v>
      </c>
      <c r="I79" s="172" t="s">
        <v>478</v>
      </c>
      <c r="J79" s="171" t="s">
        <v>479</v>
      </c>
      <c r="K79" s="171" t="s">
        <v>425</v>
      </c>
      <c r="L79" s="174">
        <v>258568</v>
      </c>
      <c r="M79" s="171">
        <v>6</v>
      </c>
      <c r="N79" s="175">
        <f t="shared" si="1"/>
        <v>1551408</v>
      </c>
      <c r="O79" s="157"/>
      <c r="P79" s="167"/>
    </row>
    <row r="80" spans="1:16" s="158" customFormat="1" ht="26.25" thickBot="1">
      <c r="A80" s="132"/>
      <c r="B80" s="111"/>
      <c r="C80" s="200" t="s">
        <v>1136</v>
      </c>
      <c r="D80" s="170">
        <v>6</v>
      </c>
      <c r="E80" s="171" t="s">
        <v>431</v>
      </c>
      <c r="F80" s="171">
        <v>22</v>
      </c>
      <c r="G80" s="171" t="s">
        <v>372</v>
      </c>
      <c r="H80" s="173" t="s">
        <v>480</v>
      </c>
      <c r="I80" s="172" t="s">
        <v>481</v>
      </c>
      <c r="J80" s="171" t="s">
        <v>479</v>
      </c>
      <c r="K80" s="171" t="s">
        <v>425</v>
      </c>
      <c r="L80" s="174">
        <v>5730540</v>
      </c>
      <c r="M80" s="171">
        <v>1</v>
      </c>
      <c r="N80" s="175">
        <f t="shared" si="1"/>
        <v>5730540</v>
      </c>
      <c r="O80" s="157"/>
      <c r="P80" s="167"/>
    </row>
    <row r="81" spans="1:16" s="158" customFormat="1" ht="26.25" thickBot="1">
      <c r="A81" s="132"/>
      <c r="B81" s="111"/>
      <c r="C81" s="176" t="s">
        <v>1136</v>
      </c>
      <c r="D81" s="170">
        <v>6</v>
      </c>
      <c r="E81" s="171" t="s">
        <v>431</v>
      </c>
      <c r="F81" s="171">
        <v>23</v>
      </c>
      <c r="G81" s="171" t="s">
        <v>372</v>
      </c>
      <c r="H81" s="173" t="s">
        <v>482</v>
      </c>
      <c r="I81" s="172" t="s">
        <v>483</v>
      </c>
      <c r="J81" s="171" t="s">
        <v>484</v>
      </c>
      <c r="K81" s="171" t="s">
        <v>425</v>
      </c>
      <c r="L81" s="174">
        <v>9090480</v>
      </c>
      <c r="M81" s="171">
        <v>1</v>
      </c>
      <c r="N81" s="175">
        <f>$L81*M81</f>
        <v>9090480</v>
      </c>
      <c r="O81" s="198"/>
      <c r="P81" s="202">
        <f>SUM(N59:N81)</f>
        <v>48120294.5232</v>
      </c>
    </row>
    <row r="82" spans="1:16" s="158" customFormat="1" ht="114.75">
      <c r="A82" s="132"/>
      <c r="B82" s="111"/>
      <c r="C82" s="200" t="s">
        <v>1137</v>
      </c>
      <c r="D82" s="170">
        <v>7</v>
      </c>
      <c r="E82" s="171" t="s">
        <v>486</v>
      </c>
      <c r="F82" s="171">
        <v>1</v>
      </c>
      <c r="G82" s="171" t="s">
        <v>493</v>
      </c>
      <c r="H82" s="172" t="s">
        <v>487</v>
      </c>
      <c r="I82" s="173" t="s">
        <v>488</v>
      </c>
      <c r="J82" s="171" t="s">
        <v>489</v>
      </c>
      <c r="K82" s="171" t="s">
        <v>490</v>
      </c>
      <c r="L82" s="174">
        <v>1830000</v>
      </c>
      <c r="M82" s="171">
        <v>20</v>
      </c>
      <c r="N82" s="175">
        <f aca="true" t="shared" si="2" ref="N82:N89">L82*M82</f>
        <v>36600000</v>
      </c>
      <c r="O82" s="157"/>
      <c r="P82" s="167"/>
    </row>
    <row r="83" spans="1:16" s="158" customFormat="1" ht="51">
      <c r="A83" s="132"/>
      <c r="B83" s="111"/>
      <c r="C83" s="200" t="s">
        <v>1137</v>
      </c>
      <c r="D83" s="170">
        <v>7</v>
      </c>
      <c r="E83" s="171" t="s">
        <v>486</v>
      </c>
      <c r="F83" s="171">
        <v>2</v>
      </c>
      <c r="G83" s="171" t="s">
        <v>111</v>
      </c>
      <c r="H83" s="172" t="s">
        <v>491</v>
      </c>
      <c r="I83" s="173" t="s">
        <v>492</v>
      </c>
      <c r="J83" s="171"/>
      <c r="K83" s="171" t="s">
        <v>490</v>
      </c>
      <c r="L83" s="174">
        <v>5162000</v>
      </c>
      <c r="M83" s="171">
        <v>1</v>
      </c>
      <c r="N83" s="175">
        <f t="shared" si="2"/>
        <v>5162000</v>
      </c>
      <c r="O83" s="157"/>
      <c r="P83" s="167"/>
    </row>
    <row r="84" spans="1:16" s="158" customFormat="1" ht="51">
      <c r="A84" s="132"/>
      <c r="B84" s="111"/>
      <c r="C84" s="200" t="s">
        <v>1137</v>
      </c>
      <c r="D84" s="170">
        <v>7</v>
      </c>
      <c r="E84" s="171" t="s">
        <v>486</v>
      </c>
      <c r="F84" s="171">
        <v>3</v>
      </c>
      <c r="G84" s="171" t="s">
        <v>493</v>
      </c>
      <c r="H84" s="172" t="s">
        <v>494</v>
      </c>
      <c r="I84" s="173" t="s">
        <v>495</v>
      </c>
      <c r="J84" s="171" t="s">
        <v>489</v>
      </c>
      <c r="K84" s="171" t="s">
        <v>490</v>
      </c>
      <c r="L84" s="174">
        <v>846800</v>
      </c>
      <c r="M84" s="171">
        <v>1</v>
      </c>
      <c r="N84" s="175">
        <f t="shared" si="2"/>
        <v>846800</v>
      </c>
      <c r="O84" s="157"/>
      <c r="P84" s="167"/>
    </row>
    <row r="85" spans="1:16" s="158" customFormat="1" ht="51">
      <c r="A85" s="132"/>
      <c r="B85" s="111"/>
      <c r="C85" s="169" t="s">
        <v>1137</v>
      </c>
      <c r="D85" s="170">
        <v>7</v>
      </c>
      <c r="E85" s="171" t="s">
        <v>486</v>
      </c>
      <c r="F85" s="171">
        <v>5</v>
      </c>
      <c r="G85" s="171" t="s">
        <v>493</v>
      </c>
      <c r="H85" s="172" t="s">
        <v>496</v>
      </c>
      <c r="I85" s="173" t="s">
        <v>497</v>
      </c>
      <c r="J85" s="171"/>
      <c r="K85" s="171" t="s">
        <v>490</v>
      </c>
      <c r="L85" s="174">
        <v>168200</v>
      </c>
      <c r="M85" s="171">
        <v>20</v>
      </c>
      <c r="N85" s="175">
        <f t="shared" si="2"/>
        <v>3364000</v>
      </c>
      <c r="O85" s="157"/>
      <c r="P85" s="167"/>
    </row>
    <row r="86" spans="1:16" s="158" customFormat="1" ht="51">
      <c r="A86" s="132"/>
      <c r="B86" s="111"/>
      <c r="C86" s="169" t="s">
        <v>1137</v>
      </c>
      <c r="D86" s="170">
        <v>7</v>
      </c>
      <c r="E86" s="171" t="s">
        <v>486</v>
      </c>
      <c r="F86" s="171">
        <v>6</v>
      </c>
      <c r="G86" s="171" t="s">
        <v>493</v>
      </c>
      <c r="H86" s="172" t="s">
        <v>498</v>
      </c>
      <c r="I86" s="173" t="s">
        <v>499</v>
      </c>
      <c r="J86" s="171"/>
      <c r="K86" s="171" t="s">
        <v>490</v>
      </c>
      <c r="L86" s="174">
        <v>426880</v>
      </c>
      <c r="M86" s="171">
        <v>5</v>
      </c>
      <c r="N86" s="175">
        <f t="shared" si="2"/>
        <v>2134400</v>
      </c>
      <c r="O86" s="157"/>
      <c r="P86" s="167"/>
    </row>
    <row r="87" spans="1:16" s="158" customFormat="1" ht="51">
      <c r="A87" s="132"/>
      <c r="B87" s="111"/>
      <c r="C87" s="169" t="s">
        <v>1137</v>
      </c>
      <c r="D87" s="170">
        <v>7</v>
      </c>
      <c r="E87" s="171" t="s">
        <v>486</v>
      </c>
      <c r="F87" s="171">
        <v>9</v>
      </c>
      <c r="G87" s="171" t="s">
        <v>427</v>
      </c>
      <c r="H87" s="172" t="s">
        <v>500</v>
      </c>
      <c r="I87" s="173" t="s">
        <v>501</v>
      </c>
      <c r="J87" s="171" t="s">
        <v>502</v>
      </c>
      <c r="K87" s="171" t="s">
        <v>490</v>
      </c>
      <c r="L87" s="174">
        <v>1690000</v>
      </c>
      <c r="M87" s="171">
        <v>1</v>
      </c>
      <c r="N87" s="175">
        <f t="shared" si="2"/>
        <v>1690000</v>
      </c>
      <c r="O87" s="157"/>
      <c r="P87" s="167"/>
    </row>
    <row r="88" spans="1:16" s="158" customFormat="1" ht="90" thickBot="1">
      <c r="A88" s="132"/>
      <c r="B88" s="111"/>
      <c r="C88" s="169" t="s">
        <v>1137</v>
      </c>
      <c r="D88" s="170">
        <v>7</v>
      </c>
      <c r="E88" s="171" t="s">
        <v>486</v>
      </c>
      <c r="F88" s="171">
        <v>10</v>
      </c>
      <c r="G88" s="171" t="s">
        <v>427</v>
      </c>
      <c r="H88" s="172" t="s">
        <v>503</v>
      </c>
      <c r="I88" s="173" t="s">
        <v>504</v>
      </c>
      <c r="J88" s="171" t="s">
        <v>505</v>
      </c>
      <c r="K88" s="171" t="s">
        <v>490</v>
      </c>
      <c r="L88" s="174">
        <v>135000</v>
      </c>
      <c r="M88" s="171">
        <v>2</v>
      </c>
      <c r="N88" s="175">
        <f t="shared" si="2"/>
        <v>270000</v>
      </c>
      <c r="O88" s="157"/>
      <c r="P88" s="167"/>
    </row>
    <row r="89" spans="1:16" s="158" customFormat="1" ht="77.25" thickBot="1">
      <c r="A89" s="132"/>
      <c r="B89" s="179"/>
      <c r="C89" s="176" t="s">
        <v>1137</v>
      </c>
      <c r="D89" s="170">
        <v>7</v>
      </c>
      <c r="E89" s="203" t="s">
        <v>486</v>
      </c>
      <c r="F89" s="203">
        <v>11</v>
      </c>
      <c r="G89" s="203" t="s">
        <v>427</v>
      </c>
      <c r="H89" s="204" t="s">
        <v>506</v>
      </c>
      <c r="I89" s="205" t="s">
        <v>507</v>
      </c>
      <c r="J89" s="203" t="s">
        <v>508</v>
      </c>
      <c r="K89" s="203" t="s">
        <v>490</v>
      </c>
      <c r="L89" s="206">
        <v>99000</v>
      </c>
      <c r="M89" s="203">
        <v>2</v>
      </c>
      <c r="N89" s="175">
        <f t="shared" si="2"/>
        <v>198000</v>
      </c>
      <c r="O89" s="207"/>
      <c r="P89" s="208">
        <f>SUM(N82:N89)</f>
        <v>50265200</v>
      </c>
    </row>
    <row r="90" spans="1:16" ht="89.25">
      <c r="A90" s="132"/>
      <c r="B90" s="111"/>
      <c r="C90" s="200" t="s">
        <v>1138</v>
      </c>
      <c r="D90" s="170">
        <v>8</v>
      </c>
      <c r="E90" s="171" t="s">
        <v>510</v>
      </c>
      <c r="F90" s="171">
        <v>1</v>
      </c>
      <c r="G90" s="171" t="s">
        <v>511</v>
      </c>
      <c r="H90" s="171" t="s">
        <v>512</v>
      </c>
      <c r="I90" s="209" t="s">
        <v>513</v>
      </c>
      <c r="J90" s="171" t="s">
        <v>514</v>
      </c>
      <c r="K90" s="171" t="s">
        <v>515</v>
      </c>
      <c r="L90" s="174">
        <v>26100000</v>
      </c>
      <c r="M90" s="171">
        <v>1</v>
      </c>
      <c r="N90" s="175">
        <f>+L90*M90</f>
        <v>26100000</v>
      </c>
      <c r="O90" s="157"/>
      <c r="P90" s="167"/>
    </row>
    <row r="91" spans="1:16" ht="64.5" thickBot="1">
      <c r="A91" s="132"/>
      <c r="B91" s="111"/>
      <c r="C91" s="200" t="s">
        <v>1138</v>
      </c>
      <c r="D91" s="170">
        <v>8</v>
      </c>
      <c r="E91" s="171" t="s">
        <v>510</v>
      </c>
      <c r="F91" s="171">
        <v>2</v>
      </c>
      <c r="G91" s="171" t="s">
        <v>511</v>
      </c>
      <c r="H91" s="171" t="s">
        <v>516</v>
      </c>
      <c r="I91" s="173" t="s">
        <v>517</v>
      </c>
      <c r="J91" s="171" t="s">
        <v>518</v>
      </c>
      <c r="K91" s="171" t="s">
        <v>515</v>
      </c>
      <c r="L91" s="174">
        <v>4000000</v>
      </c>
      <c r="M91" s="171">
        <v>1</v>
      </c>
      <c r="N91" s="175">
        <f aca="true" t="shared" si="3" ref="N91:N157">+L91*M91</f>
        <v>4000000</v>
      </c>
      <c r="O91" s="157"/>
      <c r="P91" s="167"/>
    </row>
    <row r="92" spans="1:16" s="158" customFormat="1" ht="319.5" thickBot="1">
      <c r="A92" s="132"/>
      <c r="B92" s="111"/>
      <c r="C92" s="176" t="s">
        <v>1138</v>
      </c>
      <c r="D92" s="170">
        <v>8</v>
      </c>
      <c r="E92" s="171" t="s">
        <v>510</v>
      </c>
      <c r="F92" s="171">
        <v>3</v>
      </c>
      <c r="G92" s="171" t="s">
        <v>511</v>
      </c>
      <c r="H92" s="172" t="s">
        <v>519</v>
      </c>
      <c r="I92" s="172" t="s">
        <v>520</v>
      </c>
      <c r="J92" s="171" t="s">
        <v>521</v>
      </c>
      <c r="K92" s="171" t="s">
        <v>515</v>
      </c>
      <c r="L92" s="174">
        <v>24637000</v>
      </c>
      <c r="M92" s="171">
        <v>1</v>
      </c>
      <c r="N92" s="175">
        <f t="shared" si="3"/>
        <v>24637000</v>
      </c>
      <c r="O92" s="198"/>
      <c r="P92" s="210">
        <f>+SUM(N90:N92)</f>
        <v>54737000</v>
      </c>
    </row>
    <row r="93" spans="1:16" ht="12.75">
      <c r="A93" s="132"/>
      <c r="B93" s="111"/>
      <c r="C93" s="200" t="s">
        <v>1139</v>
      </c>
      <c r="D93" s="170">
        <v>9</v>
      </c>
      <c r="E93" s="171" t="s">
        <v>523</v>
      </c>
      <c r="F93" s="171">
        <v>1</v>
      </c>
      <c r="G93" s="171" t="s">
        <v>511</v>
      </c>
      <c r="H93" s="172" t="s">
        <v>524</v>
      </c>
      <c r="I93" s="173" t="s">
        <v>525</v>
      </c>
      <c r="J93" s="171" t="s">
        <v>526</v>
      </c>
      <c r="K93" s="171" t="s">
        <v>425</v>
      </c>
      <c r="L93" s="174">
        <v>1150000</v>
      </c>
      <c r="M93" s="171">
        <v>6</v>
      </c>
      <c r="N93" s="175">
        <f t="shared" si="3"/>
        <v>6900000</v>
      </c>
      <c r="O93" s="157"/>
      <c r="P93" s="167"/>
    </row>
    <row r="94" spans="1:16" ht="12.75">
      <c r="A94" s="132"/>
      <c r="B94" s="111"/>
      <c r="C94" s="200" t="s">
        <v>1139</v>
      </c>
      <c r="D94" s="170">
        <v>9</v>
      </c>
      <c r="E94" s="171" t="s">
        <v>523</v>
      </c>
      <c r="F94" s="171">
        <v>2</v>
      </c>
      <c r="G94" s="171" t="s">
        <v>511</v>
      </c>
      <c r="H94" s="172" t="s">
        <v>527</v>
      </c>
      <c r="I94" s="173" t="s">
        <v>528</v>
      </c>
      <c r="J94" s="171" t="s">
        <v>529</v>
      </c>
      <c r="K94" s="171" t="s">
        <v>425</v>
      </c>
      <c r="L94" s="174">
        <v>19000000</v>
      </c>
      <c r="M94" s="171">
        <v>1</v>
      </c>
      <c r="N94" s="175">
        <f t="shared" si="3"/>
        <v>19000000</v>
      </c>
      <c r="O94" s="157"/>
      <c r="P94" s="167"/>
    </row>
    <row r="95" spans="1:16" ht="12.75">
      <c r="A95" s="132"/>
      <c r="B95" s="111"/>
      <c r="C95" s="200" t="s">
        <v>1139</v>
      </c>
      <c r="D95" s="170">
        <v>9</v>
      </c>
      <c r="E95" s="171" t="s">
        <v>523</v>
      </c>
      <c r="F95" s="171">
        <v>3</v>
      </c>
      <c r="G95" s="171" t="s">
        <v>511</v>
      </c>
      <c r="H95" s="172" t="s">
        <v>530</v>
      </c>
      <c r="I95" s="173" t="s">
        <v>531</v>
      </c>
      <c r="J95" s="171" t="s">
        <v>532</v>
      </c>
      <c r="K95" s="171" t="s">
        <v>425</v>
      </c>
      <c r="L95" s="174">
        <v>700000</v>
      </c>
      <c r="M95" s="171">
        <v>6</v>
      </c>
      <c r="N95" s="175">
        <f t="shared" si="3"/>
        <v>4200000</v>
      </c>
      <c r="O95" s="157"/>
      <c r="P95" s="167"/>
    </row>
    <row r="96" spans="1:16" ht="12.75">
      <c r="A96" s="132"/>
      <c r="B96" s="111"/>
      <c r="C96" s="200" t="s">
        <v>1139</v>
      </c>
      <c r="D96" s="170">
        <v>9</v>
      </c>
      <c r="E96" s="171" t="s">
        <v>523</v>
      </c>
      <c r="F96" s="171">
        <v>4</v>
      </c>
      <c r="G96" s="171" t="s">
        <v>511</v>
      </c>
      <c r="H96" s="172" t="s">
        <v>530</v>
      </c>
      <c r="I96" s="173" t="s">
        <v>533</v>
      </c>
      <c r="J96" s="171" t="s">
        <v>532</v>
      </c>
      <c r="K96" s="171" t="s">
        <v>425</v>
      </c>
      <c r="L96" s="174">
        <v>800000</v>
      </c>
      <c r="M96" s="171">
        <v>2</v>
      </c>
      <c r="N96" s="175">
        <f t="shared" si="3"/>
        <v>1600000</v>
      </c>
      <c r="O96" s="157"/>
      <c r="P96" s="167"/>
    </row>
    <row r="97" spans="1:16" ht="12.75">
      <c r="A97" s="132"/>
      <c r="B97" s="111"/>
      <c r="C97" s="200" t="s">
        <v>1139</v>
      </c>
      <c r="D97" s="170">
        <v>9</v>
      </c>
      <c r="E97" s="171" t="s">
        <v>523</v>
      </c>
      <c r="F97" s="171">
        <v>5</v>
      </c>
      <c r="G97" s="171" t="s">
        <v>511</v>
      </c>
      <c r="H97" s="172" t="s">
        <v>534</v>
      </c>
      <c r="I97" s="173" t="s">
        <v>535</v>
      </c>
      <c r="J97" s="171" t="s">
        <v>536</v>
      </c>
      <c r="K97" s="171" t="s">
        <v>425</v>
      </c>
      <c r="L97" s="174">
        <v>900000</v>
      </c>
      <c r="M97" s="171">
        <v>3</v>
      </c>
      <c r="N97" s="175">
        <f t="shared" si="3"/>
        <v>2700000</v>
      </c>
      <c r="O97" s="157"/>
      <c r="P97" s="167"/>
    </row>
    <row r="98" spans="1:16" ht="12.75">
      <c r="A98" s="132"/>
      <c r="B98" s="111"/>
      <c r="C98" s="200" t="s">
        <v>1139</v>
      </c>
      <c r="D98" s="170">
        <v>9</v>
      </c>
      <c r="E98" s="171" t="s">
        <v>523</v>
      </c>
      <c r="F98" s="171">
        <v>6</v>
      </c>
      <c r="G98" s="171" t="s">
        <v>511</v>
      </c>
      <c r="H98" s="172" t="s">
        <v>537</v>
      </c>
      <c r="I98" s="173" t="s">
        <v>538</v>
      </c>
      <c r="J98" s="171" t="s">
        <v>539</v>
      </c>
      <c r="K98" s="171" t="s">
        <v>425</v>
      </c>
      <c r="L98" s="174">
        <v>300000</v>
      </c>
      <c r="M98" s="171">
        <v>6</v>
      </c>
      <c r="N98" s="175">
        <f t="shared" si="3"/>
        <v>1800000</v>
      </c>
      <c r="O98" s="157"/>
      <c r="P98" s="167"/>
    </row>
    <row r="99" spans="1:16" ht="25.5">
      <c r="A99" s="132"/>
      <c r="B99" s="111"/>
      <c r="C99" s="200" t="s">
        <v>1139</v>
      </c>
      <c r="D99" s="170">
        <v>9</v>
      </c>
      <c r="E99" s="171" t="s">
        <v>523</v>
      </c>
      <c r="F99" s="171">
        <v>7</v>
      </c>
      <c r="G99" s="171" t="s">
        <v>511</v>
      </c>
      <c r="H99" s="172" t="s">
        <v>540</v>
      </c>
      <c r="I99" s="173" t="s">
        <v>540</v>
      </c>
      <c r="J99" s="171" t="s">
        <v>541</v>
      </c>
      <c r="K99" s="171" t="s">
        <v>425</v>
      </c>
      <c r="L99" s="174">
        <v>1200000</v>
      </c>
      <c r="M99" s="171">
        <v>1</v>
      </c>
      <c r="N99" s="175">
        <f t="shared" si="3"/>
        <v>1200000</v>
      </c>
      <c r="O99" s="157"/>
      <c r="P99" s="167"/>
    </row>
    <row r="100" spans="1:16" ht="38.25">
      <c r="A100" s="132"/>
      <c r="B100" s="111"/>
      <c r="C100" s="200" t="s">
        <v>1139</v>
      </c>
      <c r="D100" s="170">
        <v>9</v>
      </c>
      <c r="E100" s="171" t="s">
        <v>523</v>
      </c>
      <c r="F100" s="171">
        <v>8</v>
      </c>
      <c r="G100" s="171" t="s">
        <v>511</v>
      </c>
      <c r="H100" s="172" t="s">
        <v>542</v>
      </c>
      <c r="I100" s="173" t="s">
        <v>542</v>
      </c>
      <c r="J100" s="171" t="s">
        <v>541</v>
      </c>
      <c r="K100" s="171" t="s">
        <v>425</v>
      </c>
      <c r="L100" s="174">
        <v>300000</v>
      </c>
      <c r="M100" s="171">
        <v>1</v>
      </c>
      <c r="N100" s="175">
        <f t="shared" si="3"/>
        <v>300000</v>
      </c>
      <c r="O100" s="157"/>
      <c r="P100" s="167"/>
    </row>
    <row r="101" spans="1:16" ht="25.5">
      <c r="A101" s="132"/>
      <c r="B101" s="111"/>
      <c r="C101" s="200" t="s">
        <v>1139</v>
      </c>
      <c r="D101" s="170">
        <v>9</v>
      </c>
      <c r="E101" s="171" t="s">
        <v>523</v>
      </c>
      <c r="F101" s="171">
        <v>9</v>
      </c>
      <c r="G101" s="171" t="s">
        <v>511</v>
      </c>
      <c r="H101" s="172" t="s">
        <v>543</v>
      </c>
      <c r="I101" s="173" t="s">
        <v>544</v>
      </c>
      <c r="J101" s="171" t="s">
        <v>529</v>
      </c>
      <c r="K101" s="171" t="s">
        <v>425</v>
      </c>
      <c r="L101" s="174">
        <v>2100000</v>
      </c>
      <c r="M101" s="171">
        <v>2</v>
      </c>
      <c r="N101" s="175">
        <f t="shared" si="3"/>
        <v>4200000</v>
      </c>
      <c r="O101" s="157"/>
      <c r="P101" s="167"/>
    </row>
    <row r="102" spans="1:16" ht="25.5">
      <c r="A102" s="132"/>
      <c r="B102" s="111"/>
      <c r="C102" s="200" t="s">
        <v>1139</v>
      </c>
      <c r="D102" s="170">
        <v>9</v>
      </c>
      <c r="E102" s="171" t="s">
        <v>523</v>
      </c>
      <c r="F102" s="171">
        <v>10</v>
      </c>
      <c r="G102" s="171" t="s">
        <v>511</v>
      </c>
      <c r="H102" s="172" t="s">
        <v>545</v>
      </c>
      <c r="I102" s="173" t="s">
        <v>546</v>
      </c>
      <c r="J102" s="171" t="s">
        <v>547</v>
      </c>
      <c r="K102" s="171" t="s">
        <v>425</v>
      </c>
      <c r="L102" s="174">
        <v>1600000</v>
      </c>
      <c r="M102" s="171">
        <v>1</v>
      </c>
      <c r="N102" s="175">
        <f t="shared" si="3"/>
        <v>1600000</v>
      </c>
      <c r="O102" s="157"/>
      <c r="P102" s="167"/>
    </row>
    <row r="103" spans="1:16" ht="25.5">
      <c r="A103" s="132"/>
      <c r="B103" s="111"/>
      <c r="C103" s="200" t="s">
        <v>1139</v>
      </c>
      <c r="D103" s="170">
        <v>9</v>
      </c>
      <c r="E103" s="171" t="s">
        <v>523</v>
      </c>
      <c r="F103" s="171">
        <v>11</v>
      </c>
      <c r="G103" s="171" t="s">
        <v>511</v>
      </c>
      <c r="H103" s="172" t="s">
        <v>545</v>
      </c>
      <c r="I103" s="173" t="s">
        <v>548</v>
      </c>
      <c r="J103" s="171" t="s">
        <v>547</v>
      </c>
      <c r="K103" s="171" t="s">
        <v>425</v>
      </c>
      <c r="L103" s="174">
        <v>900000</v>
      </c>
      <c r="M103" s="171">
        <v>1</v>
      </c>
      <c r="N103" s="175">
        <f t="shared" si="3"/>
        <v>900000</v>
      </c>
      <c r="O103" s="157"/>
      <c r="P103" s="167"/>
    </row>
    <row r="104" spans="1:16" ht="51.75" thickBot="1">
      <c r="A104" s="132"/>
      <c r="B104" s="111"/>
      <c r="C104" s="200" t="s">
        <v>1139</v>
      </c>
      <c r="D104" s="170">
        <v>9</v>
      </c>
      <c r="E104" s="171" t="s">
        <v>523</v>
      </c>
      <c r="F104" s="171">
        <v>12</v>
      </c>
      <c r="G104" s="171" t="s">
        <v>511</v>
      </c>
      <c r="H104" s="172" t="s">
        <v>550</v>
      </c>
      <c r="I104" s="173" t="s">
        <v>551</v>
      </c>
      <c r="J104" s="171" t="s">
        <v>552</v>
      </c>
      <c r="K104" s="171" t="s">
        <v>425</v>
      </c>
      <c r="L104" s="174">
        <v>6500000</v>
      </c>
      <c r="M104" s="171">
        <v>1</v>
      </c>
      <c r="N104" s="175">
        <f t="shared" si="3"/>
        <v>6500000</v>
      </c>
      <c r="O104" s="157"/>
      <c r="P104" s="167"/>
    </row>
    <row r="105" spans="1:16" s="158" customFormat="1" ht="26.25" thickBot="1">
      <c r="A105" s="132"/>
      <c r="B105" s="111"/>
      <c r="C105" s="176" t="s">
        <v>1139</v>
      </c>
      <c r="D105" s="170">
        <v>9</v>
      </c>
      <c r="E105" s="171" t="s">
        <v>523</v>
      </c>
      <c r="F105" s="171">
        <v>13</v>
      </c>
      <c r="G105" s="171" t="s">
        <v>511</v>
      </c>
      <c r="H105" s="172" t="s">
        <v>553</v>
      </c>
      <c r="I105" s="172" t="s">
        <v>554</v>
      </c>
      <c r="J105" s="171" t="s">
        <v>555</v>
      </c>
      <c r="K105" s="171" t="s">
        <v>425</v>
      </c>
      <c r="L105" s="174">
        <v>800000</v>
      </c>
      <c r="M105" s="171">
        <v>5</v>
      </c>
      <c r="N105" s="175">
        <f t="shared" si="3"/>
        <v>4000000</v>
      </c>
      <c r="O105" s="198"/>
      <c r="P105" s="208">
        <f>SUM(N93:N105)</f>
        <v>54900000</v>
      </c>
    </row>
    <row r="106" spans="1:16" ht="25.5">
      <c r="A106" s="132"/>
      <c r="B106" s="111"/>
      <c r="C106" s="200" t="s">
        <v>1139</v>
      </c>
      <c r="D106" s="170">
        <v>10</v>
      </c>
      <c r="E106" s="171" t="s">
        <v>557</v>
      </c>
      <c r="F106" s="171">
        <v>1</v>
      </c>
      <c r="G106" s="171" t="s">
        <v>558</v>
      </c>
      <c r="H106" s="172" t="s">
        <v>559</v>
      </c>
      <c r="I106" s="173" t="s">
        <v>560</v>
      </c>
      <c r="J106" s="171" t="s">
        <v>561</v>
      </c>
      <c r="K106" s="171" t="s">
        <v>425</v>
      </c>
      <c r="L106" s="174">
        <v>1297981</v>
      </c>
      <c r="M106" s="171">
        <v>5</v>
      </c>
      <c r="N106" s="175">
        <f t="shared" si="3"/>
        <v>6489905</v>
      </c>
      <c r="O106" s="157"/>
      <c r="P106" s="167"/>
    </row>
    <row r="107" spans="1:16" ht="25.5">
      <c r="A107" s="132"/>
      <c r="B107" s="111"/>
      <c r="C107" s="200" t="s">
        <v>1139</v>
      </c>
      <c r="D107" s="170">
        <v>10</v>
      </c>
      <c r="E107" s="171" t="s">
        <v>557</v>
      </c>
      <c r="F107" s="171">
        <v>2</v>
      </c>
      <c r="G107" s="171" t="s">
        <v>562</v>
      </c>
      <c r="H107" s="172" t="s">
        <v>563</v>
      </c>
      <c r="I107" s="173" t="s">
        <v>564</v>
      </c>
      <c r="J107" s="171" t="s">
        <v>565</v>
      </c>
      <c r="K107" s="171" t="s">
        <v>425</v>
      </c>
      <c r="L107" s="174">
        <v>185209</v>
      </c>
      <c r="M107" s="171">
        <v>1</v>
      </c>
      <c r="N107" s="175">
        <f t="shared" si="3"/>
        <v>185209</v>
      </c>
      <c r="O107" s="157"/>
      <c r="P107" s="167"/>
    </row>
    <row r="108" spans="1:16" ht="25.5">
      <c r="A108" s="132"/>
      <c r="B108" s="111"/>
      <c r="C108" s="200" t="s">
        <v>1139</v>
      </c>
      <c r="D108" s="170">
        <v>10</v>
      </c>
      <c r="E108" s="171" t="s">
        <v>557</v>
      </c>
      <c r="F108" s="171">
        <v>3</v>
      </c>
      <c r="G108" s="171" t="s">
        <v>566</v>
      </c>
      <c r="H108" s="172" t="s">
        <v>567</v>
      </c>
      <c r="I108" s="173"/>
      <c r="J108" s="171" t="s">
        <v>568</v>
      </c>
      <c r="K108" s="171" t="s">
        <v>425</v>
      </c>
      <c r="L108" s="174">
        <v>706507</v>
      </c>
      <c r="M108" s="171">
        <v>3</v>
      </c>
      <c r="N108" s="175">
        <f t="shared" si="3"/>
        <v>2119521</v>
      </c>
      <c r="O108" s="157"/>
      <c r="P108" s="167"/>
    </row>
    <row r="109" spans="1:16" ht="25.5">
      <c r="A109" s="132"/>
      <c r="B109" s="111"/>
      <c r="C109" s="200" t="s">
        <v>1139</v>
      </c>
      <c r="D109" s="170">
        <v>10</v>
      </c>
      <c r="E109" s="171" t="s">
        <v>557</v>
      </c>
      <c r="F109" s="171">
        <v>4</v>
      </c>
      <c r="G109" s="171" t="s">
        <v>569</v>
      </c>
      <c r="H109" s="172" t="s">
        <v>570</v>
      </c>
      <c r="I109" s="173" t="s">
        <v>571</v>
      </c>
      <c r="J109" s="171" t="s">
        <v>572</v>
      </c>
      <c r="K109" s="171" t="s">
        <v>425</v>
      </c>
      <c r="L109" s="174">
        <v>1571678</v>
      </c>
      <c r="M109" s="171">
        <v>1</v>
      </c>
      <c r="N109" s="175">
        <f t="shared" si="3"/>
        <v>1571678</v>
      </c>
      <c r="O109" s="157"/>
      <c r="P109" s="167"/>
    </row>
    <row r="110" spans="1:16" ht="25.5">
      <c r="A110" s="132"/>
      <c r="B110" s="111"/>
      <c r="C110" s="200" t="s">
        <v>1139</v>
      </c>
      <c r="D110" s="170">
        <v>10</v>
      </c>
      <c r="E110" s="171" t="s">
        <v>557</v>
      </c>
      <c r="F110" s="171">
        <v>5</v>
      </c>
      <c r="G110" s="171" t="s">
        <v>558</v>
      </c>
      <c r="H110" s="172" t="s">
        <v>559</v>
      </c>
      <c r="I110" s="173" t="s">
        <v>573</v>
      </c>
      <c r="J110" s="171" t="s">
        <v>574</v>
      </c>
      <c r="K110" s="171" t="s">
        <v>425</v>
      </c>
      <c r="L110" s="174">
        <v>2062141</v>
      </c>
      <c r="M110" s="171">
        <v>5</v>
      </c>
      <c r="N110" s="175">
        <f t="shared" si="3"/>
        <v>10310705</v>
      </c>
      <c r="O110" s="157"/>
      <c r="P110" s="167"/>
    </row>
    <row r="111" spans="1:16" ht="25.5">
      <c r="A111" s="132"/>
      <c r="B111" s="111"/>
      <c r="C111" s="200" t="s">
        <v>1139</v>
      </c>
      <c r="D111" s="170">
        <v>10</v>
      </c>
      <c r="E111" s="171" t="s">
        <v>557</v>
      </c>
      <c r="F111" s="171">
        <v>6</v>
      </c>
      <c r="G111" s="171" t="s">
        <v>558</v>
      </c>
      <c r="H111" s="172" t="s">
        <v>559</v>
      </c>
      <c r="I111" s="173" t="s">
        <v>575</v>
      </c>
      <c r="J111" s="171" t="s">
        <v>576</v>
      </c>
      <c r="K111" s="171" t="s">
        <v>425</v>
      </c>
      <c r="L111" s="174">
        <v>273672</v>
      </c>
      <c r="M111" s="171">
        <v>5</v>
      </c>
      <c r="N111" s="175">
        <f t="shared" si="3"/>
        <v>1368360</v>
      </c>
      <c r="O111" s="157"/>
      <c r="P111" s="167"/>
    </row>
    <row r="112" spans="1:16" ht="25.5">
      <c r="A112" s="132"/>
      <c r="B112" s="111"/>
      <c r="C112" s="200" t="s">
        <v>1139</v>
      </c>
      <c r="D112" s="170">
        <v>10</v>
      </c>
      <c r="E112" s="171" t="s">
        <v>557</v>
      </c>
      <c r="F112" s="171">
        <v>7</v>
      </c>
      <c r="G112" s="171" t="s">
        <v>558</v>
      </c>
      <c r="H112" s="172" t="s">
        <v>559</v>
      </c>
      <c r="I112" s="173" t="s">
        <v>577</v>
      </c>
      <c r="J112" s="171" t="s">
        <v>578</v>
      </c>
      <c r="K112" s="171" t="s">
        <v>425</v>
      </c>
      <c r="L112" s="174">
        <v>135464</v>
      </c>
      <c r="M112" s="171">
        <v>10</v>
      </c>
      <c r="N112" s="175">
        <f t="shared" si="3"/>
        <v>1354640</v>
      </c>
      <c r="O112" s="157"/>
      <c r="P112" s="167"/>
    </row>
    <row r="113" spans="1:16" ht="25.5">
      <c r="A113" s="132"/>
      <c r="B113" s="111"/>
      <c r="C113" s="200" t="s">
        <v>1139</v>
      </c>
      <c r="D113" s="170">
        <v>10</v>
      </c>
      <c r="E113" s="171" t="s">
        <v>557</v>
      </c>
      <c r="F113" s="171">
        <v>8</v>
      </c>
      <c r="G113" s="171" t="s">
        <v>558</v>
      </c>
      <c r="H113" s="172" t="s">
        <v>559</v>
      </c>
      <c r="I113" s="173" t="s">
        <v>579</v>
      </c>
      <c r="J113" s="171" t="s">
        <v>580</v>
      </c>
      <c r="K113" s="171" t="s">
        <v>425</v>
      </c>
      <c r="L113" s="174">
        <v>528009</v>
      </c>
      <c r="M113" s="171">
        <v>16</v>
      </c>
      <c r="N113" s="175">
        <f t="shared" si="3"/>
        <v>8448144</v>
      </c>
      <c r="O113" s="157"/>
      <c r="P113" s="167"/>
    </row>
    <row r="114" spans="1:16" ht="25.5">
      <c r="A114" s="132"/>
      <c r="B114" s="111"/>
      <c r="C114" s="200" t="s">
        <v>1139</v>
      </c>
      <c r="D114" s="170">
        <v>10</v>
      </c>
      <c r="E114" s="171" t="s">
        <v>557</v>
      </c>
      <c r="F114" s="171">
        <v>9</v>
      </c>
      <c r="G114" s="171" t="s">
        <v>581</v>
      </c>
      <c r="H114" s="172" t="s">
        <v>582</v>
      </c>
      <c r="I114" s="173" t="s">
        <v>583</v>
      </c>
      <c r="J114" s="171">
        <v>4226</v>
      </c>
      <c r="K114" s="171" t="s">
        <v>425</v>
      </c>
      <c r="L114" s="174">
        <v>3260691</v>
      </c>
      <c r="M114" s="171">
        <v>3</v>
      </c>
      <c r="N114" s="175">
        <f t="shared" si="3"/>
        <v>9782073</v>
      </c>
      <c r="O114" s="157"/>
      <c r="P114" s="167"/>
    </row>
    <row r="115" spans="1:16" ht="25.5">
      <c r="A115" s="132"/>
      <c r="B115" s="111"/>
      <c r="C115" s="200" t="s">
        <v>1139</v>
      </c>
      <c r="D115" s="170">
        <v>10</v>
      </c>
      <c r="E115" s="171" t="s">
        <v>557</v>
      </c>
      <c r="F115" s="171">
        <v>10</v>
      </c>
      <c r="G115" s="171" t="s">
        <v>581</v>
      </c>
      <c r="H115" s="172" t="s">
        <v>584</v>
      </c>
      <c r="I115" s="173" t="s">
        <v>585</v>
      </c>
      <c r="J115" s="171" t="s">
        <v>586</v>
      </c>
      <c r="K115" s="171" t="s">
        <v>425</v>
      </c>
      <c r="L115" s="174">
        <v>661934</v>
      </c>
      <c r="M115" s="171">
        <v>3</v>
      </c>
      <c r="N115" s="175">
        <f t="shared" si="3"/>
        <v>1985802</v>
      </c>
      <c r="O115" s="157"/>
      <c r="P115" s="167"/>
    </row>
    <row r="116" spans="1:16" ht="26.25" thickBot="1">
      <c r="A116" s="132"/>
      <c r="B116" s="111"/>
      <c r="C116" s="200" t="s">
        <v>1139</v>
      </c>
      <c r="D116" s="170">
        <v>10</v>
      </c>
      <c r="E116" s="171" t="s">
        <v>557</v>
      </c>
      <c r="F116" s="171">
        <v>11</v>
      </c>
      <c r="G116" s="171" t="s">
        <v>587</v>
      </c>
      <c r="H116" s="172" t="s">
        <v>588</v>
      </c>
      <c r="I116" s="173" t="s">
        <v>589</v>
      </c>
      <c r="J116" s="171" t="s">
        <v>590</v>
      </c>
      <c r="K116" s="171" t="s">
        <v>425</v>
      </c>
      <c r="L116" s="174">
        <v>145021</v>
      </c>
      <c r="M116" s="171">
        <v>1</v>
      </c>
      <c r="N116" s="175">
        <f t="shared" si="3"/>
        <v>145021</v>
      </c>
      <c r="O116" s="157"/>
      <c r="P116" s="167"/>
    </row>
    <row r="117" spans="1:16" s="158" customFormat="1" ht="26.25" thickBot="1">
      <c r="A117" s="132"/>
      <c r="B117" s="111"/>
      <c r="C117" s="176" t="s">
        <v>1139</v>
      </c>
      <c r="D117" s="170">
        <v>10</v>
      </c>
      <c r="E117" s="171" t="s">
        <v>557</v>
      </c>
      <c r="F117" s="171">
        <v>12</v>
      </c>
      <c r="G117" s="171" t="s">
        <v>581</v>
      </c>
      <c r="H117" s="172" t="s">
        <v>591</v>
      </c>
      <c r="I117" s="172" t="s">
        <v>592</v>
      </c>
      <c r="J117" s="171" t="s">
        <v>593</v>
      </c>
      <c r="K117" s="171" t="s">
        <v>425</v>
      </c>
      <c r="L117" s="174">
        <v>7944208</v>
      </c>
      <c r="M117" s="171">
        <v>1</v>
      </c>
      <c r="N117" s="175">
        <f t="shared" si="3"/>
        <v>7944208</v>
      </c>
      <c r="O117" s="198"/>
      <c r="P117" s="211">
        <f>SUM(N106:N117)</f>
        <v>51705266</v>
      </c>
    </row>
    <row r="118" spans="1:16" ht="38.25">
      <c r="A118" s="132"/>
      <c r="B118" s="111"/>
      <c r="C118" s="200" t="s">
        <v>1139</v>
      </c>
      <c r="D118" s="170">
        <v>11</v>
      </c>
      <c r="E118" s="171" t="s">
        <v>595</v>
      </c>
      <c r="F118" s="171">
        <v>1</v>
      </c>
      <c r="G118" s="171" t="s">
        <v>596</v>
      </c>
      <c r="H118" s="172" t="s">
        <v>591</v>
      </c>
      <c r="I118" s="173" t="s">
        <v>597</v>
      </c>
      <c r="J118" s="171" t="s">
        <v>598</v>
      </c>
      <c r="K118" s="171">
        <v>1</v>
      </c>
      <c r="L118" s="174">
        <v>1960168</v>
      </c>
      <c r="M118" s="171">
        <v>4</v>
      </c>
      <c r="N118" s="175">
        <f t="shared" si="3"/>
        <v>7840672</v>
      </c>
      <c r="O118" s="157"/>
      <c r="P118" s="167"/>
    </row>
    <row r="119" spans="1:16" ht="25.5">
      <c r="A119" s="132"/>
      <c r="B119" s="111"/>
      <c r="C119" s="200" t="s">
        <v>1139</v>
      </c>
      <c r="D119" s="170">
        <v>11</v>
      </c>
      <c r="E119" s="171" t="s">
        <v>595</v>
      </c>
      <c r="F119" s="171">
        <v>2</v>
      </c>
      <c r="G119" s="171" t="s">
        <v>596</v>
      </c>
      <c r="H119" s="172" t="s">
        <v>599</v>
      </c>
      <c r="I119" s="173" t="s">
        <v>600</v>
      </c>
      <c r="J119" s="171" t="s">
        <v>598</v>
      </c>
      <c r="K119" s="171">
        <v>1</v>
      </c>
      <c r="L119" s="174">
        <v>1812000</v>
      </c>
      <c r="M119" s="171">
        <v>5</v>
      </c>
      <c r="N119" s="175">
        <f t="shared" si="3"/>
        <v>9060000</v>
      </c>
      <c r="O119" s="157"/>
      <c r="P119" s="167"/>
    </row>
    <row r="120" spans="1:16" ht="12.75">
      <c r="A120" s="132"/>
      <c r="B120" s="111"/>
      <c r="C120" s="200" t="s">
        <v>1139</v>
      </c>
      <c r="D120" s="170">
        <v>11</v>
      </c>
      <c r="E120" s="171" t="s">
        <v>595</v>
      </c>
      <c r="F120" s="171">
        <v>3</v>
      </c>
      <c r="G120" s="171" t="s">
        <v>596</v>
      </c>
      <c r="H120" s="172" t="s">
        <v>601</v>
      </c>
      <c r="I120" s="173" t="s">
        <v>602</v>
      </c>
      <c r="J120" s="171" t="s">
        <v>598</v>
      </c>
      <c r="K120" s="171">
        <v>1</v>
      </c>
      <c r="L120" s="174">
        <v>2618000</v>
      </c>
      <c r="M120" s="171">
        <v>2</v>
      </c>
      <c r="N120" s="175">
        <f t="shared" si="3"/>
        <v>5236000</v>
      </c>
      <c r="O120" s="157"/>
      <c r="P120" s="167"/>
    </row>
    <row r="121" spans="1:16" ht="12.75">
      <c r="A121" s="132"/>
      <c r="B121" s="111"/>
      <c r="C121" s="200" t="s">
        <v>1139</v>
      </c>
      <c r="D121" s="170">
        <v>11</v>
      </c>
      <c r="E121" s="171" t="s">
        <v>595</v>
      </c>
      <c r="F121" s="171">
        <v>4</v>
      </c>
      <c r="G121" s="171" t="s">
        <v>596</v>
      </c>
      <c r="H121" s="172" t="s">
        <v>603</v>
      </c>
      <c r="I121" s="173" t="s">
        <v>604</v>
      </c>
      <c r="J121" s="171" t="s">
        <v>605</v>
      </c>
      <c r="K121" s="171">
        <v>1</v>
      </c>
      <c r="L121" s="174">
        <v>1103160</v>
      </c>
      <c r="M121" s="171">
        <v>5</v>
      </c>
      <c r="N121" s="175">
        <f t="shared" si="3"/>
        <v>5515800</v>
      </c>
      <c r="O121" s="157"/>
      <c r="P121" s="167"/>
    </row>
    <row r="122" spans="1:16" ht="12.75">
      <c r="A122" s="132"/>
      <c r="B122" s="111"/>
      <c r="C122" s="200" t="s">
        <v>1139</v>
      </c>
      <c r="D122" s="170">
        <v>11</v>
      </c>
      <c r="E122" s="171" t="s">
        <v>595</v>
      </c>
      <c r="F122" s="171">
        <v>5</v>
      </c>
      <c r="G122" s="171" t="s">
        <v>606</v>
      </c>
      <c r="H122" s="172" t="s">
        <v>607</v>
      </c>
      <c r="I122" s="173" t="s">
        <v>608</v>
      </c>
      <c r="J122" s="171"/>
      <c r="K122" s="171" t="s">
        <v>466</v>
      </c>
      <c r="L122" s="174">
        <v>4286200</v>
      </c>
      <c r="M122" s="171">
        <v>1</v>
      </c>
      <c r="N122" s="175">
        <f t="shared" si="3"/>
        <v>4286200</v>
      </c>
      <c r="O122" s="157"/>
      <c r="P122" s="167"/>
    </row>
    <row r="123" spans="1:16" ht="12.75">
      <c r="A123" s="132"/>
      <c r="B123" s="111"/>
      <c r="C123" s="200" t="s">
        <v>1139</v>
      </c>
      <c r="D123" s="170">
        <v>11</v>
      </c>
      <c r="E123" s="171" t="s">
        <v>595</v>
      </c>
      <c r="F123" s="171">
        <v>6</v>
      </c>
      <c r="G123" s="171" t="s">
        <v>606</v>
      </c>
      <c r="H123" s="172" t="s">
        <v>607</v>
      </c>
      <c r="I123" s="173" t="s">
        <v>609</v>
      </c>
      <c r="J123" s="171"/>
      <c r="K123" s="171">
        <v>1</v>
      </c>
      <c r="L123" s="174">
        <v>80040</v>
      </c>
      <c r="M123" s="171">
        <v>4</v>
      </c>
      <c r="N123" s="175">
        <f t="shared" si="3"/>
        <v>320160</v>
      </c>
      <c r="O123" s="157"/>
      <c r="P123" s="167"/>
    </row>
    <row r="124" spans="1:16" ht="12.75">
      <c r="A124" s="132"/>
      <c r="B124" s="111"/>
      <c r="C124" s="200" t="s">
        <v>1139</v>
      </c>
      <c r="D124" s="170">
        <v>11</v>
      </c>
      <c r="E124" s="171" t="s">
        <v>595</v>
      </c>
      <c r="F124" s="171">
        <v>7</v>
      </c>
      <c r="G124" s="171" t="s">
        <v>606</v>
      </c>
      <c r="H124" s="172" t="s">
        <v>607</v>
      </c>
      <c r="I124" s="173" t="s">
        <v>610</v>
      </c>
      <c r="J124" s="171"/>
      <c r="K124" s="171">
        <v>1</v>
      </c>
      <c r="L124" s="174">
        <v>103240</v>
      </c>
      <c r="M124" s="171">
        <v>3</v>
      </c>
      <c r="N124" s="175">
        <f t="shared" si="3"/>
        <v>309720</v>
      </c>
      <c r="O124" s="157"/>
      <c r="P124" s="167"/>
    </row>
    <row r="125" spans="1:16" ht="12.75">
      <c r="A125" s="132"/>
      <c r="B125" s="111"/>
      <c r="C125" s="200" t="s">
        <v>1139</v>
      </c>
      <c r="D125" s="170">
        <v>11</v>
      </c>
      <c r="E125" s="171" t="s">
        <v>595</v>
      </c>
      <c r="F125" s="171">
        <v>8</v>
      </c>
      <c r="G125" s="171" t="s">
        <v>606</v>
      </c>
      <c r="H125" s="172" t="s">
        <v>607</v>
      </c>
      <c r="I125" s="173" t="s">
        <v>611</v>
      </c>
      <c r="J125" s="171"/>
      <c r="K125" s="171">
        <v>1</v>
      </c>
      <c r="L125" s="174">
        <v>149640</v>
      </c>
      <c r="M125" s="171">
        <v>4</v>
      </c>
      <c r="N125" s="175">
        <f t="shared" si="3"/>
        <v>598560</v>
      </c>
      <c r="O125" s="157"/>
      <c r="P125" s="167"/>
    </row>
    <row r="126" spans="1:16" ht="12.75">
      <c r="A126" s="132"/>
      <c r="B126" s="111"/>
      <c r="C126" s="200" t="s">
        <v>1139</v>
      </c>
      <c r="D126" s="170">
        <v>11</v>
      </c>
      <c r="E126" s="171" t="s">
        <v>595</v>
      </c>
      <c r="F126" s="171">
        <v>9</v>
      </c>
      <c r="G126" s="171" t="s">
        <v>612</v>
      </c>
      <c r="H126" s="172" t="s">
        <v>613</v>
      </c>
      <c r="I126" s="173" t="s">
        <v>614</v>
      </c>
      <c r="J126" s="171" t="s">
        <v>615</v>
      </c>
      <c r="K126" s="171" t="s">
        <v>616</v>
      </c>
      <c r="L126" s="174">
        <v>1658800</v>
      </c>
      <c r="M126" s="171">
        <v>2</v>
      </c>
      <c r="N126" s="175">
        <f t="shared" si="3"/>
        <v>3317600</v>
      </c>
      <c r="O126" s="157"/>
      <c r="P126" s="167"/>
    </row>
    <row r="127" spans="1:16" ht="25.5">
      <c r="A127" s="132"/>
      <c r="B127" s="111"/>
      <c r="C127" s="200" t="s">
        <v>1139</v>
      </c>
      <c r="D127" s="170">
        <v>11</v>
      </c>
      <c r="E127" s="171" t="s">
        <v>595</v>
      </c>
      <c r="F127" s="171">
        <v>10</v>
      </c>
      <c r="G127" s="171" t="s">
        <v>612</v>
      </c>
      <c r="H127" s="172" t="s">
        <v>613</v>
      </c>
      <c r="I127" s="173" t="s">
        <v>617</v>
      </c>
      <c r="J127" s="171" t="s">
        <v>615</v>
      </c>
      <c r="K127" s="171" t="s">
        <v>616</v>
      </c>
      <c r="L127" s="174">
        <v>2488200</v>
      </c>
      <c r="M127" s="171">
        <v>1</v>
      </c>
      <c r="N127" s="175">
        <f t="shared" si="3"/>
        <v>2488200</v>
      </c>
      <c r="O127" s="157"/>
      <c r="P127" s="167"/>
    </row>
    <row r="128" spans="1:16" ht="12.75">
      <c r="A128" s="132"/>
      <c r="B128" s="111"/>
      <c r="C128" s="200" t="s">
        <v>1139</v>
      </c>
      <c r="D128" s="170">
        <v>11</v>
      </c>
      <c r="E128" s="171" t="s">
        <v>595</v>
      </c>
      <c r="F128" s="171">
        <v>11</v>
      </c>
      <c r="G128" s="171" t="s">
        <v>612</v>
      </c>
      <c r="H128" s="172" t="s">
        <v>613</v>
      </c>
      <c r="I128" s="173" t="s">
        <v>618</v>
      </c>
      <c r="J128" s="171" t="s">
        <v>615</v>
      </c>
      <c r="K128" s="171" t="s">
        <v>616</v>
      </c>
      <c r="L128" s="174">
        <v>1824680</v>
      </c>
      <c r="M128" s="171">
        <v>1</v>
      </c>
      <c r="N128" s="175">
        <f t="shared" si="3"/>
        <v>1824680</v>
      </c>
      <c r="O128" s="157"/>
      <c r="P128" s="167"/>
    </row>
    <row r="129" spans="1:16" ht="38.25">
      <c r="A129" s="132"/>
      <c r="B129" s="111"/>
      <c r="C129" s="200" t="s">
        <v>1139</v>
      </c>
      <c r="D129" s="170">
        <v>11</v>
      </c>
      <c r="E129" s="171" t="s">
        <v>595</v>
      </c>
      <c r="F129" s="171">
        <v>12</v>
      </c>
      <c r="G129" s="171" t="s">
        <v>612</v>
      </c>
      <c r="H129" s="172" t="s">
        <v>613</v>
      </c>
      <c r="I129" s="173" t="s">
        <v>619</v>
      </c>
      <c r="J129" s="171" t="s">
        <v>615</v>
      </c>
      <c r="K129" s="171" t="s">
        <v>616</v>
      </c>
      <c r="L129" s="174">
        <v>2056912</v>
      </c>
      <c r="M129" s="171">
        <v>1</v>
      </c>
      <c r="N129" s="175">
        <f t="shared" si="3"/>
        <v>2056912</v>
      </c>
      <c r="O129" s="157"/>
      <c r="P129" s="167"/>
    </row>
    <row r="130" spans="1:16" ht="38.25">
      <c r="A130" s="132"/>
      <c r="B130" s="111"/>
      <c r="C130" s="200" t="s">
        <v>1139</v>
      </c>
      <c r="D130" s="170">
        <v>11</v>
      </c>
      <c r="E130" s="171" t="s">
        <v>595</v>
      </c>
      <c r="F130" s="171">
        <v>13</v>
      </c>
      <c r="G130" s="171" t="s">
        <v>612</v>
      </c>
      <c r="H130" s="172" t="s">
        <v>613</v>
      </c>
      <c r="I130" s="173" t="s">
        <v>620</v>
      </c>
      <c r="J130" s="171" t="s">
        <v>615</v>
      </c>
      <c r="K130" s="171" t="s">
        <v>616</v>
      </c>
      <c r="L130" s="174">
        <v>1824680</v>
      </c>
      <c r="M130" s="171">
        <v>1</v>
      </c>
      <c r="N130" s="175">
        <f t="shared" si="3"/>
        <v>1824680</v>
      </c>
      <c r="O130" s="157"/>
      <c r="P130" s="167"/>
    </row>
    <row r="131" spans="1:16" ht="51">
      <c r="A131" s="132"/>
      <c r="B131" s="111"/>
      <c r="C131" s="200" t="s">
        <v>1139</v>
      </c>
      <c r="D131" s="170">
        <v>11</v>
      </c>
      <c r="E131" s="171" t="s">
        <v>595</v>
      </c>
      <c r="F131" s="171">
        <v>14</v>
      </c>
      <c r="G131" s="171" t="s">
        <v>612</v>
      </c>
      <c r="H131" s="172" t="s">
        <v>613</v>
      </c>
      <c r="I131" s="173" t="s">
        <v>621</v>
      </c>
      <c r="J131" s="171" t="s">
        <v>615</v>
      </c>
      <c r="K131" s="171" t="s">
        <v>616</v>
      </c>
      <c r="L131" s="174">
        <v>796224</v>
      </c>
      <c r="M131" s="171">
        <v>3</v>
      </c>
      <c r="N131" s="175">
        <f t="shared" si="3"/>
        <v>2388672</v>
      </c>
      <c r="O131" s="157"/>
      <c r="P131" s="167"/>
    </row>
    <row r="132" spans="1:16" ht="38.25">
      <c r="A132" s="132"/>
      <c r="B132" s="111"/>
      <c r="C132" s="200" t="s">
        <v>1139</v>
      </c>
      <c r="D132" s="170">
        <v>11</v>
      </c>
      <c r="E132" s="171" t="s">
        <v>595</v>
      </c>
      <c r="F132" s="171">
        <v>15</v>
      </c>
      <c r="G132" s="171" t="s">
        <v>612</v>
      </c>
      <c r="H132" s="172" t="s">
        <v>613</v>
      </c>
      <c r="I132" s="173" t="s">
        <v>622</v>
      </c>
      <c r="J132" s="171" t="s">
        <v>615</v>
      </c>
      <c r="K132" s="171" t="s">
        <v>616</v>
      </c>
      <c r="L132" s="174">
        <v>1492920</v>
      </c>
      <c r="M132" s="171">
        <v>2</v>
      </c>
      <c r="N132" s="175">
        <f t="shared" si="3"/>
        <v>2985840</v>
      </c>
      <c r="O132" s="157"/>
      <c r="P132" s="167"/>
    </row>
    <row r="133" spans="1:16" ht="51">
      <c r="A133" s="132"/>
      <c r="B133" s="111"/>
      <c r="C133" s="200" t="s">
        <v>1139</v>
      </c>
      <c r="D133" s="170">
        <v>11</v>
      </c>
      <c r="E133" s="171" t="s">
        <v>595</v>
      </c>
      <c r="F133" s="171">
        <v>16</v>
      </c>
      <c r="G133" s="171" t="s">
        <v>612</v>
      </c>
      <c r="H133" s="172" t="s">
        <v>613</v>
      </c>
      <c r="I133" s="173" t="s">
        <v>623</v>
      </c>
      <c r="J133" s="171" t="s">
        <v>615</v>
      </c>
      <c r="K133" s="171" t="s">
        <v>616</v>
      </c>
      <c r="L133" s="174">
        <v>796224</v>
      </c>
      <c r="M133" s="171">
        <v>3</v>
      </c>
      <c r="N133" s="175">
        <f t="shared" si="3"/>
        <v>2388672</v>
      </c>
      <c r="O133" s="157"/>
      <c r="P133" s="167"/>
    </row>
    <row r="134" spans="1:16" ht="39" thickBot="1">
      <c r="A134" s="132"/>
      <c r="B134" s="111"/>
      <c r="C134" s="200" t="s">
        <v>1139</v>
      </c>
      <c r="D134" s="170">
        <v>11</v>
      </c>
      <c r="E134" s="171" t="s">
        <v>595</v>
      </c>
      <c r="F134" s="171">
        <v>17</v>
      </c>
      <c r="G134" s="171" t="s">
        <v>612</v>
      </c>
      <c r="H134" s="172" t="s">
        <v>613</v>
      </c>
      <c r="I134" s="173" t="s">
        <v>624</v>
      </c>
      <c r="J134" s="171" t="s">
        <v>615</v>
      </c>
      <c r="K134" s="171" t="s">
        <v>616</v>
      </c>
      <c r="L134" s="174">
        <v>630344</v>
      </c>
      <c r="M134" s="171">
        <v>2</v>
      </c>
      <c r="N134" s="175">
        <f t="shared" si="3"/>
        <v>1260688</v>
      </c>
      <c r="O134" s="157"/>
      <c r="P134" s="167"/>
    </row>
    <row r="135" spans="1:16" s="158" customFormat="1" ht="39" thickBot="1">
      <c r="A135" s="132"/>
      <c r="B135" s="111"/>
      <c r="C135" s="176" t="s">
        <v>1139</v>
      </c>
      <c r="D135" s="170">
        <v>11</v>
      </c>
      <c r="E135" s="171" t="s">
        <v>595</v>
      </c>
      <c r="F135" s="171">
        <v>18</v>
      </c>
      <c r="G135" s="171" t="s">
        <v>612</v>
      </c>
      <c r="H135" s="172" t="s">
        <v>613</v>
      </c>
      <c r="I135" s="172" t="s">
        <v>625</v>
      </c>
      <c r="J135" s="171" t="s">
        <v>615</v>
      </c>
      <c r="K135" s="171" t="s">
        <v>616</v>
      </c>
      <c r="L135" s="174">
        <v>381524</v>
      </c>
      <c r="M135" s="171">
        <v>3</v>
      </c>
      <c r="N135" s="175">
        <f t="shared" si="3"/>
        <v>1144572</v>
      </c>
      <c r="O135" s="198"/>
      <c r="P135" s="212">
        <f>SUM(N118:N135)</f>
        <v>54847628</v>
      </c>
    </row>
    <row r="136" spans="1:16" s="158" customFormat="1" ht="26.25" thickBot="1">
      <c r="A136" s="132"/>
      <c r="B136" s="111"/>
      <c r="C136" s="176" t="s">
        <v>1140</v>
      </c>
      <c r="D136" s="170">
        <v>12</v>
      </c>
      <c r="E136" s="171" t="s">
        <v>627</v>
      </c>
      <c r="F136" s="171">
        <v>1</v>
      </c>
      <c r="G136" s="171" t="s">
        <v>493</v>
      </c>
      <c r="H136" s="172" t="s">
        <v>628</v>
      </c>
      <c r="I136" s="172" t="s">
        <v>314</v>
      </c>
      <c r="J136" s="171" t="s">
        <v>389</v>
      </c>
      <c r="K136" s="171">
        <v>1</v>
      </c>
      <c r="L136" s="174">
        <v>2066400</v>
      </c>
      <c r="M136" s="171">
        <v>26</v>
      </c>
      <c r="N136" s="175">
        <f t="shared" si="3"/>
        <v>53726400</v>
      </c>
      <c r="O136" s="198"/>
      <c r="P136" s="199">
        <f>SUM(N136)</f>
        <v>53726400</v>
      </c>
    </row>
    <row r="137" spans="1:16" ht="51">
      <c r="A137" s="132"/>
      <c r="B137" s="111"/>
      <c r="C137" s="200" t="s">
        <v>1141</v>
      </c>
      <c r="D137" s="170">
        <v>13</v>
      </c>
      <c r="E137" s="171" t="s">
        <v>630</v>
      </c>
      <c r="F137" s="171">
        <v>1</v>
      </c>
      <c r="G137" s="172" t="s">
        <v>28</v>
      </c>
      <c r="H137" s="172" t="s">
        <v>631</v>
      </c>
      <c r="I137" s="173" t="s">
        <v>632</v>
      </c>
      <c r="J137" s="171" t="s">
        <v>633</v>
      </c>
      <c r="K137" s="171" t="s">
        <v>19</v>
      </c>
      <c r="L137" s="174">
        <v>2516039.9999999995</v>
      </c>
      <c r="M137" s="171">
        <v>1</v>
      </c>
      <c r="N137" s="175">
        <f t="shared" si="3"/>
        <v>2516039.9999999995</v>
      </c>
      <c r="O137" s="157"/>
      <c r="P137" s="167"/>
    </row>
    <row r="138" spans="1:16" ht="51">
      <c r="A138" s="132"/>
      <c r="B138" s="111"/>
      <c r="C138" s="200" t="s">
        <v>1141</v>
      </c>
      <c r="D138" s="170">
        <v>13</v>
      </c>
      <c r="E138" s="171" t="s">
        <v>630</v>
      </c>
      <c r="F138" s="171">
        <v>2</v>
      </c>
      <c r="G138" s="172" t="s">
        <v>28</v>
      </c>
      <c r="H138" s="172" t="s">
        <v>634</v>
      </c>
      <c r="I138" s="173" t="s">
        <v>632</v>
      </c>
      <c r="J138" s="171" t="s">
        <v>633</v>
      </c>
      <c r="K138" s="171" t="s">
        <v>19</v>
      </c>
      <c r="L138" s="174">
        <v>2516039.9999999995</v>
      </c>
      <c r="M138" s="171">
        <v>1</v>
      </c>
      <c r="N138" s="175">
        <f t="shared" si="3"/>
        <v>2516039.9999999995</v>
      </c>
      <c r="O138" s="157"/>
      <c r="P138" s="167"/>
    </row>
    <row r="139" spans="1:16" ht="51">
      <c r="A139" s="132"/>
      <c r="B139" s="111"/>
      <c r="C139" s="200" t="s">
        <v>1141</v>
      </c>
      <c r="D139" s="170">
        <v>13</v>
      </c>
      <c r="E139" s="171" t="s">
        <v>630</v>
      </c>
      <c r="F139" s="171">
        <v>3</v>
      </c>
      <c r="G139" s="172" t="s">
        <v>28</v>
      </c>
      <c r="H139" s="172" t="s">
        <v>635</v>
      </c>
      <c r="I139" s="173" t="s">
        <v>632</v>
      </c>
      <c r="J139" s="171" t="s">
        <v>633</v>
      </c>
      <c r="K139" s="171" t="s">
        <v>19</v>
      </c>
      <c r="L139" s="174">
        <v>2516039.9999999995</v>
      </c>
      <c r="M139" s="171">
        <v>1</v>
      </c>
      <c r="N139" s="175">
        <f t="shared" si="3"/>
        <v>2516039.9999999995</v>
      </c>
      <c r="O139" s="157"/>
      <c r="P139" s="167"/>
    </row>
    <row r="140" spans="1:16" ht="204">
      <c r="A140" s="132"/>
      <c r="B140" s="111"/>
      <c r="C140" s="213" t="s">
        <v>1141</v>
      </c>
      <c r="D140" s="214">
        <v>13</v>
      </c>
      <c r="E140" s="215" t="s">
        <v>636</v>
      </c>
      <c r="F140" s="215">
        <v>4</v>
      </c>
      <c r="G140" s="216" t="s">
        <v>372</v>
      </c>
      <c r="H140" s="216" t="s">
        <v>637</v>
      </c>
      <c r="I140" s="173" t="s">
        <v>638</v>
      </c>
      <c r="J140" s="215" t="s">
        <v>639</v>
      </c>
      <c r="K140" s="215" t="s">
        <v>640</v>
      </c>
      <c r="L140" s="217">
        <f>1.16*3030000</f>
        <v>3514799.9999999995</v>
      </c>
      <c r="M140" s="215">
        <v>1</v>
      </c>
      <c r="N140" s="218">
        <f t="shared" si="3"/>
        <v>3514799.9999999995</v>
      </c>
      <c r="O140" s="157"/>
      <c r="P140" s="167"/>
    </row>
    <row r="141" spans="1:16" ht="344.25">
      <c r="A141" s="132"/>
      <c r="B141" s="111"/>
      <c r="C141" s="219"/>
      <c r="D141" s="214"/>
      <c r="E141" s="215"/>
      <c r="F141" s="215"/>
      <c r="G141" s="216"/>
      <c r="H141" s="216"/>
      <c r="I141" s="173" t="s">
        <v>641</v>
      </c>
      <c r="J141" s="215"/>
      <c r="K141" s="215"/>
      <c r="L141" s="217"/>
      <c r="M141" s="215"/>
      <c r="N141" s="218"/>
      <c r="O141" s="157"/>
      <c r="P141" s="167"/>
    </row>
    <row r="142" spans="1:16" ht="38.25">
      <c r="A142" s="132"/>
      <c r="B142" s="111"/>
      <c r="C142" s="200" t="s">
        <v>1141</v>
      </c>
      <c r="D142" s="170">
        <v>13</v>
      </c>
      <c r="E142" s="171" t="s">
        <v>636</v>
      </c>
      <c r="F142" s="171">
        <v>5</v>
      </c>
      <c r="G142" s="172" t="s">
        <v>372</v>
      </c>
      <c r="H142" s="172" t="s">
        <v>642</v>
      </c>
      <c r="I142" s="173" t="s">
        <v>643</v>
      </c>
      <c r="J142" s="171" t="s">
        <v>644</v>
      </c>
      <c r="K142" s="171" t="s">
        <v>19</v>
      </c>
      <c r="L142" s="174">
        <v>406000</v>
      </c>
      <c r="M142" s="171">
        <v>6</v>
      </c>
      <c r="N142" s="175">
        <f t="shared" si="3"/>
        <v>2436000</v>
      </c>
      <c r="O142" s="157"/>
      <c r="P142" s="167"/>
    </row>
    <row r="143" spans="1:16" ht="38.25">
      <c r="A143" s="132"/>
      <c r="B143" s="111"/>
      <c r="C143" s="200" t="s">
        <v>1141</v>
      </c>
      <c r="D143" s="170">
        <v>13</v>
      </c>
      <c r="E143" s="171" t="s">
        <v>636</v>
      </c>
      <c r="F143" s="171">
        <v>6</v>
      </c>
      <c r="G143" s="172" t="s">
        <v>372</v>
      </c>
      <c r="H143" s="172" t="s">
        <v>645</v>
      </c>
      <c r="I143" s="173" t="s">
        <v>646</v>
      </c>
      <c r="J143" s="171" t="s">
        <v>644</v>
      </c>
      <c r="K143" s="171" t="s">
        <v>19</v>
      </c>
      <c r="L143" s="174">
        <v>348000</v>
      </c>
      <c r="M143" s="171">
        <v>6</v>
      </c>
      <c r="N143" s="175">
        <f t="shared" si="3"/>
        <v>2088000</v>
      </c>
      <c r="O143" s="157"/>
      <c r="P143" s="167"/>
    </row>
    <row r="144" spans="1:16" ht="38.25">
      <c r="A144" s="132"/>
      <c r="B144" s="111"/>
      <c r="C144" s="200" t="s">
        <v>1141</v>
      </c>
      <c r="D144" s="170">
        <v>13</v>
      </c>
      <c r="E144" s="171" t="s">
        <v>636</v>
      </c>
      <c r="F144" s="171">
        <v>7</v>
      </c>
      <c r="G144" s="172" t="s">
        <v>372</v>
      </c>
      <c r="H144" s="172" t="s">
        <v>647</v>
      </c>
      <c r="I144" s="173" t="s">
        <v>648</v>
      </c>
      <c r="J144" s="171" t="s">
        <v>649</v>
      </c>
      <c r="K144" s="171" t="s">
        <v>19</v>
      </c>
      <c r="L144" s="174">
        <v>231999.99999999997</v>
      </c>
      <c r="M144" s="171">
        <v>6</v>
      </c>
      <c r="N144" s="175">
        <f t="shared" si="3"/>
        <v>1391999.9999999998</v>
      </c>
      <c r="O144" s="157"/>
      <c r="P144" s="167"/>
    </row>
    <row r="145" spans="1:16" ht="38.25">
      <c r="A145" s="132"/>
      <c r="B145" s="111"/>
      <c r="C145" s="200" t="s">
        <v>1141</v>
      </c>
      <c r="D145" s="170">
        <v>13</v>
      </c>
      <c r="E145" s="171" t="s">
        <v>636</v>
      </c>
      <c r="F145" s="171">
        <v>8</v>
      </c>
      <c r="G145" s="172" t="s">
        <v>372</v>
      </c>
      <c r="H145" s="172" t="s">
        <v>650</v>
      </c>
      <c r="I145" s="173" t="s">
        <v>651</v>
      </c>
      <c r="J145" s="171" t="s">
        <v>652</v>
      </c>
      <c r="K145" s="171" t="s">
        <v>19</v>
      </c>
      <c r="L145" s="174">
        <v>580000</v>
      </c>
      <c r="M145" s="171">
        <v>3</v>
      </c>
      <c r="N145" s="175">
        <f t="shared" si="3"/>
        <v>1740000</v>
      </c>
      <c r="O145" s="157"/>
      <c r="P145" s="167"/>
    </row>
    <row r="146" spans="1:16" ht="38.25">
      <c r="A146" s="132"/>
      <c r="B146" s="111"/>
      <c r="C146" s="200" t="s">
        <v>1141</v>
      </c>
      <c r="D146" s="170">
        <v>13</v>
      </c>
      <c r="E146" s="171" t="s">
        <v>636</v>
      </c>
      <c r="F146" s="171">
        <v>9</v>
      </c>
      <c r="G146" s="172" t="s">
        <v>372</v>
      </c>
      <c r="H146" s="172" t="s">
        <v>653</v>
      </c>
      <c r="I146" s="173" t="s">
        <v>654</v>
      </c>
      <c r="J146" s="171" t="s">
        <v>655</v>
      </c>
      <c r="K146" s="171" t="s">
        <v>19</v>
      </c>
      <c r="L146" s="174">
        <v>495319.99999999994</v>
      </c>
      <c r="M146" s="171">
        <v>4</v>
      </c>
      <c r="N146" s="175">
        <f t="shared" si="3"/>
        <v>1981279.9999999998</v>
      </c>
      <c r="O146" s="157"/>
      <c r="P146" s="167"/>
    </row>
    <row r="147" spans="1:16" ht="38.25">
      <c r="A147" s="132"/>
      <c r="B147" s="111"/>
      <c r="C147" s="200" t="s">
        <v>1141</v>
      </c>
      <c r="D147" s="170">
        <v>13</v>
      </c>
      <c r="E147" s="171" t="s">
        <v>636</v>
      </c>
      <c r="F147" s="171">
        <v>10</v>
      </c>
      <c r="G147" s="172" t="s">
        <v>372</v>
      </c>
      <c r="H147" s="172" t="s">
        <v>653</v>
      </c>
      <c r="I147" s="173" t="s">
        <v>654</v>
      </c>
      <c r="J147" s="171" t="s">
        <v>656</v>
      </c>
      <c r="K147" s="171" t="s">
        <v>19</v>
      </c>
      <c r="L147" s="174">
        <v>770626.2799999999</v>
      </c>
      <c r="M147" s="171">
        <v>2</v>
      </c>
      <c r="N147" s="175">
        <f t="shared" si="3"/>
        <v>1541252.5599999998</v>
      </c>
      <c r="O147" s="157"/>
      <c r="P147" s="167"/>
    </row>
    <row r="148" spans="1:16" ht="38.25">
      <c r="A148" s="132"/>
      <c r="B148" s="111"/>
      <c r="C148" s="200" t="s">
        <v>1141</v>
      </c>
      <c r="D148" s="170">
        <v>13</v>
      </c>
      <c r="E148" s="171" t="s">
        <v>636</v>
      </c>
      <c r="F148" s="171">
        <v>11</v>
      </c>
      <c r="G148" s="172" t="s">
        <v>372</v>
      </c>
      <c r="H148" s="172" t="s">
        <v>657</v>
      </c>
      <c r="I148" s="173" t="s">
        <v>658</v>
      </c>
      <c r="J148" s="171" t="s">
        <v>659</v>
      </c>
      <c r="K148" s="171" t="s">
        <v>19</v>
      </c>
      <c r="L148" s="174">
        <v>241666.27999999997</v>
      </c>
      <c r="M148" s="171">
        <v>5</v>
      </c>
      <c r="N148" s="175">
        <f t="shared" si="3"/>
        <v>1208331.4</v>
      </c>
      <c r="O148" s="157"/>
      <c r="P148" s="167"/>
    </row>
    <row r="149" spans="1:16" ht="38.25">
      <c r="A149" s="132"/>
      <c r="B149" s="111"/>
      <c r="C149" s="200" t="s">
        <v>1141</v>
      </c>
      <c r="D149" s="170">
        <v>13</v>
      </c>
      <c r="E149" s="171" t="s">
        <v>636</v>
      </c>
      <c r="F149" s="171">
        <v>12</v>
      </c>
      <c r="G149" s="172" t="s">
        <v>372</v>
      </c>
      <c r="H149" s="172" t="s">
        <v>660</v>
      </c>
      <c r="I149" s="173" t="s">
        <v>661</v>
      </c>
      <c r="J149" s="171" t="s">
        <v>662</v>
      </c>
      <c r="K149" s="171" t="s">
        <v>19</v>
      </c>
      <c r="L149" s="174">
        <v>436031.24</v>
      </c>
      <c r="M149" s="171">
        <v>1</v>
      </c>
      <c r="N149" s="175">
        <f t="shared" si="3"/>
        <v>436031.24</v>
      </c>
      <c r="O149" s="157"/>
      <c r="P149" s="167"/>
    </row>
    <row r="150" spans="1:16" ht="38.25">
      <c r="A150" s="132"/>
      <c r="B150" s="111"/>
      <c r="C150" s="200" t="s">
        <v>1141</v>
      </c>
      <c r="D150" s="170">
        <v>13</v>
      </c>
      <c r="E150" s="171" t="s">
        <v>636</v>
      </c>
      <c r="F150" s="171">
        <v>13</v>
      </c>
      <c r="G150" s="172" t="s">
        <v>372</v>
      </c>
      <c r="H150" s="172" t="s">
        <v>663</v>
      </c>
      <c r="I150" s="173" t="s">
        <v>664</v>
      </c>
      <c r="J150" s="171" t="s">
        <v>649</v>
      </c>
      <c r="K150" s="171" t="s">
        <v>19</v>
      </c>
      <c r="L150" s="174">
        <v>206016</v>
      </c>
      <c r="M150" s="171">
        <v>20</v>
      </c>
      <c r="N150" s="175">
        <f t="shared" si="3"/>
        <v>4120320</v>
      </c>
      <c r="O150" s="157"/>
      <c r="P150" s="167"/>
    </row>
    <row r="151" spans="1:16" ht="12.75">
      <c r="A151" s="132"/>
      <c r="B151" s="111"/>
      <c r="C151" s="213" t="s">
        <v>1141</v>
      </c>
      <c r="D151" s="214">
        <v>13</v>
      </c>
      <c r="E151" s="215" t="s">
        <v>630</v>
      </c>
      <c r="F151" s="215">
        <v>14</v>
      </c>
      <c r="G151" s="216" t="s">
        <v>372</v>
      </c>
      <c r="H151" s="216" t="s">
        <v>665</v>
      </c>
      <c r="I151" s="216" t="s">
        <v>666</v>
      </c>
      <c r="J151" s="220" t="s">
        <v>667</v>
      </c>
      <c r="K151" s="214" t="s">
        <v>19</v>
      </c>
      <c r="L151" s="215">
        <f>1.16*5500000</f>
        <v>6380000</v>
      </c>
      <c r="M151" s="215">
        <v>1</v>
      </c>
      <c r="N151" s="221">
        <f t="shared" si="3"/>
        <v>6380000</v>
      </c>
      <c r="O151" s="157"/>
      <c r="P151" s="167"/>
    </row>
    <row r="152" spans="1:16" ht="12.75">
      <c r="A152" s="132"/>
      <c r="B152" s="111"/>
      <c r="C152" s="219"/>
      <c r="D152" s="214"/>
      <c r="E152" s="215"/>
      <c r="F152" s="215"/>
      <c r="G152" s="216"/>
      <c r="H152" s="216"/>
      <c r="I152" s="216"/>
      <c r="J152" s="220"/>
      <c r="K152" s="214"/>
      <c r="L152" s="215"/>
      <c r="M152" s="215"/>
      <c r="N152" s="221"/>
      <c r="O152" s="157"/>
      <c r="P152" s="167"/>
    </row>
    <row r="153" spans="1:16" ht="51">
      <c r="A153" s="132"/>
      <c r="B153" s="111"/>
      <c r="C153" s="200" t="s">
        <v>1141</v>
      </c>
      <c r="D153" s="170">
        <v>13</v>
      </c>
      <c r="E153" s="171" t="s">
        <v>630</v>
      </c>
      <c r="F153" s="171">
        <v>15</v>
      </c>
      <c r="G153" s="172" t="s">
        <v>372</v>
      </c>
      <c r="H153" s="172" t="s">
        <v>668</v>
      </c>
      <c r="I153" s="173" t="s">
        <v>669</v>
      </c>
      <c r="J153" s="171"/>
      <c r="K153" s="171"/>
      <c r="L153" s="174"/>
      <c r="M153" s="171"/>
      <c r="N153" s="175">
        <f t="shared" si="3"/>
        <v>0</v>
      </c>
      <c r="O153" s="157"/>
      <c r="P153" s="167"/>
    </row>
    <row r="154" spans="1:16" ht="51">
      <c r="A154" s="132"/>
      <c r="B154" s="111"/>
      <c r="C154" s="200" t="s">
        <v>1141</v>
      </c>
      <c r="D154" s="170">
        <v>13</v>
      </c>
      <c r="E154" s="171" t="s">
        <v>630</v>
      </c>
      <c r="F154" s="171">
        <v>16</v>
      </c>
      <c r="G154" s="172" t="s">
        <v>372</v>
      </c>
      <c r="H154" s="172" t="s">
        <v>670</v>
      </c>
      <c r="I154" s="173" t="s">
        <v>671</v>
      </c>
      <c r="J154" s="171" t="s">
        <v>672</v>
      </c>
      <c r="K154" s="171" t="s">
        <v>19</v>
      </c>
      <c r="L154" s="174">
        <v>254039.99999999997</v>
      </c>
      <c r="M154" s="171">
        <v>4</v>
      </c>
      <c r="N154" s="175">
        <f t="shared" si="3"/>
        <v>1016159.9999999999</v>
      </c>
      <c r="O154" s="157"/>
      <c r="P154" s="167"/>
    </row>
    <row r="155" spans="1:16" ht="51">
      <c r="A155" s="132"/>
      <c r="B155" s="111"/>
      <c r="C155" s="200" t="s">
        <v>1141</v>
      </c>
      <c r="D155" s="170">
        <v>13</v>
      </c>
      <c r="E155" s="171" t="s">
        <v>630</v>
      </c>
      <c r="F155" s="171">
        <v>17</v>
      </c>
      <c r="G155" s="172" t="s">
        <v>372</v>
      </c>
      <c r="H155" s="172" t="s">
        <v>673</v>
      </c>
      <c r="I155" s="173" t="s">
        <v>674</v>
      </c>
      <c r="J155" s="171" t="s">
        <v>675</v>
      </c>
      <c r="K155" s="171" t="s">
        <v>19</v>
      </c>
      <c r="L155" s="174">
        <v>671640</v>
      </c>
      <c r="M155" s="171">
        <v>3</v>
      </c>
      <c r="N155" s="175">
        <f t="shared" si="3"/>
        <v>2014920</v>
      </c>
      <c r="O155" s="157"/>
      <c r="P155" s="167"/>
    </row>
    <row r="156" spans="1:16" ht="51">
      <c r="A156" s="132"/>
      <c r="B156" s="111"/>
      <c r="C156" s="200" t="s">
        <v>1141</v>
      </c>
      <c r="D156" s="170">
        <v>13</v>
      </c>
      <c r="E156" s="171" t="s">
        <v>630</v>
      </c>
      <c r="F156" s="171">
        <v>18</v>
      </c>
      <c r="G156" s="172" t="s">
        <v>372</v>
      </c>
      <c r="H156" s="172" t="s">
        <v>676</v>
      </c>
      <c r="I156" s="173" t="s">
        <v>677</v>
      </c>
      <c r="J156" s="171" t="s">
        <v>678</v>
      </c>
      <c r="K156" s="171" t="s">
        <v>19</v>
      </c>
      <c r="L156" s="174">
        <v>1890799.9999999998</v>
      </c>
      <c r="M156" s="171">
        <v>1</v>
      </c>
      <c r="N156" s="175">
        <f t="shared" si="3"/>
        <v>1890799.9999999998</v>
      </c>
      <c r="O156" s="157"/>
      <c r="P156" s="167"/>
    </row>
    <row r="157" spans="1:16" ht="51">
      <c r="A157" s="132"/>
      <c r="B157" s="111"/>
      <c r="C157" s="200" t="s">
        <v>1141</v>
      </c>
      <c r="D157" s="170">
        <v>13</v>
      </c>
      <c r="E157" s="171" t="s">
        <v>630</v>
      </c>
      <c r="F157" s="171">
        <v>19</v>
      </c>
      <c r="G157" s="172" t="s">
        <v>372</v>
      </c>
      <c r="H157" s="172" t="s">
        <v>676</v>
      </c>
      <c r="I157" s="173" t="s">
        <v>679</v>
      </c>
      <c r="J157" s="171" t="s">
        <v>680</v>
      </c>
      <c r="K157" s="171" t="s">
        <v>19</v>
      </c>
      <c r="L157" s="174">
        <v>4286200</v>
      </c>
      <c r="M157" s="171">
        <v>1</v>
      </c>
      <c r="N157" s="175">
        <f t="shared" si="3"/>
        <v>4286200</v>
      </c>
      <c r="O157" s="157"/>
      <c r="P157" s="167"/>
    </row>
    <row r="158" spans="1:16" ht="179.25" thickBot="1">
      <c r="A158" s="132"/>
      <c r="B158" s="111"/>
      <c r="C158" s="200" t="s">
        <v>1141</v>
      </c>
      <c r="D158" s="170">
        <v>13</v>
      </c>
      <c r="E158" s="171" t="s">
        <v>636</v>
      </c>
      <c r="F158" s="171">
        <v>20</v>
      </c>
      <c r="G158" s="172" t="s">
        <v>372</v>
      </c>
      <c r="H158" s="172" t="s">
        <v>681</v>
      </c>
      <c r="I158" s="173" t="s">
        <v>682</v>
      </c>
      <c r="J158" s="171" t="s">
        <v>683</v>
      </c>
      <c r="K158" s="171" t="s">
        <v>19</v>
      </c>
      <c r="L158" s="174">
        <v>5093113.399999999</v>
      </c>
      <c r="M158" s="171">
        <v>1</v>
      </c>
      <c r="N158" s="175">
        <f aca="true" t="shared" si="4" ref="N158:N167">+L158*M158</f>
        <v>5093113.399999999</v>
      </c>
      <c r="O158" s="157"/>
      <c r="P158" s="167"/>
    </row>
    <row r="159" spans="1:16" s="158" customFormat="1" ht="39" thickBot="1">
      <c r="A159" s="132"/>
      <c r="B159" s="111"/>
      <c r="C159" s="176" t="s">
        <v>1141</v>
      </c>
      <c r="D159" s="170">
        <v>13</v>
      </c>
      <c r="E159" s="171" t="s">
        <v>636</v>
      </c>
      <c r="F159" s="171">
        <v>21</v>
      </c>
      <c r="G159" s="172" t="s">
        <v>372</v>
      </c>
      <c r="H159" s="172" t="s">
        <v>684</v>
      </c>
      <c r="I159" s="172" t="s">
        <v>685</v>
      </c>
      <c r="J159" s="171" t="s">
        <v>686</v>
      </c>
      <c r="K159" s="171" t="s">
        <v>19</v>
      </c>
      <c r="L159" s="174">
        <v>612027.6</v>
      </c>
      <c r="M159" s="171">
        <v>1</v>
      </c>
      <c r="N159" s="175">
        <f t="shared" si="4"/>
        <v>612027.6</v>
      </c>
      <c r="O159" s="198"/>
      <c r="P159" s="222">
        <f>SUM(N137:N159)</f>
        <v>49299356.19999999</v>
      </c>
    </row>
    <row r="160" spans="1:16" ht="51">
      <c r="A160" s="132"/>
      <c r="B160" s="111"/>
      <c r="C160" s="200" t="s">
        <v>1141</v>
      </c>
      <c r="D160" s="170">
        <v>14</v>
      </c>
      <c r="E160" s="171" t="s">
        <v>688</v>
      </c>
      <c r="F160" s="171">
        <v>1</v>
      </c>
      <c r="G160" s="172" t="s">
        <v>372</v>
      </c>
      <c r="H160" s="172" t="s">
        <v>689</v>
      </c>
      <c r="I160" s="173" t="s">
        <v>690</v>
      </c>
      <c r="J160" s="171" t="s">
        <v>691</v>
      </c>
      <c r="K160" s="171" t="s">
        <v>19</v>
      </c>
      <c r="L160" s="174">
        <v>10392904</v>
      </c>
      <c r="M160" s="171">
        <v>1</v>
      </c>
      <c r="N160" s="175">
        <f t="shared" si="4"/>
        <v>10392904</v>
      </c>
      <c r="O160" s="157"/>
      <c r="P160" s="167"/>
    </row>
    <row r="161" spans="1:16" ht="63.75">
      <c r="A161" s="132"/>
      <c r="B161" s="111"/>
      <c r="C161" s="200" t="s">
        <v>1141</v>
      </c>
      <c r="D161" s="170">
        <v>14</v>
      </c>
      <c r="E161" s="171" t="s">
        <v>688</v>
      </c>
      <c r="F161" s="171">
        <v>2</v>
      </c>
      <c r="G161" s="172" t="s">
        <v>372</v>
      </c>
      <c r="H161" s="172" t="s">
        <v>692</v>
      </c>
      <c r="I161" s="173" t="s">
        <v>690</v>
      </c>
      <c r="J161" s="171" t="s">
        <v>693</v>
      </c>
      <c r="K161" s="171" t="s">
        <v>19</v>
      </c>
      <c r="L161" s="174">
        <v>2411524</v>
      </c>
      <c r="M161" s="171">
        <v>1</v>
      </c>
      <c r="N161" s="175">
        <f t="shared" si="4"/>
        <v>2411524</v>
      </c>
      <c r="O161" s="157"/>
      <c r="P161" s="167"/>
    </row>
    <row r="162" spans="1:16" ht="51">
      <c r="A162" s="132"/>
      <c r="B162" s="111"/>
      <c r="C162" s="200" t="s">
        <v>1141</v>
      </c>
      <c r="D162" s="170">
        <v>14</v>
      </c>
      <c r="E162" s="171" t="s">
        <v>688</v>
      </c>
      <c r="F162" s="171">
        <v>3</v>
      </c>
      <c r="G162" s="172" t="s">
        <v>372</v>
      </c>
      <c r="H162" s="172" t="s">
        <v>694</v>
      </c>
      <c r="I162" s="173" t="s">
        <v>690</v>
      </c>
      <c r="J162" s="171" t="s">
        <v>695</v>
      </c>
      <c r="K162" s="171" t="s">
        <v>19</v>
      </c>
      <c r="L162" s="174">
        <v>10609592</v>
      </c>
      <c r="M162" s="171">
        <v>1</v>
      </c>
      <c r="N162" s="175">
        <f t="shared" si="4"/>
        <v>10609592</v>
      </c>
      <c r="O162" s="157"/>
      <c r="P162" s="167"/>
    </row>
    <row r="163" spans="1:16" ht="51">
      <c r="A163" s="132"/>
      <c r="B163" s="111"/>
      <c r="C163" s="200" t="s">
        <v>1141</v>
      </c>
      <c r="D163" s="170">
        <v>14</v>
      </c>
      <c r="E163" s="171" t="s">
        <v>688</v>
      </c>
      <c r="F163" s="171">
        <v>4</v>
      </c>
      <c r="G163" s="172" t="s">
        <v>372</v>
      </c>
      <c r="H163" s="172" t="s">
        <v>696</v>
      </c>
      <c r="I163" s="173" t="s">
        <v>690</v>
      </c>
      <c r="J163" s="171" t="s">
        <v>697</v>
      </c>
      <c r="K163" s="171" t="s">
        <v>19</v>
      </c>
      <c r="L163" s="174">
        <v>6948400</v>
      </c>
      <c r="M163" s="171">
        <v>1</v>
      </c>
      <c r="N163" s="175">
        <f t="shared" si="4"/>
        <v>6948400</v>
      </c>
      <c r="O163" s="157"/>
      <c r="P163" s="167"/>
    </row>
    <row r="164" spans="1:16" ht="76.5">
      <c r="A164" s="132"/>
      <c r="B164" s="111"/>
      <c r="C164" s="200" t="s">
        <v>1141</v>
      </c>
      <c r="D164" s="170">
        <v>14</v>
      </c>
      <c r="E164" s="171" t="s">
        <v>688</v>
      </c>
      <c r="F164" s="171">
        <v>5</v>
      </c>
      <c r="G164" s="172" t="s">
        <v>372</v>
      </c>
      <c r="H164" s="172" t="s">
        <v>698</v>
      </c>
      <c r="I164" s="173" t="s">
        <v>690</v>
      </c>
      <c r="J164" s="171" t="s">
        <v>699</v>
      </c>
      <c r="K164" s="171" t="s">
        <v>19</v>
      </c>
      <c r="L164" s="174">
        <v>18205968</v>
      </c>
      <c r="M164" s="171">
        <v>1</v>
      </c>
      <c r="N164" s="175">
        <f t="shared" si="4"/>
        <v>18205968</v>
      </c>
      <c r="O164" s="157"/>
      <c r="P164" s="167"/>
    </row>
    <row r="165" spans="1:16" ht="51.75" thickBot="1">
      <c r="A165" s="132"/>
      <c r="B165" s="111"/>
      <c r="C165" s="200" t="s">
        <v>1141</v>
      </c>
      <c r="D165" s="170">
        <v>14</v>
      </c>
      <c r="E165" s="171" t="s">
        <v>688</v>
      </c>
      <c r="F165" s="171">
        <v>6</v>
      </c>
      <c r="G165" s="172" t="s">
        <v>372</v>
      </c>
      <c r="H165" s="172" t="s">
        <v>700</v>
      </c>
      <c r="I165" s="173" t="s">
        <v>701</v>
      </c>
      <c r="J165" s="171" t="s">
        <v>702</v>
      </c>
      <c r="K165" s="171" t="s">
        <v>19</v>
      </c>
      <c r="L165" s="174">
        <v>2680000</v>
      </c>
      <c r="M165" s="171">
        <v>1</v>
      </c>
      <c r="N165" s="175">
        <f t="shared" si="4"/>
        <v>2680000</v>
      </c>
      <c r="O165" s="157"/>
      <c r="P165" s="167"/>
    </row>
    <row r="166" spans="1:16" s="158" customFormat="1" ht="64.5" thickBot="1">
      <c r="A166" s="132"/>
      <c r="B166" s="111"/>
      <c r="C166" s="176" t="s">
        <v>1141</v>
      </c>
      <c r="D166" s="170">
        <v>14</v>
      </c>
      <c r="E166" s="171" t="s">
        <v>688</v>
      </c>
      <c r="F166" s="171">
        <v>7</v>
      </c>
      <c r="G166" s="172" t="s">
        <v>372</v>
      </c>
      <c r="H166" s="172" t="s">
        <v>703</v>
      </c>
      <c r="I166" s="172" t="s">
        <v>704</v>
      </c>
      <c r="J166" s="171" t="s">
        <v>705</v>
      </c>
      <c r="K166" s="171" t="s">
        <v>19</v>
      </c>
      <c r="L166" s="174">
        <v>951200</v>
      </c>
      <c r="M166" s="171">
        <v>5</v>
      </c>
      <c r="N166" s="175">
        <f t="shared" si="4"/>
        <v>4756000</v>
      </c>
      <c r="O166" s="198"/>
      <c r="P166" s="223">
        <f>SUM(N160:N166)</f>
        <v>56004388</v>
      </c>
    </row>
    <row r="167" spans="1:16" ht="89.25">
      <c r="A167" s="132"/>
      <c r="B167" s="111"/>
      <c r="C167" s="224" t="s">
        <v>1141</v>
      </c>
      <c r="D167" s="214">
        <v>15</v>
      </c>
      <c r="E167" s="215" t="s">
        <v>707</v>
      </c>
      <c r="F167" s="215">
        <v>1</v>
      </c>
      <c r="G167" s="215" t="s">
        <v>372</v>
      </c>
      <c r="H167" s="215" t="s">
        <v>708</v>
      </c>
      <c r="I167" s="173" t="s">
        <v>709</v>
      </c>
      <c r="J167" s="171" t="s">
        <v>710</v>
      </c>
      <c r="K167" s="215" t="s">
        <v>711</v>
      </c>
      <c r="L167" s="217">
        <v>55000000</v>
      </c>
      <c r="M167" s="215">
        <v>1</v>
      </c>
      <c r="N167" s="218">
        <f t="shared" si="4"/>
        <v>55000000</v>
      </c>
      <c r="O167" s="225"/>
      <c r="P167" s="226"/>
    </row>
    <row r="168" spans="1:16" ht="13.5" thickBot="1">
      <c r="A168" s="132"/>
      <c r="B168" s="111"/>
      <c r="C168" s="227"/>
      <c r="D168" s="214"/>
      <c r="E168" s="215"/>
      <c r="F168" s="215"/>
      <c r="G168" s="215"/>
      <c r="H168" s="215"/>
      <c r="I168" s="216" t="s">
        <v>712</v>
      </c>
      <c r="J168" s="216"/>
      <c r="K168" s="215"/>
      <c r="L168" s="217"/>
      <c r="M168" s="215"/>
      <c r="N168" s="218"/>
      <c r="O168" s="157"/>
      <c r="P168" s="167"/>
    </row>
    <row r="169" spans="1:16" ht="13.5" thickBot="1">
      <c r="A169" s="132"/>
      <c r="B169" s="111"/>
      <c r="C169" s="228"/>
      <c r="D169" s="214"/>
      <c r="E169" s="215"/>
      <c r="F169" s="215"/>
      <c r="G169" s="215"/>
      <c r="H169" s="215"/>
      <c r="I169" s="216" t="s">
        <v>713</v>
      </c>
      <c r="J169" s="216"/>
      <c r="K169" s="215"/>
      <c r="L169" s="217"/>
      <c r="M169" s="215"/>
      <c r="N169" s="218"/>
      <c r="O169" s="229"/>
      <c r="P169" s="230">
        <f>SUM(N167:N169)</f>
        <v>55000000</v>
      </c>
    </row>
    <row r="170" spans="1:16" s="158" customFormat="1" ht="39" thickBot="1">
      <c r="A170" s="132"/>
      <c r="B170" s="111"/>
      <c r="C170" s="176" t="s">
        <v>1141</v>
      </c>
      <c r="D170" s="170">
        <v>17</v>
      </c>
      <c r="E170" s="171" t="s">
        <v>715</v>
      </c>
      <c r="F170" s="171">
        <v>1</v>
      </c>
      <c r="G170" s="172" t="s">
        <v>511</v>
      </c>
      <c r="H170" s="172" t="s">
        <v>716</v>
      </c>
      <c r="I170" s="172" t="s">
        <v>717</v>
      </c>
      <c r="J170" s="171" t="s">
        <v>718</v>
      </c>
      <c r="K170" s="171" t="s">
        <v>719</v>
      </c>
      <c r="L170" s="174">
        <f>49200000*1.16</f>
        <v>57071999.99999999</v>
      </c>
      <c r="M170" s="171">
        <v>1</v>
      </c>
      <c r="N170" s="175">
        <f aca="true" t="shared" si="5" ref="N170:N233">+L170*M170</f>
        <v>57071999.99999999</v>
      </c>
      <c r="O170" s="198"/>
      <c r="P170" s="231">
        <f>SUM(N170)</f>
        <v>57071999.99999999</v>
      </c>
    </row>
    <row r="171" spans="1:16" ht="63.75">
      <c r="A171" s="132"/>
      <c r="B171" s="111"/>
      <c r="C171" s="200" t="s">
        <v>1142</v>
      </c>
      <c r="D171" s="170">
        <v>19</v>
      </c>
      <c r="E171" s="171" t="s">
        <v>721</v>
      </c>
      <c r="F171" s="171">
        <v>1</v>
      </c>
      <c r="G171" s="171" t="s">
        <v>722</v>
      </c>
      <c r="H171" s="171" t="s">
        <v>723</v>
      </c>
      <c r="I171" s="173" t="s">
        <v>724</v>
      </c>
      <c r="J171" s="171" t="s">
        <v>725</v>
      </c>
      <c r="K171" s="171" t="s">
        <v>726</v>
      </c>
      <c r="L171" s="174">
        <v>682430.32</v>
      </c>
      <c r="M171" s="171">
        <v>1</v>
      </c>
      <c r="N171" s="175">
        <f t="shared" si="5"/>
        <v>682430.32</v>
      </c>
      <c r="O171" s="157"/>
      <c r="P171" s="167"/>
    </row>
    <row r="172" spans="1:16" ht="63.75">
      <c r="A172" s="132"/>
      <c r="B172" s="111"/>
      <c r="C172" s="200" t="s">
        <v>1142</v>
      </c>
      <c r="D172" s="170">
        <v>19</v>
      </c>
      <c r="E172" s="171" t="s">
        <v>721</v>
      </c>
      <c r="F172" s="171">
        <v>2</v>
      </c>
      <c r="G172" s="171" t="s">
        <v>722</v>
      </c>
      <c r="H172" s="171" t="s">
        <v>727</v>
      </c>
      <c r="I172" s="173" t="s">
        <v>728</v>
      </c>
      <c r="J172" s="171" t="s">
        <v>729</v>
      </c>
      <c r="K172" s="171" t="s">
        <v>726</v>
      </c>
      <c r="L172" s="174">
        <v>2900000</v>
      </c>
      <c r="M172" s="171">
        <v>1</v>
      </c>
      <c r="N172" s="175">
        <f t="shared" si="5"/>
        <v>2900000</v>
      </c>
      <c r="O172" s="157"/>
      <c r="P172" s="167"/>
    </row>
    <row r="173" spans="1:16" ht="63.75">
      <c r="A173" s="132"/>
      <c r="B173" s="111"/>
      <c r="C173" s="200" t="s">
        <v>1142</v>
      </c>
      <c r="D173" s="170">
        <v>19</v>
      </c>
      <c r="E173" s="171" t="s">
        <v>721</v>
      </c>
      <c r="F173" s="171">
        <v>3</v>
      </c>
      <c r="G173" s="171" t="s">
        <v>722</v>
      </c>
      <c r="H173" s="171" t="s">
        <v>730</v>
      </c>
      <c r="I173" s="173" t="s">
        <v>731</v>
      </c>
      <c r="J173" s="171" t="s">
        <v>725</v>
      </c>
      <c r="K173" s="171" t="s">
        <v>726</v>
      </c>
      <c r="L173" s="174">
        <v>1380400</v>
      </c>
      <c r="M173" s="171">
        <v>4</v>
      </c>
      <c r="N173" s="175">
        <f t="shared" si="5"/>
        <v>5521600</v>
      </c>
      <c r="O173" s="157"/>
      <c r="P173" s="167"/>
    </row>
    <row r="174" spans="1:16" ht="63.75">
      <c r="A174" s="132"/>
      <c r="B174" s="111"/>
      <c r="C174" s="200" t="s">
        <v>1142</v>
      </c>
      <c r="D174" s="170">
        <v>19</v>
      </c>
      <c r="E174" s="171" t="s">
        <v>721</v>
      </c>
      <c r="F174" s="171">
        <v>4</v>
      </c>
      <c r="G174" s="171" t="s">
        <v>722</v>
      </c>
      <c r="H174" s="171" t="s">
        <v>732</v>
      </c>
      <c r="I174" s="173" t="s">
        <v>733</v>
      </c>
      <c r="J174" s="171" t="s">
        <v>725</v>
      </c>
      <c r="K174" s="171" t="s">
        <v>726</v>
      </c>
      <c r="L174" s="174">
        <v>8352000</v>
      </c>
      <c r="M174" s="171">
        <v>1</v>
      </c>
      <c r="N174" s="175">
        <f t="shared" si="5"/>
        <v>8352000</v>
      </c>
      <c r="O174" s="157"/>
      <c r="P174" s="167"/>
    </row>
    <row r="175" spans="1:16" ht="63.75">
      <c r="A175" s="132"/>
      <c r="B175" s="111"/>
      <c r="C175" s="200" t="s">
        <v>1142</v>
      </c>
      <c r="D175" s="170">
        <v>19</v>
      </c>
      <c r="E175" s="171" t="s">
        <v>721</v>
      </c>
      <c r="F175" s="171">
        <v>5</v>
      </c>
      <c r="G175" s="171" t="s">
        <v>722</v>
      </c>
      <c r="H175" s="171" t="s">
        <v>734</v>
      </c>
      <c r="I175" s="173" t="s">
        <v>735</v>
      </c>
      <c r="J175" s="171" t="s">
        <v>736</v>
      </c>
      <c r="K175" s="171" t="s">
        <v>726</v>
      </c>
      <c r="L175" s="174">
        <v>270000</v>
      </c>
      <c r="M175" s="171">
        <v>5</v>
      </c>
      <c r="N175" s="175">
        <f t="shared" si="5"/>
        <v>1350000</v>
      </c>
      <c r="O175" s="157"/>
      <c r="P175" s="167"/>
    </row>
    <row r="176" spans="1:16" ht="63.75">
      <c r="A176" s="132"/>
      <c r="B176" s="111"/>
      <c r="C176" s="200" t="s">
        <v>1142</v>
      </c>
      <c r="D176" s="170">
        <v>19</v>
      </c>
      <c r="E176" s="171" t="s">
        <v>721</v>
      </c>
      <c r="F176" s="171">
        <v>6</v>
      </c>
      <c r="G176" s="171" t="s">
        <v>737</v>
      </c>
      <c r="H176" s="171" t="s">
        <v>738</v>
      </c>
      <c r="I176" s="173" t="s">
        <v>739</v>
      </c>
      <c r="J176" s="171" t="s">
        <v>740</v>
      </c>
      <c r="K176" s="171" t="s">
        <v>726</v>
      </c>
      <c r="L176" s="174">
        <v>520000</v>
      </c>
      <c r="M176" s="171">
        <v>1</v>
      </c>
      <c r="N176" s="175">
        <f t="shared" si="5"/>
        <v>520000</v>
      </c>
      <c r="O176" s="157"/>
      <c r="P176" s="167"/>
    </row>
    <row r="177" spans="1:16" ht="63.75">
      <c r="A177" s="132"/>
      <c r="B177" s="111"/>
      <c r="C177" s="200" t="s">
        <v>1142</v>
      </c>
      <c r="D177" s="170">
        <v>19</v>
      </c>
      <c r="E177" s="171" t="s">
        <v>721</v>
      </c>
      <c r="F177" s="171">
        <v>7</v>
      </c>
      <c r="G177" s="171" t="s">
        <v>722</v>
      </c>
      <c r="H177" s="171" t="s">
        <v>741</v>
      </c>
      <c r="I177" s="173" t="s">
        <v>616</v>
      </c>
      <c r="J177" s="171" t="s">
        <v>740</v>
      </c>
      <c r="K177" s="171" t="s">
        <v>726</v>
      </c>
      <c r="L177" s="174">
        <v>40000</v>
      </c>
      <c r="M177" s="171">
        <v>9</v>
      </c>
      <c r="N177" s="175">
        <f t="shared" si="5"/>
        <v>360000</v>
      </c>
      <c r="O177" s="157"/>
      <c r="P177" s="167"/>
    </row>
    <row r="178" spans="1:16" ht="63.75">
      <c r="A178" s="132"/>
      <c r="B178" s="111"/>
      <c r="C178" s="200" t="s">
        <v>1142</v>
      </c>
      <c r="D178" s="170">
        <v>19</v>
      </c>
      <c r="E178" s="171" t="s">
        <v>721</v>
      </c>
      <c r="F178" s="171">
        <v>8</v>
      </c>
      <c r="G178" s="171" t="s">
        <v>722</v>
      </c>
      <c r="H178" s="171" t="s">
        <v>742</v>
      </c>
      <c r="I178" s="173" t="s">
        <v>743</v>
      </c>
      <c r="J178" s="171" t="s">
        <v>744</v>
      </c>
      <c r="K178" s="171" t="s">
        <v>745</v>
      </c>
      <c r="L178" s="174">
        <v>1566000</v>
      </c>
      <c r="M178" s="171">
        <v>2</v>
      </c>
      <c r="N178" s="175">
        <f t="shared" si="5"/>
        <v>3132000</v>
      </c>
      <c r="O178" s="157"/>
      <c r="P178" s="167"/>
    </row>
    <row r="179" spans="1:16" ht="63.75">
      <c r="A179" s="132"/>
      <c r="B179" s="111"/>
      <c r="C179" s="200" t="s">
        <v>1142</v>
      </c>
      <c r="D179" s="170">
        <v>19</v>
      </c>
      <c r="E179" s="171" t="s">
        <v>721</v>
      </c>
      <c r="F179" s="171">
        <v>9</v>
      </c>
      <c r="G179" s="171" t="s">
        <v>722</v>
      </c>
      <c r="H179" s="171" t="s">
        <v>746</v>
      </c>
      <c r="I179" s="173" t="s">
        <v>747</v>
      </c>
      <c r="J179" s="171" t="s">
        <v>744</v>
      </c>
      <c r="K179" s="171" t="s">
        <v>726</v>
      </c>
      <c r="L179" s="174">
        <v>1508000</v>
      </c>
      <c r="M179" s="171">
        <v>2</v>
      </c>
      <c r="N179" s="175">
        <f t="shared" si="5"/>
        <v>3016000</v>
      </c>
      <c r="O179" s="157"/>
      <c r="P179" s="167"/>
    </row>
    <row r="180" spans="1:16" ht="63.75">
      <c r="A180" s="132"/>
      <c r="B180" s="111"/>
      <c r="C180" s="200" t="s">
        <v>1142</v>
      </c>
      <c r="D180" s="170">
        <v>19</v>
      </c>
      <c r="E180" s="171" t="s">
        <v>721</v>
      </c>
      <c r="F180" s="171">
        <v>10</v>
      </c>
      <c r="G180" s="171" t="s">
        <v>722</v>
      </c>
      <c r="H180" s="171" t="s">
        <v>748</v>
      </c>
      <c r="I180" s="173" t="s">
        <v>749</v>
      </c>
      <c r="J180" s="171" t="s">
        <v>744</v>
      </c>
      <c r="K180" s="171" t="s">
        <v>726</v>
      </c>
      <c r="L180" s="174">
        <v>2320000</v>
      </c>
      <c r="M180" s="171">
        <v>2</v>
      </c>
      <c r="N180" s="175">
        <f t="shared" si="5"/>
        <v>4640000</v>
      </c>
      <c r="O180" s="157"/>
      <c r="P180" s="167"/>
    </row>
    <row r="181" spans="1:16" ht="102">
      <c r="A181" s="132"/>
      <c r="B181" s="111"/>
      <c r="C181" s="200" t="s">
        <v>1142</v>
      </c>
      <c r="D181" s="170">
        <v>19</v>
      </c>
      <c r="E181" s="171" t="s">
        <v>721</v>
      </c>
      <c r="F181" s="171">
        <v>17</v>
      </c>
      <c r="G181" s="171" t="s">
        <v>722</v>
      </c>
      <c r="H181" s="171" t="s">
        <v>750</v>
      </c>
      <c r="I181" s="173" t="s">
        <v>751</v>
      </c>
      <c r="J181" s="171" t="s">
        <v>752</v>
      </c>
      <c r="K181" s="171" t="s">
        <v>726</v>
      </c>
      <c r="L181" s="174">
        <v>1700000</v>
      </c>
      <c r="M181" s="171">
        <v>3</v>
      </c>
      <c r="N181" s="175">
        <f t="shared" si="5"/>
        <v>5100000</v>
      </c>
      <c r="O181" s="157"/>
      <c r="P181" s="167"/>
    </row>
    <row r="182" spans="1:16" ht="63.75">
      <c r="A182" s="132"/>
      <c r="B182" s="111"/>
      <c r="C182" s="200" t="s">
        <v>1142</v>
      </c>
      <c r="D182" s="170">
        <v>19</v>
      </c>
      <c r="E182" s="171" t="s">
        <v>721</v>
      </c>
      <c r="F182" s="171">
        <v>18</v>
      </c>
      <c r="G182" s="171" t="s">
        <v>352</v>
      </c>
      <c r="H182" s="171" t="s">
        <v>753</v>
      </c>
      <c r="I182" s="173" t="s">
        <v>754</v>
      </c>
      <c r="J182" s="171" t="s">
        <v>755</v>
      </c>
      <c r="K182" s="171" t="s">
        <v>726</v>
      </c>
      <c r="L182" s="174">
        <v>1430280</v>
      </c>
      <c r="M182" s="171">
        <v>2</v>
      </c>
      <c r="N182" s="175">
        <f t="shared" si="5"/>
        <v>2860560</v>
      </c>
      <c r="O182" s="157"/>
      <c r="P182" s="167"/>
    </row>
    <row r="183" spans="1:16" ht="63.75">
      <c r="A183" s="132"/>
      <c r="B183" s="111"/>
      <c r="C183" s="200" t="s">
        <v>1142</v>
      </c>
      <c r="D183" s="170">
        <v>19</v>
      </c>
      <c r="E183" s="171" t="s">
        <v>721</v>
      </c>
      <c r="F183" s="171">
        <v>19</v>
      </c>
      <c r="G183" s="171" t="s">
        <v>352</v>
      </c>
      <c r="H183" s="171" t="s">
        <v>756</v>
      </c>
      <c r="I183" s="173" t="s">
        <v>757</v>
      </c>
      <c r="J183" s="171"/>
      <c r="K183" s="171" t="s">
        <v>726</v>
      </c>
      <c r="L183" s="174">
        <v>1100000</v>
      </c>
      <c r="M183" s="171">
        <v>1</v>
      </c>
      <c r="N183" s="175">
        <f t="shared" si="5"/>
        <v>1100000</v>
      </c>
      <c r="O183" s="157"/>
      <c r="P183" s="167"/>
    </row>
    <row r="184" spans="1:16" ht="63.75">
      <c r="A184" s="132"/>
      <c r="B184" s="111"/>
      <c r="C184" s="200" t="s">
        <v>1142</v>
      </c>
      <c r="D184" s="170">
        <v>19</v>
      </c>
      <c r="E184" s="171" t="s">
        <v>721</v>
      </c>
      <c r="F184" s="171">
        <v>20</v>
      </c>
      <c r="G184" s="171" t="s">
        <v>352</v>
      </c>
      <c r="H184" s="171" t="s">
        <v>758</v>
      </c>
      <c r="I184" s="173" t="s">
        <v>759</v>
      </c>
      <c r="J184" s="171" t="s">
        <v>760</v>
      </c>
      <c r="K184" s="171" t="s">
        <v>726</v>
      </c>
      <c r="L184" s="174">
        <v>1050032</v>
      </c>
      <c r="M184" s="171">
        <v>1</v>
      </c>
      <c r="N184" s="175">
        <f t="shared" si="5"/>
        <v>1050032</v>
      </c>
      <c r="O184" s="157"/>
      <c r="P184" s="167"/>
    </row>
    <row r="185" spans="1:16" ht="64.5" thickBot="1">
      <c r="A185" s="132"/>
      <c r="B185" s="111"/>
      <c r="C185" s="200" t="s">
        <v>1142</v>
      </c>
      <c r="D185" s="170">
        <v>19</v>
      </c>
      <c r="E185" s="171" t="s">
        <v>721</v>
      </c>
      <c r="F185" s="171">
        <v>21</v>
      </c>
      <c r="G185" s="171" t="s">
        <v>352</v>
      </c>
      <c r="H185" s="171" t="s">
        <v>761</v>
      </c>
      <c r="I185" s="173" t="s">
        <v>762</v>
      </c>
      <c r="J185" s="171"/>
      <c r="K185" s="171" t="s">
        <v>726</v>
      </c>
      <c r="L185" s="174">
        <v>1100000</v>
      </c>
      <c r="M185" s="171">
        <v>1</v>
      </c>
      <c r="N185" s="175">
        <f t="shared" si="5"/>
        <v>1100000</v>
      </c>
      <c r="O185" s="157"/>
      <c r="P185" s="167"/>
    </row>
    <row r="186" spans="1:16" ht="64.5" thickBot="1">
      <c r="A186" s="132"/>
      <c r="B186" s="111"/>
      <c r="C186" s="176" t="s">
        <v>1142</v>
      </c>
      <c r="D186" s="170">
        <v>19</v>
      </c>
      <c r="E186" s="203" t="s">
        <v>721</v>
      </c>
      <c r="F186" s="203">
        <v>23</v>
      </c>
      <c r="G186" s="203" t="s">
        <v>352</v>
      </c>
      <c r="H186" s="204" t="s">
        <v>763</v>
      </c>
      <c r="I186" s="204" t="s">
        <v>764</v>
      </c>
      <c r="J186" s="203" t="s">
        <v>765</v>
      </c>
      <c r="K186" s="203" t="s">
        <v>726</v>
      </c>
      <c r="L186" s="206">
        <v>2300048</v>
      </c>
      <c r="M186" s="203">
        <v>1</v>
      </c>
      <c r="N186" s="175">
        <f t="shared" si="5"/>
        <v>2300048</v>
      </c>
      <c r="O186" s="198"/>
      <c r="P186" s="223">
        <f>SUM(N171:N186)</f>
        <v>43984670.32</v>
      </c>
    </row>
    <row r="187" spans="1:16" ht="25.5">
      <c r="A187" s="132"/>
      <c r="B187" s="111"/>
      <c r="C187" s="200" t="s">
        <v>313</v>
      </c>
      <c r="D187" s="170">
        <v>20</v>
      </c>
      <c r="E187" s="171" t="s">
        <v>767</v>
      </c>
      <c r="F187" s="171">
        <v>1</v>
      </c>
      <c r="G187" s="171" t="s">
        <v>14</v>
      </c>
      <c r="H187" s="172" t="s">
        <v>387</v>
      </c>
      <c r="I187" s="173" t="s">
        <v>314</v>
      </c>
      <c r="J187" s="171" t="s">
        <v>768</v>
      </c>
      <c r="K187" s="171" t="s">
        <v>769</v>
      </c>
      <c r="L187" s="174">
        <v>2200000</v>
      </c>
      <c r="M187" s="171">
        <v>7</v>
      </c>
      <c r="N187" s="175">
        <f t="shared" si="5"/>
        <v>15400000</v>
      </c>
      <c r="O187" s="157"/>
      <c r="P187" s="167"/>
    </row>
    <row r="188" spans="1:16" ht="25.5">
      <c r="A188" s="132"/>
      <c r="B188" s="111"/>
      <c r="C188" s="200" t="s">
        <v>313</v>
      </c>
      <c r="D188" s="170">
        <v>20</v>
      </c>
      <c r="E188" s="171" t="s">
        <v>767</v>
      </c>
      <c r="F188" s="171">
        <v>2</v>
      </c>
      <c r="G188" s="171" t="s">
        <v>14</v>
      </c>
      <c r="H188" s="172" t="s">
        <v>387</v>
      </c>
      <c r="I188" s="173" t="s">
        <v>297</v>
      </c>
      <c r="J188" s="171" t="s">
        <v>768</v>
      </c>
      <c r="K188" s="171" t="s">
        <v>769</v>
      </c>
      <c r="L188" s="174">
        <v>1900000</v>
      </c>
      <c r="M188" s="171">
        <v>7</v>
      </c>
      <c r="N188" s="175">
        <f t="shared" si="5"/>
        <v>13300000</v>
      </c>
      <c r="O188" s="157"/>
      <c r="P188" s="167"/>
    </row>
    <row r="189" spans="1:16" ht="26.25" thickBot="1">
      <c r="A189" s="132"/>
      <c r="B189" s="111"/>
      <c r="C189" s="200" t="s">
        <v>313</v>
      </c>
      <c r="D189" s="170">
        <v>20</v>
      </c>
      <c r="E189" s="171" t="s">
        <v>767</v>
      </c>
      <c r="F189" s="171">
        <v>5</v>
      </c>
      <c r="G189" s="171" t="s">
        <v>1143</v>
      </c>
      <c r="H189" s="172" t="s">
        <v>770</v>
      </c>
      <c r="I189" s="173" t="s">
        <v>771</v>
      </c>
      <c r="J189" s="171" t="s">
        <v>79</v>
      </c>
      <c r="K189" s="171" t="s">
        <v>769</v>
      </c>
      <c r="L189" s="174">
        <v>10000000</v>
      </c>
      <c r="M189" s="171">
        <v>2</v>
      </c>
      <c r="N189" s="175">
        <f>+L189*M189</f>
        <v>20000000</v>
      </c>
      <c r="O189" s="157"/>
      <c r="P189" s="167"/>
    </row>
    <row r="190" spans="1:16" ht="26.25" thickBot="1">
      <c r="A190" s="132"/>
      <c r="B190" s="111"/>
      <c r="C190" s="176" t="s">
        <v>313</v>
      </c>
      <c r="D190" s="170">
        <v>20</v>
      </c>
      <c r="E190" s="171" t="s">
        <v>767</v>
      </c>
      <c r="F190" s="171">
        <v>6</v>
      </c>
      <c r="G190" s="171" t="s">
        <v>28</v>
      </c>
      <c r="H190" s="172" t="s">
        <v>28</v>
      </c>
      <c r="I190" s="172" t="s">
        <v>772</v>
      </c>
      <c r="J190" s="171" t="s">
        <v>773</v>
      </c>
      <c r="K190" s="171" t="s">
        <v>774</v>
      </c>
      <c r="L190" s="174">
        <f>597*2000*1.16</f>
        <v>1385040</v>
      </c>
      <c r="M190" s="171">
        <v>1</v>
      </c>
      <c r="N190" s="175">
        <f>+L190*M190</f>
        <v>1385040</v>
      </c>
      <c r="O190" s="198"/>
      <c r="P190" s="232">
        <f>SUM(N187:N190)</f>
        <v>50085040</v>
      </c>
    </row>
    <row r="191" spans="1:16" ht="25.5">
      <c r="A191" s="132"/>
      <c r="B191" s="111"/>
      <c r="C191" s="200" t="s">
        <v>1144</v>
      </c>
      <c r="D191" s="170">
        <v>21</v>
      </c>
      <c r="E191" s="171" t="s">
        <v>776</v>
      </c>
      <c r="F191" s="171">
        <v>1</v>
      </c>
      <c r="G191" s="171" t="s">
        <v>777</v>
      </c>
      <c r="H191" s="172" t="s">
        <v>778</v>
      </c>
      <c r="I191" s="172" t="s">
        <v>779</v>
      </c>
      <c r="J191" s="171" t="s">
        <v>780</v>
      </c>
      <c r="K191" s="171" t="s">
        <v>781</v>
      </c>
      <c r="L191" s="174">
        <v>800000</v>
      </c>
      <c r="M191" s="171">
        <v>2</v>
      </c>
      <c r="N191" s="175">
        <f t="shared" si="5"/>
        <v>1600000</v>
      </c>
      <c r="O191" s="233">
        <f>577409*1.16*2</f>
        <v>1339588.88</v>
      </c>
      <c r="P191" s="167"/>
    </row>
    <row r="192" spans="1:16" ht="25.5">
      <c r="A192" s="132"/>
      <c r="B192" s="111"/>
      <c r="C192" s="200" t="s">
        <v>1144</v>
      </c>
      <c r="D192" s="234">
        <v>21</v>
      </c>
      <c r="E192" s="235" t="s">
        <v>776</v>
      </c>
      <c r="F192" s="236"/>
      <c r="G192" s="236"/>
      <c r="H192" s="237"/>
      <c r="I192" s="238" t="s">
        <v>782</v>
      </c>
      <c r="J192" s="236" t="s">
        <v>783</v>
      </c>
      <c r="K192" s="236"/>
      <c r="L192" s="239"/>
      <c r="M192" s="236"/>
      <c r="N192" s="240">
        <f t="shared" si="5"/>
        <v>0</v>
      </c>
      <c r="O192" s="233"/>
      <c r="P192" s="167"/>
    </row>
    <row r="193" spans="1:16" ht="25.5">
      <c r="A193" s="132"/>
      <c r="B193" s="111"/>
      <c r="C193" s="200" t="s">
        <v>1144</v>
      </c>
      <c r="D193" s="234">
        <v>21</v>
      </c>
      <c r="E193" s="235" t="s">
        <v>776</v>
      </c>
      <c r="F193" s="241">
        <v>2</v>
      </c>
      <c r="G193" s="241" t="s">
        <v>777</v>
      </c>
      <c r="H193" s="242" t="s">
        <v>784</v>
      </c>
      <c r="I193" s="243" t="s">
        <v>785</v>
      </c>
      <c r="J193" s="241" t="s">
        <v>786</v>
      </c>
      <c r="K193" s="241"/>
      <c r="L193" s="244">
        <v>230000</v>
      </c>
      <c r="M193" s="241">
        <v>1</v>
      </c>
      <c r="N193" s="245">
        <f t="shared" si="5"/>
        <v>230000</v>
      </c>
      <c r="O193" s="233"/>
      <c r="P193" s="167"/>
    </row>
    <row r="194" spans="1:16" ht="25.5">
      <c r="A194" s="132"/>
      <c r="B194" s="111"/>
      <c r="C194" s="200" t="s">
        <v>1144</v>
      </c>
      <c r="D194" s="234">
        <v>21</v>
      </c>
      <c r="E194" s="235" t="s">
        <v>776</v>
      </c>
      <c r="F194" s="241"/>
      <c r="G194" s="241"/>
      <c r="H194" s="242"/>
      <c r="I194" s="243" t="s">
        <v>787</v>
      </c>
      <c r="J194" s="241" t="s">
        <v>788</v>
      </c>
      <c r="K194" s="241"/>
      <c r="L194" s="244"/>
      <c r="M194" s="241"/>
      <c r="N194" s="245">
        <f t="shared" si="5"/>
        <v>0</v>
      </c>
      <c r="O194" s="233"/>
      <c r="P194" s="167"/>
    </row>
    <row r="195" spans="1:16" ht="25.5">
      <c r="A195" s="132"/>
      <c r="B195" s="111"/>
      <c r="C195" s="200" t="s">
        <v>1144</v>
      </c>
      <c r="D195" s="234">
        <v>21</v>
      </c>
      <c r="E195" s="235" t="s">
        <v>776</v>
      </c>
      <c r="F195" s="241">
        <v>3</v>
      </c>
      <c r="G195" s="241" t="s">
        <v>777</v>
      </c>
      <c r="H195" s="242" t="s">
        <v>789</v>
      </c>
      <c r="I195" s="243" t="s">
        <v>790</v>
      </c>
      <c r="J195" s="241" t="s">
        <v>791</v>
      </c>
      <c r="K195" s="241"/>
      <c r="L195" s="244"/>
      <c r="M195" s="241"/>
      <c r="N195" s="245">
        <f t="shared" si="5"/>
        <v>0</v>
      </c>
      <c r="O195" s="233"/>
      <c r="P195" s="167"/>
    </row>
    <row r="196" spans="1:16" ht="25.5">
      <c r="A196" s="132"/>
      <c r="B196" s="111"/>
      <c r="C196" s="200" t="s">
        <v>1144</v>
      </c>
      <c r="D196" s="234">
        <v>21</v>
      </c>
      <c r="E196" s="235" t="s">
        <v>776</v>
      </c>
      <c r="F196" s="241"/>
      <c r="G196" s="241"/>
      <c r="H196" s="242"/>
      <c r="I196" s="243" t="s">
        <v>792</v>
      </c>
      <c r="J196" s="241" t="s">
        <v>793</v>
      </c>
      <c r="K196" s="241" t="s">
        <v>781</v>
      </c>
      <c r="L196" s="244">
        <v>2610000</v>
      </c>
      <c r="M196" s="241">
        <v>1</v>
      </c>
      <c r="N196" s="245">
        <f t="shared" si="5"/>
        <v>2610000</v>
      </c>
      <c r="O196" s="233"/>
      <c r="P196" s="167"/>
    </row>
    <row r="197" spans="1:16" ht="25.5">
      <c r="A197" s="132"/>
      <c r="B197" s="111"/>
      <c r="C197" s="200" t="s">
        <v>1144</v>
      </c>
      <c r="D197" s="234">
        <v>21</v>
      </c>
      <c r="E197" s="235" t="s">
        <v>776</v>
      </c>
      <c r="F197" s="241"/>
      <c r="G197" s="241"/>
      <c r="H197" s="242"/>
      <c r="I197" s="243" t="s">
        <v>794</v>
      </c>
      <c r="J197" s="241"/>
      <c r="K197" s="241"/>
      <c r="L197" s="244"/>
      <c r="M197" s="241"/>
      <c r="N197" s="245">
        <f t="shared" si="5"/>
        <v>0</v>
      </c>
      <c r="O197" s="233"/>
      <c r="P197" s="167"/>
    </row>
    <row r="198" spans="1:16" ht="25.5">
      <c r="A198" s="132"/>
      <c r="B198" s="111"/>
      <c r="C198" s="200" t="s">
        <v>1144</v>
      </c>
      <c r="D198" s="234">
        <v>21</v>
      </c>
      <c r="E198" s="235" t="s">
        <v>776</v>
      </c>
      <c r="F198" s="241">
        <v>4</v>
      </c>
      <c r="G198" s="241" t="s">
        <v>777</v>
      </c>
      <c r="H198" s="242" t="s">
        <v>789</v>
      </c>
      <c r="I198" s="243" t="s">
        <v>795</v>
      </c>
      <c r="J198" s="241" t="s">
        <v>791</v>
      </c>
      <c r="K198" s="241"/>
      <c r="L198" s="244"/>
      <c r="M198" s="241"/>
      <c r="N198" s="245">
        <f t="shared" si="5"/>
        <v>0</v>
      </c>
      <c r="O198" s="233"/>
      <c r="P198" s="167"/>
    </row>
    <row r="199" spans="1:16" ht="25.5">
      <c r="A199" s="132"/>
      <c r="B199" s="111"/>
      <c r="C199" s="200" t="s">
        <v>1144</v>
      </c>
      <c r="D199" s="234">
        <v>21</v>
      </c>
      <c r="E199" s="235" t="s">
        <v>776</v>
      </c>
      <c r="F199" s="241"/>
      <c r="G199" s="241"/>
      <c r="H199" s="242"/>
      <c r="I199" s="243" t="s">
        <v>792</v>
      </c>
      <c r="J199" s="241" t="s">
        <v>796</v>
      </c>
      <c r="K199" s="241" t="s">
        <v>781</v>
      </c>
      <c r="L199" s="244">
        <v>2610000</v>
      </c>
      <c r="M199" s="241">
        <v>1</v>
      </c>
      <c r="N199" s="245">
        <f t="shared" si="5"/>
        <v>2610000</v>
      </c>
      <c r="O199" s="233"/>
      <c r="P199" s="167"/>
    </row>
    <row r="200" spans="1:16" ht="25.5">
      <c r="A200" s="132"/>
      <c r="B200" s="111"/>
      <c r="C200" s="200" t="s">
        <v>1144</v>
      </c>
      <c r="D200" s="234">
        <v>21</v>
      </c>
      <c r="E200" s="235" t="s">
        <v>776</v>
      </c>
      <c r="F200" s="241"/>
      <c r="G200" s="241"/>
      <c r="H200" s="242"/>
      <c r="I200" s="243" t="s">
        <v>794</v>
      </c>
      <c r="J200" s="241"/>
      <c r="K200" s="241"/>
      <c r="L200" s="244"/>
      <c r="M200" s="241"/>
      <c r="N200" s="245">
        <f t="shared" si="5"/>
        <v>0</v>
      </c>
      <c r="O200" s="233"/>
      <c r="P200" s="167"/>
    </row>
    <row r="201" spans="1:16" ht="25.5">
      <c r="A201" s="132"/>
      <c r="B201" s="111"/>
      <c r="C201" s="200" t="s">
        <v>1144</v>
      </c>
      <c r="D201" s="234">
        <v>21</v>
      </c>
      <c r="E201" s="235" t="s">
        <v>776</v>
      </c>
      <c r="F201" s="241">
        <v>5</v>
      </c>
      <c r="G201" s="241" t="s">
        <v>777</v>
      </c>
      <c r="H201" s="242" t="s">
        <v>797</v>
      </c>
      <c r="I201" s="243" t="s">
        <v>798</v>
      </c>
      <c r="J201" s="241" t="s">
        <v>791</v>
      </c>
      <c r="K201" s="241" t="s">
        <v>781</v>
      </c>
      <c r="L201" s="244">
        <v>1074000</v>
      </c>
      <c r="M201" s="241">
        <v>1</v>
      </c>
      <c r="N201" s="245">
        <f t="shared" si="5"/>
        <v>1074000</v>
      </c>
      <c r="O201" s="233"/>
      <c r="P201" s="167"/>
    </row>
    <row r="202" spans="1:16" ht="25.5">
      <c r="A202" s="132"/>
      <c r="B202" s="111"/>
      <c r="C202" s="200" t="s">
        <v>1144</v>
      </c>
      <c r="D202" s="234">
        <v>21</v>
      </c>
      <c r="E202" s="235" t="s">
        <v>776</v>
      </c>
      <c r="F202" s="241"/>
      <c r="G202" s="241"/>
      <c r="H202" s="242"/>
      <c r="I202" s="243" t="s">
        <v>799</v>
      </c>
      <c r="J202" s="241" t="s">
        <v>800</v>
      </c>
      <c r="K202" s="241"/>
      <c r="L202" s="244"/>
      <c r="M202" s="241"/>
      <c r="N202" s="245">
        <f t="shared" si="5"/>
        <v>0</v>
      </c>
      <c r="O202" s="233"/>
      <c r="P202" s="167"/>
    </row>
    <row r="203" spans="1:16" ht="25.5">
      <c r="A203" s="132"/>
      <c r="B203" s="111"/>
      <c r="C203" s="200" t="s">
        <v>1144</v>
      </c>
      <c r="D203" s="234">
        <v>21</v>
      </c>
      <c r="E203" s="235" t="s">
        <v>776</v>
      </c>
      <c r="F203" s="241"/>
      <c r="G203" s="241"/>
      <c r="H203" s="242"/>
      <c r="I203" s="243" t="s">
        <v>801</v>
      </c>
      <c r="J203" s="241"/>
      <c r="K203" s="241"/>
      <c r="L203" s="244"/>
      <c r="M203" s="241"/>
      <c r="N203" s="245">
        <f t="shared" si="5"/>
        <v>0</v>
      </c>
      <c r="O203" s="233"/>
      <c r="P203" s="167"/>
    </row>
    <row r="204" spans="1:16" ht="25.5">
      <c r="A204" s="132"/>
      <c r="B204" s="111"/>
      <c r="C204" s="200" t="s">
        <v>1144</v>
      </c>
      <c r="D204" s="234">
        <v>21</v>
      </c>
      <c r="E204" s="235" t="s">
        <v>776</v>
      </c>
      <c r="F204" s="241">
        <v>6</v>
      </c>
      <c r="G204" s="241" t="s">
        <v>802</v>
      </c>
      <c r="H204" s="242" t="s">
        <v>803</v>
      </c>
      <c r="I204" s="243" t="s">
        <v>804</v>
      </c>
      <c r="J204" s="241"/>
      <c r="K204" s="241" t="s">
        <v>781</v>
      </c>
      <c r="L204" s="244">
        <v>850000</v>
      </c>
      <c r="M204" s="241">
        <v>1</v>
      </c>
      <c r="N204" s="245">
        <f t="shared" si="5"/>
        <v>850000</v>
      </c>
      <c r="O204" s="233"/>
      <c r="P204" s="167"/>
    </row>
    <row r="205" spans="1:16" ht="25.5">
      <c r="A205" s="132"/>
      <c r="B205" s="111"/>
      <c r="C205" s="200" t="s">
        <v>1144</v>
      </c>
      <c r="D205" s="234">
        <v>21</v>
      </c>
      <c r="E205" s="235" t="s">
        <v>776</v>
      </c>
      <c r="F205" s="241">
        <v>7</v>
      </c>
      <c r="G205" s="241" t="s">
        <v>802</v>
      </c>
      <c r="H205" s="242" t="s">
        <v>805</v>
      </c>
      <c r="I205" s="243" t="s">
        <v>806</v>
      </c>
      <c r="J205" s="241" t="s">
        <v>552</v>
      </c>
      <c r="K205" s="241" t="s">
        <v>781</v>
      </c>
      <c r="L205" s="244">
        <v>15000000</v>
      </c>
      <c r="M205" s="241">
        <v>1</v>
      </c>
      <c r="N205" s="245">
        <f t="shared" si="5"/>
        <v>15000000</v>
      </c>
      <c r="O205" s="233"/>
      <c r="P205" s="167"/>
    </row>
    <row r="206" spans="1:16" ht="25.5">
      <c r="A206" s="132"/>
      <c r="B206" s="111"/>
      <c r="C206" s="200" t="s">
        <v>1144</v>
      </c>
      <c r="D206" s="234">
        <v>21</v>
      </c>
      <c r="E206" s="235" t="s">
        <v>776</v>
      </c>
      <c r="F206" s="241"/>
      <c r="G206" s="241"/>
      <c r="H206" s="242" t="s">
        <v>807</v>
      </c>
      <c r="I206" s="243" t="s">
        <v>808</v>
      </c>
      <c r="J206" s="241" t="s">
        <v>809</v>
      </c>
      <c r="K206" s="241"/>
      <c r="L206" s="244"/>
      <c r="M206" s="241"/>
      <c r="N206" s="245">
        <f t="shared" si="5"/>
        <v>0</v>
      </c>
      <c r="O206" s="233"/>
      <c r="P206" s="167"/>
    </row>
    <row r="207" spans="1:16" ht="25.5">
      <c r="A207" s="132"/>
      <c r="B207" s="111"/>
      <c r="C207" s="200" t="s">
        <v>1144</v>
      </c>
      <c r="D207" s="234">
        <v>21</v>
      </c>
      <c r="E207" s="235" t="s">
        <v>776</v>
      </c>
      <c r="F207" s="241">
        <v>8</v>
      </c>
      <c r="G207" s="241" t="s">
        <v>802</v>
      </c>
      <c r="H207" s="242" t="s">
        <v>810</v>
      </c>
      <c r="I207" s="243" t="s">
        <v>811</v>
      </c>
      <c r="J207" s="241"/>
      <c r="K207" s="241" t="s">
        <v>781</v>
      </c>
      <c r="L207" s="244">
        <v>910000</v>
      </c>
      <c r="M207" s="241">
        <v>1</v>
      </c>
      <c r="N207" s="245">
        <f t="shared" si="5"/>
        <v>910000</v>
      </c>
      <c r="O207" s="233"/>
      <c r="P207" s="167"/>
    </row>
    <row r="208" spans="1:16" ht="38.25">
      <c r="A208" s="132"/>
      <c r="B208" s="111"/>
      <c r="C208" s="200" t="s">
        <v>1144</v>
      </c>
      <c r="D208" s="234">
        <v>21</v>
      </c>
      <c r="E208" s="235" t="s">
        <v>776</v>
      </c>
      <c r="F208" s="246">
        <v>9</v>
      </c>
      <c r="G208" s="246" t="s">
        <v>812</v>
      </c>
      <c r="H208" s="247" t="s">
        <v>812</v>
      </c>
      <c r="I208" s="248" t="s">
        <v>813</v>
      </c>
      <c r="J208" s="246" t="s">
        <v>814</v>
      </c>
      <c r="K208" s="246" t="s">
        <v>781</v>
      </c>
      <c r="L208" s="249">
        <v>2206204</v>
      </c>
      <c r="M208" s="246">
        <v>1</v>
      </c>
      <c r="N208" s="245">
        <f t="shared" si="5"/>
        <v>2206204</v>
      </c>
      <c r="O208" s="157"/>
      <c r="P208" s="167"/>
    </row>
    <row r="209" spans="1:16" ht="25.5">
      <c r="A209" s="132"/>
      <c r="B209" s="111"/>
      <c r="C209" s="200" t="s">
        <v>1144</v>
      </c>
      <c r="D209" s="234">
        <v>21</v>
      </c>
      <c r="E209" s="235" t="s">
        <v>776</v>
      </c>
      <c r="F209" s="246">
        <v>10</v>
      </c>
      <c r="G209" s="246" t="s">
        <v>815</v>
      </c>
      <c r="H209" s="247" t="s">
        <v>815</v>
      </c>
      <c r="I209" s="248" t="s">
        <v>816</v>
      </c>
      <c r="J209" s="246" t="s">
        <v>817</v>
      </c>
      <c r="K209" s="246" t="s">
        <v>781</v>
      </c>
      <c r="L209" s="249">
        <v>1189058</v>
      </c>
      <c r="M209" s="246">
        <v>1</v>
      </c>
      <c r="N209" s="245">
        <f t="shared" si="5"/>
        <v>1189058</v>
      </c>
      <c r="O209" s="157"/>
      <c r="P209" s="167"/>
    </row>
    <row r="210" spans="1:16" ht="25.5">
      <c r="A210" s="132"/>
      <c r="B210" s="111"/>
      <c r="C210" s="200" t="s">
        <v>1144</v>
      </c>
      <c r="D210" s="234">
        <v>21</v>
      </c>
      <c r="E210" s="235" t="s">
        <v>776</v>
      </c>
      <c r="F210" s="246">
        <v>11</v>
      </c>
      <c r="G210" s="246"/>
      <c r="H210" s="247"/>
      <c r="I210" s="248" t="s">
        <v>818</v>
      </c>
      <c r="J210" s="246" t="s">
        <v>819</v>
      </c>
      <c r="K210" s="246" t="s">
        <v>781</v>
      </c>
      <c r="L210" s="249">
        <v>1547208</v>
      </c>
      <c r="M210" s="246">
        <v>1</v>
      </c>
      <c r="N210" s="245">
        <f t="shared" si="5"/>
        <v>1547208</v>
      </c>
      <c r="O210" s="157"/>
      <c r="P210" s="167"/>
    </row>
    <row r="211" spans="1:16" ht="25.5">
      <c r="A211" s="132"/>
      <c r="B211" s="111"/>
      <c r="C211" s="200" t="s">
        <v>1144</v>
      </c>
      <c r="D211" s="234">
        <v>21</v>
      </c>
      <c r="E211" s="235" t="s">
        <v>776</v>
      </c>
      <c r="F211" s="246">
        <v>12</v>
      </c>
      <c r="G211" s="246"/>
      <c r="H211" s="247"/>
      <c r="I211" s="248" t="s">
        <v>820</v>
      </c>
      <c r="J211" s="246" t="s">
        <v>821</v>
      </c>
      <c r="K211" s="246" t="s">
        <v>781</v>
      </c>
      <c r="L211" s="249">
        <v>1031472</v>
      </c>
      <c r="M211" s="246">
        <v>1</v>
      </c>
      <c r="N211" s="245">
        <f t="shared" si="5"/>
        <v>1031472</v>
      </c>
      <c r="O211" s="157"/>
      <c r="P211" s="167"/>
    </row>
    <row r="212" spans="1:16" ht="25.5">
      <c r="A212" s="132"/>
      <c r="B212" s="111"/>
      <c r="C212" s="200" t="s">
        <v>1144</v>
      </c>
      <c r="D212" s="234">
        <v>21</v>
      </c>
      <c r="E212" s="235" t="s">
        <v>776</v>
      </c>
      <c r="F212" s="246">
        <v>13</v>
      </c>
      <c r="G212" s="246"/>
      <c r="H212" s="247"/>
      <c r="I212" s="248" t="s">
        <v>822</v>
      </c>
      <c r="J212" s="246"/>
      <c r="K212" s="246"/>
      <c r="L212" s="249"/>
      <c r="M212" s="246"/>
      <c r="N212" s="245">
        <f t="shared" si="5"/>
        <v>0</v>
      </c>
      <c r="O212" s="157"/>
      <c r="P212" s="167"/>
    </row>
    <row r="213" spans="1:16" ht="25.5">
      <c r="A213" s="132"/>
      <c r="B213" s="111"/>
      <c r="C213" s="200" t="s">
        <v>1144</v>
      </c>
      <c r="D213" s="234">
        <v>21</v>
      </c>
      <c r="E213" s="235" t="s">
        <v>776</v>
      </c>
      <c r="F213" s="246">
        <v>14</v>
      </c>
      <c r="G213" s="246"/>
      <c r="H213" s="247"/>
      <c r="I213" s="248" t="s">
        <v>823</v>
      </c>
      <c r="J213" s="246" t="s">
        <v>824</v>
      </c>
      <c r="K213" s="246" t="s">
        <v>781</v>
      </c>
      <c r="L213" s="249">
        <v>85956</v>
      </c>
      <c r="M213" s="246">
        <v>1</v>
      </c>
      <c r="N213" s="245">
        <f t="shared" si="5"/>
        <v>85956</v>
      </c>
      <c r="O213" s="157"/>
      <c r="P213" s="167"/>
    </row>
    <row r="214" spans="1:16" ht="25.5">
      <c r="A214" s="132"/>
      <c r="B214" s="111"/>
      <c r="C214" s="200" t="s">
        <v>1144</v>
      </c>
      <c r="D214" s="234">
        <v>21</v>
      </c>
      <c r="E214" s="235" t="s">
        <v>776</v>
      </c>
      <c r="F214" s="246"/>
      <c r="G214" s="246"/>
      <c r="H214" s="247"/>
      <c r="I214" s="248" t="s">
        <v>825</v>
      </c>
      <c r="J214" s="246"/>
      <c r="K214" s="246"/>
      <c r="L214" s="249"/>
      <c r="M214" s="246"/>
      <c r="N214" s="245">
        <f t="shared" si="5"/>
        <v>0</v>
      </c>
      <c r="O214" s="157"/>
      <c r="P214" s="167"/>
    </row>
    <row r="215" spans="1:16" ht="25.5">
      <c r="A215" s="132"/>
      <c r="B215" s="111"/>
      <c r="C215" s="200" t="s">
        <v>1144</v>
      </c>
      <c r="D215" s="234">
        <v>21</v>
      </c>
      <c r="E215" s="235" t="s">
        <v>776</v>
      </c>
      <c r="F215" s="246">
        <v>15</v>
      </c>
      <c r="G215" s="246"/>
      <c r="H215" s="247"/>
      <c r="I215" s="248" t="s">
        <v>826</v>
      </c>
      <c r="J215" s="246" t="s">
        <v>827</v>
      </c>
      <c r="K215" s="246" t="s">
        <v>781</v>
      </c>
      <c r="L215" s="249">
        <v>845234</v>
      </c>
      <c r="M215" s="246">
        <v>1</v>
      </c>
      <c r="N215" s="245">
        <f t="shared" si="5"/>
        <v>845234</v>
      </c>
      <c r="O215" s="157"/>
      <c r="P215" s="167"/>
    </row>
    <row r="216" spans="1:16" ht="38.25">
      <c r="A216" s="132"/>
      <c r="B216" s="111"/>
      <c r="C216" s="200" t="s">
        <v>1144</v>
      </c>
      <c r="D216" s="234">
        <v>21</v>
      </c>
      <c r="E216" s="235" t="s">
        <v>776</v>
      </c>
      <c r="F216" s="246">
        <v>16</v>
      </c>
      <c r="G216" s="246"/>
      <c r="H216" s="247"/>
      <c r="I216" s="248" t="s">
        <v>828</v>
      </c>
      <c r="J216" s="246" t="s">
        <v>829</v>
      </c>
      <c r="K216" s="246" t="s">
        <v>781</v>
      </c>
      <c r="L216" s="249">
        <v>343824</v>
      </c>
      <c r="M216" s="246">
        <v>1</v>
      </c>
      <c r="N216" s="245">
        <f t="shared" si="5"/>
        <v>343824</v>
      </c>
      <c r="O216" s="157"/>
      <c r="P216" s="167"/>
    </row>
    <row r="217" spans="1:16" ht="25.5">
      <c r="A217" s="132"/>
      <c r="B217" s="111"/>
      <c r="C217" s="200" t="s">
        <v>1144</v>
      </c>
      <c r="D217" s="234">
        <v>21</v>
      </c>
      <c r="E217" s="235" t="s">
        <v>776</v>
      </c>
      <c r="F217" s="246">
        <v>17</v>
      </c>
      <c r="G217" s="246"/>
      <c r="H217" s="247"/>
      <c r="I217" s="248" t="s">
        <v>830</v>
      </c>
      <c r="J217" s="246" t="s">
        <v>831</v>
      </c>
      <c r="K217" s="246" t="s">
        <v>781</v>
      </c>
      <c r="L217" s="249">
        <v>28652</v>
      </c>
      <c r="M217" s="246">
        <v>1</v>
      </c>
      <c r="N217" s="245">
        <f t="shared" si="5"/>
        <v>28652</v>
      </c>
      <c r="O217" s="157"/>
      <c r="P217" s="167"/>
    </row>
    <row r="218" spans="1:16" ht="25.5">
      <c r="A218" s="132"/>
      <c r="B218" s="111"/>
      <c r="C218" s="200" t="s">
        <v>1144</v>
      </c>
      <c r="D218" s="234">
        <v>21</v>
      </c>
      <c r="E218" s="235" t="s">
        <v>776</v>
      </c>
      <c r="F218" s="246">
        <v>18</v>
      </c>
      <c r="G218" s="246"/>
      <c r="H218" s="247"/>
      <c r="I218" s="248" t="s">
        <v>832</v>
      </c>
      <c r="J218" s="246" t="s">
        <v>833</v>
      </c>
      <c r="K218" s="246" t="s">
        <v>781</v>
      </c>
      <c r="L218" s="249">
        <v>157586</v>
      </c>
      <c r="M218" s="246">
        <v>1</v>
      </c>
      <c r="N218" s="245">
        <f t="shared" si="5"/>
        <v>157586</v>
      </c>
      <c r="O218" s="157"/>
      <c r="P218" s="167"/>
    </row>
    <row r="219" spans="1:16" ht="25.5">
      <c r="A219" s="132"/>
      <c r="B219" s="111"/>
      <c r="C219" s="200" t="s">
        <v>1144</v>
      </c>
      <c r="D219" s="234">
        <v>21</v>
      </c>
      <c r="E219" s="235" t="s">
        <v>776</v>
      </c>
      <c r="F219" s="246">
        <v>19</v>
      </c>
      <c r="G219" s="246" t="s">
        <v>834</v>
      </c>
      <c r="H219" s="247" t="s">
        <v>834</v>
      </c>
      <c r="I219" s="248" t="s">
        <v>835</v>
      </c>
      <c r="J219" s="246" t="s">
        <v>836</v>
      </c>
      <c r="K219" s="246" t="s">
        <v>781</v>
      </c>
      <c r="L219" s="249">
        <v>28465359</v>
      </c>
      <c r="M219" s="246">
        <v>1</v>
      </c>
      <c r="N219" s="245">
        <f t="shared" si="5"/>
        <v>28465359</v>
      </c>
      <c r="O219" s="157"/>
      <c r="P219" s="167"/>
    </row>
    <row r="220" spans="1:16" ht="38.25">
      <c r="A220" s="132"/>
      <c r="B220" s="111"/>
      <c r="C220" s="200" t="s">
        <v>1144</v>
      </c>
      <c r="D220" s="234">
        <v>21</v>
      </c>
      <c r="E220" s="235" t="s">
        <v>776</v>
      </c>
      <c r="F220" s="246"/>
      <c r="G220" s="246"/>
      <c r="H220" s="247"/>
      <c r="I220" s="248" t="s">
        <v>837</v>
      </c>
      <c r="J220" s="246" t="s">
        <v>838</v>
      </c>
      <c r="K220" s="246"/>
      <c r="L220" s="249">
        <v>23718585</v>
      </c>
      <c r="M220" s="246"/>
      <c r="N220" s="245">
        <f>+L220</f>
        <v>23718585</v>
      </c>
      <c r="O220" s="157"/>
      <c r="P220" s="167"/>
    </row>
    <row r="221" spans="1:16" ht="39" thickBot="1">
      <c r="A221" s="132"/>
      <c r="B221" s="111"/>
      <c r="C221" s="200" t="s">
        <v>1144</v>
      </c>
      <c r="D221" s="234">
        <v>21</v>
      </c>
      <c r="E221" s="235" t="s">
        <v>776</v>
      </c>
      <c r="F221" s="246">
        <v>20</v>
      </c>
      <c r="G221" s="246" t="s">
        <v>839</v>
      </c>
      <c r="H221" s="247" t="s">
        <v>839</v>
      </c>
      <c r="I221" s="248" t="s">
        <v>840</v>
      </c>
      <c r="J221" s="246" t="s">
        <v>841</v>
      </c>
      <c r="K221" s="246" t="s">
        <v>781</v>
      </c>
      <c r="L221" s="249">
        <v>2800000</v>
      </c>
      <c r="M221" s="246">
        <v>1</v>
      </c>
      <c r="N221" s="245">
        <f t="shared" si="5"/>
        <v>2800000</v>
      </c>
      <c r="O221" s="157"/>
      <c r="P221" s="167"/>
    </row>
    <row r="222" spans="1:16" ht="26.25" thickBot="1">
      <c r="A222" s="132"/>
      <c r="B222" s="111"/>
      <c r="C222" s="250" t="s">
        <v>1144</v>
      </c>
      <c r="D222" s="251">
        <v>21</v>
      </c>
      <c r="E222" s="252" t="s">
        <v>776</v>
      </c>
      <c r="F222" s="253">
        <v>21</v>
      </c>
      <c r="G222" s="253" t="s">
        <v>842</v>
      </c>
      <c r="H222" s="254" t="s">
        <v>842</v>
      </c>
      <c r="I222" s="255" t="s">
        <v>843</v>
      </c>
      <c r="J222" s="253" t="s">
        <v>844</v>
      </c>
      <c r="K222" s="253" t="s">
        <v>781</v>
      </c>
      <c r="L222" s="256">
        <v>1803000</v>
      </c>
      <c r="M222" s="253">
        <v>1</v>
      </c>
      <c r="N222" s="257">
        <f t="shared" si="5"/>
        <v>1803000</v>
      </c>
      <c r="O222" s="207"/>
      <c r="P222" s="258">
        <f>SUM(N191:N222)</f>
        <v>89106138</v>
      </c>
    </row>
    <row r="223" spans="1:16" ht="25.5">
      <c r="A223" s="132"/>
      <c r="B223" s="111"/>
      <c r="C223" s="200" t="s">
        <v>1145</v>
      </c>
      <c r="D223" s="234">
        <v>22</v>
      </c>
      <c r="E223" s="235" t="s">
        <v>846</v>
      </c>
      <c r="F223" s="235">
        <v>1</v>
      </c>
      <c r="G223" s="259" t="s">
        <v>847</v>
      </c>
      <c r="H223" s="259" t="s">
        <v>848</v>
      </c>
      <c r="I223" s="260" t="s">
        <v>849</v>
      </c>
      <c r="J223" s="235" t="s">
        <v>850</v>
      </c>
      <c r="K223" s="235" t="s">
        <v>851</v>
      </c>
      <c r="L223" s="261">
        <v>900000</v>
      </c>
      <c r="M223" s="235">
        <v>1</v>
      </c>
      <c r="N223" s="240">
        <f t="shared" si="5"/>
        <v>900000</v>
      </c>
      <c r="O223" s="157"/>
      <c r="P223" s="167"/>
    </row>
    <row r="224" spans="1:16" ht="38.25">
      <c r="A224" s="132"/>
      <c r="B224" s="111"/>
      <c r="C224" s="200" t="s">
        <v>1145</v>
      </c>
      <c r="D224" s="234">
        <v>22</v>
      </c>
      <c r="E224" s="235" t="s">
        <v>846</v>
      </c>
      <c r="F224" s="235">
        <v>2</v>
      </c>
      <c r="G224" s="259" t="s">
        <v>847</v>
      </c>
      <c r="H224" s="262" t="s">
        <v>852</v>
      </c>
      <c r="I224" s="248" t="s">
        <v>853</v>
      </c>
      <c r="J224" s="235" t="s">
        <v>854</v>
      </c>
      <c r="K224" s="235" t="s">
        <v>851</v>
      </c>
      <c r="L224" s="261">
        <v>2000000</v>
      </c>
      <c r="M224" s="235">
        <v>1</v>
      </c>
      <c r="N224" s="240">
        <f t="shared" si="5"/>
        <v>2000000</v>
      </c>
      <c r="O224" s="157"/>
      <c r="P224" s="167"/>
    </row>
    <row r="225" spans="1:16" ht="63.75">
      <c r="A225" s="132"/>
      <c r="B225" s="111"/>
      <c r="C225" s="200" t="s">
        <v>1145</v>
      </c>
      <c r="D225" s="234">
        <v>22</v>
      </c>
      <c r="E225" s="235" t="s">
        <v>846</v>
      </c>
      <c r="F225" s="235">
        <v>3</v>
      </c>
      <c r="G225" s="259" t="s">
        <v>847</v>
      </c>
      <c r="H225" s="262" t="s">
        <v>852</v>
      </c>
      <c r="I225" s="248" t="s">
        <v>855</v>
      </c>
      <c r="J225" s="235" t="s">
        <v>856</v>
      </c>
      <c r="K225" s="235" t="s">
        <v>851</v>
      </c>
      <c r="L225" s="261">
        <v>2000000</v>
      </c>
      <c r="M225" s="235">
        <v>2</v>
      </c>
      <c r="N225" s="240">
        <f t="shared" si="5"/>
        <v>4000000</v>
      </c>
      <c r="O225" s="157"/>
      <c r="P225" s="167"/>
    </row>
    <row r="226" spans="1:16" ht="51">
      <c r="A226" s="132"/>
      <c r="B226" s="111"/>
      <c r="C226" s="200" t="s">
        <v>1145</v>
      </c>
      <c r="D226" s="234">
        <v>22</v>
      </c>
      <c r="E226" s="235" t="s">
        <v>846</v>
      </c>
      <c r="F226" s="235">
        <v>4</v>
      </c>
      <c r="G226" s="259" t="s">
        <v>847</v>
      </c>
      <c r="H226" s="262" t="s">
        <v>852</v>
      </c>
      <c r="I226" s="248" t="s">
        <v>857</v>
      </c>
      <c r="J226" s="235" t="s">
        <v>858</v>
      </c>
      <c r="K226" s="235" t="s">
        <v>851</v>
      </c>
      <c r="L226" s="261">
        <v>280000</v>
      </c>
      <c r="M226" s="235">
        <v>10</v>
      </c>
      <c r="N226" s="240">
        <f t="shared" si="5"/>
        <v>2800000</v>
      </c>
      <c r="O226" s="157"/>
      <c r="P226" s="167"/>
    </row>
    <row r="227" spans="1:16" ht="51">
      <c r="A227" s="132"/>
      <c r="B227" s="111"/>
      <c r="C227" s="200" t="s">
        <v>1145</v>
      </c>
      <c r="D227" s="234">
        <v>22</v>
      </c>
      <c r="E227" s="235" t="s">
        <v>846</v>
      </c>
      <c r="F227" s="235">
        <v>5</v>
      </c>
      <c r="G227" s="259" t="s">
        <v>847</v>
      </c>
      <c r="H227" s="262" t="s">
        <v>852</v>
      </c>
      <c r="I227" s="248" t="s">
        <v>859</v>
      </c>
      <c r="J227" s="235" t="s">
        <v>858</v>
      </c>
      <c r="K227" s="235" t="s">
        <v>851</v>
      </c>
      <c r="L227" s="261">
        <v>370000</v>
      </c>
      <c r="M227" s="235">
        <v>12</v>
      </c>
      <c r="N227" s="240">
        <f t="shared" si="5"/>
        <v>4440000</v>
      </c>
      <c r="O227" s="157"/>
      <c r="P227" s="167"/>
    </row>
    <row r="228" spans="1:16" ht="38.25">
      <c r="A228" s="132"/>
      <c r="B228" s="111"/>
      <c r="C228" s="200" t="s">
        <v>1145</v>
      </c>
      <c r="D228" s="234">
        <v>22</v>
      </c>
      <c r="E228" s="235" t="s">
        <v>846</v>
      </c>
      <c r="F228" s="235">
        <v>6</v>
      </c>
      <c r="G228" s="259" t="s">
        <v>847</v>
      </c>
      <c r="H228" s="262" t="s">
        <v>860</v>
      </c>
      <c r="I228" s="248" t="s">
        <v>861</v>
      </c>
      <c r="J228" s="235"/>
      <c r="K228" s="235" t="s">
        <v>851</v>
      </c>
      <c r="L228" s="261">
        <v>400000</v>
      </c>
      <c r="M228" s="235">
        <v>6</v>
      </c>
      <c r="N228" s="240">
        <f t="shared" si="5"/>
        <v>2400000</v>
      </c>
      <c r="O228" s="157"/>
      <c r="P228" s="167"/>
    </row>
    <row r="229" spans="1:16" ht="38.25">
      <c r="A229" s="132"/>
      <c r="B229" s="111"/>
      <c r="C229" s="200" t="s">
        <v>1145</v>
      </c>
      <c r="D229" s="234">
        <v>22</v>
      </c>
      <c r="E229" s="235" t="s">
        <v>846</v>
      </c>
      <c r="F229" s="235">
        <v>7</v>
      </c>
      <c r="G229" s="262" t="s">
        <v>847</v>
      </c>
      <c r="H229" s="262" t="s">
        <v>862</v>
      </c>
      <c r="I229" s="248" t="s">
        <v>863</v>
      </c>
      <c r="J229" s="235" t="s">
        <v>854</v>
      </c>
      <c r="K229" s="235" t="s">
        <v>851</v>
      </c>
      <c r="L229" s="261">
        <v>1200000</v>
      </c>
      <c r="M229" s="235">
        <v>2</v>
      </c>
      <c r="N229" s="240">
        <f t="shared" si="5"/>
        <v>2400000</v>
      </c>
      <c r="O229" s="157"/>
      <c r="P229" s="167"/>
    </row>
    <row r="230" spans="1:16" ht="25.5">
      <c r="A230" s="132"/>
      <c r="B230" s="111"/>
      <c r="C230" s="200" t="s">
        <v>1145</v>
      </c>
      <c r="D230" s="234">
        <v>22</v>
      </c>
      <c r="E230" s="235" t="s">
        <v>846</v>
      </c>
      <c r="F230" s="235">
        <v>8</v>
      </c>
      <c r="G230" s="262" t="s">
        <v>847</v>
      </c>
      <c r="H230" s="262" t="s">
        <v>864</v>
      </c>
      <c r="I230" s="248" t="s">
        <v>865</v>
      </c>
      <c r="J230" s="235" t="s">
        <v>866</v>
      </c>
      <c r="K230" s="235" t="s">
        <v>851</v>
      </c>
      <c r="L230" s="261">
        <v>260000</v>
      </c>
      <c r="M230" s="235">
        <v>2</v>
      </c>
      <c r="N230" s="240">
        <f t="shared" si="5"/>
        <v>520000</v>
      </c>
      <c r="O230" s="157"/>
      <c r="P230" s="167"/>
    </row>
    <row r="231" spans="1:16" ht="38.25">
      <c r="A231" s="132"/>
      <c r="B231" s="111"/>
      <c r="C231" s="200" t="s">
        <v>1145</v>
      </c>
      <c r="D231" s="234">
        <v>22</v>
      </c>
      <c r="E231" s="235" t="s">
        <v>846</v>
      </c>
      <c r="F231" s="235">
        <v>9</v>
      </c>
      <c r="G231" s="262" t="s">
        <v>847</v>
      </c>
      <c r="H231" s="262" t="s">
        <v>867</v>
      </c>
      <c r="I231" s="248" t="s">
        <v>868</v>
      </c>
      <c r="J231" s="235"/>
      <c r="K231" s="235" t="s">
        <v>851</v>
      </c>
      <c r="L231" s="261">
        <v>120000</v>
      </c>
      <c r="M231" s="235">
        <v>15</v>
      </c>
      <c r="N231" s="240">
        <f t="shared" si="5"/>
        <v>1800000</v>
      </c>
      <c r="O231" s="157"/>
      <c r="P231" s="167"/>
    </row>
    <row r="232" spans="1:16" ht="26.25" thickBot="1">
      <c r="A232" s="132"/>
      <c r="B232" s="111"/>
      <c r="C232" s="169" t="s">
        <v>1145</v>
      </c>
      <c r="D232" s="263">
        <v>22</v>
      </c>
      <c r="E232" s="235" t="s">
        <v>846</v>
      </c>
      <c r="F232" s="246">
        <v>10</v>
      </c>
      <c r="G232" s="262" t="s">
        <v>847</v>
      </c>
      <c r="H232" s="262" t="s">
        <v>869</v>
      </c>
      <c r="I232" s="248" t="s">
        <v>870</v>
      </c>
      <c r="J232" s="246" t="s">
        <v>850</v>
      </c>
      <c r="K232" s="246" t="s">
        <v>851</v>
      </c>
      <c r="L232" s="249">
        <v>240000</v>
      </c>
      <c r="M232" s="246">
        <v>24</v>
      </c>
      <c r="N232" s="245">
        <f t="shared" si="5"/>
        <v>5760000</v>
      </c>
      <c r="O232" s="157"/>
      <c r="P232" s="167"/>
    </row>
    <row r="233" spans="1:16" ht="39" thickBot="1">
      <c r="A233" s="132"/>
      <c r="B233" s="111"/>
      <c r="C233" s="250" t="s">
        <v>1145</v>
      </c>
      <c r="D233" s="251">
        <v>22</v>
      </c>
      <c r="E233" s="253" t="s">
        <v>846</v>
      </c>
      <c r="F233" s="253">
        <v>11</v>
      </c>
      <c r="G233" s="264" t="s">
        <v>847</v>
      </c>
      <c r="H233" s="264" t="s">
        <v>871</v>
      </c>
      <c r="I233" s="255" t="s">
        <v>872</v>
      </c>
      <c r="J233" s="253" t="s">
        <v>873</v>
      </c>
      <c r="K233" s="253" t="s">
        <v>851</v>
      </c>
      <c r="L233" s="256">
        <v>18000000</v>
      </c>
      <c r="M233" s="253">
        <v>1</v>
      </c>
      <c r="N233" s="257">
        <f t="shared" si="5"/>
        <v>18000000</v>
      </c>
      <c r="O233" s="207"/>
      <c r="P233" s="265">
        <f>SUM(N223:N233)</f>
        <v>45020000</v>
      </c>
    </row>
    <row r="234" spans="1:16" ht="51.75" thickBot="1">
      <c r="A234" s="132"/>
      <c r="B234" s="111"/>
      <c r="C234" s="266" t="s">
        <v>276</v>
      </c>
      <c r="D234" s="267">
        <v>18</v>
      </c>
      <c r="E234" s="268" t="s">
        <v>875</v>
      </c>
      <c r="F234" s="268">
        <v>1</v>
      </c>
      <c r="G234" s="269" t="s">
        <v>493</v>
      </c>
      <c r="H234" s="270" t="s">
        <v>628</v>
      </c>
      <c r="I234" s="269" t="s">
        <v>314</v>
      </c>
      <c r="J234" s="253" t="s">
        <v>876</v>
      </c>
      <c r="K234" s="253">
        <v>1</v>
      </c>
      <c r="L234" s="256">
        <v>2000000</v>
      </c>
      <c r="M234" s="268">
        <v>25</v>
      </c>
      <c r="N234" s="271">
        <f>+L234*M234</f>
        <v>50000000</v>
      </c>
      <c r="O234" s="198"/>
      <c r="P234" s="272">
        <f>SUM(N234)</f>
        <v>50000000</v>
      </c>
    </row>
    <row r="235" spans="1:16" ht="63.75">
      <c r="A235" s="132"/>
      <c r="B235" s="111"/>
      <c r="C235" s="200" t="s">
        <v>276</v>
      </c>
      <c r="D235" s="234">
        <v>23</v>
      </c>
      <c r="E235" s="235" t="s">
        <v>878</v>
      </c>
      <c r="F235" s="235">
        <v>1</v>
      </c>
      <c r="G235" s="259" t="s">
        <v>352</v>
      </c>
      <c r="H235" s="273" t="s">
        <v>879</v>
      </c>
      <c r="I235" s="274" t="s">
        <v>880</v>
      </c>
      <c r="J235" s="246" t="s">
        <v>881</v>
      </c>
      <c r="K235" s="235" t="s">
        <v>425</v>
      </c>
      <c r="L235" s="261">
        <v>24400000</v>
      </c>
      <c r="M235" s="235">
        <v>1</v>
      </c>
      <c r="N235" s="240">
        <f aca="true" t="shared" si="6" ref="N235:N242">+L235*M235</f>
        <v>24400000</v>
      </c>
      <c r="O235" s="157"/>
      <c r="P235" s="167"/>
    </row>
    <row r="236" spans="1:16" ht="51">
      <c r="A236" s="132"/>
      <c r="B236" s="111"/>
      <c r="C236" s="200" t="s">
        <v>276</v>
      </c>
      <c r="D236" s="234">
        <v>23</v>
      </c>
      <c r="E236" s="235" t="s">
        <v>882</v>
      </c>
      <c r="F236" s="235">
        <v>2</v>
      </c>
      <c r="G236" s="259" t="s">
        <v>352</v>
      </c>
      <c r="H236" s="273" t="s">
        <v>879</v>
      </c>
      <c r="I236" s="274" t="s">
        <v>883</v>
      </c>
      <c r="J236" s="246" t="s">
        <v>884</v>
      </c>
      <c r="K236" s="235" t="s">
        <v>425</v>
      </c>
      <c r="L236" s="261">
        <v>1300000</v>
      </c>
      <c r="M236" s="235">
        <v>1</v>
      </c>
      <c r="N236" s="240">
        <f t="shared" si="6"/>
        <v>1300000</v>
      </c>
      <c r="O236" s="157"/>
      <c r="P236" s="167"/>
    </row>
    <row r="237" spans="1:16" ht="51">
      <c r="A237" s="132"/>
      <c r="B237" s="111"/>
      <c r="C237" s="200" t="s">
        <v>276</v>
      </c>
      <c r="D237" s="234">
        <v>23</v>
      </c>
      <c r="E237" s="235" t="s">
        <v>886</v>
      </c>
      <c r="F237" s="235">
        <v>3</v>
      </c>
      <c r="G237" s="259" t="s">
        <v>352</v>
      </c>
      <c r="H237" s="273" t="s">
        <v>887</v>
      </c>
      <c r="I237" s="274" t="s">
        <v>888</v>
      </c>
      <c r="J237" s="246" t="s">
        <v>889</v>
      </c>
      <c r="K237" s="235" t="s">
        <v>425</v>
      </c>
      <c r="L237" s="261">
        <v>1150000</v>
      </c>
      <c r="M237" s="235">
        <v>1</v>
      </c>
      <c r="N237" s="240">
        <f t="shared" si="6"/>
        <v>1150000</v>
      </c>
      <c r="O237" s="157"/>
      <c r="P237" s="167"/>
    </row>
    <row r="238" spans="1:16" ht="51">
      <c r="A238" s="132"/>
      <c r="B238" s="111"/>
      <c r="C238" s="200" t="s">
        <v>276</v>
      </c>
      <c r="D238" s="234">
        <v>23</v>
      </c>
      <c r="E238" s="235" t="s">
        <v>1146</v>
      </c>
      <c r="F238" s="235">
        <v>4</v>
      </c>
      <c r="G238" s="259" t="s">
        <v>352</v>
      </c>
      <c r="H238" s="273" t="s">
        <v>890</v>
      </c>
      <c r="I238" s="274" t="s">
        <v>891</v>
      </c>
      <c r="J238" s="246" t="s">
        <v>892</v>
      </c>
      <c r="K238" s="235" t="s">
        <v>425</v>
      </c>
      <c r="L238" s="261">
        <v>630000</v>
      </c>
      <c r="M238" s="235">
        <v>1</v>
      </c>
      <c r="N238" s="240">
        <f t="shared" si="6"/>
        <v>630000</v>
      </c>
      <c r="O238" s="157"/>
      <c r="P238" s="167"/>
    </row>
    <row r="239" spans="1:16" ht="51">
      <c r="A239" s="132"/>
      <c r="B239" s="111"/>
      <c r="C239" s="200" t="s">
        <v>276</v>
      </c>
      <c r="D239" s="234">
        <v>23</v>
      </c>
      <c r="E239" s="235" t="s">
        <v>1147</v>
      </c>
      <c r="F239" s="235">
        <v>5</v>
      </c>
      <c r="G239" s="259" t="s">
        <v>352</v>
      </c>
      <c r="H239" s="273" t="s">
        <v>894</v>
      </c>
      <c r="I239" s="274" t="s">
        <v>895</v>
      </c>
      <c r="J239" s="246" t="s">
        <v>896</v>
      </c>
      <c r="K239" s="235" t="s">
        <v>425</v>
      </c>
      <c r="L239" s="261">
        <v>4400000</v>
      </c>
      <c r="M239" s="235">
        <v>1</v>
      </c>
      <c r="N239" s="240">
        <f t="shared" si="6"/>
        <v>4400000</v>
      </c>
      <c r="O239" s="157"/>
      <c r="P239" s="167"/>
    </row>
    <row r="240" spans="1:16" ht="51">
      <c r="A240" s="132"/>
      <c r="B240" s="111"/>
      <c r="C240" s="200" t="s">
        <v>276</v>
      </c>
      <c r="D240" s="234">
        <v>23</v>
      </c>
      <c r="E240" s="235" t="s">
        <v>1148</v>
      </c>
      <c r="F240" s="235">
        <v>6</v>
      </c>
      <c r="G240" s="259" t="s">
        <v>352</v>
      </c>
      <c r="H240" s="273" t="s">
        <v>898</v>
      </c>
      <c r="I240" s="274" t="s">
        <v>899</v>
      </c>
      <c r="J240" s="246" t="s">
        <v>900</v>
      </c>
      <c r="K240" s="235" t="s">
        <v>425</v>
      </c>
      <c r="L240" s="261">
        <v>480000</v>
      </c>
      <c r="M240" s="235">
        <v>1</v>
      </c>
      <c r="N240" s="240">
        <f>+L240*M240</f>
        <v>480000</v>
      </c>
      <c r="O240" s="157"/>
      <c r="P240" s="167"/>
    </row>
    <row r="241" spans="1:16" ht="51.75" thickBot="1">
      <c r="A241" s="132"/>
      <c r="B241" s="111"/>
      <c r="C241" s="200" t="s">
        <v>276</v>
      </c>
      <c r="D241" s="234">
        <v>23</v>
      </c>
      <c r="E241" s="235" t="s">
        <v>1149</v>
      </c>
      <c r="F241" s="235">
        <v>7</v>
      </c>
      <c r="G241" s="259" t="s">
        <v>352</v>
      </c>
      <c r="H241" s="273" t="s">
        <v>902</v>
      </c>
      <c r="I241" s="274" t="s">
        <v>903</v>
      </c>
      <c r="J241" s="246" t="s">
        <v>355</v>
      </c>
      <c r="K241" s="235" t="s">
        <v>425</v>
      </c>
      <c r="L241" s="261">
        <v>580000</v>
      </c>
      <c r="M241" s="235">
        <v>3</v>
      </c>
      <c r="N241" s="240">
        <f>+L241*M241</f>
        <v>1740000</v>
      </c>
      <c r="O241" s="157"/>
      <c r="P241" s="167"/>
    </row>
    <row r="242" spans="1:16" ht="51.75" thickBot="1">
      <c r="A242" s="132"/>
      <c r="B242" s="111"/>
      <c r="C242" s="250" t="s">
        <v>276</v>
      </c>
      <c r="D242" s="251">
        <v>23</v>
      </c>
      <c r="E242" s="252" t="s">
        <v>1150</v>
      </c>
      <c r="F242" s="253">
        <v>8</v>
      </c>
      <c r="G242" s="253" t="s">
        <v>352</v>
      </c>
      <c r="H242" s="254" t="s">
        <v>905</v>
      </c>
      <c r="I242" s="255" t="s">
        <v>906</v>
      </c>
      <c r="J242" s="253" t="s">
        <v>355</v>
      </c>
      <c r="K242" s="253" t="s">
        <v>425</v>
      </c>
      <c r="L242" s="256">
        <v>900000</v>
      </c>
      <c r="M242" s="253">
        <v>1</v>
      </c>
      <c r="N242" s="257">
        <f t="shared" si="6"/>
        <v>900000</v>
      </c>
      <c r="O242" s="207"/>
      <c r="P242" s="275">
        <f>SUM(N235:N242)</f>
        <v>35000000</v>
      </c>
    </row>
    <row r="243" spans="1:16" s="158" customFormat="1" ht="26.25" thickBot="1">
      <c r="A243" s="132"/>
      <c r="B243" s="112"/>
      <c r="C243" s="276" t="s">
        <v>1141</v>
      </c>
      <c r="D243" s="277">
        <v>16</v>
      </c>
      <c r="E243" s="278" t="s">
        <v>1151</v>
      </c>
      <c r="F243" s="278">
        <v>1</v>
      </c>
      <c r="G243" s="278" t="s">
        <v>320</v>
      </c>
      <c r="H243" s="279" t="s">
        <v>1152</v>
      </c>
      <c r="I243" s="280" t="s">
        <v>1153</v>
      </c>
      <c r="J243" s="278" t="s">
        <v>1154</v>
      </c>
      <c r="K243" s="278">
        <v>1</v>
      </c>
      <c r="L243" s="281">
        <v>21489000</v>
      </c>
      <c r="M243" s="278">
        <v>1</v>
      </c>
      <c r="N243" s="282">
        <f>+L243*M243</f>
        <v>21489000</v>
      </c>
      <c r="O243" s="283"/>
      <c r="P243" s="167"/>
    </row>
    <row r="244" spans="1:16" ht="13.5" thickBot="1">
      <c r="A244" s="132"/>
      <c r="B244" s="111"/>
      <c r="C244" s="284" t="s">
        <v>1141</v>
      </c>
      <c r="D244" s="285">
        <v>16</v>
      </c>
      <c r="E244" s="286" t="s">
        <v>1151</v>
      </c>
      <c r="F244" s="287">
        <v>3</v>
      </c>
      <c r="G244" s="287" t="s">
        <v>320</v>
      </c>
      <c r="H244" s="288" t="s">
        <v>1155</v>
      </c>
      <c r="I244" s="289" t="s">
        <v>1156</v>
      </c>
      <c r="J244" s="287" t="s">
        <v>1155</v>
      </c>
      <c r="K244" s="287">
        <v>1</v>
      </c>
      <c r="L244" s="290">
        <v>4384800</v>
      </c>
      <c r="M244" s="287">
        <v>1</v>
      </c>
      <c r="N244" s="257">
        <f>+L244*M244</f>
        <v>4384800</v>
      </c>
      <c r="O244" s="207"/>
      <c r="P244" s="291">
        <f>SUM(N243:N244)</f>
        <v>25873800</v>
      </c>
    </row>
    <row r="245" spans="1:16" ht="12.75">
      <c r="A245" s="132"/>
      <c r="B245" s="111"/>
      <c r="C245" s="292"/>
      <c r="D245" s="293"/>
      <c r="E245" s="236"/>
      <c r="F245" s="236"/>
      <c r="G245" s="294"/>
      <c r="H245" s="237"/>
      <c r="I245" s="295"/>
      <c r="J245" s="236"/>
      <c r="K245" s="236"/>
      <c r="L245" s="239"/>
      <c r="M245" s="236"/>
      <c r="N245" s="245">
        <f>+L245*M245</f>
        <v>0</v>
      </c>
      <c r="O245" s="296"/>
      <c r="P245" s="167"/>
    </row>
    <row r="246" spans="1:16" ht="12.75">
      <c r="A246" s="132"/>
      <c r="B246" s="111"/>
      <c r="C246" s="200"/>
      <c r="D246" s="234"/>
      <c r="E246" s="235"/>
      <c r="F246" s="235"/>
      <c r="G246" s="259"/>
      <c r="H246" s="273"/>
      <c r="I246" s="274"/>
      <c r="J246" s="235"/>
      <c r="K246" s="235"/>
      <c r="L246" s="261"/>
      <c r="M246" s="235"/>
      <c r="N246" s="245">
        <f>+L246*M246</f>
        <v>0</v>
      </c>
      <c r="O246" s="157"/>
      <c r="P246" s="167"/>
    </row>
    <row r="247" spans="1:16" ht="12.75">
      <c r="A247" s="132"/>
      <c r="B247" s="111"/>
      <c r="C247" s="297"/>
      <c r="D247" s="298"/>
      <c r="E247" s="235"/>
      <c r="F247" s="235"/>
      <c r="G247" s="259"/>
      <c r="H247" s="299"/>
      <c r="I247" s="248"/>
      <c r="J247" s="235"/>
      <c r="K247" s="235"/>
      <c r="L247" s="249"/>
      <c r="M247" s="246"/>
      <c r="N247" s="245">
        <f>+L247*M247</f>
        <v>0</v>
      </c>
      <c r="O247" s="157"/>
      <c r="P247" s="167"/>
    </row>
    <row r="248" spans="1:16" s="306" customFormat="1" ht="15">
      <c r="A248" s="300"/>
      <c r="B248" s="300"/>
      <c r="C248" s="301" t="s">
        <v>1157</v>
      </c>
      <c r="D248" s="302"/>
      <c r="E248" s="302"/>
      <c r="F248" s="302"/>
      <c r="G248" s="302"/>
      <c r="H248" s="302"/>
      <c r="I248" s="302"/>
      <c r="J248" s="302"/>
      <c r="K248" s="302"/>
      <c r="L248" s="302"/>
      <c r="M248" s="303"/>
      <c r="N248" s="304">
        <f>SUM(N30:N247)</f>
        <v>1086308017.0432</v>
      </c>
      <c r="O248" s="305"/>
      <c r="P248" s="305"/>
    </row>
    <row r="249" spans="1:16" ht="12.75">
      <c r="A249" s="132"/>
      <c r="B249" s="307"/>
      <c r="C249" s="308"/>
      <c r="D249" s="308"/>
      <c r="E249" s="308"/>
      <c r="F249" s="308"/>
      <c r="G249" s="308"/>
      <c r="H249" s="308"/>
      <c r="I249" s="308"/>
      <c r="J249" s="309"/>
      <c r="K249" s="308"/>
      <c r="L249" s="308"/>
      <c r="M249" s="308"/>
      <c r="N249" s="308"/>
      <c r="O249" s="310"/>
      <c r="P249" s="167"/>
    </row>
    <row r="250" spans="1:16" ht="12.75">
      <c r="A250" s="132"/>
      <c r="B250" s="196"/>
      <c r="C250" s="196"/>
      <c r="D250" s="196"/>
      <c r="E250" s="196"/>
      <c r="F250" s="196"/>
      <c r="G250" s="196"/>
      <c r="H250" s="196"/>
      <c r="I250" s="196"/>
      <c r="J250" s="311"/>
      <c r="K250" s="196"/>
      <c r="L250" s="196"/>
      <c r="M250" s="196"/>
      <c r="N250" s="196"/>
      <c r="O250" s="196"/>
      <c r="P250" s="167"/>
    </row>
    <row r="251" spans="1:16" s="317" customFormat="1" ht="15">
      <c r="A251" s="312"/>
      <c r="B251" s="313" t="s">
        <v>1158</v>
      </c>
      <c r="C251" s="314"/>
      <c r="D251" s="314"/>
      <c r="E251" s="314"/>
      <c r="F251" s="314"/>
      <c r="G251" s="314"/>
      <c r="H251" s="314"/>
      <c r="I251" s="314"/>
      <c r="J251" s="315"/>
      <c r="K251" s="314"/>
      <c r="L251" s="314"/>
      <c r="M251" s="314"/>
      <c r="N251" s="314"/>
      <c r="O251" s="314"/>
      <c r="P251" s="316"/>
    </row>
    <row r="252" spans="1:16" s="317" customFormat="1" ht="15">
      <c r="A252" s="312"/>
      <c r="B252" s="318" t="s">
        <v>1159</v>
      </c>
      <c r="C252" s="318"/>
      <c r="D252" s="318"/>
      <c r="E252" s="318"/>
      <c r="F252" s="318"/>
      <c r="G252" s="318"/>
      <c r="H252" s="318"/>
      <c r="I252" s="318"/>
      <c r="J252" s="318"/>
      <c r="K252" s="318"/>
      <c r="L252" s="318"/>
      <c r="M252" s="318"/>
      <c r="N252" s="318"/>
      <c r="O252" s="318"/>
      <c r="P252" s="316"/>
    </row>
    <row r="253" spans="1:16" s="158" customFormat="1" ht="38.25">
      <c r="A253" s="132"/>
      <c r="B253" s="112"/>
      <c r="C253" s="319" t="s">
        <v>1126</v>
      </c>
      <c r="D253" s="320">
        <v>1</v>
      </c>
      <c r="E253" s="321" t="s">
        <v>341</v>
      </c>
      <c r="F253" s="321">
        <v>4</v>
      </c>
      <c r="G253" s="321" t="s">
        <v>352</v>
      </c>
      <c r="H253" s="322" t="s">
        <v>1160</v>
      </c>
      <c r="I253" s="323" t="s">
        <v>1161</v>
      </c>
      <c r="J253" s="321" t="s">
        <v>355</v>
      </c>
      <c r="K253" s="321" t="s">
        <v>346</v>
      </c>
      <c r="L253" s="324">
        <v>7000000</v>
      </c>
      <c r="M253" s="321">
        <v>1</v>
      </c>
      <c r="N253" s="282">
        <f>$L253*M253</f>
        <v>7000000</v>
      </c>
      <c r="O253" s="283"/>
      <c r="P253" s="167"/>
    </row>
    <row r="254" spans="1:16" s="158" customFormat="1" ht="25.5">
      <c r="A254" s="132"/>
      <c r="B254" s="111"/>
      <c r="C254" s="325" t="s">
        <v>1126</v>
      </c>
      <c r="D254" s="326">
        <v>1</v>
      </c>
      <c r="E254" s="327" t="s">
        <v>341</v>
      </c>
      <c r="F254" s="327">
        <v>5</v>
      </c>
      <c r="G254" s="327" t="s">
        <v>352</v>
      </c>
      <c r="H254" s="328" t="s">
        <v>1162</v>
      </c>
      <c r="I254" s="329" t="s">
        <v>1163</v>
      </c>
      <c r="J254" s="327" t="s">
        <v>355</v>
      </c>
      <c r="K254" s="327" t="s">
        <v>346</v>
      </c>
      <c r="L254" s="330">
        <v>1300000</v>
      </c>
      <c r="M254" s="327">
        <v>1</v>
      </c>
      <c r="N254" s="245">
        <f>$L254*M254</f>
        <v>1300000</v>
      </c>
      <c r="O254" s="157"/>
      <c r="P254" s="167"/>
    </row>
    <row r="255" spans="1:16" s="158" customFormat="1" ht="25.5">
      <c r="A255" s="132"/>
      <c r="B255" s="111"/>
      <c r="C255" s="331" t="s">
        <v>1126</v>
      </c>
      <c r="D255" s="332">
        <v>1</v>
      </c>
      <c r="E255" s="333" t="s">
        <v>341</v>
      </c>
      <c r="F255" s="333">
        <v>8</v>
      </c>
      <c r="G255" s="333" t="s">
        <v>111</v>
      </c>
      <c r="H255" s="334" t="s">
        <v>1164</v>
      </c>
      <c r="I255" s="335" t="s">
        <v>1165</v>
      </c>
      <c r="J255" s="333"/>
      <c r="K255" s="333" t="s">
        <v>346</v>
      </c>
      <c r="L255" s="336">
        <v>1500000</v>
      </c>
      <c r="M255" s="333">
        <v>1</v>
      </c>
      <c r="N255" s="337">
        <f>$L255*M255</f>
        <v>1500000</v>
      </c>
      <c r="O255" s="157"/>
      <c r="P255" s="167"/>
    </row>
    <row r="256" spans="1:16" s="158" customFormat="1" ht="12.75">
      <c r="A256" s="338"/>
      <c r="B256" s="339"/>
      <c r="C256" s="340"/>
      <c r="D256" s="341"/>
      <c r="E256" s="342"/>
      <c r="F256" s="342"/>
      <c r="G256" s="342"/>
      <c r="H256" s="343"/>
      <c r="I256" s="344"/>
      <c r="J256" s="342"/>
      <c r="K256" s="342"/>
      <c r="L256" s="345"/>
      <c r="M256" s="346"/>
      <c r="N256" s="347">
        <f>SUM(N253:N255)</f>
        <v>9800000</v>
      </c>
      <c r="O256" s="348"/>
      <c r="P256" s="349"/>
    </row>
    <row r="257" spans="1:16" s="317" customFormat="1" ht="15">
      <c r="A257" s="312"/>
      <c r="B257" s="318" t="s">
        <v>1166</v>
      </c>
      <c r="C257" s="318"/>
      <c r="D257" s="318"/>
      <c r="E257" s="318"/>
      <c r="F257" s="318"/>
      <c r="G257" s="318"/>
      <c r="H257" s="318"/>
      <c r="I257" s="318"/>
      <c r="J257" s="318"/>
      <c r="K257" s="318"/>
      <c r="L257" s="318"/>
      <c r="M257" s="318"/>
      <c r="N257" s="318"/>
      <c r="O257" s="318"/>
      <c r="P257" s="316"/>
    </row>
    <row r="258" spans="1:16" s="317" customFormat="1" ht="15">
      <c r="A258" s="312"/>
      <c r="B258" s="318" t="s">
        <v>1167</v>
      </c>
      <c r="C258" s="318"/>
      <c r="D258" s="318"/>
      <c r="E258" s="318"/>
      <c r="F258" s="318"/>
      <c r="G258" s="318"/>
      <c r="H258" s="318"/>
      <c r="I258" s="318"/>
      <c r="J258" s="318"/>
      <c r="K258" s="318"/>
      <c r="L258" s="318"/>
      <c r="M258" s="318"/>
      <c r="N258" s="318"/>
      <c r="O258" s="318"/>
      <c r="P258" s="316"/>
    </row>
    <row r="259" spans="1:16" s="317" customFormat="1" ht="15">
      <c r="A259" s="312"/>
      <c r="B259" s="318" t="s">
        <v>1168</v>
      </c>
      <c r="C259" s="318"/>
      <c r="D259" s="318"/>
      <c r="E259" s="318"/>
      <c r="F259" s="318"/>
      <c r="G259" s="318"/>
      <c r="H259" s="318"/>
      <c r="I259" s="318"/>
      <c r="J259" s="318"/>
      <c r="K259" s="318"/>
      <c r="L259" s="318"/>
      <c r="M259" s="318"/>
      <c r="N259" s="318"/>
      <c r="O259" s="318"/>
      <c r="P259" s="316"/>
    </row>
    <row r="260" spans="1:16" s="317" customFormat="1" ht="15">
      <c r="A260" s="312"/>
      <c r="B260" s="318" t="s">
        <v>1169</v>
      </c>
      <c r="C260" s="318"/>
      <c r="D260" s="318"/>
      <c r="E260" s="318"/>
      <c r="F260" s="318"/>
      <c r="G260" s="318"/>
      <c r="H260" s="318"/>
      <c r="I260" s="318"/>
      <c r="J260" s="318"/>
      <c r="K260" s="318"/>
      <c r="L260" s="318"/>
      <c r="M260" s="318"/>
      <c r="N260" s="318"/>
      <c r="O260" s="318"/>
      <c r="P260" s="316"/>
    </row>
    <row r="261" spans="1:16" s="317" customFormat="1" ht="15">
      <c r="A261" s="312"/>
      <c r="B261" s="318" t="s">
        <v>1170</v>
      </c>
      <c r="C261" s="318"/>
      <c r="D261" s="318"/>
      <c r="E261" s="318"/>
      <c r="F261" s="318"/>
      <c r="G261" s="318"/>
      <c r="H261" s="318"/>
      <c r="I261" s="318"/>
      <c r="J261" s="318"/>
      <c r="K261" s="318"/>
      <c r="L261" s="318"/>
      <c r="M261" s="318"/>
      <c r="N261" s="318"/>
      <c r="O261" s="318"/>
      <c r="P261" s="316"/>
    </row>
    <row r="262" spans="1:16" s="317" customFormat="1" ht="15">
      <c r="A262" s="312"/>
      <c r="B262" s="318" t="s">
        <v>1171</v>
      </c>
      <c r="C262" s="318"/>
      <c r="D262" s="318"/>
      <c r="E262" s="318"/>
      <c r="F262" s="318"/>
      <c r="G262" s="318"/>
      <c r="H262" s="318"/>
      <c r="I262" s="318"/>
      <c r="J262" s="318"/>
      <c r="K262" s="318"/>
      <c r="L262" s="318"/>
      <c r="M262" s="318"/>
      <c r="N262" s="318"/>
      <c r="O262" s="318"/>
      <c r="P262" s="316"/>
    </row>
    <row r="263" spans="1:16" s="158" customFormat="1" ht="51">
      <c r="A263" s="132"/>
      <c r="B263" s="112"/>
      <c r="C263" s="319" t="s">
        <v>1137</v>
      </c>
      <c r="D263" s="320">
        <v>7</v>
      </c>
      <c r="E263" s="321" t="s">
        <v>486</v>
      </c>
      <c r="F263" s="321">
        <v>4</v>
      </c>
      <c r="G263" s="321" t="s">
        <v>427</v>
      </c>
      <c r="H263" s="322" t="s">
        <v>1172</v>
      </c>
      <c r="I263" s="323" t="s">
        <v>1173</v>
      </c>
      <c r="J263" s="321" t="s">
        <v>765</v>
      </c>
      <c r="K263" s="321" t="s">
        <v>490</v>
      </c>
      <c r="L263" s="324">
        <v>2317680</v>
      </c>
      <c r="M263" s="321">
        <v>1</v>
      </c>
      <c r="N263" s="282">
        <f>L263*M263</f>
        <v>2317680</v>
      </c>
      <c r="O263" s="283"/>
      <c r="P263" s="167"/>
    </row>
    <row r="264" spans="1:16" s="158" customFormat="1" ht="89.25">
      <c r="A264" s="132"/>
      <c r="B264" s="111"/>
      <c r="C264" s="325" t="s">
        <v>1137</v>
      </c>
      <c r="D264" s="326">
        <v>7</v>
      </c>
      <c r="E264" s="327" t="s">
        <v>486</v>
      </c>
      <c r="F264" s="327">
        <v>7</v>
      </c>
      <c r="G264" s="327" t="s">
        <v>427</v>
      </c>
      <c r="H264" s="328" t="s">
        <v>1174</v>
      </c>
      <c r="I264" s="329" t="s">
        <v>1175</v>
      </c>
      <c r="J264" s="327" t="s">
        <v>1176</v>
      </c>
      <c r="K264" s="327" t="s">
        <v>490</v>
      </c>
      <c r="L264" s="330">
        <v>310000</v>
      </c>
      <c r="M264" s="327">
        <v>3</v>
      </c>
      <c r="N264" s="245">
        <f>L264*M264</f>
        <v>930000</v>
      </c>
      <c r="O264" s="157"/>
      <c r="P264" s="167"/>
    </row>
    <row r="265" spans="1:16" s="158" customFormat="1" ht="63.75">
      <c r="A265" s="132"/>
      <c r="B265" s="111"/>
      <c r="C265" s="325" t="s">
        <v>1137</v>
      </c>
      <c r="D265" s="326">
        <v>7</v>
      </c>
      <c r="E265" s="327" t="s">
        <v>486</v>
      </c>
      <c r="F265" s="327">
        <v>8</v>
      </c>
      <c r="G265" s="327" t="s">
        <v>427</v>
      </c>
      <c r="H265" s="328" t="s">
        <v>1172</v>
      </c>
      <c r="I265" s="329" t="s">
        <v>1177</v>
      </c>
      <c r="J265" s="327" t="s">
        <v>1178</v>
      </c>
      <c r="K265" s="327" t="s">
        <v>490</v>
      </c>
      <c r="L265" s="330">
        <v>1495000</v>
      </c>
      <c r="M265" s="327">
        <v>1</v>
      </c>
      <c r="N265" s="245">
        <f>L265*M265</f>
        <v>1495000</v>
      </c>
      <c r="O265" s="157"/>
      <c r="P265" s="167"/>
    </row>
    <row r="266" spans="1:16" s="158" customFormat="1" ht="12.75">
      <c r="A266" s="338"/>
      <c r="B266" s="339"/>
      <c r="C266" s="340"/>
      <c r="D266" s="341"/>
      <c r="E266" s="342"/>
      <c r="F266" s="342"/>
      <c r="G266" s="342"/>
      <c r="H266" s="343"/>
      <c r="I266" s="344"/>
      <c r="J266" s="342"/>
      <c r="K266" s="342"/>
      <c r="L266" s="345"/>
      <c r="M266" s="346"/>
      <c r="N266" s="347">
        <f>SUM(N263:N265)</f>
        <v>4742680</v>
      </c>
      <c r="O266" s="348"/>
      <c r="P266" s="349"/>
    </row>
    <row r="267" spans="1:16" s="317" customFormat="1" ht="15">
      <c r="A267" s="312"/>
      <c r="B267" s="318" t="s">
        <v>1179</v>
      </c>
      <c r="C267" s="318"/>
      <c r="D267" s="318"/>
      <c r="E267" s="318"/>
      <c r="F267" s="318"/>
      <c r="G267" s="318"/>
      <c r="H267" s="318"/>
      <c r="I267" s="318"/>
      <c r="J267" s="318"/>
      <c r="K267" s="318"/>
      <c r="L267" s="318"/>
      <c r="M267" s="318"/>
      <c r="N267" s="318"/>
      <c r="O267" s="318"/>
      <c r="P267" s="316"/>
    </row>
    <row r="268" spans="1:16" s="317" customFormat="1" ht="15">
      <c r="A268" s="312"/>
      <c r="B268" s="318" t="s">
        <v>1180</v>
      </c>
      <c r="C268" s="318"/>
      <c r="D268" s="318"/>
      <c r="E268" s="318"/>
      <c r="F268" s="318"/>
      <c r="G268" s="318"/>
      <c r="H268" s="318"/>
      <c r="I268" s="318"/>
      <c r="J268" s="318"/>
      <c r="K268" s="318"/>
      <c r="L268" s="318"/>
      <c r="M268" s="318"/>
      <c r="N268" s="318"/>
      <c r="O268" s="318"/>
      <c r="P268" s="316"/>
    </row>
    <row r="269" spans="1:16" s="317" customFormat="1" ht="15">
      <c r="A269" s="312"/>
      <c r="B269" s="318" t="s">
        <v>1181</v>
      </c>
      <c r="C269" s="318"/>
      <c r="D269" s="318"/>
      <c r="E269" s="318"/>
      <c r="F269" s="318"/>
      <c r="G269" s="318"/>
      <c r="H269" s="318"/>
      <c r="I269" s="318"/>
      <c r="J269" s="318"/>
      <c r="K269" s="318"/>
      <c r="L269" s="318"/>
      <c r="M269" s="318"/>
      <c r="N269" s="318"/>
      <c r="O269" s="318"/>
      <c r="P269" s="316"/>
    </row>
    <row r="270" spans="1:16" s="317" customFormat="1" ht="15">
      <c r="A270" s="312"/>
      <c r="B270" s="318" t="s">
        <v>1182</v>
      </c>
      <c r="C270" s="318"/>
      <c r="D270" s="318"/>
      <c r="E270" s="318"/>
      <c r="F270" s="318"/>
      <c r="G270" s="318"/>
      <c r="H270" s="318"/>
      <c r="I270" s="318"/>
      <c r="J270" s="318"/>
      <c r="K270" s="318"/>
      <c r="L270" s="318"/>
      <c r="M270" s="318"/>
      <c r="N270" s="318"/>
      <c r="O270" s="318"/>
      <c r="P270" s="316"/>
    </row>
    <row r="271" spans="1:16" s="317" customFormat="1" ht="15">
      <c r="A271" s="312"/>
      <c r="B271" s="318" t="s">
        <v>1183</v>
      </c>
      <c r="C271" s="318"/>
      <c r="D271" s="318"/>
      <c r="E271" s="318"/>
      <c r="F271" s="318"/>
      <c r="G271" s="318"/>
      <c r="H271" s="318"/>
      <c r="I271" s="318"/>
      <c r="J271" s="318"/>
      <c r="K271" s="318"/>
      <c r="L271" s="318"/>
      <c r="M271" s="318"/>
      <c r="N271" s="318"/>
      <c r="O271" s="318"/>
      <c r="P271" s="316"/>
    </row>
    <row r="272" spans="1:16" s="317" customFormat="1" ht="15">
      <c r="A272" s="312"/>
      <c r="B272" s="318" t="s">
        <v>1184</v>
      </c>
      <c r="C272" s="318"/>
      <c r="D272" s="318"/>
      <c r="E272" s="318"/>
      <c r="F272" s="318"/>
      <c r="G272" s="318"/>
      <c r="H272" s="318"/>
      <c r="I272" s="318"/>
      <c r="J272" s="318"/>
      <c r="K272" s="318"/>
      <c r="L272" s="318"/>
      <c r="M272" s="318"/>
      <c r="N272" s="318"/>
      <c r="O272" s="318"/>
      <c r="P272" s="316"/>
    </row>
    <row r="273" spans="1:16" s="317" customFormat="1" ht="15">
      <c r="A273" s="312"/>
      <c r="B273" s="318" t="s">
        <v>1185</v>
      </c>
      <c r="C273" s="318"/>
      <c r="D273" s="318"/>
      <c r="E273" s="318"/>
      <c r="F273" s="318"/>
      <c r="G273" s="318"/>
      <c r="H273" s="318"/>
      <c r="I273" s="318"/>
      <c r="J273" s="318"/>
      <c r="K273" s="318"/>
      <c r="L273" s="318"/>
      <c r="M273" s="318"/>
      <c r="N273" s="318"/>
      <c r="O273" s="318"/>
      <c r="P273" s="316"/>
    </row>
    <row r="274" spans="1:16" s="317" customFormat="1" ht="15">
      <c r="A274" s="312"/>
      <c r="B274" s="318" t="s">
        <v>1186</v>
      </c>
      <c r="C274" s="318"/>
      <c r="D274" s="318"/>
      <c r="E274" s="318"/>
      <c r="F274" s="318"/>
      <c r="G274" s="318"/>
      <c r="H274" s="318"/>
      <c r="I274" s="318"/>
      <c r="J274" s="318"/>
      <c r="K274" s="318"/>
      <c r="L274" s="318"/>
      <c r="M274" s="318"/>
      <c r="N274" s="318"/>
      <c r="O274" s="318"/>
      <c r="P274" s="316"/>
    </row>
    <row r="275" spans="1:16" s="317" customFormat="1" ht="15">
      <c r="A275" s="312"/>
      <c r="B275" s="350" t="s">
        <v>1187</v>
      </c>
      <c r="C275" s="350"/>
      <c r="D275" s="350"/>
      <c r="E275" s="350"/>
      <c r="F275" s="350"/>
      <c r="G275" s="350"/>
      <c r="H275" s="350"/>
      <c r="I275" s="350"/>
      <c r="J275" s="350"/>
      <c r="K275" s="350"/>
      <c r="L275" s="350"/>
      <c r="M275" s="350"/>
      <c r="N275" s="350"/>
      <c r="O275" s="350"/>
      <c r="P275" s="316"/>
    </row>
    <row r="276" spans="1:16" s="158" customFormat="1" ht="25.5">
      <c r="A276" s="132"/>
      <c r="B276" s="112"/>
      <c r="C276" s="319" t="s">
        <v>1141</v>
      </c>
      <c r="D276" s="320">
        <v>16</v>
      </c>
      <c r="E276" s="321" t="s">
        <v>1151</v>
      </c>
      <c r="F276" s="321">
        <v>1</v>
      </c>
      <c r="G276" s="321" t="s">
        <v>320</v>
      </c>
      <c r="H276" s="322" t="s">
        <v>1152</v>
      </c>
      <c r="I276" s="323" t="s">
        <v>1153</v>
      </c>
      <c r="J276" s="321" t="s">
        <v>1154</v>
      </c>
      <c r="K276" s="321">
        <v>1</v>
      </c>
      <c r="L276" s="324">
        <v>21489000</v>
      </c>
      <c r="M276" s="321">
        <v>1</v>
      </c>
      <c r="N276" s="282">
        <f>+L276*M276</f>
        <v>21489000</v>
      </c>
      <c r="O276" s="283"/>
      <c r="P276" s="167"/>
    </row>
    <row r="277" spans="1:16" s="158" customFormat="1" ht="25.5">
      <c r="A277" s="132"/>
      <c r="B277" s="111"/>
      <c r="C277" s="325" t="s">
        <v>1141</v>
      </c>
      <c r="D277" s="326">
        <v>16</v>
      </c>
      <c r="E277" s="327" t="s">
        <v>1151</v>
      </c>
      <c r="F277" s="327">
        <v>2</v>
      </c>
      <c r="G277" s="327" t="s">
        <v>1188</v>
      </c>
      <c r="H277" s="328" t="s">
        <v>1152</v>
      </c>
      <c r="I277" s="329" t="s">
        <v>1189</v>
      </c>
      <c r="J277" s="327" t="s">
        <v>1154</v>
      </c>
      <c r="K277" s="327">
        <v>1</v>
      </c>
      <c r="L277" s="330">
        <v>5510000</v>
      </c>
      <c r="M277" s="327">
        <v>1</v>
      </c>
      <c r="N277" s="245">
        <f>+L277*M277</f>
        <v>5510000</v>
      </c>
      <c r="O277" s="157"/>
      <c r="P277" s="167"/>
    </row>
    <row r="278" spans="1:16" s="158" customFormat="1" ht="12.75">
      <c r="A278" s="132"/>
      <c r="B278" s="111"/>
      <c r="C278" s="325" t="s">
        <v>1141</v>
      </c>
      <c r="D278" s="326">
        <v>16</v>
      </c>
      <c r="E278" s="327" t="s">
        <v>1151</v>
      </c>
      <c r="F278" s="327">
        <v>3</v>
      </c>
      <c r="G278" s="327" t="s">
        <v>320</v>
      </c>
      <c r="H278" s="328" t="s">
        <v>1155</v>
      </c>
      <c r="I278" s="329" t="s">
        <v>1156</v>
      </c>
      <c r="J278" s="327" t="s">
        <v>1155</v>
      </c>
      <c r="K278" s="327">
        <v>1</v>
      </c>
      <c r="L278" s="330">
        <v>4384800</v>
      </c>
      <c r="M278" s="327">
        <v>1</v>
      </c>
      <c r="N278" s="245">
        <f>+L278*M278</f>
        <v>4384800</v>
      </c>
      <c r="O278" s="157"/>
      <c r="P278" s="167"/>
    </row>
    <row r="279" spans="1:16" s="158" customFormat="1" ht="25.5">
      <c r="A279" s="132"/>
      <c r="B279" s="111"/>
      <c r="C279" s="325" t="s">
        <v>1141</v>
      </c>
      <c r="D279" s="326">
        <v>16</v>
      </c>
      <c r="E279" s="327" t="s">
        <v>1151</v>
      </c>
      <c r="F279" s="327">
        <v>4</v>
      </c>
      <c r="G279" s="327" t="s">
        <v>1188</v>
      </c>
      <c r="H279" s="328" t="s">
        <v>1155</v>
      </c>
      <c r="I279" s="329" t="s">
        <v>1190</v>
      </c>
      <c r="J279" s="327" t="s">
        <v>1155</v>
      </c>
      <c r="K279" s="327">
        <v>1</v>
      </c>
      <c r="L279" s="330">
        <v>11600000</v>
      </c>
      <c r="M279" s="327">
        <v>1</v>
      </c>
      <c r="N279" s="245">
        <f>+L279*M279</f>
        <v>11600000</v>
      </c>
      <c r="O279" s="157"/>
      <c r="P279" s="167"/>
    </row>
    <row r="280" spans="1:16" s="158" customFormat="1" ht="12.75">
      <c r="A280" s="338"/>
      <c r="B280" s="339"/>
      <c r="C280" s="340"/>
      <c r="D280" s="341"/>
      <c r="E280" s="342"/>
      <c r="F280" s="342"/>
      <c r="G280" s="342"/>
      <c r="H280" s="343"/>
      <c r="I280" s="344"/>
      <c r="J280" s="342"/>
      <c r="K280" s="342"/>
      <c r="L280" s="345"/>
      <c r="M280" s="346"/>
      <c r="N280" s="347">
        <f>SUM(N276:N279)</f>
        <v>42983800</v>
      </c>
      <c r="O280" s="348"/>
      <c r="P280" s="349"/>
    </row>
    <row r="281" spans="1:16" s="317" customFormat="1" ht="15">
      <c r="A281" s="312"/>
      <c r="B281" s="318" t="s">
        <v>1191</v>
      </c>
      <c r="C281" s="318"/>
      <c r="D281" s="318"/>
      <c r="E281" s="318"/>
      <c r="F281" s="318"/>
      <c r="G281" s="318"/>
      <c r="H281" s="318"/>
      <c r="I281" s="318"/>
      <c r="J281" s="318"/>
      <c r="K281" s="318"/>
      <c r="L281" s="318"/>
      <c r="M281" s="318"/>
      <c r="N281" s="318"/>
      <c r="O281" s="318"/>
      <c r="P281" s="316"/>
    </row>
    <row r="282" spans="1:16" s="317" customFormat="1" ht="15">
      <c r="A282" s="312"/>
      <c r="B282" s="318" t="s">
        <v>1192</v>
      </c>
      <c r="C282" s="318"/>
      <c r="D282" s="318"/>
      <c r="E282" s="318"/>
      <c r="F282" s="318"/>
      <c r="G282" s="318"/>
      <c r="H282" s="318"/>
      <c r="I282" s="318"/>
      <c r="J282" s="318"/>
      <c r="K282" s="318"/>
      <c r="L282" s="318"/>
      <c r="M282" s="318"/>
      <c r="N282" s="318"/>
      <c r="O282" s="318"/>
      <c r="P282" s="316"/>
    </row>
    <row r="283" spans="1:16" s="317" customFormat="1" ht="15">
      <c r="A283" s="312"/>
      <c r="B283" s="318" t="s">
        <v>1193</v>
      </c>
      <c r="C283" s="318"/>
      <c r="D283" s="318"/>
      <c r="E283" s="318"/>
      <c r="F283" s="318"/>
      <c r="G283" s="318"/>
      <c r="H283" s="318"/>
      <c r="I283" s="318"/>
      <c r="J283" s="318"/>
      <c r="K283" s="318"/>
      <c r="L283" s="318"/>
      <c r="M283" s="318"/>
      <c r="N283" s="318"/>
      <c r="O283" s="318"/>
      <c r="P283" s="316"/>
    </row>
    <row r="284" spans="1:16" s="158" customFormat="1" ht="63.75">
      <c r="A284" s="132"/>
      <c r="B284" s="111"/>
      <c r="C284" s="325" t="s">
        <v>1142</v>
      </c>
      <c r="D284" s="326">
        <v>19</v>
      </c>
      <c r="E284" s="327" t="s">
        <v>721</v>
      </c>
      <c r="F284" s="327">
        <v>11</v>
      </c>
      <c r="G284" s="327" t="s">
        <v>722</v>
      </c>
      <c r="H284" s="328" t="s">
        <v>1194</v>
      </c>
      <c r="I284" s="329" t="s">
        <v>1195</v>
      </c>
      <c r="J284" s="327" t="s">
        <v>744</v>
      </c>
      <c r="K284" s="327" t="s">
        <v>726</v>
      </c>
      <c r="L284" s="330">
        <v>498800</v>
      </c>
      <c r="M284" s="327">
        <v>4</v>
      </c>
      <c r="N284" s="245">
        <f aca="true" t="shared" si="7" ref="N284:N290">+L284*M284</f>
        <v>1995200</v>
      </c>
      <c r="O284" s="157"/>
      <c r="P284" s="167"/>
    </row>
    <row r="285" spans="1:16" s="158" customFormat="1" ht="63.75">
      <c r="A285" s="132"/>
      <c r="B285" s="111"/>
      <c r="C285" s="325" t="s">
        <v>1142</v>
      </c>
      <c r="D285" s="326">
        <v>19</v>
      </c>
      <c r="E285" s="327" t="s">
        <v>721</v>
      </c>
      <c r="F285" s="327">
        <v>12</v>
      </c>
      <c r="G285" s="327" t="s">
        <v>722</v>
      </c>
      <c r="H285" s="328" t="s">
        <v>1194</v>
      </c>
      <c r="I285" s="329" t="s">
        <v>1196</v>
      </c>
      <c r="J285" s="327" t="s">
        <v>744</v>
      </c>
      <c r="K285" s="327" t="s">
        <v>726</v>
      </c>
      <c r="L285" s="330">
        <v>464000</v>
      </c>
      <c r="M285" s="327">
        <v>4</v>
      </c>
      <c r="N285" s="245">
        <f t="shared" si="7"/>
        <v>1856000</v>
      </c>
      <c r="O285" s="157"/>
      <c r="P285" s="167"/>
    </row>
    <row r="286" spans="1:16" s="158" customFormat="1" ht="63.75">
      <c r="A286" s="132"/>
      <c r="B286" s="111"/>
      <c r="C286" s="325" t="s">
        <v>1142</v>
      </c>
      <c r="D286" s="326">
        <v>19</v>
      </c>
      <c r="E286" s="327" t="s">
        <v>721</v>
      </c>
      <c r="F286" s="327">
        <v>13</v>
      </c>
      <c r="G286" s="327" t="s">
        <v>722</v>
      </c>
      <c r="H286" s="328" t="s">
        <v>1194</v>
      </c>
      <c r="I286" s="329" t="s">
        <v>1197</v>
      </c>
      <c r="J286" s="327" t="s">
        <v>744</v>
      </c>
      <c r="K286" s="327" t="s">
        <v>726</v>
      </c>
      <c r="L286" s="330">
        <v>429200</v>
      </c>
      <c r="M286" s="327">
        <v>4</v>
      </c>
      <c r="N286" s="245">
        <f t="shared" si="7"/>
        <v>1716800</v>
      </c>
      <c r="O286" s="157"/>
      <c r="P286" s="167"/>
    </row>
    <row r="287" spans="1:16" s="158" customFormat="1" ht="63.75">
      <c r="A287" s="132"/>
      <c r="B287" s="111"/>
      <c r="C287" s="325" t="s">
        <v>1142</v>
      </c>
      <c r="D287" s="326">
        <v>19</v>
      </c>
      <c r="E287" s="327" t="s">
        <v>721</v>
      </c>
      <c r="F287" s="327">
        <v>14</v>
      </c>
      <c r="G287" s="327" t="s">
        <v>722</v>
      </c>
      <c r="H287" s="328" t="s">
        <v>1194</v>
      </c>
      <c r="I287" s="329" t="s">
        <v>1198</v>
      </c>
      <c r="J287" s="327" t="s">
        <v>744</v>
      </c>
      <c r="K287" s="327" t="s">
        <v>726</v>
      </c>
      <c r="L287" s="330">
        <v>394400</v>
      </c>
      <c r="M287" s="327">
        <v>6</v>
      </c>
      <c r="N287" s="245">
        <f t="shared" si="7"/>
        <v>2366400</v>
      </c>
      <c r="O287" s="157"/>
      <c r="P287" s="167"/>
    </row>
    <row r="288" spans="1:16" s="158" customFormat="1" ht="63.75">
      <c r="A288" s="132"/>
      <c r="B288" s="111"/>
      <c r="C288" s="325" t="s">
        <v>1142</v>
      </c>
      <c r="D288" s="326">
        <v>19</v>
      </c>
      <c r="E288" s="327" t="s">
        <v>721</v>
      </c>
      <c r="F288" s="327">
        <v>15</v>
      </c>
      <c r="G288" s="327" t="s">
        <v>722</v>
      </c>
      <c r="H288" s="328" t="s">
        <v>1194</v>
      </c>
      <c r="I288" s="329" t="s">
        <v>1199</v>
      </c>
      <c r="J288" s="327" t="s">
        <v>744</v>
      </c>
      <c r="K288" s="327" t="s">
        <v>726</v>
      </c>
      <c r="L288" s="330">
        <v>185600</v>
      </c>
      <c r="M288" s="327">
        <v>4</v>
      </c>
      <c r="N288" s="245">
        <f t="shared" si="7"/>
        <v>742400</v>
      </c>
      <c r="O288" s="157"/>
      <c r="P288" s="167"/>
    </row>
    <row r="289" spans="1:16" s="158" customFormat="1" ht="63.75">
      <c r="A289" s="132"/>
      <c r="B289" s="111"/>
      <c r="C289" s="325" t="s">
        <v>1142</v>
      </c>
      <c r="D289" s="326">
        <v>19</v>
      </c>
      <c r="E289" s="327" t="s">
        <v>721</v>
      </c>
      <c r="F289" s="327">
        <v>16</v>
      </c>
      <c r="G289" s="327" t="s">
        <v>722</v>
      </c>
      <c r="H289" s="328" t="s">
        <v>1194</v>
      </c>
      <c r="I289" s="329" t="s">
        <v>1200</v>
      </c>
      <c r="J289" s="327" t="s">
        <v>744</v>
      </c>
      <c r="K289" s="327" t="s">
        <v>726</v>
      </c>
      <c r="L289" s="330">
        <v>92800</v>
      </c>
      <c r="M289" s="327">
        <v>4</v>
      </c>
      <c r="N289" s="245">
        <f t="shared" si="7"/>
        <v>371200</v>
      </c>
      <c r="O289" s="157"/>
      <c r="P289" s="167"/>
    </row>
    <row r="290" spans="1:16" s="158" customFormat="1" ht="63.75">
      <c r="A290" s="132"/>
      <c r="B290" s="111"/>
      <c r="C290" s="325" t="s">
        <v>1142</v>
      </c>
      <c r="D290" s="326">
        <v>19</v>
      </c>
      <c r="E290" s="327" t="s">
        <v>721</v>
      </c>
      <c r="F290" s="327">
        <v>22</v>
      </c>
      <c r="G290" s="327" t="s">
        <v>352</v>
      </c>
      <c r="H290" s="328" t="s">
        <v>1201</v>
      </c>
      <c r="I290" s="329" t="s">
        <v>1202</v>
      </c>
      <c r="J290" s="327" t="s">
        <v>229</v>
      </c>
      <c r="K290" s="327" t="s">
        <v>726</v>
      </c>
      <c r="L290" s="330">
        <v>1960052</v>
      </c>
      <c r="M290" s="327">
        <v>1</v>
      </c>
      <c r="N290" s="245">
        <f t="shared" si="7"/>
        <v>1960052</v>
      </c>
      <c r="O290" s="157"/>
      <c r="P290" s="167"/>
    </row>
    <row r="291" spans="1:16" s="158" customFormat="1" ht="12.75">
      <c r="A291" s="338"/>
      <c r="B291" s="339"/>
      <c r="C291" s="340"/>
      <c r="D291" s="341"/>
      <c r="E291" s="342"/>
      <c r="F291" s="342"/>
      <c r="G291" s="342"/>
      <c r="H291" s="343"/>
      <c r="I291" s="344"/>
      <c r="J291" s="342"/>
      <c r="K291" s="342"/>
      <c r="L291" s="345"/>
      <c r="M291" s="346"/>
      <c r="N291" s="347">
        <f>SUM(N284:N290)</f>
        <v>11008052</v>
      </c>
      <c r="O291" s="348"/>
      <c r="P291" s="349"/>
    </row>
    <row r="292" spans="1:16" s="317" customFormat="1" ht="15">
      <c r="A292" s="312"/>
      <c r="B292" s="318" t="s">
        <v>1203</v>
      </c>
      <c r="C292" s="318"/>
      <c r="D292" s="318"/>
      <c r="E292" s="318"/>
      <c r="F292" s="318"/>
      <c r="G292" s="318"/>
      <c r="H292" s="318"/>
      <c r="I292" s="318"/>
      <c r="J292" s="318"/>
      <c r="K292" s="318"/>
      <c r="L292" s="318"/>
      <c r="M292" s="318"/>
      <c r="N292" s="318"/>
      <c r="O292" s="318"/>
      <c r="P292" s="316"/>
    </row>
    <row r="293" spans="1:16" s="158" customFormat="1" ht="25.5">
      <c r="A293" s="132"/>
      <c r="B293" s="112"/>
      <c r="C293" s="319" t="s">
        <v>313</v>
      </c>
      <c r="D293" s="320">
        <v>20</v>
      </c>
      <c r="E293" s="321" t="s">
        <v>767</v>
      </c>
      <c r="F293" s="321">
        <v>3</v>
      </c>
      <c r="G293" s="321" t="s">
        <v>14</v>
      </c>
      <c r="H293" s="322" t="s">
        <v>1204</v>
      </c>
      <c r="I293" s="323" t="s">
        <v>297</v>
      </c>
      <c r="J293" s="321" t="s">
        <v>1205</v>
      </c>
      <c r="K293" s="321" t="s">
        <v>769</v>
      </c>
      <c r="L293" s="324">
        <v>500000</v>
      </c>
      <c r="M293" s="321">
        <v>4</v>
      </c>
      <c r="N293" s="282">
        <f>+L293*M293</f>
        <v>2000000</v>
      </c>
      <c r="O293" s="283"/>
      <c r="P293" s="167"/>
    </row>
    <row r="294" spans="1:16" s="158" customFormat="1" ht="25.5">
      <c r="A294" s="132"/>
      <c r="B294" s="111"/>
      <c r="C294" s="325" t="s">
        <v>313</v>
      </c>
      <c r="D294" s="326">
        <v>20</v>
      </c>
      <c r="E294" s="327" t="s">
        <v>767</v>
      </c>
      <c r="F294" s="327">
        <v>4</v>
      </c>
      <c r="G294" s="327" t="s">
        <v>14</v>
      </c>
      <c r="H294" s="328" t="s">
        <v>1204</v>
      </c>
      <c r="I294" s="329" t="s">
        <v>253</v>
      </c>
      <c r="J294" s="327" t="s">
        <v>1205</v>
      </c>
      <c r="K294" s="327" t="s">
        <v>769</v>
      </c>
      <c r="L294" s="330">
        <v>1600000</v>
      </c>
      <c r="M294" s="327">
        <v>3</v>
      </c>
      <c r="N294" s="245">
        <f>+L294*M294</f>
        <v>4800000</v>
      </c>
      <c r="O294" s="157"/>
      <c r="P294" s="167"/>
    </row>
    <row r="295" spans="1:16" s="158" customFormat="1" ht="12.75">
      <c r="A295" s="338"/>
      <c r="B295" s="339"/>
      <c r="C295" s="340"/>
      <c r="D295" s="341"/>
      <c r="E295" s="342"/>
      <c r="F295" s="342"/>
      <c r="G295" s="342"/>
      <c r="H295" s="343"/>
      <c r="I295" s="344"/>
      <c r="J295" s="342"/>
      <c r="K295" s="342"/>
      <c r="L295" s="345"/>
      <c r="M295" s="346"/>
      <c r="N295" s="347">
        <f>SUM(N293:N294)</f>
        <v>6800000</v>
      </c>
      <c r="O295" s="348"/>
      <c r="P295" s="349"/>
    </row>
    <row r="296" spans="1:16" s="317" customFormat="1" ht="15">
      <c r="A296" s="312"/>
      <c r="B296" s="318" t="s">
        <v>1206</v>
      </c>
      <c r="C296" s="318"/>
      <c r="D296" s="318"/>
      <c r="E296" s="318"/>
      <c r="F296" s="318"/>
      <c r="G296" s="318"/>
      <c r="H296" s="318"/>
      <c r="I296" s="318"/>
      <c r="J296" s="318"/>
      <c r="K296" s="318"/>
      <c r="L296" s="318"/>
      <c r="M296" s="318"/>
      <c r="N296" s="318"/>
      <c r="O296" s="318"/>
      <c r="P296" s="316"/>
    </row>
    <row r="297" spans="1:16" s="317" customFormat="1" ht="14.25">
      <c r="A297" s="351"/>
      <c r="B297" s="352"/>
      <c r="C297" s="352"/>
      <c r="D297" s="352"/>
      <c r="E297" s="352"/>
      <c r="F297" s="352"/>
      <c r="G297" s="352"/>
      <c r="H297" s="352"/>
      <c r="I297" s="352"/>
      <c r="J297" s="352"/>
      <c r="K297" s="352"/>
      <c r="L297" s="352"/>
      <c r="M297" s="352"/>
      <c r="N297" s="352"/>
      <c r="O297" s="352"/>
      <c r="P297" s="353"/>
    </row>
    <row r="298" ht="12.75"/>
    <row r="299" ht="12.75"/>
    <row r="300" ht="12.75"/>
    <row r="301" ht="12.75"/>
    <row r="302" ht="12.75"/>
    <row r="303" ht="12.75"/>
    <row r="304" ht="12.75"/>
    <row r="305" s="138" customFormat="1" ht="12.75"/>
    <row r="306" s="138" customFormat="1" ht="12.75"/>
    <row r="307" s="138" customFormat="1" ht="12.75"/>
    <row r="308" s="138" customFormat="1" ht="12.75"/>
    <row r="309" s="138" customFormat="1" ht="12.75"/>
    <row r="310" s="138" customFormat="1" ht="12.75"/>
    <row r="311" s="138" customFormat="1" ht="12.75"/>
    <row r="312" s="138" customFormat="1" ht="12.75"/>
    <row r="313" s="138" customFormat="1" ht="12.75"/>
    <row r="314" s="138" customFormat="1" ht="12.75"/>
    <row r="315" s="138" customFormat="1" ht="12.75"/>
    <row r="316" s="138" customFormat="1" ht="12.75"/>
    <row r="317" s="138" customFormat="1" ht="12.75"/>
    <row r="318" s="138" customFormat="1" ht="12.75"/>
    <row r="319" s="138" customFormat="1" ht="12.75"/>
    <row r="320" s="138" customFormat="1" ht="12.75"/>
    <row r="321" s="138" customFormat="1" ht="12.75"/>
    <row r="322" s="138" customFormat="1" ht="12.75"/>
    <row r="323" s="138" customFormat="1" ht="12.75"/>
    <row r="324" s="138" customFormat="1" ht="12.75"/>
    <row r="325" s="138" customFormat="1" ht="12.75"/>
    <row r="326" s="138" customFormat="1" ht="12.75"/>
    <row r="327" s="138" customFormat="1" ht="12.75"/>
    <row r="328" s="138" customFormat="1" ht="12.75"/>
    <row r="329" s="138" customFormat="1" ht="12.75"/>
    <row r="330" s="138" customFormat="1" ht="12.75"/>
    <row r="331" s="138" customFormat="1" ht="12.75"/>
    <row r="332" s="138" customFormat="1" ht="12.75"/>
    <row r="333" s="138" customFormat="1" ht="12.75"/>
    <row r="334" s="138" customFormat="1" ht="12.75"/>
    <row r="335" s="138" customFormat="1" ht="12.75"/>
    <row r="336" s="138" customFormat="1" ht="12.75"/>
    <row r="337" s="138" customFormat="1" ht="12.75"/>
    <row r="338" s="138" customFormat="1" ht="12.75"/>
    <row r="339" s="138" customFormat="1" ht="12.75"/>
    <row r="340" s="138" customFormat="1" ht="12.75"/>
    <row r="341" s="138" customFormat="1" ht="12.75"/>
    <row r="342" s="138" customFormat="1" ht="12.75"/>
    <row r="343" s="138" customFormat="1" ht="12.75"/>
    <row r="344" s="138" customFormat="1" ht="12.75"/>
    <row r="345" s="138" customFormat="1" ht="12.75"/>
    <row r="346" s="138" customFormat="1" ht="12.75"/>
    <row r="347" s="138" customFormat="1" ht="12.75"/>
    <row r="348" s="138" customFormat="1" ht="12.75"/>
    <row r="349" s="138" customFormat="1" ht="12.75"/>
    <row r="350" s="138" customFormat="1" ht="12.75"/>
    <row r="351" s="138" customFormat="1" ht="12.75"/>
    <row r="352" s="138" customFormat="1" ht="12.75"/>
    <row r="353" s="138" customFormat="1" ht="12.75"/>
    <row r="354" s="138" customFormat="1" ht="12.75"/>
    <row r="355" s="138" customFormat="1" ht="12.75"/>
    <row r="356" s="138" customFormat="1" ht="12.75"/>
    <row r="357" s="138" customFormat="1" ht="12.75"/>
    <row r="358" s="138" customFormat="1" ht="12.75"/>
    <row r="359" s="138" customFormat="1" ht="12.75"/>
    <row r="360" s="138" customFormat="1" ht="12.75"/>
    <row r="361" s="138" customFormat="1" ht="12.75"/>
    <row r="362" s="138" customFormat="1" ht="12.75"/>
    <row r="363" s="138" customFormat="1" ht="12.75"/>
    <row r="364" s="138" customFormat="1" ht="12.75"/>
    <row r="365" s="138" customFormat="1" ht="12.75"/>
    <row r="366" s="138" customFormat="1" ht="12.75"/>
    <row r="367" s="138" customFormat="1" ht="12.75"/>
    <row r="368" s="138" customFormat="1" ht="12.75"/>
    <row r="369" s="138" customFormat="1" ht="12.75"/>
    <row r="370" s="138" customFormat="1" ht="12.75"/>
    <row r="371" s="138" customFormat="1" ht="12.75"/>
    <row r="372" s="138" customFormat="1" ht="12.75"/>
    <row r="373" s="138" customFormat="1" ht="12.75"/>
    <row r="374" s="138" customFormat="1" ht="12.75"/>
    <row r="375" s="138" customFormat="1" ht="12.75"/>
    <row r="376" s="138" customFormat="1" ht="12.75"/>
    <row r="377" s="138" customFormat="1" ht="12.75"/>
    <row r="378" s="138" customFormat="1" ht="12.75"/>
    <row r="379" s="138" customFormat="1" ht="12.75"/>
    <row r="380" s="138" customFormat="1" ht="12.75"/>
    <row r="381" s="138" customFormat="1" ht="12.75"/>
    <row r="382" s="138" customFormat="1" ht="12.75"/>
    <row r="383" s="138" customFormat="1" ht="12.75"/>
    <row r="384" s="138" customFormat="1" ht="12.75"/>
    <row r="385" s="138" customFormat="1" ht="12.75"/>
    <row r="386" s="138" customFormat="1" ht="12.75"/>
    <row r="387" s="138" customFormat="1" ht="12.75"/>
    <row r="388" s="138" customFormat="1" ht="12.75"/>
    <row r="389" s="138" customFormat="1" ht="12.75"/>
    <row r="390" s="138" customFormat="1" ht="12.75"/>
    <row r="391" s="138" customFormat="1" ht="12.75"/>
    <row r="392" s="138" customFormat="1" ht="12.75"/>
    <row r="393" s="138" customFormat="1" ht="12.75"/>
    <row r="394" s="138" customFormat="1" ht="12.75"/>
    <row r="395" s="138" customFormat="1" ht="12.75"/>
    <row r="396" s="138" customFormat="1" ht="12.75"/>
    <row r="397" s="138" customFormat="1" ht="12.75"/>
    <row r="398" s="138" customFormat="1" ht="12.75"/>
    <row r="399" s="138" customFormat="1" ht="12.75"/>
    <row r="400" s="138" customFormat="1" ht="12.75"/>
    <row r="401" s="138" customFormat="1" ht="12.75"/>
    <row r="402" s="138" customFormat="1" ht="12.75"/>
    <row r="403" s="138" customFormat="1" ht="12.75"/>
    <row r="404" s="138" customFormat="1" ht="12.75"/>
    <row r="405" s="138" customFormat="1" ht="12.75"/>
    <row r="406" s="138" customFormat="1" ht="12.75"/>
    <row r="407" s="138" customFormat="1" ht="12.75"/>
    <row r="408" s="138" customFormat="1" ht="12.75"/>
    <row r="409" s="138" customFormat="1" ht="12.75"/>
    <row r="410" s="138" customFormat="1" ht="12.75"/>
    <row r="411" s="138" customFormat="1" ht="12.75"/>
    <row r="412" s="138" customFormat="1" ht="12.75"/>
    <row r="413" s="138" customFormat="1" ht="12.75"/>
    <row r="414" s="138" customFormat="1" ht="12.75"/>
    <row r="415" s="138" customFormat="1" ht="12.75"/>
    <row r="416" s="138" customFormat="1" ht="12.75"/>
    <row r="417" s="138" customFormat="1" ht="12.75"/>
    <row r="418" s="138" customFormat="1" ht="12.75"/>
    <row r="419" s="138" customFormat="1" ht="12.75"/>
    <row r="420" s="138" customFormat="1" ht="12.75"/>
    <row r="421" s="138" customFormat="1" ht="12.75"/>
    <row r="422" s="138" customFormat="1" ht="12.75"/>
    <row r="423" s="138" customFormat="1" ht="12.75"/>
    <row r="424" s="138" customFormat="1" ht="12.75"/>
    <row r="425" s="138" customFormat="1" ht="12.75"/>
    <row r="426" s="138" customFormat="1" ht="12.75"/>
    <row r="427" s="138" customFormat="1" ht="12.75"/>
    <row r="428" s="138" customFormat="1" ht="12.75"/>
    <row r="429" s="138" customFormat="1" ht="12.75"/>
    <row r="430" s="138" customFormat="1" ht="12.75"/>
    <row r="431" s="138" customFormat="1" ht="12.75"/>
    <row r="432" s="138" customFormat="1" ht="12.75"/>
    <row r="433" s="138" customFormat="1" ht="12.75"/>
    <row r="434" s="138" customFormat="1" ht="12.75"/>
    <row r="435" s="138" customFormat="1" ht="12.75"/>
    <row r="436" s="138" customFormat="1" ht="12.75"/>
    <row r="437" s="138" customFormat="1" ht="12.75"/>
    <row r="438" s="138" customFormat="1" ht="12.75"/>
    <row r="439" s="138" customFormat="1" ht="12.75"/>
    <row r="440" s="138" customFormat="1" ht="12.75"/>
    <row r="441" s="138" customFormat="1" ht="12.75"/>
    <row r="442" s="138" customFormat="1" ht="12.75"/>
    <row r="443" s="138" customFormat="1" ht="12.75"/>
    <row r="444" s="138" customFormat="1" ht="12.75"/>
    <row r="445" s="138" customFormat="1" ht="12.75"/>
    <row r="446" s="138" customFormat="1" ht="12.75"/>
    <row r="447" s="138" customFormat="1" ht="12.75"/>
    <row r="448" s="138" customFormat="1" ht="12.75"/>
    <row r="449" s="138" customFormat="1" ht="12.75"/>
    <row r="450" s="138" customFormat="1" ht="12.75"/>
    <row r="451" s="138" customFormat="1" ht="12.75"/>
    <row r="452" s="138" customFormat="1" ht="12.75"/>
    <row r="453" s="138" customFormat="1" ht="12.75"/>
    <row r="454" s="138" customFormat="1" ht="12.75"/>
    <row r="455" s="138" customFormat="1" ht="12.75"/>
    <row r="456" s="138" customFormat="1" ht="12.75"/>
    <row r="457" s="138" customFormat="1" ht="12.75"/>
    <row r="458" s="138" customFormat="1" ht="12.75"/>
    <row r="459" s="138" customFormat="1" ht="12.75"/>
    <row r="460" s="138" customFormat="1" ht="12.75"/>
    <row r="461" s="138" customFormat="1" ht="12.75"/>
    <row r="462" s="138" customFormat="1" ht="12.75"/>
    <row r="463" s="138" customFormat="1" ht="12.75"/>
    <row r="464" s="138" customFormat="1" ht="12.75"/>
    <row r="465" s="138" customFormat="1" ht="12.75"/>
    <row r="466" s="138" customFormat="1" ht="12.75"/>
    <row r="467" s="138" customFormat="1" ht="12.75"/>
    <row r="468" s="138" customFormat="1" ht="12.75"/>
    <row r="469" s="138" customFormat="1" ht="12.75"/>
    <row r="470" s="138" customFormat="1" ht="12.75"/>
    <row r="471" s="138" customFormat="1" ht="12.75"/>
    <row r="472" s="138" customFormat="1" ht="12.75"/>
    <row r="473" s="138" customFormat="1" ht="12.75"/>
    <row r="474" s="138" customFormat="1" ht="12.75"/>
    <row r="475" s="138" customFormat="1" ht="12.75"/>
    <row r="476" s="138" customFormat="1" ht="12.75"/>
    <row r="477" s="138" customFormat="1" ht="12.75"/>
    <row r="478" s="138" customFormat="1" ht="12.75"/>
    <row r="479" s="138" customFormat="1" ht="12.75"/>
    <row r="480" s="138" customFormat="1" ht="12.75"/>
    <row r="481" s="138" customFormat="1" ht="12.75"/>
    <row r="482" s="138" customFormat="1" ht="12.75"/>
    <row r="483" s="138" customFormat="1" ht="12.75"/>
    <row r="484" s="138" customFormat="1" ht="12.75"/>
    <row r="485" s="138" customFormat="1" ht="12.75"/>
    <row r="486" s="138" customFormat="1" ht="12.75"/>
    <row r="487" s="138" customFormat="1" ht="12.75"/>
    <row r="488" s="138" customFormat="1" ht="12.75"/>
    <row r="489" s="138" customFormat="1" ht="12.75"/>
    <row r="490" s="138" customFormat="1" ht="12.75"/>
    <row r="491" s="138" customFormat="1" ht="12.75"/>
    <row r="492" s="138" customFormat="1" ht="12.75"/>
    <row r="493" s="138" customFormat="1" ht="12.75"/>
    <row r="494" s="138" customFormat="1" ht="12.75"/>
    <row r="495" s="138" customFormat="1" ht="12.75"/>
    <row r="496" s="138" customFormat="1" ht="12.75"/>
    <row r="497" s="138" customFormat="1" ht="12.75"/>
    <row r="498" s="138" customFormat="1" ht="12.75"/>
    <row r="499" s="138" customFormat="1" ht="12.75"/>
    <row r="500" s="138" customFormat="1" ht="12.75"/>
    <row r="501" s="138" customFormat="1" ht="12.75"/>
    <row r="502" s="138" customFormat="1" ht="12.75"/>
    <row r="503" s="138" customFormat="1" ht="12.75"/>
    <row r="504" s="138" customFormat="1" ht="12.75"/>
    <row r="505" s="138" customFormat="1" ht="12.75"/>
    <row r="506" s="138" customFormat="1" ht="12.75"/>
    <row r="507" s="138" customFormat="1" ht="12.75"/>
    <row r="508" s="138" customFormat="1" ht="12.75"/>
    <row r="509" s="138" customFormat="1" ht="12.75"/>
    <row r="510" s="138" customFormat="1" ht="12.75"/>
    <row r="511" s="138" customFormat="1" ht="12.75"/>
    <row r="512" s="138" customFormat="1" ht="12.75"/>
    <row r="513" s="138" customFormat="1" ht="12.75"/>
    <row r="514" s="138" customFormat="1" ht="12.75"/>
    <row r="515" s="138" customFormat="1" ht="12.75"/>
    <row r="516" s="138" customFormat="1" ht="12.75"/>
    <row r="517" s="138" customFormat="1" ht="12.75"/>
    <row r="518" s="138" customFormat="1" ht="12.75"/>
    <row r="519" s="138" customFormat="1" ht="12.75"/>
    <row r="520" s="138" customFormat="1" ht="12.75"/>
    <row r="521" s="138" customFormat="1" ht="12.75"/>
    <row r="522" s="138" customFormat="1" ht="12.75"/>
    <row r="523" s="138" customFormat="1" ht="12.75"/>
    <row r="524" s="138" customFormat="1" ht="12.75"/>
    <row r="525" s="138" customFormat="1" ht="12.75"/>
    <row r="526" s="138" customFormat="1" ht="12.75"/>
    <row r="527" s="138" customFormat="1" ht="12.75"/>
    <row r="528" s="138" customFormat="1" ht="12.75"/>
    <row r="529" s="138" customFormat="1" ht="12.75"/>
    <row r="530" s="138" customFormat="1" ht="12.75"/>
    <row r="531" s="138" customFormat="1" ht="12.75"/>
    <row r="532" s="138" customFormat="1" ht="12.75"/>
    <row r="533" s="138" customFormat="1" ht="12.75"/>
    <row r="534" s="138" customFormat="1" ht="12.75"/>
    <row r="535" s="138" customFormat="1" ht="12.75"/>
    <row r="536" s="138" customFormat="1" ht="12.75"/>
    <row r="537" s="138" customFormat="1" ht="12.75"/>
    <row r="538" s="138" customFormat="1" ht="12.75"/>
    <row r="539" s="138" customFormat="1" ht="12.75"/>
    <row r="540" s="138" customFormat="1" ht="12.75"/>
    <row r="541" s="138" customFormat="1" ht="12.75"/>
    <row r="542" s="138" customFormat="1" ht="12.75"/>
    <row r="543" s="138" customFormat="1" ht="12.75"/>
    <row r="544" s="138" customFormat="1" ht="12.75"/>
    <row r="545" s="138" customFormat="1" ht="12.75"/>
    <row r="546" s="138" customFormat="1" ht="12.75"/>
    <row r="547" s="138" customFormat="1" ht="12.75"/>
    <row r="548" s="138" customFormat="1" ht="12.75"/>
    <row r="549" s="138" customFormat="1" ht="12.75"/>
    <row r="550" s="138" customFormat="1" ht="12.75"/>
    <row r="551" s="138" customFormat="1" ht="12.75"/>
    <row r="552" s="138" customFormat="1" ht="12.75"/>
    <row r="553" s="138" customFormat="1" ht="12.75"/>
    <row r="554" s="138" customFormat="1" ht="12.75"/>
    <row r="555" s="138" customFormat="1" ht="12.75"/>
    <row r="556" s="138" customFormat="1" ht="12.75"/>
    <row r="557" s="138" customFormat="1" ht="12.75"/>
    <row r="558" s="138" customFormat="1" ht="12.75"/>
    <row r="559" s="138" customFormat="1" ht="12.75"/>
    <row r="560" s="138" customFormat="1" ht="12.75"/>
    <row r="561" s="138" customFormat="1" ht="12.75"/>
    <row r="562" s="138" customFormat="1" ht="12.75"/>
    <row r="563" s="138" customFormat="1" ht="12.75"/>
    <row r="564" s="138" customFormat="1" ht="12.75"/>
    <row r="565" s="138" customFormat="1" ht="12.75"/>
    <row r="566" s="138" customFormat="1" ht="12.75"/>
    <row r="567" s="138" customFormat="1" ht="12.75"/>
    <row r="568" s="138" customFormat="1" ht="12.75"/>
    <row r="569" s="138" customFormat="1" ht="12.75"/>
    <row r="570" s="138" customFormat="1" ht="12.75"/>
    <row r="571" s="138" customFormat="1" ht="12.75"/>
    <row r="572" s="138" customFormat="1" ht="12.75"/>
    <row r="573" s="138" customFormat="1" ht="12.75"/>
    <row r="574" s="138" customFormat="1" ht="12.75"/>
    <row r="575" s="138" customFormat="1" ht="12.75"/>
    <row r="576" s="138" customFormat="1" ht="12.75"/>
    <row r="577" s="138" customFormat="1" ht="12.75"/>
    <row r="578" s="138" customFormat="1" ht="12.75"/>
    <row r="579" s="138" customFormat="1" ht="12.75"/>
    <row r="580" s="138" customFormat="1" ht="12.75"/>
    <row r="581" s="138" customFormat="1" ht="12.75"/>
    <row r="582" s="138" customFormat="1" ht="12.75"/>
    <row r="583" s="138" customFormat="1" ht="12.75"/>
    <row r="584" s="138" customFormat="1" ht="12.75"/>
    <row r="585" s="138" customFormat="1" ht="12.75"/>
    <row r="586" s="138" customFormat="1" ht="12.75"/>
    <row r="587" s="138" customFormat="1" ht="12.75"/>
    <row r="588" s="138" customFormat="1" ht="12.75"/>
    <row r="589" s="138" customFormat="1" ht="12.75"/>
    <row r="590" s="138" customFormat="1" ht="12.75"/>
  </sheetData>
  <sheetProtection/>
  <mergeCells count="78">
    <mergeCell ref="B296:O296"/>
    <mergeCell ref="B297:O297"/>
    <mergeCell ref="B274:O274"/>
    <mergeCell ref="B275:O275"/>
    <mergeCell ref="B281:O281"/>
    <mergeCell ref="B282:O282"/>
    <mergeCell ref="B283:O283"/>
    <mergeCell ref="B292:O292"/>
    <mergeCell ref="B268:O268"/>
    <mergeCell ref="B269:O269"/>
    <mergeCell ref="B270:O270"/>
    <mergeCell ref="B271:O271"/>
    <mergeCell ref="B272:O272"/>
    <mergeCell ref="B273:O273"/>
    <mergeCell ref="B258:O258"/>
    <mergeCell ref="B259:O259"/>
    <mergeCell ref="B260:O260"/>
    <mergeCell ref="B261:O261"/>
    <mergeCell ref="B262:O262"/>
    <mergeCell ref="B267:O267"/>
    <mergeCell ref="N167:N169"/>
    <mergeCell ref="I168:J168"/>
    <mergeCell ref="I169:J169"/>
    <mergeCell ref="C248:M248"/>
    <mergeCell ref="B252:O252"/>
    <mergeCell ref="B257:O257"/>
    <mergeCell ref="N151:N152"/>
    <mergeCell ref="C167:C169"/>
    <mergeCell ref="D167:D169"/>
    <mergeCell ref="E167:E169"/>
    <mergeCell ref="F167:F169"/>
    <mergeCell ref="G167:G169"/>
    <mergeCell ref="H167:H169"/>
    <mergeCell ref="K167:K169"/>
    <mergeCell ref="L167:L169"/>
    <mergeCell ref="M167:M169"/>
    <mergeCell ref="H151:H152"/>
    <mergeCell ref="I151:I152"/>
    <mergeCell ref="J151:J152"/>
    <mergeCell ref="K151:K152"/>
    <mergeCell ref="L151:L152"/>
    <mergeCell ref="M151:M152"/>
    <mergeCell ref="J140:J141"/>
    <mergeCell ref="K140:K141"/>
    <mergeCell ref="L140:L141"/>
    <mergeCell ref="M140:M141"/>
    <mergeCell ref="N140:N141"/>
    <mergeCell ref="C151:C152"/>
    <mergeCell ref="D151:D152"/>
    <mergeCell ref="E151:E152"/>
    <mergeCell ref="F151:F152"/>
    <mergeCell ref="G151:G152"/>
    <mergeCell ref="L26:L29"/>
    <mergeCell ref="M26:N26"/>
    <mergeCell ref="M27:M29"/>
    <mergeCell ref="N27:N29"/>
    <mergeCell ref="C140:C141"/>
    <mergeCell ref="D140:D141"/>
    <mergeCell ref="E140:E141"/>
    <mergeCell ref="F140:F141"/>
    <mergeCell ref="G140:G141"/>
    <mergeCell ref="H140:H141"/>
    <mergeCell ref="C8:O8"/>
    <mergeCell ref="C26:C29"/>
    <mergeCell ref="D26:D29"/>
    <mergeCell ref="E26:E29"/>
    <mergeCell ref="F26:F29"/>
    <mergeCell ref="G26:G29"/>
    <mergeCell ref="H26:H29"/>
    <mergeCell ref="I26:I29"/>
    <mergeCell ref="J26:J29"/>
    <mergeCell ref="K26:K29"/>
    <mergeCell ref="B1:O1"/>
    <mergeCell ref="B2:O2"/>
    <mergeCell ref="B3:O3"/>
    <mergeCell ref="B4:O4"/>
    <mergeCell ref="B5:O5"/>
    <mergeCell ref="B6:O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UTP</dc:creator>
  <cp:keywords/>
  <dc:description/>
  <cp:lastModifiedBy>Usuario UTP</cp:lastModifiedBy>
  <dcterms:created xsi:type="dcterms:W3CDTF">2011-07-05T15:29:27Z</dcterms:created>
  <dcterms:modified xsi:type="dcterms:W3CDTF">2011-07-05T15:36:07Z</dcterms:modified>
  <cp:category/>
  <cp:version/>
  <cp:contentType/>
  <cp:contentStatus/>
</cp:coreProperties>
</file>