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10_0.bin" ContentType="application/vnd.openxmlformats-officedocument.oleObject"/>
  <Override PartName="/xl/embeddings/oleObject_1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79" activeTab="10"/>
  </bookViews>
  <sheets>
    <sheet name="Valores Asegureados" sheetId="1" r:id="rId1"/>
    <sheet name="TRDM" sheetId="2" r:id="rId2"/>
    <sheet name="Manejo" sheetId="3" r:id="rId3"/>
    <sheet name="RCE" sheetId="4" r:id="rId4"/>
    <sheet name="RC Laboratorios" sheetId="5" r:id="rId5"/>
    <sheet name="RC Médica" sheetId="6" r:id="rId6"/>
    <sheet name="Autos - Condiciones" sheetId="7" r:id="rId7"/>
    <sheet name="TRM" sheetId="8" r:id="rId8"/>
    <sheet name="TRV" sheetId="9" r:id="rId9"/>
    <sheet name="AP" sheetId="10" r:id="rId10"/>
    <sheet name="IRF" sheetId="11" r:id="rId11"/>
    <sheet name="RCSP" sheetId="12" r:id="rId12"/>
  </sheets>
  <definedNames/>
  <calcPr fullCalcOnLoad="1"/>
</workbook>
</file>

<file path=xl/comments1.xml><?xml version="1.0" encoding="utf-8"?>
<comments xmlns="http://schemas.openxmlformats.org/spreadsheetml/2006/main">
  <authors>
    <author>lida.grq</author>
  </authors>
  <commentList>
    <comment ref="D94" authorId="0">
      <text>
        <r>
          <rPr>
            <b/>
            <sz val="9"/>
            <rFont val="Tahoma"/>
            <family val="2"/>
          </rPr>
          <t>lida.grq:</t>
        </r>
        <r>
          <rPr>
            <sz val="9"/>
            <rFont val="Tahoma"/>
            <family val="2"/>
          </rPr>
          <t xml:space="preserve">
Pendiente confirmación UTP</t>
        </r>
      </text>
    </comment>
    <comment ref="D95" authorId="0">
      <text>
        <r>
          <rPr>
            <b/>
            <sz val="9"/>
            <rFont val="Tahoma"/>
            <family val="2"/>
          </rPr>
          <t>lida.grq:</t>
        </r>
        <r>
          <rPr>
            <sz val="9"/>
            <rFont val="Tahoma"/>
            <family val="2"/>
          </rPr>
          <t xml:space="preserve">
USD 11.002,79</t>
        </r>
      </text>
    </comment>
  </commentList>
</comments>
</file>

<file path=xl/comments10.xml><?xml version="1.0" encoding="utf-8"?>
<comments xmlns="http://schemas.openxmlformats.org/spreadsheetml/2006/main">
  <authors>
    <author>lida.grq</author>
  </authors>
  <commentList>
    <comment ref="A61" authorId="0">
      <text>
        <r>
          <rPr>
            <b/>
            <sz val="9"/>
            <rFont val="Tahoma"/>
            <family val="2"/>
          </rPr>
          <t>lida.grq:</t>
        </r>
        <r>
          <rPr>
            <sz val="9"/>
            <rFont val="Tahoma"/>
            <family val="2"/>
          </rPr>
          <t xml:space="preserve">
Actualizar con la UTP</t>
        </r>
      </text>
    </comment>
  </commentList>
</comments>
</file>

<file path=xl/comments12.xml><?xml version="1.0" encoding="utf-8"?>
<comments xmlns="http://schemas.openxmlformats.org/spreadsheetml/2006/main">
  <authors>
    <author>lida.grq</author>
  </authors>
  <commentList>
    <comment ref="A44" authorId="0">
      <text>
        <r>
          <rPr>
            <b/>
            <sz val="9"/>
            <rFont val="Tahoma"/>
            <family val="2"/>
          </rPr>
          <t>lida.grq:</t>
        </r>
        <r>
          <rPr>
            <sz val="9"/>
            <rFont val="Tahoma"/>
            <family val="2"/>
          </rPr>
          <t xml:space="preserve">
Falta definición</t>
        </r>
      </text>
    </comment>
  </commentList>
</comments>
</file>

<file path=xl/comments2.xml><?xml version="1.0" encoding="utf-8"?>
<comments xmlns="http://schemas.openxmlformats.org/spreadsheetml/2006/main">
  <authors>
    <author>lida.grq</author>
  </authors>
  <commentList>
    <comment ref="A46" authorId="0">
      <text>
        <r>
          <rPr>
            <b/>
            <sz val="9"/>
            <rFont val="Tahoma"/>
            <family val="2"/>
          </rPr>
          <t>lida.grq:</t>
        </r>
        <r>
          <rPr>
            <sz val="9"/>
            <rFont val="Tahoma"/>
            <family val="2"/>
          </rPr>
          <t xml:space="preserve">
Se cambia la redacción de la clausula pues era inoperante. </t>
        </r>
      </text>
    </comment>
    <comment ref="A58" authorId="0">
      <text>
        <r>
          <rPr>
            <b/>
            <sz val="9"/>
            <rFont val="Tahoma"/>
            <family val="2"/>
          </rPr>
          <t>lida.grq:</t>
        </r>
        <r>
          <rPr>
            <sz val="9"/>
            <rFont val="Tahoma"/>
            <family val="2"/>
          </rPr>
          <t xml:space="preserve">
Se separan las clausulas de nuevas proiedades y nuevos bienes</t>
        </r>
      </text>
    </comment>
    <comment ref="A65" authorId="0">
      <text>
        <r>
          <rPr>
            <b/>
            <sz val="9"/>
            <rFont val="Tahoma"/>
            <family val="2"/>
          </rPr>
          <t>lida.grq:</t>
        </r>
        <r>
          <rPr>
            <sz val="9"/>
            <rFont val="Tahoma"/>
            <family val="2"/>
          </rPr>
          <t xml:space="preserve">
Verificar los articulos del código de comercio a los que hace referencia la norma</t>
        </r>
      </text>
    </comment>
  </commentList>
</comments>
</file>

<file path=xl/comments4.xml><?xml version="1.0" encoding="utf-8"?>
<comments xmlns="http://schemas.openxmlformats.org/spreadsheetml/2006/main">
  <authors>
    <author>lida.grq</author>
  </authors>
  <commentList>
    <comment ref="A24" authorId="0">
      <text>
        <r>
          <rPr>
            <b/>
            <sz val="9"/>
            <rFont val="Tahoma"/>
            <family val="2"/>
          </rPr>
          <t>lida.grq:</t>
        </r>
        <r>
          <rPr>
            <sz val="9"/>
            <rFont val="Tahoma"/>
            <family val="2"/>
          </rPr>
          <t xml:space="preserve">
Verificar decreto</t>
        </r>
      </text>
    </comment>
    <comment ref="A27" authorId="0">
      <text>
        <r>
          <rPr>
            <b/>
            <sz val="9"/>
            <rFont val="Tahoma"/>
            <family val="2"/>
          </rPr>
          <t>lida.grq:</t>
        </r>
        <r>
          <rPr>
            <sz val="9"/>
            <rFont val="Tahoma"/>
            <family val="2"/>
          </rPr>
          <t xml:space="preserve">
Verificar la nota de pago en pesos colombianos</t>
        </r>
      </text>
    </comment>
    <comment ref="A28" authorId="0">
      <text>
        <r>
          <rPr>
            <b/>
            <sz val="9"/>
            <rFont val="Tahoma"/>
            <family val="2"/>
          </rPr>
          <t>lida.grq:</t>
        </r>
        <r>
          <rPr>
            <sz val="9"/>
            <rFont val="Tahoma"/>
            <family val="2"/>
          </rPr>
          <t xml:space="preserve">
Verificar la nota de pago en pesos colombianos</t>
        </r>
      </text>
    </comment>
    <comment ref="A58" authorId="0">
      <text>
        <r>
          <rPr>
            <b/>
            <sz val="9"/>
            <rFont val="Tahoma"/>
            <family val="2"/>
          </rPr>
          <t>lida.grq:</t>
        </r>
        <r>
          <rPr>
            <sz val="9"/>
            <rFont val="Tahoma"/>
            <family val="2"/>
          </rPr>
          <t xml:space="preserve">
Se elimina el sublimite del 20%</t>
        </r>
      </text>
    </comment>
  </commentList>
</comments>
</file>

<file path=xl/comments6.xml><?xml version="1.0" encoding="utf-8"?>
<comments xmlns="http://schemas.openxmlformats.org/spreadsheetml/2006/main">
  <authors>
    <author>lida.grq</author>
  </authors>
  <commentList>
    <comment ref="A7" authorId="0">
      <text>
        <r>
          <rPr>
            <b/>
            <sz val="9"/>
            <rFont val="Tahoma"/>
            <family val="2"/>
          </rPr>
          <t>lida.grq:</t>
        </r>
        <r>
          <rPr>
            <sz val="9"/>
            <rFont val="Tahoma"/>
            <family val="2"/>
          </rPr>
          <t xml:space="preserve">
Los convenios se actualizan con el formulario.</t>
        </r>
      </text>
    </comment>
  </commentList>
</comments>
</file>

<file path=xl/comments8.xml><?xml version="1.0" encoding="utf-8"?>
<comments xmlns="http://schemas.openxmlformats.org/spreadsheetml/2006/main">
  <authors>
    <author>lida.grq</author>
  </authors>
  <commentList>
    <comment ref="A14" authorId="0">
      <text>
        <r>
          <rPr>
            <b/>
            <sz val="9"/>
            <rFont val="Tahoma"/>
            <family val="2"/>
          </rPr>
          <t>lida.grq:</t>
        </r>
        <r>
          <rPr>
            <sz val="9"/>
            <rFont val="Tahoma"/>
            <family val="2"/>
          </rPr>
          <t xml:space="preserve">
Para revisar por la UTP</t>
        </r>
      </text>
    </comment>
    <comment ref="A16" authorId="0">
      <text>
        <r>
          <rPr>
            <b/>
            <sz val="9"/>
            <rFont val="Tahoma"/>
            <family val="2"/>
          </rPr>
          <t>lida.grq:</t>
        </r>
        <r>
          <rPr>
            <sz val="9"/>
            <rFont val="Tahoma"/>
            <family val="2"/>
          </rPr>
          <t xml:space="preserve">
Revisar presupuesto incluyendo trayectos exteriores</t>
        </r>
      </text>
    </comment>
  </commentList>
</comments>
</file>

<file path=xl/sharedStrings.xml><?xml version="1.0" encoding="utf-8"?>
<sst xmlns="http://schemas.openxmlformats.org/spreadsheetml/2006/main" count="1331" uniqueCount="721">
  <si>
    <r>
      <t>Cobertura básica:</t>
    </r>
    <r>
      <rPr>
        <sz val="10"/>
        <rFont val="Tahoma"/>
        <family val="2"/>
      </rPr>
      <t xml:space="preserve">
La aseguradora cubrirá las indemnizaciones por las que sean responsables los asegurados, como consecuencia de la pérdida (daño emergente y lucro cesante) que les generen perjuicios patrimoniales y/o perjuicios extrapatrimoniales (daño moral y/o perjuicio fisiológico y/o a la vida en relación), derivados de  la posesión, uso, tenencia o mantenimiento de los predios  y/o del desarrollo de las labores  o actividades comerciales de los asegurados, realizadas dentro o fuera de los predios descritos. La cobertura incluye:</t>
    </r>
  </si>
  <si>
    <t>COBERTURA BASICA</t>
  </si>
  <si>
    <r>
      <t>Predios Labores y Operaciones. (PLO)</t>
    </r>
    <r>
      <rPr>
        <sz val="10"/>
        <rFont val="Tahoma"/>
        <family val="2"/>
      </rPr>
      <t xml:space="preserve">
Queda entendido que la presente póliza ampara las labores y operaciones que lleva a cabo el asegurado dentro del giro normal de sus negocios dentro de territorio colombiano.</t>
    </r>
  </si>
  <si>
    <t>Actos u operaciones propias de la actividad del asegurado</t>
  </si>
  <si>
    <t>Posesión, uso y mantenimiento de los predios</t>
  </si>
  <si>
    <t>Condiciones Manejo</t>
  </si>
  <si>
    <t>Condiciones</t>
  </si>
  <si>
    <r>
      <t xml:space="preserve">Intereses Asegurados: </t>
    </r>
    <r>
      <rPr>
        <sz val="11"/>
        <rFont val="Tahoma"/>
        <family val="2"/>
      </rPr>
      <t xml:space="preserve">Todos aquellos bienes en los que el asegurado tiene algún interés, incluyendo aquellos por los cuales sea responsable a cualquier título. </t>
    </r>
  </si>
  <si>
    <r>
      <t xml:space="preserve">Ámbito Territorial: </t>
    </r>
    <r>
      <rPr>
        <sz val="11"/>
        <rFont val="Tahoma"/>
        <family val="2"/>
      </rPr>
      <t xml:space="preserve">Colombia </t>
    </r>
  </si>
  <si>
    <r>
      <t xml:space="preserve">Legislación y Jurisdicción: </t>
    </r>
    <r>
      <rPr>
        <sz val="11"/>
        <rFont val="Tahoma"/>
        <family val="2"/>
      </rPr>
      <t xml:space="preserve">Colombia </t>
    </r>
  </si>
  <si>
    <r>
      <t xml:space="preserve">Cargos a Asegurar: </t>
    </r>
    <r>
      <rPr>
        <sz val="11"/>
        <rFont val="Tahoma"/>
        <family val="2"/>
      </rPr>
      <t>Se ampara a todo el personal al servicio del Asegurado</t>
    </r>
  </si>
  <si>
    <r>
      <t xml:space="preserve">Modalidad: </t>
    </r>
    <r>
      <rPr>
        <sz val="11"/>
        <rFont val="Tahoma"/>
        <family val="2"/>
      </rPr>
      <t>Por ocurrencia.</t>
    </r>
  </si>
  <si>
    <t>En la Exclusión de  Gastos de defensa  y erogaciones por investigaciones o procesos adelantados por órganos de control interno de la entidad tomadora, se debe aclarar que no aplica cuando los órganos de control interno actúen por virtud de una delegación de la procuraduría</t>
  </si>
  <si>
    <t>Cláusula de no control de reclamos</t>
  </si>
  <si>
    <t>Errores e inexactitudes</t>
  </si>
  <si>
    <t>Sin Deducible</t>
  </si>
  <si>
    <t>Ampliación aviso de siniestro a 60 días</t>
  </si>
  <si>
    <r>
      <t>Periodo Informativo</t>
    </r>
    <r>
      <rPr>
        <sz val="11"/>
        <rFont val="Tahoma"/>
        <family val="2"/>
      </rPr>
      <t xml:space="preserve">
Si la Aseguradora o el tomador revoca o rehúsa renovar la presente póliza, el tomador previo el pago del 50% de la prima anual correspondiente, tendrá derecho a un periodo de tiempo adicional de 24 meses, contados a partir de la fecha efectiva de tal revocación o no renovación, para avisar a la Aseguradora, dentro de dicho periodo adicional de 24 meses, de todas aquellas reclamaciones que sean formuladas contra los asegurados por cualquiera de los actos amparados por esta póliza y que hayan ocurrido antes de la fecha de revocación o no renovación. </t>
    </r>
  </si>
  <si>
    <r>
      <t>Formulario de solicitud</t>
    </r>
    <r>
      <rPr>
        <sz val="11"/>
        <rFont val="Tahoma"/>
        <family val="2"/>
      </rPr>
      <t xml:space="preserve">
La información suministrada por el conocimiento radicado en el directivo que diligencio el formulario de solicitud del seguro, no será imputada a otro directivo para efectos de determinar la cobertura de la póliza. </t>
    </r>
  </si>
  <si>
    <r>
      <t xml:space="preserve">Designación de Ajustadores de mutuo acuerdo:
</t>
    </r>
    <r>
      <rPr>
        <sz val="11"/>
        <rFont val="Tahoma"/>
        <family val="2"/>
      </rPr>
      <t xml:space="preserve">Queda entendido, convenido y aceptado que,  en caso de siniestro amparado por la póliza a la cual este documento se adhiere,  que requiera la designación de un perito ajustador,  la compañía efectuará su contratación de común acuerdo con el asegurado. </t>
    </r>
  </si>
  <si>
    <r>
      <t xml:space="preserve">Modificaciones en beneficio del asegurado
</t>
    </r>
    <r>
      <rPr>
        <sz val="11"/>
        <rFont val="Tahoma"/>
        <family val="2"/>
      </rPr>
      <t>Si durante la vigencia de este seguro se presentan modificaciones a las Condiciones Generales de la póliza que representen un beneficio para el Asegurado, tales modificaciones se considerarán automáticamente incorporadas en la póliza.</t>
    </r>
  </si>
  <si>
    <r>
      <t>Exclusión de dolo</t>
    </r>
    <r>
      <rPr>
        <sz val="11"/>
        <rFont val="Tahoma"/>
        <family val="2"/>
      </rPr>
      <t xml:space="preserve">
La exclusión de dolo sólo se aplicará cuando este haya sido debidamente probado. En consecuencia, la Aseguradora indemnizará los gastos de defensa, pero si el Asegurado es condenado por una conducta dolosa, este deberá rembolsar a aquella las sumas pagadas.</t>
    </r>
  </si>
  <si>
    <r>
      <t xml:space="preserve">Divisibilidad de las exclusiones
</t>
    </r>
    <r>
      <rPr>
        <sz val="11"/>
        <rFont val="Tahoma"/>
        <family val="2"/>
      </rPr>
      <t xml:space="preserve">Ningún hecho relacionado con o el conocimiento de algún asegurado será imputado a algún otro asegurado para efectos de determinar la cobertura bajo esta póliza.  </t>
    </r>
  </si>
  <si>
    <r>
      <t xml:space="preserve">Gastos de defensa en procesos penales y administrativos
</t>
    </r>
    <r>
      <rPr>
        <sz val="11"/>
        <rFont val="Tahoma"/>
        <family val="2"/>
      </rPr>
      <t>La presente póliza ampara los gastos procesales y gastos de defensa en que incurra el asegurado como consecuencia de procesos penales y de investigaciones adelantadas por los organismos oficiales, así como los que surjan de la defensa de las sanciones impuestas por dichos organismos, salvo en los casos en los que haya existido dolo debidamente probado.</t>
    </r>
  </si>
  <si>
    <r>
      <t xml:space="preserve">Cargos a Asegurar: </t>
    </r>
    <r>
      <rPr>
        <sz val="10"/>
        <rFont val="Tahoma"/>
        <family val="2"/>
      </rPr>
      <t>Se ampara a todo el personal al servicio del Asegurado</t>
    </r>
  </si>
  <si>
    <t>Extorsión</t>
  </si>
  <si>
    <t>Dinero o Valores – Daños, Destrucción o Desaparición</t>
  </si>
  <si>
    <t>Entidades nuevas – Recientemente Construidas o adquiridas</t>
  </si>
  <si>
    <t>Cláusulas Adicionales</t>
  </si>
  <si>
    <t>Revocación de la póliza 30 días calendario</t>
  </si>
  <si>
    <t>Extensión para miembros de Junta Directiva incluido en la Definición de Empleado</t>
  </si>
  <si>
    <t>Dinero falsificado se extiende a cubrir monedas de todo el mundo.</t>
  </si>
  <si>
    <t>Aviso de siniestro ampliado a 30 días.</t>
  </si>
  <si>
    <t>Designación de ajustadores de común acuerdo entre el asegurado y la aseguradora</t>
  </si>
  <si>
    <t>Clausula de Re-expedición HAR.</t>
  </si>
  <si>
    <t>Todos los amparos y anexos hacen parte del límite agregado anual y no son en adición a este.</t>
  </si>
  <si>
    <t>Todas las alteraciones y/o modificaciones y/o extensiones deberán ser acordadas por los aseguradores.</t>
  </si>
  <si>
    <t xml:space="preserve">Límite Asegurado </t>
  </si>
  <si>
    <r>
      <t xml:space="preserve">El término asegurado comprende:
</t>
    </r>
    <r>
      <rPr>
        <sz val="10"/>
        <rFont val="Tahoma"/>
        <family val="2"/>
      </rPr>
      <t>Los directivos, representantes legales, empleados y personas al servicio del asegurado en conexidad con el servicio que le prestan y dentro de las actividades aseguradas por la póliza.</t>
    </r>
  </si>
  <si>
    <t>Se ampara la responsabilidad civil por el uso de los laboratorios por los alumnos, profesores e invitados</t>
  </si>
  <si>
    <t>Se ampara la responsabilidad civil que causen los profesores y estudiantes en labores académicas en representación de la Universidad</t>
  </si>
  <si>
    <t>Se ampara la responsabilidad civil por el uso de escenarios deportivos por alumnos, padres de familia, profesores, personal administrativo e invitados</t>
  </si>
  <si>
    <t>Se cubre la responsabilidad civil con respecto al uso de cafeterías y restaurantes por alumnos, profesores, personal administrativo, padres, invitados y/o terceros, extendiéndose la cobertura al consumo de productos dentro y/o fuera de ésta.</t>
  </si>
  <si>
    <t>Gastos Médicos opera sin deducible</t>
  </si>
  <si>
    <t>Para el amparo de gastos de defensa no operará el deducible en los casos en los que por no haber condena u obligación de indemnizar a cargo del asegurado, solo haya lugar al reconocimiento de gastos de defensa y/o cauciones judiciales.</t>
  </si>
  <si>
    <t>Se  deja constancia que los amparos que operan en exceso de otros seguros o sumas de dinero, estos harán las veces de deducible.  Y por consiguiente, no habrá lugar a la aplicación de deducible adicional.</t>
  </si>
  <si>
    <r>
      <t xml:space="preserve">Ámbito Territorial:  </t>
    </r>
    <r>
      <rPr>
        <sz val="10"/>
        <rFont val="Tahoma"/>
        <family val="2"/>
      </rPr>
      <t>Colombia (Salvo para los amparos adicionales de participación del asegurado en ferias y viajes de funcionarios, en cuyo caso será mundial)</t>
    </r>
  </si>
  <si>
    <r>
      <t xml:space="preserve">Modalidad:  </t>
    </r>
    <r>
      <rPr>
        <sz val="10"/>
        <rFont val="Tahoma"/>
        <family val="2"/>
      </rPr>
      <t>Por ocurrencia (Se ampara la Responsabilidad Civil Extracontractual del asegurado por los daños causados a terceros ocurridos durante la vigencia de la póliza)</t>
    </r>
  </si>
  <si>
    <t>Los componentes eléctricos y electrónicos de las máquinas y equipos se encuentran amparados dentro del valor asegurado de la maquinaria.</t>
  </si>
  <si>
    <t>Las propiedades o bienes asegurados están cubiertos en cualquiera de los predios del asegurado, así se detallen en un riesgo específico.</t>
  </si>
  <si>
    <t>Se amparan los errores involuntarios en las características de los bienes, cometidos al momento de asegurarlos.</t>
  </si>
  <si>
    <t>Las condiciones cotizadas, presentadas y aceptadas por la aseguradora no podrán ser modificadas durante la vigencia de la póliza, solo se aceptan cuando sean en beneficio del asegurado</t>
  </si>
  <si>
    <t>DEDUCIBLES</t>
  </si>
  <si>
    <t>Demás coberturas: sin aplicación de deducible</t>
  </si>
  <si>
    <t>Equipo Electrónico</t>
  </si>
  <si>
    <t>Prima Sin Iva</t>
  </si>
  <si>
    <t>Condiciones Daños Materiales</t>
  </si>
  <si>
    <t>Amparos / Condiciones</t>
  </si>
  <si>
    <t>Observaciones</t>
  </si>
  <si>
    <r>
      <t>Condiciones técnicas y económicas de los reaseguradores</t>
    </r>
    <r>
      <rPr>
        <sz val="10"/>
        <rFont val="Tahoma"/>
        <family val="2"/>
      </rPr>
      <t xml:space="preserve">
Las oferentes deberán conservar sus reaseguradores durante el período de adjudicación y no podrán cambiarlos salvo fuerza mayor o causa justificada.  Los OFERENTES no podrán  cambiar las condiciones técnicas y económicas ofrecidas durante el período de adjudicación, salvo aquellos que sean favorables al asegurado. Y deberán incluir en sus ofertas, certificación (es) de aceptación expedida por el (los) reasegurador (es) o por los corredores de reaseguro sobre el respaldo de reaseguro, indicando el respectivo porcentaje sobre los montos totales asegurados</t>
    </r>
  </si>
  <si>
    <t>Condiciones Responsabilidad Civil Extracontractual</t>
  </si>
  <si>
    <t>LIMITES A COTIZAR</t>
  </si>
  <si>
    <t>COBERTURAS SUBLIMITADAS</t>
  </si>
  <si>
    <t>Investigaciones Preliminares Opción Básica</t>
  </si>
  <si>
    <t>Fecha de retroactividad 25 de septiembre  de 2008</t>
  </si>
  <si>
    <t>Cobertura para cualquier directivo pasado, presente y futuro de acuerdo con los cargos asegurados</t>
  </si>
  <si>
    <t>Responsabilidad transferida por muerte, incapacidad e insolvencia de los funcionarios asegurados.</t>
  </si>
  <si>
    <t>Cobertura de culpa grave</t>
  </si>
  <si>
    <r>
      <t>Acuerdo para ajuste en caso de siniestro</t>
    </r>
    <r>
      <rPr>
        <sz val="10"/>
        <rFont val="Tahoma"/>
        <family val="2"/>
      </rPr>
      <t xml:space="preserve">
Por medio de la presente cláusula se conviene que todos los siniestros serán ajustados conforme al procedimiento especial de ajuste que se acuerde entre el asegurador y Asegurado, y que bajo estas condiciones operará el ajustador que se designe cuando sea necesario</t>
    </r>
  </si>
  <si>
    <r>
      <t xml:space="preserve">Extensión de Cobertura:
</t>
    </r>
    <r>
      <rPr>
        <sz val="10"/>
        <rFont val="Tahoma"/>
        <family val="2"/>
      </rPr>
      <t>Este seguro cubre la maquinaria o equipos descritos en la póliza, ya sea que tales elementos estén o no trabajando o hayan sido desmontados para reparación, limpieza, revisión, reacondicionamiento o cuando sea desmontados, trasladados, montados y probados en otro lugar del predio mencionado o fuera de este.</t>
    </r>
  </si>
  <si>
    <r>
      <t xml:space="preserve">Autorizaciones
</t>
    </r>
    <r>
      <rPr>
        <sz val="10"/>
        <rFont val="Tahoma"/>
        <family val="2"/>
      </rPr>
      <t>Se autoriza al asegurado para iniciar trabajo conducente a identificar el alcance y magnitud de las fallas y/o adelantar las reparaciones, inmediatamente después de un siniestro.
Indemnización en dinero o mediante la reposición, reemplazo, reparación o reconstrucción del bien afectado, con autorización del ordenador del gasto de la entidad asegurada.</t>
    </r>
  </si>
  <si>
    <r>
      <t>Bienes en predios de terceros:</t>
    </r>
    <r>
      <rPr>
        <sz val="10"/>
        <rFont val="Tahoma"/>
        <family val="2"/>
      </rPr>
      <t xml:space="preserve"> 
En todos aquellos casos en los cuales existan bienes en predios de terceros y sobre los cuales el asegurado no ejerza control, el contrato de seguro mantendrá sus efectos de asegurabilidad, aunque el asegurado no pueda ejercer sus actividades de administración y operación sobre los mismos.</t>
    </r>
  </si>
  <si>
    <r>
      <t>Cláusula de NO Control:</t>
    </r>
    <r>
      <rPr>
        <sz val="10"/>
        <rFont val="Tahoma"/>
        <family val="2"/>
      </rPr>
      <t xml:space="preserve">
Esta póliza no será invalidada por el incumplimiento del asegurado de las condiciones y términos de la póliza, referente a cualquier predio sobre el cual el asegurado no ejerza control.</t>
    </r>
  </si>
  <si>
    <r>
      <t>Cobertura por ingreso al establecimiento con cerramiento perimetral:</t>
    </r>
    <r>
      <rPr>
        <sz val="10"/>
        <rFont val="Tahoma"/>
        <family val="2"/>
      </rPr>
      <t xml:space="preserve">
"Cuando se trate de predios asegurados con cerramiento perimetral que no de acceso directo a los inmuebles donde se encuentran los bienes asegurados, para los efectos de la presente póliza se entenderá que la violencia se configura cuando queden huellas visibles de violencia a la entrada o salida de dichos inmuebles, y por tanto el alcance de la cobertura no se restringe exclusivamente al ingreso con violencia con huellas de ésta en dicho cerramiento"</t>
    </r>
  </si>
  <si>
    <r>
      <t xml:space="preserve">Gastos para la Obtención de Licencias y Permisos para Reconstruir el Inmueble Asegurado: 
</t>
    </r>
    <r>
      <rPr>
        <sz val="10"/>
        <rFont val="Tahoma"/>
        <family val="2"/>
      </rPr>
      <t>El costo razonable de los honorarios y materiales necesarios para obtener las licencias y permisos requeridos para reconstruir el inmueble, siempre y cuando dichos gastos se hayan generado como consecuencia de cualquier pérdida o daño material de los bienes asegurados que sea indemnizable bajo la póliza.</t>
    </r>
  </si>
  <si>
    <r>
      <t xml:space="preserve">Los siniestros menores a $20,000,000 serán indemnizados con los siguientes requisitos
</t>
    </r>
    <r>
      <rPr>
        <sz val="10"/>
        <rFont val="Tahoma"/>
        <family val="2"/>
      </rPr>
      <t>* Informe del asegurado indicando la causa del daño
* Una cotización de la reparación o reemplazo del bien afectado o si es el caso factura de compra de insumos adquiridos con anterioridad, sin anexar cotización, solo relacion del gasto incurrido</t>
    </r>
  </si>
  <si>
    <r>
      <t xml:space="preserve">Solicitudes de Indemnización
</t>
    </r>
    <r>
      <rPr>
        <sz val="10"/>
        <rFont val="Tahoma"/>
        <family val="2"/>
      </rPr>
      <t>* Las solicitudes de indemnización solo serán firmadas por el rector y en ningún momento se exigirá la autenticación de la misma.</t>
    </r>
  </si>
  <si>
    <t>Costo del Seguro</t>
  </si>
  <si>
    <t>Deducibles</t>
  </si>
  <si>
    <t>Cláusulas Complementarias</t>
  </si>
  <si>
    <r>
      <t xml:space="preserve">Condiciones técnicas y económicas de los reaseguradores
</t>
    </r>
    <r>
      <rPr>
        <sz val="10"/>
        <rFont val="Tahoma"/>
        <family val="2"/>
      </rPr>
      <t>Las oferentes deberán conservar sus reaseguradores durante el período de adjudicación y no podrán cambiarlos salvo fuerza mayor o causa justificada.  Los OFERENTES no podrán  cambiar las condiciones técnicas y económicas ofrecidas durante el período de adjudicación, salvo aquellos que sean favorables al asegurado. Y deberán incluir en sus ofertas, certificación (es) de aceptación expedida por el (los) reasegurador (es) o por los corredores de reaseguro sobre el respaldo de reaseguro, indicando el respectivo porcentaje sobre los montos totales asegurados</t>
    </r>
  </si>
  <si>
    <t>Vías y medios de transporte</t>
  </si>
  <si>
    <t>Derechos sobre el Salvamento</t>
  </si>
  <si>
    <t>Marcas y Sellos de Fábrica.</t>
  </si>
  <si>
    <t>Cargue y Descargue realizado por el transportador y personal del Asegurado</t>
  </si>
  <si>
    <t>Clausula de conjuntos</t>
  </si>
  <si>
    <t>Desviaciones y Descargue Forzoso</t>
  </si>
  <si>
    <t>Límite máximo de responsabilidad de despacho</t>
  </si>
  <si>
    <t>La responsabilidad máxima de la compañía dentro de esta póliza, será la que sea estipulada en las condiciones particulares anteriores o en el certificado de seguro respectivo dependiendo del medio de transporte utilizado.</t>
  </si>
  <si>
    <t>Si se concentran varios despachos correspondientes a diferentes conocimientos de embarque, guía aérea o guía terrestre (carta de porte o remese terrestre) o guía férrea en una sola unidad transportadora o sitio de almacenamiento (barco, buque, ferrocarril, avión, camión o bodegas), el límite máximo de responsabilidad de la compañía se entenderá aplicable al valor de cada conocimiento de embarque, guía aérea o guía terrestre independientemente considerada (en caso de ferrocarril cada vagón se considera como una unidad transportadora).</t>
  </si>
  <si>
    <t>$50,000,000</t>
  </si>
  <si>
    <t>Amparos Adicionales</t>
  </si>
  <si>
    <t>Error en la declación de nombre y edad</t>
  </si>
  <si>
    <t>Restablecimiento automático del valor asegurado sin cobro de prima adicional</t>
  </si>
  <si>
    <t>Fallecimiento por cualquier causa, incluye muerte natural</t>
  </si>
  <si>
    <t>Cobertura a nivel Nacional</t>
  </si>
  <si>
    <t>Lesión o muerte ocurrida por consecuencia de fenómenos de la naturaleza</t>
  </si>
  <si>
    <t>Muerte o lesiones causada por actos terrorista o grupos al margen de la ley</t>
  </si>
  <si>
    <t>Se cubre bajo todos los amparos la muerte o lesiones causadas a los estudiantes a consecuencia de huelga, motín, conmoción civil o popular y actos mal intencionados esté o no participando en dichas actividades.</t>
  </si>
  <si>
    <t>Continuidad de cobertura</t>
  </si>
  <si>
    <t>Se considera el suicidio y homicidio muerte accidental.  Se amparan dichos eventos desde el primer día de vigencia de la póliza.</t>
  </si>
  <si>
    <t>Cobertura en el exterior por medio del sistema de reembolso</t>
  </si>
  <si>
    <t xml:space="preserve">BASE DE VALORACIÓN:
</t>
  </si>
  <si>
    <t>Rotura debido a fuerza centrífuga.</t>
  </si>
  <si>
    <t xml:space="preserve">Daño o Rotura Interna de Maquinaria </t>
  </si>
  <si>
    <t>Otras causas que no estén excluidas expresamente de las condiciones generales.</t>
  </si>
  <si>
    <t>Obligatoria</t>
  </si>
  <si>
    <t>Permanencia de valores dentro y fuera de caja fuerte</t>
  </si>
  <si>
    <t>Daños por vehículos propios y no propios</t>
  </si>
  <si>
    <t xml:space="preserve">Años de uso                                       Demérito </t>
  </si>
  <si>
    <t>Para Equipos Electrónicos y Rotura de Maquinaria</t>
  </si>
  <si>
    <t>La definición de reclamación incluye la posibilidad de notificar eventos que razonablemente puedan dar lugar a una reclamación posterior.</t>
  </si>
  <si>
    <r>
      <t xml:space="preserve">Reclamaciones de tipo laboral entre asegurados
</t>
    </r>
    <r>
      <rPr>
        <sz val="11"/>
        <rFont val="Tahoma"/>
        <family val="2"/>
      </rPr>
      <t>No obstante lo establecido en las exclusiones, se ampara las reclamaciones de tipo laboral entre asegurados.</t>
    </r>
  </si>
  <si>
    <t>Responsabilidad Civil Profesional  en que incurra el asegurado con la prestación del servicio de salud</t>
  </si>
  <si>
    <t>LIMITES OPCIONALES:</t>
  </si>
  <si>
    <t xml:space="preserve">                                               Básico:           $1,000,000,000</t>
  </si>
  <si>
    <t>Fecha de retroactividad 24 de abril de 2001</t>
  </si>
  <si>
    <t>La presente póliza ampara, aun en exceso de la suma asegurada, los siguientes gastos</t>
  </si>
  <si>
    <t>*  Los honorarios de abogado y demás gastos que tenga que sufragar el asegurado para la defensa de sus intereses, como consecuencia de la reclamación judicial o extrajudicial de la víctima o sus causahabientes, aun en el caso de que sea infundada, falsa o fraudulenta.</t>
  </si>
  <si>
    <t>* Las costas del proceso que el tercero damnificado o sus causahabientes promuevan en contra del asegurado y/o la aseguradora, con la salvedad que si la condena por los perjuicios ocasionados a la víctima excede la suma asegurada, la aseguradora solo responderá por los costos del proceso en proporción a la cuota que le corresponda en la indemnización</t>
  </si>
  <si>
    <t>Condiciones Responsabilidad Civil Médica</t>
  </si>
  <si>
    <t>* El costo de cualquier clase de caución que el asegurado tenga que prestar en los procesos de que trata el párrafo anterior. La aseguradora no se obliga sin embargo a otorgar dichas cauciones. En los casos en los que por no haber condena u obligación de indemnizar en cabeza del asegurado, sólo haya lugar al reconocimiento de gastos de defensa y/o cauciones judiciales bajo esta póliza, no habrá lugar a la aplicación de deducible.</t>
  </si>
  <si>
    <t>LIMITES ASEGURADOS:</t>
  </si>
  <si>
    <t>Amparo automático para nuevos predios y operaciones</t>
  </si>
  <si>
    <t>Cláusula de Renovación Automática o No Renovación de la Póliza 30 días</t>
  </si>
  <si>
    <t>Condiciones Responsabilidad Civil Laboratorios</t>
  </si>
  <si>
    <r>
      <t>Actividad:</t>
    </r>
    <r>
      <rPr>
        <sz val="10"/>
        <rFont val="Tahoma"/>
        <family val="2"/>
      </rPr>
      <t xml:space="preserve">
Universidad Pública cuyo objeto es la educación superior con procesos articulados de docencia, investigación y extensión, en los campos científicos, tecnológicos, artísticos, humanísticos, social y ambiental, para aportar desarrollo y posicionamiento en la región en un escenario de alta competitividad</t>
    </r>
  </si>
  <si>
    <r>
      <t>Actividad:</t>
    </r>
    <r>
      <rPr>
        <sz val="10"/>
        <rFont val="Tahoma"/>
        <family val="2"/>
      </rPr>
      <t xml:space="preserve"> 
Universidad Pública cuyo objeto es la educación superior con procesos articulados de docencia, investigación y extensión, en los campos científicos, tecnológicos, artísticos, humanísticos, social y ambiental, para aportar desarrollo y posicionamiento en la región en un escenario de alta competitividad</t>
    </r>
  </si>
  <si>
    <t>Ampliación del aviso del siniestro 30 días</t>
  </si>
  <si>
    <r>
      <t>Cobertura para hundimiento o corrimiento del terreno:</t>
    </r>
    <r>
      <rPr>
        <sz val="10"/>
        <rFont val="Tahoma"/>
        <family val="2"/>
      </rPr>
      <t xml:space="preserve">
Este seguro se extiende a cubrir pérdidas o daños a la maquinaria asegurada ocasionados por el hundimiento súbito e imprevisto, o el corrimiento del terreno sobre el cual están montados los equipos.</t>
    </r>
  </si>
  <si>
    <r>
      <t>Cobertura por daños del equipo de climatización</t>
    </r>
    <r>
      <rPr>
        <sz val="10"/>
        <rFont val="Tahoma"/>
        <family val="2"/>
      </rPr>
      <t>:
Este seguro se extiende a cubrir los daños o pérdidas de los bienes asegurados, causados por un daño en el equipo de climatización.</t>
    </r>
  </si>
  <si>
    <t>Asistencia jurídica en proceso civil y penal siempre y cuando exista clara evidencia de responsabilidad por parte del asegurado y de común acuerdo entre las partes, la aseguradora se compromete a transar con el tercero afectado sin que requiera sentencia ejecutoriada proferida por un juez.</t>
  </si>
  <si>
    <t>Extensión por actos de empleados incluidos temporales, ocasionales o transitorios.</t>
  </si>
  <si>
    <t>RC por daños a bienes de empleados y visitantes</t>
  </si>
  <si>
    <t>Predios en arrendamiento</t>
  </si>
  <si>
    <t>Vibraciones y/o inundaciones causadas por actividades del asegurado</t>
  </si>
  <si>
    <t>Productos y operaciones terminadas (excluye la garantía y calidad de los productos)</t>
  </si>
  <si>
    <t>Aclaración de términos (lesiones corporales como lesiones personales, accidentes como evento)</t>
  </si>
  <si>
    <t>*Cubre RC profesores y estudiantes en labores académicas en representación de la Universidad (excluye RC profesional)</t>
  </si>
  <si>
    <t>Responsabilidad Civil por las actividades de cargue y descargue bien realizadas manualmente o con equipos y maquinaria.  Igualmente, se cubre la responsabilidad derivada de la propiedad, posesión, uso de grúas, montacargas y equipos similares localizados dentro o fuera de los predios.</t>
  </si>
  <si>
    <t>Amparo patrimonial</t>
  </si>
  <si>
    <t>Obligatorio</t>
  </si>
  <si>
    <t>Para efectos del amparo patrimonial, se entiende como conductor cualquier empleado al servicio del asegurado</t>
  </si>
  <si>
    <t>Marcación en forma gratuita.</t>
  </si>
  <si>
    <t>Reparación en concesionario para cualquier vehículo sin importar su antigüedad</t>
  </si>
  <si>
    <t>Instalación de El cazador en comodato cuando su instalación sea una exigencia de la aseguradora.</t>
  </si>
  <si>
    <t>Sin aplicación de deducible para ningún amparo</t>
  </si>
  <si>
    <t>Condiciones Automóviles</t>
  </si>
  <si>
    <t>Amparos y Cláusulas Adicionales</t>
  </si>
  <si>
    <r>
      <t>Aclaración</t>
    </r>
    <r>
      <rPr>
        <b/>
        <sz val="11"/>
        <color indexed="8"/>
        <rFont val="Tahoma"/>
        <family val="2"/>
      </rPr>
      <t xml:space="preserve"> :</t>
    </r>
    <r>
      <rPr>
        <sz val="11"/>
        <color indexed="8"/>
        <rFont val="Tahoma"/>
        <family val="2"/>
      </rPr>
      <t xml:space="preserve"> esta póliza incluye  dentro de su cobertura los eventos de Motín, Huelga, Movimientos Subversivos o, en general, conmociones populares de cualquier clase.</t>
    </r>
  </si>
  <si>
    <t>Notas:</t>
  </si>
  <si>
    <t>Dada la exposición al riesgo de Responsabilidad de los Asegurados, es absolutamente necesario que el alcance de esta cobertura se extienda a amparar los riesgos que detallamos a continuación:
Queda entendido que la presente póliza ampara la responsabilidad civil derivada de los perjuicios patrimoniales y/o extrapatrimoniales, así como el Lucro cesante ocasionados en el desarrollo de las actividades propias del asegurado, de las complementarias a dichas actividades, de las especiales que desarrolle aun sin conexión directa con su función principal, así como de todas aquellas que sean necesarias dentro del giro normal de sus negocios, aun cuando tales actividades sean prestadas por personas naturales o jurídicas en quienes el asegurado hubiese encargado o delegado el desarrollo o control  o vigilancia de las mismas.</t>
  </si>
  <si>
    <t>Delitos contra la administración pública</t>
  </si>
  <si>
    <t>Peculado</t>
  </si>
  <si>
    <t>La aseguradora toma nota y acepta que el asegurado tiene contratada una póliza de Infidelidad y Riesgos Financieros y ésta podría operar en exceso.</t>
  </si>
  <si>
    <r>
      <t>Honorarios de auditores, revisores, contadores y abogados</t>
    </r>
    <r>
      <rPr>
        <sz val="10"/>
        <rFont val="Tahoma"/>
        <family val="2"/>
      </rPr>
      <t xml:space="preserve">
La Aseguradora responderá aún en exceso del límite asegurado y sin aplicación de deducible, Los gastos en que razonable y necesariamente incurra el Asegurado en caso de un siniestro cubierto por el contrato de seguro, por el pago de auditores, revisores, contadores y abogados con el propósito de obtener y certificar la ocurrencia del hecho. </t>
    </r>
  </si>
  <si>
    <r>
      <t>CLÁUSULA DE LIMITACIÓN DE LA AGRAVACIÓN DEL RIESGO Y LIMITACIÓN DE LOS EFECTOS DE LAS GARANTÍAS:</t>
    </r>
    <r>
      <rPr>
        <sz val="10"/>
        <color indexed="8"/>
        <rFont val="Tahoma"/>
        <family val="2"/>
      </rPr>
      <t xml:space="preserve"> 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r>
  </si>
  <si>
    <t>Cajas menores sin aplicación de deducible</t>
  </si>
  <si>
    <r>
      <t>Demolición por orden de autoridad competente:</t>
    </r>
    <r>
      <rPr>
        <sz val="10"/>
        <rFont val="Tahoma"/>
        <family val="2"/>
      </rPr>
      <t xml:space="preserve"> La presente póliza se extiende a cubrir hasta concurrencia de la suma asegurada, la demolición del bien asegurado ordenada por la autoridad competente, como consecuencia de daños producidos por un evento cubierto por la póliza.</t>
    </r>
  </si>
  <si>
    <t>NOTAS</t>
  </si>
  <si>
    <t>Los valores asegurados serán suministrados en forma global y en ningún momento se suministrará relación de valores pormenorizados.</t>
  </si>
  <si>
    <t>Los deducibles para la cobertura de equipos móviles y portátiles se aplicarán cuando los eventos se presenten fuera de los predios.  Si las pérdidas ocurren dentro de predios, los deducibles corresponderán a los bienes dentro de predios</t>
  </si>
  <si>
    <t>Coberturas</t>
  </si>
  <si>
    <t>Trayectos Asegurados</t>
  </si>
  <si>
    <t>Límite Máximo por Despacho</t>
  </si>
  <si>
    <t>Presupuesto Anual de Movilización</t>
  </si>
  <si>
    <r>
      <t>Vigencia de la cobertura para cada despacho</t>
    </r>
    <r>
      <rPr>
        <sz val="10"/>
        <rFont val="Tahoma"/>
        <family val="2"/>
      </rPr>
      <t xml:space="preserve">
La cobertura de los riesgos se inicia desde el momento en que los bienes quedan por cuenta y riesgo del asegurado y/o a disposición del transportador u operador de transporte y concluye con la entrega al destinatario o a sus representantes en el lugar final de destino</t>
    </r>
  </si>
  <si>
    <t>Condiciones Transporte de Mercancías</t>
  </si>
  <si>
    <r>
      <t>Modalidad</t>
    </r>
    <r>
      <rPr>
        <sz val="10"/>
        <rFont val="Tahoma"/>
        <family val="2"/>
      </rPr>
      <t xml:space="preserve">
Cobro bajo presupuesto anual de movilización </t>
    </r>
  </si>
  <si>
    <t>Condiciones Transporte de Valores</t>
  </si>
  <si>
    <r>
      <t xml:space="preserve">Asegurados:  </t>
    </r>
    <r>
      <rPr>
        <sz val="10"/>
        <rFont val="Tahoma"/>
        <family val="2"/>
      </rPr>
      <t>Ampara a todos los estudiantes de la Universidad Tecnológica de Pereira, incluyendo sus desplazamientos por el Territorio Nacional</t>
    </r>
  </si>
  <si>
    <t>Prima</t>
  </si>
  <si>
    <r>
      <t xml:space="preserve">Total Prima </t>
    </r>
    <r>
      <rPr>
        <sz val="11"/>
        <color indexed="9"/>
        <rFont val="Tahoma"/>
        <family val="2"/>
      </rPr>
      <t>- INCLUYENDO TODOS LOS CONCEPTOS QUE GENEREN COBRO</t>
    </r>
  </si>
  <si>
    <t>Condiciones Accidentes Personales Estudiantiles</t>
  </si>
  <si>
    <t>Cobertura 24 horas, los 365 días del año</t>
  </si>
  <si>
    <t>Condiciones Infidelidad y Riesgos Financieros</t>
  </si>
  <si>
    <r>
      <t xml:space="preserve">Modalidad:  </t>
    </r>
    <r>
      <rPr>
        <sz val="10"/>
        <rFont val="Tahoma"/>
        <family val="2"/>
      </rPr>
      <t>Por Descubrimiento</t>
    </r>
  </si>
  <si>
    <r>
      <t>Cobertura para multas y sanciones:</t>
    </r>
    <r>
      <rPr>
        <sz val="11"/>
        <rFont val="Tahoma"/>
        <family val="2"/>
      </rPr>
      <t xml:space="preserve"> 
En ningún caso estarán cubiertos los siniestros generados por o resultantes de: el importe de impuestos, multas o sanciones pecuniarias o administrativas de cualquier naturaleza, así como los perjuicios originados en la pérdida de cualquier beneficio de índole tributario o fiscal, al igual que cualquier indemnización que deban pagar los asegurados por razón de accidente de trabajo o enfermedad profesional. No obstante lo anterior, se cubrirán los gastos de defensa en que incurran los asegurados para defenderse en investigaciones o procesos que conlleven a  imponerles una multa o sanción pecuniaria o administrativa.</t>
    </r>
  </si>
  <si>
    <r>
      <t>Cobertura para Juicios de Responsabilidad Fiscal</t>
    </r>
    <r>
      <rPr>
        <sz val="11"/>
        <rFont val="Tahoma"/>
        <family val="2"/>
      </rPr>
      <t xml:space="preserve">
La presente póliza se extiende a amparar los perjuicios que sufra el asegurado como consecuencia de las investigaciones y fallos con alcance fiscal.</t>
    </r>
  </si>
  <si>
    <r>
      <t xml:space="preserve">Ámbito Territorial:  </t>
    </r>
    <r>
      <rPr>
        <sz val="11"/>
        <rFont val="Tahoma"/>
        <family val="2"/>
      </rPr>
      <t>Colombia</t>
    </r>
  </si>
  <si>
    <r>
      <t xml:space="preserve">Jurisdicción:  </t>
    </r>
    <r>
      <rPr>
        <sz val="11"/>
        <rFont val="Tahoma"/>
        <family val="2"/>
      </rPr>
      <t>Colombia</t>
    </r>
  </si>
  <si>
    <r>
      <t xml:space="preserve">Modalidad:  </t>
    </r>
    <r>
      <rPr>
        <sz val="11"/>
        <rFont val="Tahoma"/>
        <family val="2"/>
      </rPr>
      <t>Claims made</t>
    </r>
  </si>
  <si>
    <t>Condiciones Responsabilidad Civil Servidores Públicos</t>
  </si>
  <si>
    <t>Gastos de Reputación o Manejo de Crisis para la Entidad Tomadora $200,000,000</t>
  </si>
  <si>
    <r>
      <t xml:space="preserve">Valor de reposición para equipos descontinuados
</t>
    </r>
    <r>
      <rPr>
        <sz val="10"/>
        <rFont val="Tahoma"/>
        <family val="2"/>
      </rPr>
      <t>Para aquellos equipos que no ya no se fabrican y por lo tanto no se encuentran en el mercado, para efectos del valor asegurado y el que servirá de base para la indemnización, se tendrá en cuenta el valor de reposición (valor a nuevo) del modelo que lo reemplace, producidos por el mismo fabricante.</t>
    </r>
  </si>
  <si>
    <t>Universidad Tecnológica de Pereira</t>
  </si>
  <si>
    <t>Todo Riesgo Sustracción</t>
  </si>
  <si>
    <r>
      <t xml:space="preserve">Diferencias Contractuales: </t>
    </r>
    <r>
      <rPr>
        <sz val="10"/>
        <rFont val="Tahoma"/>
        <family val="2"/>
      </rPr>
      <t>Las diferencias que se susciten entre la compañía y el asegurado con relación a los siniestros que afecten la presente póliza y en las cuales no exista un acuerdo, serán sometidas a la decisión de peritos o expertos en la actividad que desarrolla el Asegurado.</t>
    </r>
  </si>
  <si>
    <r>
      <t>Abogados</t>
    </r>
    <r>
      <rPr>
        <sz val="11"/>
        <rFont val="Tahoma"/>
        <family val="2"/>
      </rPr>
      <t xml:space="preserve">
Los asegurados podrán elegir libremente el abogado que asumirá su defensa. </t>
    </r>
  </si>
  <si>
    <t>Para perjuicios causados a terceros por actos incorrectos amparados por esta póliza y cometidos por los funcionarios, se considera que el Tomador es igualmente Asegurado.</t>
  </si>
  <si>
    <t>Equipos menores de 5 años                               0%</t>
  </si>
  <si>
    <t>Cláusulas adicionales</t>
  </si>
  <si>
    <t>Desmembración, invalidez permanente $5,000,000</t>
  </si>
  <si>
    <t>Incapacidad temporal $1,200,000</t>
  </si>
  <si>
    <t>Auxilio funerario por muerte accidental $800,000</t>
  </si>
  <si>
    <t>Auxilio funerario por muerte por cualquier causa $900,000</t>
  </si>
  <si>
    <t>Rehabilitación integral $11,000,000</t>
  </si>
  <si>
    <t>Auxilio educativo por muerte de padres $5,400,000</t>
  </si>
  <si>
    <t>Enfermedades graves $4,000,000</t>
  </si>
  <si>
    <t>Enfermedades tropicales 4,000,000</t>
  </si>
  <si>
    <t>OBLIGATORIA</t>
  </si>
  <si>
    <t>TOTAL PUNTAJE</t>
  </si>
  <si>
    <r>
      <t>Objeto del Seguro:</t>
    </r>
    <r>
      <rPr>
        <sz val="11"/>
        <rFont val="Tahoma"/>
        <family val="2"/>
      </rPr>
      <t xml:space="preserve">
Amparar bajo las condiciones de la póliza de Responsabilidad Civil de Servidores Públicos, los perjuicios causados a terceros y/o UNIVERSIDAD TECNOLOGICA DE PEREIRA a consecuencia de acciones o actos imputables a uno o varios funcionarios, así como perjuicios por responsabilidad fiscal y gastos de defensa en que incurran los directivos para su defensa.</t>
    </r>
  </si>
  <si>
    <t>En los siniestros de pérdidas totales de equipos electricos o electronicos y/o maquinaria, no habrá aplicación de mejoramiento tecnológico en la liquidación de la indemnización.</t>
  </si>
  <si>
    <t>Suelos y terrenos $2,000,000,000</t>
  </si>
  <si>
    <t xml:space="preserve">Rotura Accidental de Vidrios y/o de domos: Sin aplicación de deducible  </t>
  </si>
  <si>
    <t>Cuidado, Custodia y Control. Sublimitado a $500.000.000 por evento y en el agregado anual.</t>
  </si>
  <si>
    <t>Actos deshonestos y fraudulentos/infidelidad de empleados</t>
  </si>
  <si>
    <t>Costo neto financiero</t>
  </si>
  <si>
    <t>Reposición de títulos valores</t>
  </si>
  <si>
    <t>Reconstrucción de libros y registros contables</t>
  </si>
  <si>
    <t xml:space="preserve">Asonada, Motín, Conmoción Civil o Popular, Huelgas y Conflictos Colectivos de Trabajo. Actos mal Intencionados de Terceros, Incluyendo los Actos Terroristas y Sabotaje con Explosivos y Actos de Movimientos Subversivos, el proponente debe otorgar el amparo hasta por el 100% del valor asegurado por evento/vigencia, sin importar el causante de los que originen la pérdida.  
Obligatoriamente dicho anexo debe incluir los daños materiales que sufran los bienes asegurados provenientes de tomas a poblaciones, ciudades y municipios realizados  por movimientos armados al margen de la Ley, los actos de autoridad para repelerlos y la pérdida o daño, costo o gasto causado directa o indirectamente por cohetes y misiles.   
</t>
  </si>
  <si>
    <r>
      <t>Predios Labores y Operaciones. (PLO)</t>
    </r>
    <r>
      <rPr>
        <sz val="10"/>
        <rFont val="Tahoma"/>
        <family val="2"/>
      </rPr>
      <t xml:space="preserve">
Predios labores y operaciones (incluido incendio y explosión a riesgos o propiedades adyacentes, derrumbes, etc.), incluido el mantenimiento y uso de predios, ascensores, elevadores, escaleras eléctricas, posesión y/o uso de maquinaria y equipos de trabajo, grúas, montacargas y equipos similares, de cargue y descargue, de transporte dentro y/o fuera de los predios del asegurado, incluidos propios o arrendados o de terceros, operados por personal del asegurado contratado en cualquier condición</t>
    </r>
  </si>
  <si>
    <t>Límites:</t>
  </si>
  <si>
    <r>
      <t xml:space="preserve">Responsabilidad Civil Cruzada:
</t>
    </r>
    <r>
      <rPr>
        <sz val="10"/>
        <rFont val="Tahoma"/>
        <family val="2"/>
      </rPr>
      <t>Hasta el 50% por evento 100% por vigencia del valor asegurado contratado.</t>
    </r>
    <r>
      <rPr>
        <b/>
        <sz val="10"/>
        <rFont val="Tahoma"/>
        <family val="2"/>
      </rPr>
      <t xml:space="preserve">
</t>
    </r>
    <r>
      <rPr>
        <sz val="10"/>
        <rFont val="Tahoma"/>
        <family val="2"/>
      </rPr>
      <t>Para efectos de las coberturas otorgadas por esta póliza el asegurado, los contratistas, subcontratistas y asegurados se convierten automáticamente en terceros entre si.</t>
    </r>
  </si>
  <si>
    <r>
      <t xml:space="preserve">Contaminación accidental, súbita e imprevista: </t>
    </r>
    <r>
      <rPr>
        <sz val="10"/>
        <rFont val="Tahoma"/>
        <family val="2"/>
      </rPr>
      <t xml:space="preserve">
Por medio del presente anexo queda asegurada la responsabilidad civil extracontractual en que pudiera incurrir el asegurado por daños y lesiones causadas a terceros, ocasionados por variaciones perjudiciales de aguas, atmósfera suelos, subsuelos, o bien por ruido y habiéndose manifestado durante la vigencia de la póliza, siempre y cuando sean consecuencia directa o indirecta de un acontecimiento que, desviándose de la marcha normal de la actividad objeto del seguro, ocurra, durante la vigencia de la póliza de forma repentina, accidental e imprevista.</t>
    </r>
  </si>
  <si>
    <r>
      <t xml:space="preserve">Propietarios, arrendatarios y poseedores
</t>
    </r>
    <r>
      <rPr>
        <sz val="10"/>
        <rFont val="Tahoma"/>
        <family val="2"/>
      </rPr>
      <t>Hasta el 100% del valor asegurado.
La cobertura de la presente póliza, se extiende a cubrir todas las pérdidas y/o gastos que el asegurado este legalmente obligado a pagar por cualquier ocurrencia de pérdida que surja en su calidad de propietario, arrendatario, arrendador o poseedor o a cualquier título de inmuebles propios o de terceros, aun cuando éstos no se hallen, específicamente descritos en la póliza.
Queda cubierta igualmente la responsabilidad civil extracontractual del asegurado en caso de reparaciones, modificaciones o construcciones de los mismos inmuebles, se cubre también la responsabilidad civil de la persona o personas encargadas por contrato de mantenimiento del inmueble y únicamente cuando se encuentren en ejercicio de las funciones que dicho contrato estipule</t>
    </r>
  </si>
  <si>
    <r>
      <t>Conocimiento del riesgo:</t>
    </r>
    <r>
      <rPr>
        <sz val="10"/>
        <rFont val="Tahoma"/>
        <family val="2"/>
      </rPr>
      <t xml:space="preserve"> 
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t>
    </r>
  </si>
  <si>
    <r>
      <t xml:space="preserve">Designación de ajustadores de mutuo acuerdo
</t>
    </r>
    <r>
      <rPr>
        <sz val="10"/>
        <rFont val="Tahoma"/>
        <family val="2"/>
      </rPr>
      <t>En los eventos de siniestro que afecten la presente póliza y si la aseguradora decide hacer nombramiento de ajustador o la Entidad asegurada lo solicita, la designación se efectuará de común acuerdo entre la aseguradora y el asegurado de una terna que ofrecerá la compañía y de la cual el asegurado elegirá el ajustador que considere conveniente</t>
    </r>
    <r>
      <rPr>
        <b/>
        <sz val="10"/>
        <rFont val="Tahoma"/>
        <family val="2"/>
      </rPr>
      <t xml:space="preserve">
</t>
    </r>
  </si>
  <si>
    <r>
      <t>Responsabilidad Civil Contratista y Subcontratistas independientes al 100% del valor contratado, en exceso de las pólizas exigidas a cada uno de los contratistas y subcontratistas</t>
    </r>
    <r>
      <rPr>
        <sz val="10"/>
        <rFont val="Tahoma"/>
        <family val="2"/>
      </rPr>
      <t xml:space="preserve">
En virtud del presente anexo que se adhiere y forma parte integrante de la póliza y con sujeción a las condiciones generales de dicha póliza, mediante este seguro se reembolsarán al asegurado las sumas que debiere pagar en razón de la responsabilidad civil que por lesiones a terceras personas o daños a propiedades de terceros le sean imputables al asegurado a consecuencia de labores realizadas a su servicio por contratistas y subcontratistas independientes, de acuerdo con la definición contenida.
La aseguradora acepta que la Universidad podrá figurar como asegurado en otras pólizas del presente ramo.
</t>
    </r>
    <r>
      <rPr>
        <b/>
        <sz val="10"/>
        <rFont val="Tahoma"/>
        <family val="2"/>
      </rPr>
      <t>Definición</t>
    </r>
    <r>
      <rPr>
        <sz val="10"/>
        <rFont val="Tahoma"/>
        <family val="2"/>
      </rPr>
      <t xml:space="preserve">
Por “contratistas y subcontratistas independientes” se entenderá toda persona natural o jurídica que realice labores en los predios del asegurado, en virtud de convenios o contratos de carácter estrictamente comercial.
</t>
    </r>
  </si>
  <si>
    <r>
      <t xml:space="preserve">Depósitos, tanques y tuberías ubicados o instalados dentro de sus predios.
</t>
    </r>
    <r>
      <rPr>
        <sz val="10"/>
        <rFont val="Tahoma"/>
        <family val="2"/>
      </rPr>
      <t>La presente póliza se extiende a otorgar cobertura por daños y lesiones a terceros como consecuencia del mantenimiento uso y posesión de depósitos, tanques y tuberías, ubicados dentro de los predios del asegurado en el territorio colombiano.</t>
    </r>
  </si>
  <si>
    <r>
      <t xml:space="preserve">Ampliación del aviso del siniestro: 
</t>
    </r>
    <r>
      <rPr>
        <sz val="10"/>
        <rFont val="Tahoma"/>
        <family val="2"/>
      </rPr>
      <t>Independiente de lo establecido en la póliza el asegurado podrá dar aviso a la compañía de seguros sobre la ocurrencia del siniestro en un plazo de 60 días, siguientes a la fecha de ocurrencia del hecho.</t>
    </r>
  </si>
  <si>
    <r>
      <t xml:space="preserve">Manejo, Almacenamiento y Transporte de mercancías dentro y/o fuera de los predios del asegurado.
</t>
    </r>
    <r>
      <rPr>
        <sz val="10"/>
        <rFont val="Tahoma"/>
        <family val="2"/>
      </rPr>
      <t>La Compañía acepta extender la cobertura de la presente póliza, para amparar las lesiones y/o daños causados a terceros incluidos los gastos médicos que se causen en desarrollo de las actividades propias de manejo, almacenamiento y transporte de mercancías de todo tipo incluyendo inflamables, azarosas, explosivas, combustibles y demás bienes sobre los cuales el asegurado deba ejecutar esta actividad en desarrollo de su objeto social, dentro y/o fuera de los predios del asegurado.</t>
    </r>
    <r>
      <rPr>
        <b/>
        <sz val="10"/>
        <rFont val="Tahoma"/>
        <family val="2"/>
      </rPr>
      <t xml:space="preserve">
</t>
    </r>
  </si>
  <si>
    <r>
      <t xml:space="preserve">Errores y omisiones no intencionales
</t>
    </r>
    <r>
      <rPr>
        <sz val="10"/>
        <rFont val="Tahoma"/>
        <family val="2"/>
      </rPr>
      <t>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t>
    </r>
    <r>
      <rPr>
        <b/>
        <sz val="10"/>
        <rFont val="Tahoma"/>
        <family val="2"/>
      </rPr>
      <t xml:space="preserve">
</t>
    </r>
    <r>
      <rPr>
        <sz val="10"/>
        <rFont val="Tahoma"/>
        <family val="2"/>
      </rPr>
      <t>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tácticamente.</t>
    </r>
    <r>
      <rPr>
        <b/>
        <sz val="10"/>
        <rFont val="Tahoma"/>
        <family val="2"/>
      </rPr>
      <t xml:space="preserve">
</t>
    </r>
  </si>
  <si>
    <r>
      <t>Restablecimiento del valor asegurado por pago de siniestro hasta una vez, con cobro de prima a prorrota.</t>
    </r>
    <r>
      <rPr>
        <sz val="10"/>
        <rFont val="Tahoma"/>
        <family val="2"/>
      </rPr>
      <t xml:space="preserve">
Se otorga igualmente restablecimiento automático del valor asegurado por pago de siniestro hasta una vez con cobro de prima ADICIONAL al básico obligatorio ya indicado. 
En caso de ser indemnizada una pérdida, el límite de responsabilidad de la compañía se reducirá en una suma igual al monto de la indemnización pagada, sin embargo, el restablecimiento de la suma asegurada a su valor inicial, se operara automáticamente desde el momento de la ocurrencia del siniestro o hasta una vez el valor asegurado, independiente que se hayan indemnizado o no los daños y con él respectivo cobro de prima.</t>
    </r>
    <r>
      <rPr>
        <b/>
        <sz val="10"/>
        <rFont val="Tahoma"/>
        <family val="2"/>
      </rPr>
      <t xml:space="preserve">
</t>
    </r>
  </si>
  <si>
    <r>
      <rPr>
        <b/>
        <sz val="10"/>
        <rFont val="Tahoma"/>
        <family val="2"/>
      </rPr>
      <t>Cláusula de Diferencias Contractuales</t>
    </r>
    <r>
      <rPr>
        <sz val="10"/>
        <rFont val="Tahoma"/>
        <family val="2"/>
      </rPr>
      <t>: Las diferencias que se susciten entre la Compañía y el asegurado con relación a los siniestros que afecten la presente póliza y en las cuales no exista un acuerdo, serán sometidas a la decisión de peritos o expertos en la actividad que desarrollo el Asegurado, la designación será realizada de común acuerdo entre la Universidad y la aseguradora, los costos y gastos serán con cargo a la póliza y forma parte de la cobertura de gastos</t>
    </r>
  </si>
  <si>
    <r>
      <t xml:space="preserve">Modificaciones o variaciones al estado del riesgo.
</t>
    </r>
    <r>
      <rPr>
        <sz val="10"/>
        <rFont val="Tahoma"/>
        <family val="2"/>
      </rPr>
      <t>Teniendo en cuenta las declaraciones efectuadas por el asegurado a la iniciación de la vigencia, la compañía de seguros ha aceptado los riesgos en el estado y condiciones que se encontraban a la iniciación de la vigencia, sin embargo las variaciones o modificaciones en el estado de los mismos que ocurran durante la vigencia de la póliza están automáticamente amparados, debiendo el asegurado reportar a la aseguradora. Por lo tanto las pérdidas y daños que ocurran serán indemnizados por la aseguradora haya o no dado aviso de tales modificaciones o variaciones en el estado del riesgo a la compañía de seguros.
No obstante lo anterior las agravaciones del riesgo y el incumplimiento de garantías por parte del asegurado no será aplicables en caso de siniestro</t>
    </r>
    <r>
      <rPr>
        <b/>
        <sz val="10"/>
        <rFont val="Tahoma"/>
        <family val="2"/>
      </rPr>
      <t xml:space="preserve">.
</t>
    </r>
  </si>
  <si>
    <r>
      <t xml:space="preserve">Modificaciones a favor del asegurado.
</t>
    </r>
    <r>
      <rPr>
        <sz val="10"/>
        <rFont val="Tahoma"/>
        <family val="2"/>
      </rPr>
      <t>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r>
      <rPr>
        <b/>
        <sz val="10"/>
        <rFont val="Tahoma"/>
        <family val="2"/>
      </rPr>
      <t xml:space="preserve">.
</t>
    </r>
  </si>
  <si>
    <r>
      <t xml:space="preserve">Responsabilidad Civil como consecuencia de montajes o ejecución de obras, hasta $800.000.000.
</t>
    </r>
    <r>
      <rPr>
        <sz val="10"/>
        <rFont val="Tahoma"/>
        <family val="2"/>
      </rPr>
      <t xml:space="preserve">La Compañía acepta amparar la Responsabilidad Civil como consecuencia de montajes o ejecución de obras civiles y demás que deba realizar el asegurado, hasta  el límite establecido sin cobro de prima, contra los riesgos cubiertos por la presente póliza.
</t>
    </r>
  </si>
  <si>
    <t xml:space="preserve">Amparar los riesgos que impliquen menoscabo de fondos o bienes de la ENTIDAD causados por acciones y omisiones de sus servidores que incurran en delitos contra la administración pública o en alcances por incumplimiento de las disposiciones legales y reglamentarias, incluyendo el costo de la rendición de cuentas en caso de abandono del cargo o fallecimiento del empleado.
Amparar al asegurado contra los riesgos que impliquen menoscabo de fondos y bienes, causados por sus empleados, por actos que se tipifiquen como delitos contra la administración pública o fallos con responsabilidad fiscal según la legislación colombiana.
El amparo se extiende a reconocer el valor de la rendición y reconstrucción de cuentas que se debe llevar a cabo en los casos de abandono del cargo o fallecimiento del empleado
</t>
  </si>
  <si>
    <t xml:space="preserve">                                               Básico Obligatorio:          $ 300.000.000</t>
  </si>
  <si>
    <t>AMPAROS OBLIGATORIOS</t>
  </si>
  <si>
    <t>Delitos contra el patrimonio económico</t>
  </si>
  <si>
    <t>Juicios con Responsabilidad Fiscal</t>
  </si>
  <si>
    <t>Alcances Fiscales</t>
  </si>
  <si>
    <t>Gastos de Reconstrucción de Cuentas</t>
  </si>
  <si>
    <t>Rendición de cuentas</t>
  </si>
  <si>
    <r>
      <t>Pérdidas causadas por empleados no identificados AL 100% del límite global</t>
    </r>
    <r>
      <rPr>
        <sz val="10"/>
        <rFont val="Tahoma"/>
        <family val="2"/>
      </rPr>
      <t xml:space="preserve">
Cuando respecto de cualquier pérdida cubierta a la luz de las condiciones de la presente póliza el asegurado no pudiere determinar específicamente el empleado o los empleados responsables, la Compañía de Seguros pagará el valor de la indemnización a que tiene derecho el asegurado, conforme a las demás estipulaciones del contrato y siempre y cuando las pruebas obtenidas por el asegurado establezcan concluyentemente que la pérdida fue de hecho debida a fraude o infidelidad de uno o varios de los empleados y hasta el límite de valor asegurado.</t>
    </r>
  </si>
  <si>
    <r>
      <t>Empleados temporales de firmas especializadas contratadas por el asegurado aseo, vigilancia y demás que sean necesarias para el desempeño de las actividades propias de la ENTIDAD, hasta por el 100% del valor asegurado.</t>
    </r>
    <r>
      <rPr>
        <sz val="10"/>
        <rFont val="Tahoma"/>
        <family val="2"/>
      </rPr>
      <t xml:space="preserve">
La Aseguradora acepta ampliar la cobertura y ampara los trabajadores o empleados temporales de firmas especializadas contratadas por el asegurado aseo, vigilancia y demás que sean necesarias para el desempeño de las actividades propias del asegurado, así mismo todas aquellas personas naturales que presten servicios al asegurado bajo cualquier título o contrato.</t>
    </r>
  </si>
  <si>
    <r>
      <t>Arbitramento</t>
    </r>
    <r>
      <rPr>
        <sz val="10"/>
        <rFont val="Tahoma"/>
        <family val="2"/>
      </rPr>
      <t xml:space="preserve">
La compañía de un parte y el asegurado de la otra, acuerdan someter a la decisión de tres árbitros todas las diferencias que se susciten en relación con el contrato de seguro a que se refiere la presente póliza, los árbitros serán nombrados de común acuerdo por las partes y, si ello no fuere posible se aplicara lo dispuesto por el inciso primero del artículo noveno del decreto 2279 de 1989. Los árbitros deberán decidir en derecho, el tribunal funcionara en la ciudad de Pereira y el termino del proceso para los efectos del artículo 19 del decreto 2279 de 1989 será acorde con los términos de ley</t>
    </r>
  </si>
  <si>
    <r>
      <t>Modificaciones a favor de la Entidad</t>
    </r>
    <r>
      <rPr>
        <sz val="10"/>
        <rFont val="Tahoma"/>
        <family val="2"/>
      </rPr>
      <t>: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</si>
  <si>
    <r>
      <t xml:space="preserve">Designación de ajustador de común acuerdo
</t>
    </r>
    <r>
      <rPr>
        <sz val="10"/>
        <rFont val="Tahoma"/>
        <family val="2"/>
      </rPr>
      <t>En los eventos de siniestro que afecten la presente póliza y si la aseguradora decide hacer nombramiento de ajustador o la Entidad asegurada lo solicita, la designación se efectuará de común acuerdo entre la aseguradora y el asegurado de una terna que ofrecerá la compañía y de la cual el asegurado elegirá el ajustador que considere conveniente</t>
    </r>
  </si>
  <si>
    <r>
      <t>Conocimiento del riesgo:</t>
    </r>
    <r>
      <rPr>
        <sz val="10"/>
        <rFont val="Tahoma"/>
        <family val="2"/>
      </rPr>
      <t xml:space="preserve"> 
La compañía ha inspeccionado los riesgos y bienes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t>
    </r>
  </si>
  <si>
    <r>
      <t>Anticipio de indemnización 50% previa demostración de la ocurrencia y cuantía de la pérdida</t>
    </r>
    <r>
      <rPr>
        <sz val="10"/>
        <rFont val="Tahoma"/>
        <family val="2"/>
      </rPr>
      <t xml:space="preserve">
Queda entendido y convenido que en caso de siniestro amparado por la póliza la aseguradora se compromete a pagar a cuenta del siniestro una suma no inferior al cincuenta (50%) por ciento del valor estimado como indemnización.</t>
    </r>
  </si>
  <si>
    <r>
      <t>Revocación de la póliza a 90 días</t>
    </r>
    <r>
      <rPr>
        <sz val="10"/>
        <rFont val="Tahoma"/>
        <family val="2"/>
      </rPr>
      <t xml:space="preserve">
El presente contrato podrá ser revocado unilateralmente por la compañía, mediante noticia escrita enviada al asegurado, a su última dirección registrada, con no menos de noventa (90) días de antelación, contados a partir de la fecha del envió de la comunicación y por el asegurado en cualquier momento, mediante aviso escrito dado a la compañía. En el primer caso la prima se devolverá a prorrata y en el segundo corto plazo.
Así mismo en el caso de que la aseguradora decida no otorgar renovación o prórroga del contrato de seguro, deberá dar aviso de ello al asegurado con no menos del tiempo pactado a la fecha de vencimiento de la póliza.
</t>
    </r>
  </si>
  <si>
    <r>
      <t>Manejo de siniestros</t>
    </r>
    <r>
      <rPr>
        <sz val="10"/>
        <rFont val="Tahoma"/>
        <family val="2"/>
      </rPr>
      <t xml:space="preserve">
La ENTIDAD por ningún motivo permitirá que el manejo de los siniestros que se llegaren a presentar  dentro de las pólizas que se pretenden contratar mediante esta Invitación, sea entregado al reasegurador o reaseguradores, y por tanto los contratos de reaseguro no deberán contener la cláusula de Control de siniestros.  Esta circunstancia deberá quedar claramente consignada dentro de las propuestas y en la redacción de la respectiva póliza.  Sin embargo, la ENTIDAD aceptará la inclusión de la cláusula de Cooperación en Siniestros.</t>
    </r>
  </si>
  <si>
    <r>
      <t xml:space="preserve">Designación de bienes.
</t>
    </r>
    <r>
      <rPr>
        <sz val="10"/>
        <rFont val="Tahoma"/>
        <family val="2"/>
      </rPr>
      <t xml:space="preserve">La Compañía acepta el título, nombre, denominación o nomenclatura con que el asegurado identifica o describe los bienes asegurados en sus registros o libros de comercio o contabilidad
</t>
    </r>
  </si>
  <si>
    <r>
      <t xml:space="preserve">Modificaciones o variaciones al estado del riesgo (75) días para el aviso, según artículo 1060 del Código de Comercio.
</t>
    </r>
    <r>
      <rPr>
        <sz val="10"/>
        <rFont val="Tahoma"/>
        <family val="2"/>
      </rPr>
      <t>Teniendo en cuenta las declaraciones efectuadas por el asegurado a la iniciación de la vigencia, la compañía de seguros ha aceptado los riesgos en el estado y condiciones que se encontraban a la iniciación de la vigencia, sin embargo las variaciones o modificaciones en el estado de los mismos que ocurran durante la vigencia de la póliza están automáticamente amparados, debiendo el asegurado reportar a la aseguradora dentro de los setenta y cinco (75) días calendario siguientes a la fecha en que se sucedan u ocurran. Por lo tanto las pérdidas y daños que ocurran dentro del plazo estipulado serán indemnizados por la aseguradora haya o no dado aviso de tales modificaciones o variaciones en el estado del riesgo a la compañía de seguros.</t>
    </r>
    <r>
      <rPr>
        <b/>
        <sz val="10"/>
        <rFont val="Tahoma"/>
        <family val="2"/>
      </rPr>
      <t xml:space="preserve">
</t>
    </r>
  </si>
  <si>
    <r>
      <t>Ampliación Aviso del siniestro a 45 días.</t>
    </r>
    <r>
      <rPr>
        <sz val="10"/>
        <rFont val="Tahoma"/>
        <family val="2"/>
      </rPr>
      <t xml:space="preserve">
Independiente de lo establecido en la póliza el asegurado podrá dar aviso a la compañía de seguros sobre la ocurrencia del siniestro en un plazo de (45) días, siguientes a la fecha de ocurrencia del hecho.</t>
    </r>
  </si>
  <si>
    <t>MEDIOS DE TRANSPORTE</t>
  </si>
  <si>
    <r>
      <rPr>
        <b/>
        <sz val="10"/>
        <rFont val="Tahoma"/>
        <family val="2"/>
      </rPr>
      <t>Opción de amparos</t>
    </r>
    <r>
      <rPr>
        <sz val="10"/>
        <rFont val="Tahoma"/>
        <family val="2"/>
      </rPr>
      <t xml:space="preserve">
Queda expresamente aclarado y convenido que no obstante lo que en contrario se diga en la póliza, el asegurado queda en libertad para solicitar amparos diferentes de los pactados siempre y cuando que el aviso correspondiente sea suministrado previamente a la compañía, es decir antes de que se efectúen los despachos.</t>
    </r>
  </si>
  <si>
    <r>
      <rPr>
        <b/>
        <sz val="10"/>
        <rFont val="Tahoma"/>
        <family val="2"/>
      </rPr>
      <t>Cobertura para maquinaria y/o mercancía usada</t>
    </r>
    <r>
      <rPr>
        <sz val="10"/>
        <rFont val="Tahoma"/>
        <family val="2"/>
      </rPr>
      <t xml:space="preserve">
Por la presente cláusula la aseguradora extiende la cobertura de la póliza para bienes consistentes en maquinaria o mercancía usada, con sujeción a los amparos y condiciones pactados con la póliza incluida la avería particular y hasta por la suma máxima asegurada, conviniéndose que en caso de siniestro la indemnización de las pérdidas, se basara en los siguientes términos:
A) Pérdidas o daños parciales 
La Compañía de Seguros indemnizará los gastos en que necesariamente se incurra para dejar el o los bien(es) asegurados en condiciones similares a las existentes inmediatamente antes de la ocurrencia del siniestro. Por tales gastos se entenderá el costo de reparación o reemplazo de las partes afectadas, incluyendo los valores correspondientes a fletes equivalentes al medio de transporte del despacho original, y gastos de aduana, si hubiere lugar a ellos.
Si al momento de ocurrir el siniestro, el valor de reposición del bien afectado es superior al valor asegurado, la compañía responderá solamente en forma proporcional a la relación existente entre dichos valores. 
B) Pérdida total: 
En caso de desaparición, destrucción o daños del bien asegurado en forma tal que para su recuperación o reparación se tenga que sufragar gastos iguales o superiores al valor real del bien asegurado, la responsabilidad de la aseguradora se limitara al valor asegurado o al valor real, el que resulte menor a las dos sumas. 
Parágrafo: de la suma a indemnizar se descontara el deducible a que hubiere lugar; y el valor resultante se incrementara en el porcentaje pactado por concepto de lucro cesante.
• Definición 
Valor de reposición: es la suma requerida para la adquisición de un bien nuevo de iguales o similares características, aclarando que se tendrán en cuenta los mismos factores pactados en la póliza para el cálculo de la suma asegurada. 
</t>
    </r>
  </si>
  <si>
    <r>
      <rPr>
        <b/>
        <sz val="10"/>
        <rFont val="Tahoma"/>
        <family val="2"/>
      </rPr>
      <t>Ampliación del plazo de aviso de siniestro 30 días</t>
    </r>
    <r>
      <rPr>
        <sz val="10"/>
        <rFont val="Tahoma"/>
        <family val="2"/>
      </rPr>
      <t xml:space="preserve">
Independiente de lo establecido en la póliza el asegurado podrá dar aviso a la compañía de seguros sobre la ocurrencia del siniestro en un plazo de treinta (30) días, siguientes a la fecha de ocurrencia del hecho.</t>
    </r>
  </si>
  <si>
    <r>
      <rPr>
        <b/>
        <sz val="10"/>
        <rFont val="Tahoma"/>
        <family val="2"/>
      </rPr>
      <t xml:space="preserve">Transporte de mercancías y demás bienes en vehículos de propiedad del asegurado y/o bajo su responsabilidad y/o de empleados y/o de terceros, contratistas y/o subcontratistas afiliados o no a empresas transportadoras. </t>
    </r>
    <r>
      <rPr>
        <sz val="10"/>
        <rFont val="Tahoma"/>
        <family val="2"/>
      </rPr>
      <t xml:space="preserve">
Mediante la presente cláusula se deja expresamente señalado, que este seguro cubre las pérdidas o daños de las mercancías o bienes del asegurado o bajo su responsabilidad a cualquier título que sean transportadas en vehículos de propiedad del asegurado o bajo su responsabilidad, tomador o beneficiario, de igual forma el transporte o movilización en vehículos y/o de empleados y/o de terceros, contratistas y/o subcontratistas y/o de terceros afiliados o no a empresas transportadoras, hasta el límite establecido en la póliza y con los amparos y condiciones del presente contrato de seguros. En estos casos no habrá lugar a subrogación contra el transportador.
</t>
    </r>
  </si>
  <si>
    <r>
      <rPr>
        <b/>
        <sz val="10"/>
        <rFont val="Tahoma"/>
        <family val="2"/>
      </rPr>
      <t>Arbitramiento</t>
    </r>
    <r>
      <rPr>
        <sz val="10"/>
        <rFont val="Tahoma"/>
        <family val="2"/>
      </rPr>
      <t xml:space="preserve">
La compañía de una parte y el asegurado de la otra, acuerdan someter a la decisión de tres árbitros todas las diferencias que se susciten en relación con el contrato de seguro a que se refiere la presente póliza, los árbitros serán nombrados de común acuerdo por las partes y, si ello no fuere posible se aplicara lo dispuesto por el inciso primero del artículo noveno del decreto 2279 de 1989. Los árbitros deberán decidir en derecho, el tribunal funcionara en la ciudad de Pereira y el termino del proceso para los efectos del artículo 19 del decreto 2279 de 1989 será de seis (6) meses</t>
    </r>
  </si>
  <si>
    <r>
      <rPr>
        <b/>
        <sz val="10"/>
        <rFont val="Tahoma"/>
        <family val="2"/>
      </rPr>
      <t>No aplicación de infraseguro</t>
    </r>
    <r>
      <rPr>
        <sz val="10"/>
        <rFont val="Tahoma"/>
        <family val="2"/>
      </rPr>
      <t xml:space="preserve">
En caso de siniestro amparado bajo la presente póliza, la compañía no aplicará la regla proporcional por infraseguro, siempre y cuando no se presente una diferencia entre el valor asegurado y el valor asegurable superior al 10%</t>
    </r>
  </si>
  <si>
    <r>
      <t>Actos de autoridad, incluyendo las acciones para repeler los actos generados por AMIT, sabotaje, Terrorismo, AMCCPH y movimientos armados al margen de la ley</t>
    </r>
    <r>
      <rPr>
        <sz val="10"/>
        <rFont val="Tahoma"/>
        <family val="2"/>
      </rPr>
      <t xml:space="preserve">. 
La presente póliza cubre los daños o pérdidas materiales de los bienes asegurados, causados directamente por la acción de la autoridad legalmente constituida u ordenada por este sobre las mercancías o el medio de transporte, al igual que los daños y pérdidas ocasionadas por la acción de la autoridad ejercida con el fin de disminuir o aminorar las consecuencias de cualquiera de los riesgos amparados por esta póliza, incluidos los generados por AMIT, Sabotaje y Terrorismo, tomas a poblaciones, municipios y ciudades por movimientos al margen de la ley.
</t>
    </r>
  </si>
  <si>
    <r>
      <t xml:space="preserve">Sistema de la póliza de pago sobre el valor del presupuesto anual, sin reportes y sin ajuste al final de la vigencia. </t>
    </r>
    <r>
      <rPr>
        <sz val="10"/>
        <rFont val="Tahoma"/>
        <family val="2"/>
      </rPr>
      <t xml:space="preserve">
Mediante el presente anexo se deja expresamente acordado, que la aseguradora realizará el cobro de la prima sobre el valor del presupuesto anual fijado para la presente póliza, además acepta que el asegurado no realice reportes de las movilizaciones de mercancías, por lo tanto, la aseguradora no realizará ajuste de la prima al final de la vigencia. 
Acorde con lo anterior la aseguradora no dará aplicación a la cláusula de falta de avisos o aplicaciones a la presente póliza, manteniendo de esta forma la cobertura durante la vigencia estipulada en la carátula de la póliza
</t>
    </r>
  </si>
  <si>
    <r>
      <rPr>
        <b/>
        <sz val="10"/>
        <rFont val="Tahoma"/>
        <family val="2"/>
      </rPr>
      <t xml:space="preserve">Movilización en trayectos múltiples. </t>
    </r>
    <r>
      <rPr>
        <sz val="10"/>
        <rFont val="Tahoma"/>
        <family val="2"/>
      </rPr>
      <t xml:space="preserve">
La aseguradora acepta expresamente que otorga cobertura para las mercancías y bienes que sean transportados por el asegurado en trayectos múltiples, entiéndase por estos cuando el transportador o vehículo que realiza la movilización de los bienes objeto de este seguro, deba movilizarse o desplazarse por varios trayectos con las mercancías amparadas bajo la presente póliza, entregando o recogiendo mercancías sin importar los lugares que deba recorrer en el territorio colombiano o fuera de este.
Si se concentran varios despachos correspondientes a diferentes conocimientos de embarque, guía aérea o terrestre (carta de porte o remesas terrestres) en una sola unidad transportadora o sitio de almacenamiento (barco, buque, ferrocarril, avión, camión o bodega) el límite máximo de responsabilidad de la compañía se entenderá aplicable al valor de cada conocimiento de embarque, guía aérea o terrestre independientemente considerada (en caso de ferrocarril, cada vagón se considera como una unidad transportadora)
</t>
    </r>
  </si>
  <si>
    <r>
      <rPr>
        <b/>
        <sz val="10"/>
        <rFont val="Tahoma"/>
        <family val="2"/>
      </rPr>
      <t xml:space="preserve">Conocimiento del riesgo. </t>
    </r>
    <r>
      <rPr>
        <sz val="10"/>
        <rFont val="Tahoma"/>
        <family val="2"/>
      </rPr>
      <t xml:space="preserve">
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
</t>
    </r>
  </si>
  <si>
    <r>
      <rPr>
        <b/>
        <sz val="10"/>
        <rFont val="Tahoma"/>
        <family val="2"/>
      </rPr>
      <t xml:space="preserve">Designación de bienes. </t>
    </r>
    <r>
      <rPr>
        <sz val="10"/>
        <rFont val="Tahoma"/>
        <family val="2"/>
      </rPr>
      <t xml:space="preserve">
La Compañía acepta el título, nombre, denominación o nomenclatura con que el asegurado identifica o describe los bienes asegurados en sus registros o libros de comercio o contabilidad. 
</t>
    </r>
  </si>
  <si>
    <r>
      <rPr>
        <b/>
        <sz val="10"/>
        <rFont val="Tahoma"/>
        <family val="2"/>
      </rPr>
      <t>Pago de la indemnización a elección del asegurado.</t>
    </r>
    <r>
      <rPr>
        <sz val="10"/>
        <rFont val="Tahoma"/>
        <family val="2"/>
      </rPr>
      <t xml:space="preserve">
En caso de siniestro, el asegurado se reserva el derecho de solicitar a la compañía de seguros el pago de la indemnización, en dinero o mediante la reparación, y/o reposición o reconstrucción del bien o bienes afectados, o mediante giro a los contratistas y/o proveedores de servicios o suministro de éstos u otros similares con los cuales la Entidad decida reemplazarlos. La compañía a petición escrita de la Entidad efectuará el pago de la indemnización bajo estas condiciones
</t>
    </r>
  </si>
  <si>
    <r>
      <rPr>
        <b/>
        <sz val="10"/>
        <rFont val="Tahoma"/>
        <family val="2"/>
      </rPr>
      <t xml:space="preserve">Modificaciones a favor del asegurado. </t>
    </r>
    <r>
      <rPr>
        <sz val="10"/>
        <rFont val="Tahoma"/>
        <family val="2"/>
      </rPr>
      <t xml:space="preserve">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
</t>
    </r>
  </si>
  <si>
    <r>
      <rPr>
        <b/>
        <sz val="10"/>
        <rFont val="Tahoma"/>
        <family val="2"/>
      </rPr>
      <t xml:space="preserve">Errores y omisiones no intencionales </t>
    </r>
    <r>
      <rPr>
        <sz val="10"/>
        <rFont val="Tahoma"/>
        <family val="2"/>
      </rPr>
      <t xml:space="preserve">
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 
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tácticamente.
</t>
    </r>
  </si>
  <si>
    <r>
      <rPr>
        <b/>
        <sz val="10"/>
        <rFont val="Tahoma"/>
        <family val="2"/>
      </rPr>
      <t xml:space="preserve">Ampliación de la vigencia de la cobertura hasta 90 días adicionales, sin cobro de prima. </t>
    </r>
    <r>
      <rPr>
        <sz val="10"/>
        <rFont val="Tahoma"/>
        <family val="2"/>
      </rPr>
      <t xml:space="preserve">
En caso de importaciones o exportaciones de mercancías del asegurado, y, de ser necesario la presente póliza de forma automática amplía la cobertura hasta por el término de noventas (90) días adicionales a los (45) o (30) días básicos de la póliza sin cobro de prima adicional. 
</t>
    </r>
  </si>
  <si>
    <r>
      <rPr>
        <b/>
        <sz val="10"/>
        <rFont val="Tahoma"/>
        <family val="2"/>
      </rPr>
      <t>Modificaciones o variaciones al estado del riesgo (90) días para el aviso, según artículo 1060 del código de comercio.</t>
    </r>
    <r>
      <rPr>
        <sz val="10"/>
        <rFont val="Tahoma"/>
        <family val="2"/>
      </rPr>
      <t xml:space="preserve">
Teniendo en cuenta las declaraciones efectuadas por el asegurado a la iniciación de la vigencia, la compañía de seguros ha aceptado los riesgos en el estado y condiciones que se encontraban a la iniciación de la vigencia, sin embargo las variaciones o modificaciones en el estado de los mismos que ocurran durante la vigencia de la póliza están automáticamente amparados, debiendo el asegurado reportar a la aseguradora dentro de los noventa (90) días calendario siguientes a la fecha en que se sucedan u ocurran. Por lo tanto las pérdidas y daños que ocurran dentro del plazo estipulado serán indemnizados por la aseguradora haya o no dado aviso de tales modificaciones o variaciones en el estado del riesgo a la compañía de seguros. 
</t>
    </r>
  </si>
  <si>
    <r>
      <rPr>
        <b/>
        <sz val="10"/>
        <rFont val="Tahoma"/>
        <family val="2"/>
      </rPr>
      <t>Bienes Asegurados</t>
    </r>
    <r>
      <rPr>
        <sz val="10"/>
        <rFont val="Tahoma"/>
        <family val="2"/>
      </rPr>
      <t xml:space="preserve">
Dinero en efectivo, títulos valores, cheques, comprobantes de tarjeta de crédito y cualquier otro documento de propiedad del asegurado que pueda ser convertido fácilmente en dinero en efectivo, incluyendo las movilizaciones de dinero en efectivo realizadas por los funcionarios delegados del manejo de cajas menores, los dineros entregados a funcionarios y/o contratistas y/o subcontratistas, los dineros de recaudos por cualquier concepto y demás títulos valores por los cuales el asegurado sea responsable.</t>
    </r>
  </si>
  <si>
    <r>
      <t>Vigencia de la cobertura para cada despacho - valores</t>
    </r>
    <r>
      <rPr>
        <sz val="10"/>
        <rFont val="Tahoma"/>
        <family val="2"/>
      </rPr>
      <t xml:space="preserve">
La vigencia de la cobertura y/o riegos se inician desde el momento en que los valores son recibidos por la empresa, entidad o persona encargada de la conducción de los bienes hasta la entrega de estos a la persona encargada por el asegurado o destinatario para su recepción o registro.</t>
    </r>
  </si>
  <si>
    <r>
      <rPr>
        <b/>
        <sz val="10"/>
        <rFont val="Tahoma"/>
        <family val="2"/>
      </rPr>
      <t>Arbitramiento</t>
    </r>
    <r>
      <rPr>
        <sz val="10"/>
        <rFont val="Tahoma"/>
        <family val="2"/>
      </rPr>
      <t xml:space="preserve">
Las partes (tomador, asegurado y Asegurador) acuerdan que cualquier controversia que se suscite entre ellas con ocasión de la celebración, ejecución de las obligaciones nacidas del contrato de seguros y terminación del mismo, será dirimida por un tribunal de arbitramento, el cual estará integrado por tres (3) árbitros designados de común acuerdo por las partes, o en su defecto, por árbitros inscritos en la lista del Centro de Arbitraje y Conciliación de la Cámara de Comercio de Pereira. El arbitraje será en derecho y se sujetará a la normatividad jurídica vigente. Las partes fijan como domicilio la ciudad de Pereira.</t>
    </r>
  </si>
  <si>
    <r>
      <rPr>
        <b/>
        <sz val="10"/>
        <rFont val="Tahoma"/>
        <family val="2"/>
      </rPr>
      <t>Designación de ajustador de mutuo acuerdo</t>
    </r>
    <r>
      <rPr>
        <sz val="10"/>
        <rFont val="Tahoma"/>
        <family val="2"/>
      </rPr>
      <t xml:space="preserve">
En los eventos de siniestro que afecten la presente póliza y si la aseguradora decide hacer nombramiento de ajustador o la Entidad asegurada lo solicita, la designación se efectuará de común acuerdo entre la aseguradora y el asegurado de una terna que ofrecerá la compañía y de la cual el asegurado elegirá el ajustador que considere conveniente</t>
    </r>
  </si>
  <si>
    <r>
      <rPr>
        <b/>
        <sz val="10"/>
        <rFont val="Tahoma"/>
        <family val="2"/>
      </rPr>
      <t>Revocación de la póliza 90 días.</t>
    </r>
    <r>
      <rPr>
        <sz val="10"/>
        <rFont val="Tahoma"/>
        <family val="2"/>
      </rPr>
      <t xml:space="preserve">
El presente contrato podrá ser revocado unilateralmente por la compañía, mediante noticia escrita enviada al asegurado, a su última dirección registrada, con no menos de noventa (90) días de antelación, contados a partir de la fecha del envió de la comunicación y por el asegurado en cualquier momento, mediante aviso escrito dado a la compañía. En el primer caso la prima se devolverá a prorrata y en el segundo corto plazo. Esta condición no es aplicable respecto de los bienes que ya hayan sido despachados para los cuales se mantendrá la cobertura de la póliza hasta su destino final.
Así mismo en el caso de que la aseguradora decida no otorgar renovación o prórroga del contrato de seguro, deberá dar aviso de ello al asegurado con no menos del tiempo pactado a la fecha de vencimiento de la póliza.
</t>
    </r>
  </si>
  <si>
    <r>
      <rPr>
        <b/>
        <sz val="10"/>
        <rFont val="Tahoma"/>
        <family val="2"/>
      </rPr>
      <t>Movilizaciones en trayectos múltiples.</t>
    </r>
    <r>
      <rPr>
        <sz val="10"/>
        <rFont val="Tahoma"/>
        <family val="2"/>
      </rPr>
      <t xml:space="preserve">
La aseguradora acepta expresamente que otorga cobertura para los dineros y valores que sean transportados por el asegurado en trayectos múltiples, entiéndase por estos cuando el mensajero o personal que realiza la movilización de los bienes objeto de este seguro deba movilizarse o desplazarse por varios trayectos con los valores amparados bajo la presente póliza, sin importar los lugares que deba recorrer en el territorio colombiano o fuera de este.
</t>
    </r>
  </si>
  <si>
    <r>
      <rPr>
        <b/>
        <sz val="10"/>
        <rFont val="Tahoma"/>
        <family val="2"/>
      </rPr>
      <t>Movilizaciones entre dependencias de la entidad, bancos, corporaciones y viceversa.</t>
    </r>
    <r>
      <rPr>
        <sz val="10"/>
        <rFont val="Tahoma"/>
        <family val="2"/>
      </rPr>
      <t xml:space="preserve">
La aseguradora acepta expresamente que otorga cobertura para los dineros y valores que sean movilizados por el asegurado en los trayectos comprendidos entre dependencias de la entidad, bancos, corporaciones, viceversa, trayectos internacionales y demás trayectos que deba utilizar el asegurado para el transporte de los bienes objeto del presente seguro
</t>
    </r>
  </si>
  <si>
    <r>
      <rPr>
        <b/>
        <sz val="10"/>
        <rFont val="Tahoma"/>
        <family val="2"/>
      </rPr>
      <t>Inclusión automática de modificaciones a favor del asegurado</t>
    </r>
    <r>
      <rPr>
        <sz val="10"/>
        <rFont val="Tahoma"/>
        <family val="2"/>
      </rPr>
      <t xml:space="preserve">.
Los cambios o modificaciones a las condiciones de la presente póliza, serán acordados mutuamente entre la compañía y el asegurado. El certificado, documento o comunicaciones que se expidan sobre las condiciones de esta póliza deberán ser suscritos por las partes. No obstante si durante la vigencia de la póliza se presentan modificaciones en las condiciones del seguro, legalmente aprobadas que representen un beneficio a favor del asegurado, tales modificaciones se consideran automáticamente incorporadas
</t>
    </r>
  </si>
  <si>
    <r>
      <rPr>
        <b/>
        <sz val="10"/>
        <rFont val="Tahoma"/>
        <family val="2"/>
      </rPr>
      <t>Anticipo de indemnización 50% previa demostración de la cuantía y ocurrencia de la pérdida.</t>
    </r>
    <r>
      <rPr>
        <sz val="10"/>
        <rFont val="Tahoma"/>
        <family val="2"/>
      </rPr>
      <t xml:space="preserve">
La Compañía, a petición escrita del asegurado, deberá anticiparle pagos parciales para adelantar la reparación, reposición o reemplazo de los intereses asegurados, los cuales deben corresponder, como mínimo, al cincuenta (50%) por ciento de la estimación preliminar de la pérdida, por evento o siniestro.  En caso de que el anticipo o suma de anticipos que la Compañía adelante al asegurado llegue a exceder la suma total indemnizable a que tenga derecho, éste se compromete a devolver inmediatamente a la aseguradora el exceso pagado
</t>
    </r>
  </si>
  <si>
    <r>
      <rPr>
        <b/>
        <sz val="10"/>
        <rFont val="Tahoma"/>
        <family val="2"/>
      </rPr>
      <t>Conocimiento del riesgo.</t>
    </r>
    <r>
      <rPr>
        <sz val="10"/>
        <rFont val="Tahoma"/>
        <family val="2"/>
      </rPr>
      <t xml:space="preserve">
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
</t>
    </r>
  </si>
  <si>
    <r>
      <rPr>
        <b/>
        <sz val="10"/>
        <rFont val="Tahoma"/>
        <family val="2"/>
      </rPr>
      <t>Designación de bienes.</t>
    </r>
    <r>
      <rPr>
        <sz val="10"/>
        <rFont val="Tahoma"/>
        <family val="2"/>
      </rPr>
      <t xml:space="preserve">
La Compañía acepta el título, nombre, denominación o nomenclatura con que el asegurado identifica o describe los bienes asegurados en sus registros o libros de comercio o contabilidad
</t>
    </r>
  </si>
  <si>
    <r>
      <rPr>
        <b/>
        <sz val="10"/>
        <rFont val="Tahoma"/>
        <family val="2"/>
      </rPr>
      <t>Opción de amparos.</t>
    </r>
    <r>
      <rPr>
        <sz val="10"/>
        <rFont val="Tahoma"/>
        <family val="2"/>
      </rPr>
      <t xml:space="preserve">
Mediante el presente anexo se deja expresamente acordado, que la entidad asegurada, se reserva el derecho de elegir los amparos que se aplicarán a cada uno de los despachos realizados por el asegurado bajo las condiciones de la presente póliza, quedando entendido que si el asegurado desea realizar despachos con coberturas diferentes a las amparadas en la presente póliza deberá informar por escrito al asegurador con dos (2) días hábiles de antelación al despacho las coberturas que desea contratar para ese citado despacho o envío.
</t>
    </r>
  </si>
  <si>
    <r>
      <rPr>
        <b/>
        <sz val="10"/>
        <rFont val="Tahoma"/>
        <family val="2"/>
      </rPr>
      <t xml:space="preserve"> Eliminación de las garantías relacionadas con el transporte de valores y máximo valor transportado con mensajero particular, es decir opera el límite máximo por despacho.</t>
    </r>
    <r>
      <rPr>
        <sz val="10"/>
        <rFont val="Tahoma"/>
        <family val="2"/>
      </rPr>
      <t xml:space="preserve">
No obstante lo estipulado en las garantías y las condiciones de la presente póliza, mediante esta cláusula queda entendido, convenido y aceptado por parte de la aseguradora que el asegurado queda exonerado del cumplimiento de las garantías estipuladas en las condiciones de la póliza para el transporte de los bienes objeto de la cobertura de contrato de seguros
</t>
    </r>
  </si>
  <si>
    <r>
      <rPr>
        <b/>
        <sz val="10"/>
        <rFont val="Tahoma"/>
        <family val="2"/>
      </rPr>
      <t>Errores y omisiones no intencionales.</t>
    </r>
    <r>
      <rPr>
        <sz val="10"/>
        <rFont val="Tahoma"/>
        <family val="2"/>
      </rPr>
      <t xml:space="preserve">
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
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tácitamente.
</t>
    </r>
  </si>
  <si>
    <r>
      <rPr>
        <b/>
        <sz val="10"/>
        <rFont val="Tahoma"/>
        <family val="2"/>
      </rPr>
      <t>Modificaciones o variaciones al estado del riesgo (90) días para el aviso, según artículo 1060 del código de comercio.</t>
    </r>
    <r>
      <rPr>
        <sz val="10"/>
        <rFont val="Tahoma"/>
        <family val="2"/>
      </rPr>
      <t xml:space="preserve">
Teniendo en cuenta las declaraciones efectuadas por el asegurado a la iniciación de la vigencia, la compañía de seguros ha aceptado los riesgos en el estado y condiciones que se encontraban a la iniciación de la vigencia, sin embargo las variaciones o modificaciones en el estado de los mismos que ocurran durante la vigencia de la póliza están automáticamente amparados, debiendo el asegurado reportar a la aseguradora dentro de los noventa (90) días calendario siguientes a la fecha en que se sucedan u ocurran. Por lo tanto las pérdidas y daños que ocurran dentro del plazo estipulado serán indemnizados por la aseguradora haya o no dado aviso de tales modificaciones o variaciones en el estado del riesgo a la compañía de seguros.
</t>
    </r>
  </si>
  <si>
    <t>Amparo Obligatorios</t>
  </si>
  <si>
    <t>Pérdida Total por Daños (Incluidos actos terroristas y riesgos asegurados por pólizas contratadas por el Gobierno Nacional o Entidades de cualquier orden).</t>
  </si>
  <si>
    <t>Pérdida Parcial por Daños (Incluidos actos terroristas y riesgos asegurados por pólizas contratadas por el Gobierno Nacional o Entidades de cualquier orden).</t>
  </si>
  <si>
    <t>Pérdida parcial o Total por Hurto o Hurto Calificado (Incluidos actos  terroristas y riesgos asegurados por pólizas contratadas por el Gobierno Nacional o Entidades de cualquier orden).</t>
  </si>
  <si>
    <t>Actos mal intencionados de terceros incluyendo actos terroristas y de movimientos al margen de la Ley, riesgos asegurados por pólizas contratadas por el gobierno nacional o por entidades de cualquier orden</t>
  </si>
  <si>
    <t>Terremoto, temblor y/o erupción volcánica y convulsiones de la naturaleza</t>
  </si>
  <si>
    <t>No aplicación de deducibles</t>
  </si>
  <si>
    <t>Accidentes personales por muerte del conductor $ 40.000.000</t>
  </si>
  <si>
    <t>Casa cárcel</t>
  </si>
  <si>
    <t>Oferta Básica Obligatoria para la Cobertura de Responsabilidad Civil</t>
  </si>
  <si>
    <t>Demás Amparos</t>
  </si>
  <si>
    <r>
      <t>Primera opción de compra del vehículo recuperado y salvamento</t>
    </r>
    <r>
      <rPr>
        <sz val="11"/>
        <rFont val="Tahoma"/>
        <family val="2"/>
      </rPr>
      <t xml:space="preserve">
En el evento de recuperación de algún salvamento por parte de la compañía, queda entendido que el asegurado tendrá la primera opción de compra sobre dicho salvamento, no obstante primero se tendrán en cuenta los gastos si los hubiere por la recuperación del mismo. </t>
    </r>
  </si>
  <si>
    <r>
      <rPr>
        <b/>
        <sz val="11"/>
        <rFont val="Tahoma"/>
        <family val="2"/>
      </rPr>
      <t>Revocación de la póliza  a 90 días.</t>
    </r>
    <r>
      <rPr>
        <sz val="11"/>
        <rFont val="Tahoma"/>
        <family val="2"/>
      </rPr>
      <t xml:space="preserve">
El presente contrato podrá ser revocado unilateralmente por la compañía, mediante noticia escrita enviada al asegurado, a su última dirección registrada, con no menos de noventa (90) días de antelación, contados a partir de la fecha del envió de la comunicación y por el asegurado en cualquier momento, mediante aviso escrito dado a la compañía. En el primer caso la prima se devolverá a prorrata y en el segundo corto plazo.
Así mismo en el caso de que la aseguradora decida no otorgar renovación o prórroga del contrato de seguro, deberá dar aviso de ello al asegurado con no menos de noventa (90) días de antelación a la fecha de vencimiento de la póliza
</t>
    </r>
  </si>
  <si>
    <r>
      <rPr>
        <b/>
        <sz val="11"/>
        <rFont val="Tahoma"/>
        <family val="2"/>
      </rPr>
      <t>Aviso de siniestro a 30 días.</t>
    </r>
    <r>
      <rPr>
        <sz val="11"/>
        <rFont val="Tahoma"/>
        <family val="2"/>
      </rPr>
      <t xml:space="preserve">
Independiente de lo establecido en la póliza el asegurado podrá dar aviso a la compañía de seguros sobre la ocurrencia del siniestro en un plazo de treinta (30) días, siguientes a la fecha de ocurrencia del hecho.</t>
    </r>
  </si>
  <si>
    <r>
      <rPr>
        <b/>
        <sz val="11"/>
        <rFont val="Tahoma"/>
        <family val="2"/>
      </rPr>
      <t>Restablecimiento automático del valor asegurado para el amparo de responsabilidad civil extracontractual.</t>
    </r>
    <r>
      <rPr>
        <sz val="11"/>
        <rFont val="Tahoma"/>
        <family val="2"/>
      </rPr>
      <t xml:space="preserve">
En caso de ser indemnizada una pérdida en aplicación a la cobertura de Responsabilidad Civil Extracontractual, el límite de responsabilidad de la compañía se reducirá en una suma igual al monto de la indemnización pagada, sin embargo, el restablecimiento de la suma asegurada a su valor inicial, se operara automáticamente desde el momento de la ocurrencia del siniestro, independiente que se haya o no realizado el pago de la indemnización en los términos anteriormente considerados. 
</t>
    </r>
  </si>
  <si>
    <r>
      <rPr>
        <b/>
        <sz val="11"/>
        <rFont val="Tahoma"/>
        <family val="2"/>
      </rPr>
      <t>Designación de ajustadores de mutuo acuerdo.</t>
    </r>
    <r>
      <rPr>
        <sz val="11"/>
        <rFont val="Tahoma"/>
        <family val="2"/>
      </rPr>
      <t xml:space="preserve">
En los eventos de siniestro que afecten la presente póliza y si la aseguradora decide hacer nombramiento de ajustador o la Entidad asegurada lo solicita, la designación se efectuará de común acuerdo entre la aseguradora y el asegurado de una terna que ofrecerá la compañía y de la cual el asegurado elegirá el ajustador que considere conveniente.  
</t>
    </r>
  </si>
  <si>
    <r>
      <rPr>
        <b/>
        <sz val="11"/>
        <rFont val="Tahoma"/>
        <family val="2"/>
      </rPr>
      <t>No inspección para los vehículos que vienen asegurados (Continuidad de Amparo).</t>
    </r>
    <r>
      <rPr>
        <sz val="11"/>
        <rFont val="Tahoma"/>
        <family val="2"/>
      </rPr>
      <t xml:space="preserve">
Queda expresamente acordado, que la aseguradora concederá amparo para los vehículos registrados en la relación suministrada por la Entidad asegurada, dentro del presente proceso de contratación sin requerir inspección
</t>
    </r>
  </si>
  <si>
    <r>
      <rPr>
        <b/>
        <sz val="11"/>
        <rFont val="Tahoma"/>
        <family val="2"/>
      </rPr>
      <t>Conocimiento del riesgo.</t>
    </r>
    <r>
      <rPr>
        <sz val="11"/>
        <rFont val="Tahoma"/>
        <family val="2"/>
      </rPr>
      <t xml:space="preserve">
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
</t>
    </r>
  </si>
  <si>
    <r>
      <rPr>
        <b/>
        <sz val="11"/>
        <rFont val="Tahoma"/>
        <family val="2"/>
      </rPr>
      <t xml:space="preserve">Autorización de reparación de los vehículos, dentro de los dos (2) días hábiles siguientes a la formalización del reclamo. </t>
    </r>
    <r>
      <rPr>
        <sz val="11"/>
        <rFont val="Tahoma"/>
        <family val="2"/>
      </rPr>
      <t xml:space="preserve">
La aseguradora después de recibido el reporte o aviso de siniestro del vehículo accidentado en el curso de máximo dos (2) días hábiles impartirá al taller autorizado la orden de reparación del automotor.
</t>
    </r>
  </si>
  <si>
    <r>
      <rPr>
        <b/>
        <sz val="11"/>
        <rFont val="Tahoma"/>
        <family val="2"/>
      </rPr>
      <t>Transporte de mercancías azarosas, inflamables o explosivas.</t>
    </r>
    <r>
      <rPr>
        <sz val="11"/>
        <rFont val="Tahoma"/>
        <family val="2"/>
      </rPr>
      <t xml:space="preserve">
En contrario de lo establecido en las condiciones del presente seguro, se deja expresamente señalado y convenido, que este seguro cubre el transporte de bienes de naturaleza azarosa, explosiva, corrosiva, inflamable u oxidante que sean movilizados o transportados por el asegurado en los vehículos asegurados</t>
    </r>
  </si>
  <si>
    <r>
      <rPr>
        <b/>
        <sz val="11"/>
        <rFont val="Tahoma"/>
        <family val="2"/>
      </rPr>
      <t>Errores y omisiones e inexactitudes no intencionales.</t>
    </r>
    <r>
      <rPr>
        <sz val="11"/>
        <rFont val="Tahoma"/>
        <family val="2"/>
      </rPr>
      <t xml:space="preserve">
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
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tácticamente.
</t>
    </r>
  </si>
  <si>
    <r>
      <rPr>
        <b/>
        <sz val="10"/>
        <rFont val="Tahoma"/>
        <family val="2"/>
      </rPr>
      <t>Gastos para reparaciones temporales $2.000.000.000</t>
    </r>
    <r>
      <rPr>
        <sz val="10"/>
        <rFont val="Tahoma"/>
        <family val="2"/>
      </rPr>
      <t xml:space="preserve">
La Aseguradora indemnizará los gastos adicionales y extraordinarios requeridos para realizar reacondicionamiento, reemplazos temporales y/o provisionales o reparaciones de bienes asegurados, o construcciones provisionales o transitorias, así como el valor del arrendamiento temporal de bienes muebles o inmuebles, siempre que todo se efectúe con el fin de salvar, preservar o conservar los bienes asegurados y/o continuar o restablecer sus actividades comerciales
</t>
    </r>
  </si>
  <si>
    <r>
      <rPr>
        <b/>
        <sz val="10"/>
        <rFont val="Tahoma"/>
        <family val="2"/>
      </rPr>
      <t>Portadores externos de datos y reproducción o recuperación de la información $800.000.000</t>
    </r>
    <r>
      <rPr>
        <sz val="10"/>
        <rFont val="Tahoma"/>
        <family val="2"/>
      </rPr>
      <t xml:space="preserve">
La Aseguradora indemnizará bajo este amparo los gastos, de los portadores externos de datos y los gastos de la reproducción o reemplazo de la información contenida en cintas magnéticas, sistemas electrónicos de procesamiento de datos,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t>
    </r>
  </si>
  <si>
    <r>
      <t>Destrucción ordenada por actos de autoridad, incluyendo los generados por AMIT, Sabotaje y Terrorismo, tomas a poblaciones, municipios y ciudades por movimientos al margen de la ley.</t>
    </r>
    <r>
      <rPr>
        <sz val="10"/>
        <rFont val="Tahoma"/>
        <family val="2"/>
      </rPr>
      <t xml:space="preserve">
La presente póliza cubre los daños o pérdidas materiales de los bienes asegurados, causados directamente por la acción de la autoridad legalmente constituida u ordenada por este, al igual que los daños y perdidas ocasionadas por la acción de la autoridad ejercida con el fin de disminuir o aminorar las consecuencias de cualquiera de los riesgos amparados por esta póliza, incluidos los generados por AMIT, Sabotaje y Terrorismo, tomas a poblaciones, municipios y ciudades por movimientos al margen de la ley. Incluida la inutilización de terrenos, la demolición del bien asegurado ordenada por autoridad competente como consecuencia directa o indirecta de daños producidos por un evento amparado bajo la presente póliza.
</t>
    </r>
  </si>
  <si>
    <r>
      <t xml:space="preserve">Hundimiento del terreno, enfangamiento, derrumbamiento, deslizamiento, avalanchas, </t>
    </r>
    <r>
      <rPr>
        <sz val="10"/>
        <color indexed="8"/>
        <rFont val="Tahoma"/>
        <family val="2"/>
      </rPr>
      <t>corrimiento de tierra, caída de árboles, o de rocas, aludes u otros movimientos de la tierra que no constituyan terremoto, temblor o erupción volcánica.</t>
    </r>
  </si>
  <si>
    <r>
      <t>Conocimiento del riesgo.</t>
    </r>
    <r>
      <rPr>
        <sz val="10"/>
        <rFont val="Tahoma"/>
        <family val="2"/>
      </rPr>
      <t xml:space="preserve">
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
</t>
    </r>
  </si>
  <si>
    <r>
      <t>Designación de bienes</t>
    </r>
    <r>
      <rPr>
        <sz val="10"/>
        <rFont val="Tahoma"/>
        <family val="2"/>
      </rPr>
      <t xml:space="preserve">
La Compañía acepta el título, nombre, denominación o nomenclatura con que el asegurado identifica o describe los bienes asegurados en sus registros o libros de comercio o contabilidad.
</t>
    </r>
  </si>
  <si>
    <r>
      <t>Cobertura Automática para Equipos de Reemplazo hasta $800,000,000=</t>
    </r>
    <r>
      <rPr>
        <sz val="10"/>
        <rFont val="Tahoma"/>
        <family val="2"/>
      </rPr>
      <t xml:space="preserve">
Este seguro se extiende a cubrir todos aquellos equipos que sean instalados en reemplazo de los asegurados inicialmente bajo la póliza, mientras dure el periodo de reacondicionamiento, revisión, mantenimiento y fines similares.
Así mismo se cubren automáticamente los nuevos equipos que sean instalados para reponer o reemplazar los asegurados bajo la póliza desde el momento en que estén montados y listos para entrar en funcionamiento.</t>
    </r>
  </si>
  <si>
    <r>
      <t>Bienes bajo cuidado, control y custodia:</t>
    </r>
    <r>
      <rPr>
        <sz val="10"/>
        <rFont val="Tahoma"/>
        <family val="2"/>
      </rPr>
      <t xml:space="preserve">
Este seguro se extiende a cubrir en virtud de los amparos otorgados, los daños físicos o destrucción de los bienes por los cuales sea responsable el asegurado, mientras dichos bienes se encuentren bajo el cuidado, control y custodia del asegurado, de un empleado o representante. Sin exigencia de relación.
Objetos personales de profesores $15,000,000= evento/vigencia
Objetos personales empleados $15,000,000= evento/vigencia
Objetos personales de alumnos $15,000,000= evento/vigencia
Objeto personales de visitantes $15,000,000= evento/vigencia</t>
    </r>
  </si>
  <si>
    <r>
      <t xml:space="preserve">Cláusula de 72 horas para terremoto y riesgos de la naturaleza.
</t>
    </r>
    <r>
      <rPr>
        <sz val="10"/>
        <rFont val="Tahoma"/>
        <family val="2"/>
      </rPr>
      <t>En cuanto a terremoto, temblor o erupción volcánica y riesgos de la naturaleza, si varios de estos eventos ocurren dentro del cualquier período de 72 horas consecutivas, se tendrán como un solo siniestro y las pérdidas o daños que se causen deberán estar comprendidas en una sola reclamación, sin exceder del total de la suma asegurada y la aplicación de un solo deducible si a ello hubiere lugar.</t>
    </r>
    <r>
      <rPr>
        <b/>
        <sz val="10"/>
        <rFont val="Tahoma"/>
        <family val="2"/>
      </rPr>
      <t xml:space="preserve">
</t>
    </r>
  </si>
  <si>
    <r>
      <t>Derecho sobre el salvamento:</t>
    </r>
    <r>
      <rPr>
        <sz val="10"/>
        <rFont val="Tahoma"/>
        <family val="2"/>
      </rPr>
      <t xml:space="preserve">
En el evento que se recobre alguna suma proveniente de la venta del salvamento respecto de cualquier pérdida indemnizada por la compañía aseguradora bajo la póliza a la cual este documento se adhiere, el asegurado participará de tal recuperación en la misma proporción en que hubiese participado de la pérdida, teniendo en cuenta el deducible y el infraseguro, cuando hubiesen lugar a ellos.
Se entiende por salvamento neto el valor resultante de descontar del valor de la venta del mismo, los gastos realizados por la aseguradora para su recuperación y comercialización excluyendo los gastos administrativos de la misma.
</t>
    </r>
  </si>
  <si>
    <r>
      <t xml:space="preserve">Designación de Ajustadores </t>
    </r>
    <r>
      <rPr>
        <sz val="10"/>
        <rFont val="Tahoma"/>
        <family val="2"/>
      </rPr>
      <t xml:space="preserve">
En los eventos de siniestro que afecten la presente póliza y si la aseguradora decide hacer nombramiento de ajustador o la Entidad asegurada lo solicita, la designación se efectuará de común acuerdo entre la aseguradora y el asegurado de una terna que ofrecerá la compañía y de la cual el asegurado elegirá el ajustador que considere conveniente y acorde con el procedimiento que se establezca entre aseguradora y asegurado.</t>
    </r>
  </si>
  <si>
    <r>
      <t>Avances de pago de siniestros del 50% previa demostración de la ocurrencia y cuantía del siniestro.</t>
    </r>
    <r>
      <rPr>
        <sz val="10"/>
        <rFont val="Tahoma"/>
        <family val="2"/>
      </rPr>
      <t xml:space="preserve">
La Compañía, a petición escrita del asegurado, deberá anticiparle pagos parciales  para adelantar la reparación, reposición o reemplazo de los intereses asegurados, los cuales deben corresponder, como mínimo, al cincuenta (50%) por ciento de la estimación preliminar de la pérdida, por evento o siniestro.  En caso de que el anticipo o suma de anticipos que la Compañía adelante al asegurado llegue a exceder la suma total indemnizable a que tenga derecho, éste se compromete a devolver inmediatamente a la aseguradora el exceso pagado.
</t>
    </r>
  </si>
  <si>
    <r>
      <t xml:space="preserve">Revocación de la póliza, con término de noventa (90) días, excepto para la cobertura de Hmacc y Amit que será de 10 días.
</t>
    </r>
    <r>
      <rPr>
        <sz val="10"/>
        <rFont val="Tahoma"/>
        <family val="2"/>
      </rPr>
      <t>El presente contrato podrá ser revocado unilateralmente por la compañía, mediante noticia escrita enviada al asegurado, a su última dirección registrada, con no menos de noventa días (90) días de antelación, con excepción de las coberturas de Hmacc y Amit para los cuales solo se otorgan diez (10) días, contados a partir de la fecha del envió de la comunicación y por el asegurado en cualquier momento, mediante aviso escrito dado a la compañía. En el primer caso la prima se devolverá a prorrata y en el segundo corto plazo.
Así mismo en el caso de que la aseguradora decida no otorgar renovación o prórroga del contrato de seguro, deberá dar aviso de ello al asegurado con no menos del tiempo pactado a la fecha de vencimiento de la póliza.
Así mismo la aseguradora automáticamente deberá otorgar renovación o prórroga del contrato de seguro, siempre y cuando la entidad no realice cambios materiales y/o sustanciales que afecten directamente la póliza.</t>
    </r>
    <r>
      <rPr>
        <b/>
        <sz val="10"/>
        <rFont val="Tahoma"/>
        <family val="2"/>
      </rPr>
      <t xml:space="preserve">
</t>
    </r>
  </si>
  <si>
    <r>
      <t xml:space="preserve">Experticio técnico
</t>
    </r>
    <r>
      <rPr>
        <sz val="10"/>
        <rFont val="Tahoma"/>
        <family val="2"/>
      </rPr>
      <t>En caso de ser necesaria la designación de un perito o especialista para definir un siniestro, la designación de este será de común acuerdo entre el asegurado y la aseguradora y los costos y gastos que este genere serán asumidos por la aseguradora en aplicación a la presente póliza.</t>
    </r>
  </si>
  <si>
    <t>Se amparan equipos móviles y portátiles bajo todas las cobertura de la póliza, incluyendo el hurto simple dentro y fuera de predios. Evento $300,000,000= vigencia $600,000,000=</t>
  </si>
  <si>
    <r>
      <rPr>
        <b/>
        <sz val="10"/>
        <rFont val="Tahoma"/>
        <family val="2"/>
      </rPr>
      <t>Gastos adicionales y extraordinarios $1.500.000.000</t>
    </r>
    <r>
      <rPr>
        <sz val="10"/>
        <rFont val="Tahoma"/>
        <family val="2"/>
      </rPr>
      <t xml:space="preserve">
La aseguradora acepta indemnizar los gastos adicionales y extraordinarios requeridos para atender la ocurrencia de un evento cubierto bajo la póliza y no amparado bajo otra condición para continuar o restablecer sus actividades comerciales.
</t>
    </r>
  </si>
  <si>
    <t>Gastos adicionales equipo electrónico $1.200.000.000=</t>
  </si>
  <si>
    <r>
      <t>Supervisión en casos de reparaciones:</t>
    </r>
    <r>
      <rPr>
        <sz val="10"/>
        <rFont val="Tahoma"/>
        <family val="2"/>
      </rPr>
      <t xml:space="preserve">
En los casos en que se acuerde que el asegurador asuma directamente reparaciones a equipos siniestrados, el asegurado podrá ejercer supervisión técnica de los trabajos de reparación.</t>
    </r>
  </si>
  <si>
    <r>
      <t xml:space="preserve">Gastos para continuación de actividades y preservación de bienes, así como para arrendamiento de inmuebles, maquinaria y equipos.
</t>
    </r>
    <r>
      <rPr>
        <sz val="10"/>
        <rFont val="Tahoma"/>
        <family val="2"/>
      </rPr>
      <t>La Aseguradora indemnizará bajo la presente póliza los gastos y costos que deba realizar el asegurado para continuar con el desarrollo de sus actividades normales y preservación de bienes, incluido el arrendamiento de inmuebles, maquinaria y equipos propios de las actividades del asegurado y que hayan sido afectados por cualquiera de los eventos amparados en la póliza</t>
    </r>
    <r>
      <rPr>
        <b/>
        <sz val="10"/>
        <rFont val="Tahoma"/>
        <family val="2"/>
      </rPr>
      <t xml:space="preserve">
</t>
    </r>
  </si>
  <si>
    <r>
      <t xml:space="preserve">Gastos para la recuperación de documentos pendientes por pagar.
</t>
    </r>
    <r>
      <rPr>
        <sz val="10"/>
        <rFont val="Tahoma"/>
        <family val="2"/>
      </rPr>
      <t>La Compañía indemnizará los gastos y costos que deba realizar el asegurado para la recuperación de documentos pendientes por pagar y demás documentos contables que hayan sido afectados por la ocurrencia de un siniestro, incluido los gastos de reconstrucción de los documentos.</t>
    </r>
    <r>
      <rPr>
        <b/>
        <sz val="10"/>
        <rFont val="Tahoma"/>
        <family val="2"/>
      </rPr>
      <t xml:space="preserve">
</t>
    </r>
  </si>
  <si>
    <r>
      <t xml:space="preserve">Reposición de recibos contables propios de la actividad del asegurado, por la suma de $500’000,000 por evento/vigencia.
</t>
    </r>
    <r>
      <rPr>
        <sz val="10"/>
        <rFont val="Tahoma"/>
        <family val="2"/>
      </rPr>
      <t xml:space="preserve">Se amparan la reconstrucción de cuentas por pagar y los demás documentos contables, necesarios para el funcionamiento de la entidad y hasta por la suma indicada siempre y cuando su daño sea consecuencia de los riesgos amparados por ésta póliza. </t>
    </r>
    <r>
      <rPr>
        <b/>
        <sz val="10"/>
        <rFont val="Tahoma"/>
        <family val="2"/>
      </rPr>
      <t xml:space="preserve">
</t>
    </r>
  </si>
  <si>
    <r>
      <t xml:space="preserve">Amparo automático hasta el 10% del valor asegurado de la póliza, para bienes por el cambio de ubicación del riesgo.
</t>
    </r>
    <r>
      <rPr>
        <sz val="10"/>
        <rFont val="Tahoma"/>
        <family val="2"/>
      </rPr>
      <t>En caso de que el asegurado cambie la ubicación de los riesgos objeto de la cobertura de la póliza la presente póliza se extiende automáticamente a otorgar cobertura a  bienes en el lugar en el que el asegurado haya ubicado sus riesgos y bienes hasta el porcentaje de valor asegurado.</t>
    </r>
    <r>
      <rPr>
        <b/>
        <sz val="10"/>
        <rFont val="Tahoma"/>
        <family val="2"/>
      </rPr>
      <t xml:space="preserve">
</t>
    </r>
  </si>
  <si>
    <r>
      <t xml:space="preserve">Variaciones del riesgo.
</t>
    </r>
    <r>
      <rPr>
        <sz val="10"/>
        <rFont val="Tahoma"/>
        <family val="2"/>
      </rPr>
      <t>Teniendo en cuenta las declaraciones efectuadas por el asegurado a la iniciación de la vigencia, la compañía de seguros ha aceptado los riesgos en el estado y condiciones que se encontraban a la iniciación de la vigencia, sin embargo las variaciones o modificaciones en el estado de los mismos que ocurran durante la vigencia de la póliza están automáticamente amparados, debiendo el asegurado reportar a la aseguradora dentro del plazo indicado desde la fecha en que se sucedan u ocurran los hechos. Por lo tanto las pérdidas y daños que ocurran dentro del plazo estipulado serán indemnizados por la aseguradora haya o no dado aviso de tales modificaciones o variaciones en el estado del riesgo a la compañía de seguros.</t>
    </r>
    <r>
      <rPr>
        <b/>
        <sz val="10"/>
        <rFont val="Tahoma"/>
        <family val="2"/>
      </rPr>
      <t xml:space="preserve">
</t>
    </r>
  </si>
  <si>
    <r>
      <t xml:space="preserve">Primera opción de compra del salvamento.
</t>
    </r>
    <r>
      <rPr>
        <sz val="10"/>
        <rFont val="Tahoma"/>
        <family val="2"/>
      </rPr>
      <t xml:space="preserve">En el evento de recuperación de algún salvamento por parte de la compañía, queda entendido que el asegurado tendrá la primera opción de compra sobre dicho salvamento, no obstante primero se tendrán en cuenta los gastos si los hubiere por la recuperación del mismo. </t>
    </r>
    <r>
      <rPr>
        <b/>
        <sz val="10"/>
        <rFont val="Tahoma"/>
        <family val="2"/>
      </rPr>
      <t xml:space="preserve">
</t>
    </r>
  </si>
  <si>
    <r>
      <t xml:space="preserve">Pago de la indemnización.
</t>
    </r>
    <r>
      <rPr>
        <sz val="10"/>
        <rFont val="Tahoma"/>
        <family val="2"/>
      </rPr>
      <t xml:space="preserve">Se autoriza al asegurado para realizar los trabajos conducentes a identificar el alcance y/o magnitud de las fallas y/o adelantar la reparaciones inmediatamente después de un siniestro, adicionalmente el asegurado se reserva el derecho de solicitar a la compañía de seguros el pago de la indemnización, en dinero o mediante la reparación, y/o reposición o reconstrucción del bien o bienes afectados, o mediante giro a los contratistas y/o proveedores de servicios o suministro de éstos u otros similares con los cuales la Entidad decida reemplazarlos. La compañía a petición escrita de la Entidad efectuará el pago de la indemnización bajo estas condiciones.
</t>
    </r>
  </si>
  <si>
    <r>
      <t xml:space="preserve">Arbitramento.
</t>
    </r>
    <r>
      <rPr>
        <sz val="10"/>
        <rFont val="Tahoma"/>
        <family val="2"/>
      </rPr>
      <t>Las partes (tomador, asegurado y Asegurador) acuerdan que cualquier controversia que se suscite entre ellas con ocasión de la celebración, ejecución de las obligaciones nacidas del contrato de seguros y terminación del mismo, será dirimida por un tribunal de arbitramento, el cual estará integrado por tres (3) árbitros designados de común acuerdo por las partes, o en su defecto, por árbitros inscritos en la lista del Centro de Arbitraje y Conciliación de la Cámara de Comercio de Pereiraá. El arbitraje será en derecho y se sujetará a la normatividad jurídica vigente. Las partes fijan como domicilio la ciudad de Pereira.</t>
    </r>
    <r>
      <rPr>
        <b/>
        <sz val="10"/>
        <rFont val="Tahoma"/>
        <family val="2"/>
      </rPr>
      <t xml:space="preserve">
</t>
    </r>
  </si>
  <si>
    <r>
      <t xml:space="preserve">Ampliación del aviso del siniestro: 
</t>
    </r>
    <r>
      <rPr>
        <sz val="10"/>
        <rFont val="Tahoma"/>
        <family val="2"/>
      </rPr>
      <t>Se extiende el término de aviso de la ocurrencia del siniestro, por parte del asegurado, dentro de los noventa (90) días siguientes a la fecha en que lo haya conocido o debido conocer</t>
    </r>
  </si>
  <si>
    <r>
      <t xml:space="preserve">Revocación o cancelación de la póliza a 90 días
</t>
    </r>
    <r>
      <rPr>
        <sz val="10"/>
        <rFont val="Tahoma"/>
        <family val="2"/>
      </rPr>
      <t xml:space="preserve">El presente contrato podrá ser revocado unilateralmente por la compañía, mediante noticia escrita enviada al asegurado, a su última dirección registrada, con no menos de noventa (90) días de antelación, contados a partir de la fecha del envió de la comunicación y por el asegurado en cualquier momento, mediante aviso escrito dado a la compañía. En el primer caso la prima se devolverá a prorrata y en el segundo corto plazo.
Así mismo en el caso de que la aseguradora decida no otorgar renovación o prórroga del contrato de seguro, deberá dar aviso de ello al asegurado con no menos del tiempo pactado a la fecha de vencimiento de la póliza o al vencimiento de cada anualidad.
</t>
    </r>
  </si>
  <si>
    <r>
      <t xml:space="preserve">Designación de ajustador
</t>
    </r>
    <r>
      <rPr>
        <sz val="10"/>
        <rFont val="Tahoma"/>
        <family val="2"/>
      </rPr>
      <t>Queda entendido y aceptado que, en caso de siniestro amparado por la póliza a la cual este documento se adhiere, que requiera la designación de un perito ajustador, la compañía efectuará su contratación de común acuerdo con el asegurado.</t>
    </r>
  </si>
  <si>
    <r>
      <rPr>
        <b/>
        <sz val="10"/>
        <rFont val="Tahoma"/>
        <family val="2"/>
      </rPr>
      <t>Arbitramento.</t>
    </r>
    <r>
      <rPr>
        <sz val="10"/>
        <rFont val="Tahoma"/>
        <family val="2"/>
      </rPr>
      <t xml:space="preserve">
Las partes (tomador, asegurado y Asegurador) acuerdan que cualquier controversia que se suscite entre ellas con ocasión de la celebración, ejecución de las obligaciones nacidas del contrato de seguros y terminación del mismo, será dirimida por un tribunal de arbitramento, el cual estará integrado por tres (3) árbitros designados de común acuerdo por las partes, o en su defecto, por árbitros inscritos en la lista del Centro de Arbitraje y Conciliación de la Cámara de Comercio de Pereira. El arbitraje será en derecho y se sujetará a la normatividad jurídica vigente. Las partes fijan como domicilio la ciudad de Pereira.
</t>
    </r>
  </si>
  <si>
    <r>
      <rPr>
        <b/>
        <sz val="10"/>
        <rFont val="Tahoma"/>
        <family val="2"/>
      </rPr>
      <t>Restablecimiento automático del valor asegurado por pago de siniestro una (1) vez  y con cobro de prima adicional a prorrata.</t>
    </r>
    <r>
      <rPr>
        <sz val="10"/>
        <rFont val="Tahoma"/>
        <family val="2"/>
      </rPr>
      <t xml:space="preserve">
Se otorga igualmente restablecimiento automático del valor asegurado por pago de siniestro hasta una vez con cobro de prima ADICIONAL al básico obligatorio ya indicado. 
En caso de ser indemnizada una pérdida, el límite de responsabilidad de la compañía se reducirá en una suma igual al monto de la indemnización pagada, sin embargo, el restablecimiento de la suma asegurada a su valor inicial, se operara automáticamente desde el momento de la ocurrencia del siniestro o hasta una vez el valor asegurado, independiente que se hayan indemnizado o no los daños con cobro de prima.
</t>
    </r>
  </si>
  <si>
    <r>
      <rPr>
        <b/>
        <sz val="10"/>
        <rFont val="Tahoma"/>
        <family val="2"/>
      </rPr>
      <t>Conocimiento del riesgo.</t>
    </r>
    <r>
      <rPr>
        <sz val="10"/>
        <rFont val="Tahoma"/>
        <family val="2"/>
      </rPr>
      <t xml:space="preserve">
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
</t>
    </r>
  </si>
  <si>
    <r>
      <rPr>
        <b/>
        <sz val="10"/>
        <rFont val="Tahoma"/>
        <family val="2"/>
      </rPr>
      <t>Modificaciones a favor del asegurado.</t>
    </r>
    <r>
      <rPr>
        <sz val="10"/>
        <rFont val="Tahoma"/>
        <family val="2"/>
      </rPr>
      <t xml:space="preserve">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
</t>
    </r>
  </si>
  <si>
    <r>
      <rPr>
        <b/>
        <sz val="10"/>
        <rFont val="Tahoma"/>
        <family val="2"/>
      </rPr>
      <t>Amparo automático para nuevos predios y operaciones.</t>
    </r>
    <r>
      <rPr>
        <sz val="10"/>
        <rFont val="Tahoma"/>
        <family val="2"/>
      </rPr>
      <t xml:space="preserve">
La cobertura del seguro se extiende automáticamente, en los mismos términos y limitaciones establecidos en esta póliza, para amparar la responsabilidad extracontractual por el uso, posesión y demás  nuevas actividades desarrolladas en los nuevos predios que adquiera el asegurado o sobre los cuales obtenga el dominio o control.
</t>
    </r>
  </si>
  <si>
    <r>
      <rPr>
        <b/>
        <sz val="10"/>
        <rFont val="Tahoma"/>
        <family val="2"/>
      </rPr>
      <t>Errores y omisiones no intencionales.</t>
    </r>
    <r>
      <rPr>
        <sz val="10"/>
        <rFont val="Tahoma"/>
        <family val="2"/>
      </rPr>
      <t xml:space="preserve">
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
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tácticamente.
</t>
    </r>
  </si>
  <si>
    <r>
      <rPr>
        <b/>
        <sz val="10"/>
        <rFont val="Tahoma"/>
        <family val="2"/>
      </rPr>
      <t>Modificaciones o variaciones al estado del riesgo.</t>
    </r>
    <r>
      <rPr>
        <sz val="10"/>
        <rFont val="Tahoma"/>
        <family val="2"/>
      </rPr>
      <t xml:space="preserve">
Teniendo en cuenta las declaraciones efectuadas por el asegurado a la iniciación de la vigencia, la compañía de seguros ha aceptado los riesgos en el estado y condiciones que se encontraban a la iniciación de la vigencia, sin embargo las variaciones o modificaciones en el estado de los mismos que ocurran durante la vigencia de la póliza están automáticamente amparados, debiendo el asegurado reportar a la aseguradora. Por lo tanto las pérdidas y daños que ocurran dentro del plazo estipulado serán indemnizados por la aseguradora haya o no dado aviso de tales modificaciones o variaciones en el estado del riesgo a la compañía de seguros.
</t>
    </r>
  </si>
  <si>
    <r>
      <t>Manejo de siniestros</t>
    </r>
    <r>
      <rPr>
        <sz val="10"/>
        <color indexed="8"/>
        <rFont val="Tahoma"/>
        <family val="2"/>
      </rPr>
      <t xml:space="preserve">
La ENTIDAD por ningún motivo permitirá que el manejo de los siniestros que se llegaren a presentar  dentro de las pólizas que se pretenden contratar mediante esta Invitación, sea entregado al reasegurador o reaseguradores, y por tanto los contratos de reaseguro no deberán contener la cláusula de Control de siniestros.  Esta circunstancia deberá quedar claramente consignada dentro de las propuestas y en la redacción de la respectiva póliza.  Sin embargo, la EMPRESA aceptará la inclusión de la cláusula de Cooperación en Siniestros.</t>
    </r>
  </si>
  <si>
    <t xml:space="preserve">Obligatorio </t>
  </si>
  <si>
    <r>
      <t xml:space="preserve">Ámbito Territorial, legislacion y Jurisdiccion:  </t>
    </r>
    <r>
      <rPr>
        <sz val="10"/>
        <rFont val="Tahoma"/>
        <family val="2"/>
      </rPr>
      <t xml:space="preserve">Colombia </t>
    </r>
  </si>
  <si>
    <r>
      <t xml:space="preserve">Limite Territorial: </t>
    </r>
    <r>
      <rPr>
        <sz val="10"/>
        <rFont val="Tahoma"/>
        <family val="2"/>
      </rPr>
      <t>Mundial</t>
    </r>
  </si>
  <si>
    <t>Reconstrucción de archivos $800,000,000=</t>
  </si>
  <si>
    <r>
      <t>Perdida de contenido</t>
    </r>
    <r>
      <rPr>
        <sz val="10"/>
        <rFont val="Tahoma"/>
        <family val="2"/>
      </rPr>
      <t xml:space="preserve">
Este seguro se extiende a cubrir las pérdidas o daños de mercancías contenidas en tanques, frigoríficos y/o calefacción o similares por eventos amparados, incluyendo las pérdidas por rotura de maquinaria hasta por la suma de $ 1.200.000.000/Evento</t>
    </r>
  </si>
  <si>
    <t>Gastos Judiciales 10% valor asegurado evento / vigencia</t>
  </si>
  <si>
    <t>Gastos de defensa, cauciones y costas procesales hasta 10% del valor asegurado/evento y vigencia.</t>
  </si>
  <si>
    <t>Cobertura para reclamaciones directa o indirectamente relacionadas con SIDA, VIH y/o hepatitis o cualquier enfermedad infectocontagiosa, hasta 5% del valor asegurado/evento y vigencia.</t>
  </si>
  <si>
    <t>Costas Legales y Honorarios de Abogados, sublimitado a 10% por evento y 30% por vigencia</t>
  </si>
  <si>
    <r>
      <rPr>
        <b/>
        <sz val="10"/>
        <rFont val="Tahoma"/>
        <family val="2"/>
      </rPr>
      <t>Responsabilidad civil de la ENTIDAD frente a visitantes de los predios de la Entidad y demás lugares administrados o bajo su responsabilidad o de terceros.</t>
    </r>
    <r>
      <rPr>
        <sz val="10"/>
        <rFont val="Tahoma"/>
        <family val="2"/>
      </rPr>
      <t xml:space="preserve">
La cobertura de la presente póliza, se extiende a cubrir todos los gastos e indemnizaciones que el asegurado este legalmente obligado a pagar a terceros en calidad de visitantes a las sedes y lugares administrados o bajo su responsabilidad o de terceros por la ocurrencia de cualquier pérdida que surja en cualquiera de los predios del asegurado en el territorio colombiano</t>
    </r>
  </si>
  <si>
    <r>
      <rPr>
        <b/>
        <sz val="10"/>
        <rFont val="Tahoma"/>
        <family val="2"/>
      </rPr>
      <t>Conocimiento del riesgo</t>
    </r>
    <r>
      <rPr>
        <sz val="10"/>
        <rFont val="Tahoma"/>
        <family val="2"/>
      </rPr>
      <t xml:space="preserve">
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t>
    </r>
  </si>
  <si>
    <r>
      <rPr>
        <b/>
        <sz val="10"/>
        <rFont val="Tahoma"/>
        <family val="2"/>
      </rPr>
      <t>Designación de ajustadores de mutuo acuerdo</t>
    </r>
    <r>
      <rPr>
        <sz val="10"/>
        <rFont val="Tahoma"/>
        <family val="2"/>
      </rPr>
      <t xml:space="preserve">
En los eventos de siniestro que afecten la presente póliza y si la aseguradora decide hacer nombramiento de ajustador o la Entidad asegurada lo solicita, la designación se efectuará de común acuerdo entre la aseguradora y el asegurado de una terna que ofrecerá la compañía y de la cual el asegurado elegirá el ajustador que considere conveniente.</t>
    </r>
  </si>
  <si>
    <r>
      <rPr>
        <b/>
        <sz val="10"/>
        <rFont val="Tahoma"/>
        <family val="2"/>
      </rPr>
      <t>Uso de ascensores, elevadores, escaleras, montacargas, grúas, bandas transportadoras, equipos y similares</t>
    </r>
    <r>
      <rPr>
        <sz val="10"/>
        <rFont val="Tahoma"/>
        <family val="2"/>
      </rPr>
      <t xml:space="preserve">
La cobertura de la presente póliza, se extiende a cubrir todos los daños, gastos y perjuicios que el asegurado este legalmente obligado a pagar por cualquier ocurrencia de perjuicios causados a terceros, que surjan del uso de ascensores, elevadores, escaleras, montacargas, grúas, bandas transportadoras, equipos y similares dentro y/o fuera de los predios del asegurado en los que desarrolle actividad operados por el asegurado o por terceros</t>
    </r>
  </si>
  <si>
    <r>
      <rPr>
        <b/>
        <sz val="10"/>
        <rFont val="Tahoma"/>
        <family val="2"/>
      </rPr>
      <t>Actividades y eventos sociales, culturales y deportivos, restaurantes, cafeterías y campos deportivos</t>
    </r>
    <r>
      <rPr>
        <sz val="10"/>
        <rFont val="Tahoma"/>
        <family val="2"/>
      </rPr>
      <t xml:space="preserve">
La cobertura de la presente póliza, se extiende a cubrir todos los daños, gastos y perjuicios que el asegurado este legalmente obligado a pagar por cualquier ocurrencia de perjuicios causados a terceros, que surjan en desarrollo de actividades y eventos sociales, culturales y deportivos, restaurantes, cafeterías y campos deportivos, organizados por el asegurado, dentro y/o fuera de los predios del asegurado en los que desarrolle las actividades el asegurado o por terceros y por el uso de campos deportivos de la ENTIDAD por parte de terceros</t>
    </r>
  </si>
  <si>
    <r>
      <rPr>
        <b/>
        <sz val="10"/>
        <rFont val="Tahoma"/>
        <family val="2"/>
      </rPr>
      <t>Modificaciones a favor del asegurado</t>
    </r>
    <r>
      <rPr>
        <sz val="10"/>
        <rFont val="Tahoma"/>
        <family val="2"/>
      </rPr>
      <t xml:space="preserve">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</si>
  <si>
    <r>
      <rPr>
        <b/>
        <sz val="10"/>
        <rFont val="Tahoma"/>
        <family val="2"/>
      </rPr>
      <t>Bienes bajo cuidado, tenencia, control y custodia declarados o no por el asegurado, sublimite de $50’000.000 por evento/vigencia</t>
    </r>
    <r>
      <rPr>
        <sz val="10"/>
        <rFont val="Tahoma"/>
        <family val="2"/>
      </rPr>
      <t xml:space="preserve">
La aseguradora cubrirá el interés asegurado por propiedad perteneciente a otros,  parcial o totalmente, pero en poder del asegurado y por los que sea legalmente responsable, ya sea porque se haya vendido pero no entregado, en almacenaje, bajo cuidado, tenencia, control y custodia, para reparación procesamiento o cualquier otro motivo y que se encuentren dentro y/o fuera de  los riesgos descritos en la póliza declarados o no a la compañía por el asegurado</t>
    </r>
  </si>
  <si>
    <r>
      <rPr>
        <b/>
        <sz val="10"/>
        <rFont val="Tahoma"/>
        <family val="2"/>
      </rPr>
      <t>Amparo para actos de empleados o funcionarios</t>
    </r>
    <r>
      <rPr>
        <sz val="10"/>
        <rFont val="Tahoma"/>
        <family val="2"/>
      </rPr>
      <t xml:space="preserve">
Bajo la presente cobertura se ampara los perjuicios patrimoniales que causen los funcionarios o contratistas al servicio del asegurado en desarrollo de las actividades propias del asegurado, en el  territorio colombiano y en exterior, además de la participación de estos en eventos como ferias exposiciones y demás a los que deba asistir en cumplimiento de sus actividades.
Durante viajes al exterior, durante la participación en ferias de exposiciones en Colombia y en el exterior, los gastos de defensa para esta cobertura serán los estipulados en la carátula de la póliza
La compañía indemnizará únicamente en pesos colombianos, entendiéndose cumplida su obligación en el momento en que deposite en un banco colombiano la cantidad que está obligada a satisfacer como consecuencia de la responsabilidad del asegurado según la legislación del país respectivo</t>
    </r>
  </si>
  <si>
    <t>Gastos de preservacion $2.000.000.000</t>
  </si>
  <si>
    <t>Gastos de viaje y estadia de tecnicos $1.500.000.000</t>
  </si>
  <si>
    <t>Gastos de extinción    $2.000.000.000</t>
  </si>
  <si>
    <t>Suma asegurada corresponde a valor de reposición (excepto para los bienes asegurados por corriente debil  y rotura de maquinaria según tabla de demerito)</t>
  </si>
  <si>
    <t>Se ampara la apropiación de bienes asegurados por parte de terceros durante la ocurrencia del siniestro o posterior al hecho que generó la pérdida $300.000.000 evento/$600.000.000 vigencia.</t>
  </si>
  <si>
    <t>Se cubren los daños amparados por la póliza, que sufran los bienes que se encuentren en lugares exteriores al establecimiento o residencia o expuestos a la Intemperie.</t>
  </si>
  <si>
    <t>IVA 19%</t>
  </si>
  <si>
    <r>
      <t>No aplicación de la condición de compensación, en caso de siniestro:</t>
    </r>
    <r>
      <rPr>
        <sz val="10"/>
        <rFont val="Tahoma"/>
        <family val="2"/>
      </rPr>
      <t xml:space="preserve"> 
La aseguradora no podrá a su arbitrio exigir deducir del valor del reclamo sumas de dinero que el asegurado adeude por concepto laboral al (los) empleado (s) involucrado (s) en el acto ilícito que lo origino, a menos que exista fallo judicial debidamente ejecutoriado que a si lo determine.</t>
    </r>
  </si>
  <si>
    <t>Anticipo de indemnización hasta el 50% una vez se haya demostrado la ocurrencia y cuantía de la pérdida.</t>
  </si>
  <si>
    <r>
      <t>Mensajero particular</t>
    </r>
    <r>
      <rPr>
        <sz val="10"/>
        <rFont val="Tahoma"/>
        <family val="2"/>
      </rPr>
      <t xml:space="preserve">
Se entenderá por mensajero particular la persona mayor de edad debidamente autorizada para tal efecto.</t>
    </r>
  </si>
  <si>
    <t>Permanencia durante 72 horas para los valores dentro y fuera de caja de seguridad</t>
  </si>
  <si>
    <t>Amparo automático para toda clase de vehículos hasta  por el valor comercial o de factura con aviso 30 días</t>
  </si>
  <si>
    <t>Amparo automático de nuevos accesorios hasta por el 10% del valor comercial del vehículo con aviso 30 días.</t>
  </si>
  <si>
    <r>
      <rPr>
        <b/>
        <sz val="11"/>
        <rFont val="Arial"/>
        <family val="2"/>
      </rPr>
      <t xml:space="preserve">Cauciones judiciales sublímite de $100.000.000 </t>
    </r>
    <r>
      <rPr>
        <sz val="11"/>
        <rFont val="Arial"/>
        <family val="2"/>
      </rPr>
      <t xml:space="preserve">
Los gastos y costos en que incurran los Funcionarios Asegurados para la constitución de cauciones exigidas por las autoridades o necesarias para ejercitar derechos dentro de procedimientos civiles, penales, administrativos o disciplinarios iniciados como consecuencia de Actos incorrectos de los que se desprendiese una responsabilidad fiscal.</t>
    </r>
  </si>
  <si>
    <t>Se extiende la cobertura anteriormente descrita, a las acciones u omisiones imputables a uno o varios funcionarios que desempeñen los cargos asegurados, y que en desarrollo de sus funciones deban desempeñarse como funcionarios de la Universidad Tecnológica de Pereira por delegación en otras entidades de carácter estatal o similar a las de la Universidad Tecnológica de Pereira</t>
  </si>
  <si>
    <t xml:space="preserve">Cláusula de Revocación (solo para anexos adicionales a 90 días)  </t>
  </si>
  <si>
    <t xml:space="preserve">Amparo Automático (por 30 días para nuevos ingresos)      </t>
  </si>
  <si>
    <t>Uso de Especialistas Investigadores. Sublimitado a $300.000.000 por evento y en el agregado anual</t>
  </si>
  <si>
    <t>Costos de Reconstitución. Sublimitado a $200.000.000 por evento y en el agregado anual.</t>
  </si>
  <si>
    <t>Hurto por computador o pérdidas a traves de  sistema de computo: definición de Fraude computacional o transferencia de fondos</t>
  </si>
  <si>
    <t>Costo neto financiero con una tasa de interés máxima de 1.50% mensual sujeto a un límite máximo de indemnización de $100.000.000 por mes y $900.000.000 en el agregado anual, por un periodo máximo de indemnización de 9 meses y un deducible de un mes toda y cada pérdida. Se excluye el extravío y/o pérdida negligente de títulos.</t>
  </si>
  <si>
    <t xml:space="preserve">
Posesión o uso de máquinas y equipos de trabajo, de  cargue, descargue y de transporte dentro y fuera de los predios asegurados, Incluyendo cuando son arrendados a terceros y operados por personal del asegurado o contratado a través de empresas temporales y contratistas.</t>
  </si>
  <si>
    <r>
      <rPr>
        <b/>
        <sz val="10"/>
        <rFont val="Tahoma"/>
        <family val="2"/>
      </rPr>
      <t>Avisos, vallas, propaganda, mensajes, estacionarias y moviles y letreros dentro y fuera de los predios del asegurado incluyendo la caida accidental de objetos y partes.</t>
    </r>
    <r>
      <rPr>
        <sz val="10"/>
        <rFont val="Tahoma"/>
        <family val="2"/>
      </rPr>
      <t xml:space="preserve">
En virtud del presente anexo y con sujeción a las condiciones generales de la póliza, mediante este seguro se indemnizaran al asegurado las sumas que debiere pagar en razón de la responsabilidad civil por lesiones a terceras personas o daños a propiedades de terceros, que le sean imputables legalmente como consecuencia de la utilización de avisos y letreros instalados por el asegurado en el territorio colombiano.
</t>
    </r>
  </si>
  <si>
    <r>
      <t xml:space="preserve">Responsabilidad Civil Patronal  50% evento / 100% vigencia del valor asegurado, en exceso de las prestaciones legales. 
</t>
    </r>
    <r>
      <rPr>
        <sz val="10"/>
        <rFont val="Tahoma"/>
        <family val="2"/>
      </rPr>
      <t>Sujeto a las condiciones generales, por medio de la presente cláusula se otorga cobertura para la responsabilidad civil extracontractual del asegurado por los accidentes de trabajo de sus empleados de acuerdo con las siguientes definiciones y lo establecido en código sustantivo del trabajo.
Se entiende por “accidente de trabajo” todo suceso imprevisto y repentino que sobrevenga durante el desarrollo de las funciones laborales asignadas legal y contractualmente al empleado y que le produzca la muerte, una lesión orgánica o perturbación funcional. 
Se entiende por “empleado” toda persona que mediante contrato de trabajo o de prestación de servicios preste al asegurado un servicio personal remunerado, incluidos los de contratistas o subcontratistas o personas naturales contratistas.
La cobertura del presente anexo opera única y exclusivamente en exceso de las prestaciones previstas para las disposiciones laborales y cualquier seguro individual y colectivo a favor de los empleados.
Sin embargo se aclara que la presente póliza ampara las sumas que el asegurado deba pagar a las entidades de la seguridad social, cuando estas ejerzan las acciones de la subrogación sin deducible.
Se aclara que cuando no se permita descontar del valor de indemnización a cargo del asegurado lo pagado por la ARL la aseguradora pagará la indemnización total que deba asumir el asegurado.</t>
    </r>
  </si>
  <si>
    <r>
      <t xml:space="preserve">Reparaciones y construcciones menores hasta  $ 900.000.000
</t>
    </r>
    <r>
      <rPr>
        <sz val="10"/>
        <rFont val="Tahoma"/>
        <family val="2"/>
      </rPr>
      <t>La presente póliza se extiende a cubrir la responsabilidad civil del asegurado por los daños, lesiones causados a terceros por los contratistas y subcontratistas en el desarrollo de labores de reparación, mantenimiento y construcción, de igual forma de extiende o los daños causadas a los bienes y funcionarios del asegurado.</t>
    </r>
  </si>
  <si>
    <r>
      <t>Gastos Médicos</t>
    </r>
    <r>
      <rPr>
        <sz val="10"/>
        <rFont val="Tahoma"/>
        <family val="2"/>
      </rPr>
      <t xml:space="preserve">.  Sin deducible ni exigencia de responsabilidad civil del asegurado 30% evento / 60% vigencia del valor asegurado. 
La compañía aseguradora indemnizará hasta el límite establecido en la póliza y dentro de los términos y con sujeción a las condiciones de este seguro, los gastos razonables que se causen dentro de los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del asegurado.
El amparo que mediante ésta sección se otorga, es independiente del de responsabilidad civil extracontractual y por consiguiente, los pagos que por dicho concepto se realicen, en ningún caso pueden ser interpretados como aceptación tácita de responsabilidad y no están sujetos a la aplicación de deducible. La compañia reembolsará al asegurado o benefiiciario, segun quien lo haya pagado, los gastos medicos hospitalarios y farmaceuticos, indispensables para salvaguardar la vida o integridad personal del o los damnificados sublimitado maximo por persona a 20 SMMLV
</t>
    </r>
  </si>
  <si>
    <t>obligatorio</t>
  </si>
  <si>
    <r>
      <t xml:space="preserve">Amparo automático para nuevos establecimientos, predios y operaciones:
</t>
    </r>
    <r>
      <rPr>
        <sz val="10"/>
        <rFont val="Tahoma"/>
        <family val="2"/>
      </rPr>
      <t>La cobertura del seguro se extiende automáticamente, en los mismos términos y limitaciones establecidos en esta póliza, para amparar la responsabilidad extracontractual por el uso, posesión y demás nuevas actividades desarrolladas en los nuevos predios que adquiera el asegurado o sobre los cuales obtenga el dominio o control. Tambien se hace extensivo a otras propiedades o bienes tomados en arrendamiento o a cualquier otro titulo para su uso, situados dentro o fuera de los predios del asegurado</t>
    </r>
  </si>
  <si>
    <r>
      <t>Extensión de cobertura para bienes de propiedad del beneficiario</t>
    </r>
    <r>
      <rPr>
        <sz val="10"/>
        <rFont val="Tahoma"/>
        <family val="2"/>
      </rPr>
      <t>: 
Se aclara que esta póliza ampara la responsabilidad civil del asegurado, sus dependientes y subcontratistas por daños materiales a bienes de propiedad del contratante hasta el 15% del valor asegurado evento/vigencia</t>
    </r>
  </si>
  <si>
    <t>Se deja constancia que la presenta póliza se extiende a cubrir las demandas que le sea instauradas por lesiones o daños a terceros, durante las actividades sociales y deportivas, organizadas por la Universidad, dentro o fuera de los predios y las que realiza personal de otras entidades autorizadas por la Universidad dentro de los predios.</t>
  </si>
  <si>
    <t>Sin Deducibles</t>
  </si>
  <si>
    <t>Servicios de Consultores de Pre-Pérdida.</t>
  </si>
  <si>
    <t xml:space="preserve">Uso de Especialistas Investigadores. </t>
  </si>
  <si>
    <t>Servicios de Consultores de Pre-Pérdida. Sublímite equivalente al 10% de la prima anual, por toda y cada pérdida y en el agregado anual. Sin aplicación de deducible</t>
  </si>
  <si>
    <t>1 mes</t>
  </si>
  <si>
    <t xml:space="preserve"> OBLIGATORIA</t>
  </si>
  <si>
    <t>Coberturas Limitadas</t>
  </si>
  <si>
    <r>
      <rPr>
        <b/>
        <sz val="10"/>
        <rFont val="Tahoma"/>
        <family val="2"/>
      </rPr>
      <t>Gastos para reducir las pérdidas incluyendo el alquiler y/o arriendo de equipos por pérdidas totales y/o parciales afectados por eventos amparados $800.000.000</t>
    </r>
    <r>
      <rPr>
        <sz val="10"/>
        <rFont val="Tahoma"/>
        <family val="2"/>
      </rPr>
      <t xml:space="preserve">
La Aseguradora indemnizará bajo la presente póliza los gastos y costos que deba realizar el asegurado con el fin de reducir, evitar, disminuir o aminorar las pérdidas por la ocurrencia de cualquiera de los riesgos amparados en la póliza, independiente que el siniestro se haya generado en los predios del asegurado, incluyendo el alquiler y/o arriendo de equipos afectados por eventos amparados.
</t>
    </r>
  </si>
  <si>
    <r>
      <rPr>
        <b/>
        <sz val="10"/>
        <rFont val="Tahoma"/>
        <family val="2"/>
      </rPr>
      <t>Rotura accidental de vidrios y/o espejos internos y externos y/o domos y/o unidades sanitarias, incluyendo los generados por asonada, motín, conmoción civil o popular y huelga, vandalismo y AMIT,  Sabotaje y Terrorismo 15% del valor de edificios por evento/vigencia, SIN LA APLICACIÓN DE DEDUCIBLES.</t>
    </r>
    <r>
      <rPr>
        <sz val="10"/>
        <rFont val="Tahoma"/>
        <family val="2"/>
      </rPr>
      <t xml:space="preserve">
La Compañía indemnizará las pérdidas o daños por rotura accidental de vidrios y cristales y/ domos instalados en las dependencias del asegurado sin importar el lugar en que se encuentren colocados o instalados, causadas por cualquiera hecho accidental o los eventos amparados en la póliza, incluido los casados por asonada, motín, conmoción civil o popular y huelga, vandalismo y AMIT, Sabotaje y Terrorismo, incluidas las películas de seguridad que tengan instaladas, sin aplicación de deducible. 
</t>
    </r>
  </si>
  <si>
    <r>
      <t xml:space="preserve">Labores y materiales:
</t>
    </r>
    <r>
      <rPr>
        <sz val="10"/>
        <rFont val="Tahoma"/>
        <family val="2"/>
      </rPr>
      <t>No obstante lo estipulado en la póliza, se autoriza y se cubre al asegurado las alteraciones y/o reparaciones, modificaciones o construcciones menores en los predios asegurados, que juzgue necesarias para el funcionamiento y/o la prestación de los servicios bien sea que se lleve a cabo por el asegurado, y/o contratistas y/o Subcontratistas. Sin cobro de prima adicional.</t>
    </r>
  </si>
  <si>
    <r>
      <t>Errores y omisiones e inexactitudes.</t>
    </r>
    <r>
      <rPr>
        <sz val="10"/>
        <rFont val="Tahoma"/>
        <family val="2"/>
      </rPr>
      <t xml:space="preserve">
El tomador está obligado a declarar sinceramente los hechos o circunstancias que determinan el estado del riesgo.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
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tácitamente.
</t>
    </r>
  </si>
  <si>
    <t>Cobertura para aceites lubricantes, refrigerantes.</t>
  </si>
  <si>
    <r>
      <t>No exigencia de contratos de mantenimiento</t>
    </r>
    <r>
      <rPr>
        <sz val="10"/>
        <rFont val="Tahoma"/>
        <family val="2"/>
      </rPr>
      <t xml:space="preserve">
El mantenimiento lo pueden hacer los funcionarios del Asegurado, o las personas asignadas de acuerdo con las instrucciones  y manuales determinadas por el fabricante, incluida las personas naturales o jurídicas contratadas por la universidad para la vigencia anual.
</t>
    </r>
  </si>
  <si>
    <r>
      <t>Suspensión de energía eléctrica</t>
    </r>
    <r>
      <rPr>
        <sz val="10"/>
        <rFont val="Tahoma"/>
        <family val="2"/>
      </rPr>
      <t xml:space="preserve">
No obstante lo establecido en las exclusiones de la póliza, queda entendido que las pérdidas o daños ocasionados por un fenómeno eléctrico o electromagnético generado por la falla o interrupción el  aprovisionamiento de corriente eléctrica y su posterior restablecimiento, se encuentran amparadas por la presente póliza.</t>
    </r>
  </si>
  <si>
    <r>
      <t>Pago de indemnizaciones</t>
    </r>
    <r>
      <rPr>
        <sz val="10"/>
        <rFont val="Tahoma"/>
        <family val="2"/>
      </rPr>
      <t xml:space="preserve">
Se conviene entre las partes, que el pago de la indemnización o la autorización de reparar el bien afectado por la realización de un riesgo amparado, se hará a quien designe el asegurado, previa información escrita a la Aseguradora y con la firma del recibo de indemnización correspondiente, todo teniendo en cuenta los controles administrativos que posee la Empresa asegurada.
Igualmente se conviene que en caso de reparaciones o reposiciones, se tendrá prelación por la firma con la cual el Asegurado posea contrato de mantenimiento, teniendo que existir siempre las alternativas respecto a varias cotizaciones.</t>
    </r>
  </si>
  <si>
    <r>
      <t>Aviso de Siniestro:</t>
    </r>
    <r>
      <rPr>
        <sz val="10"/>
        <rFont val="Tahoma"/>
        <family val="2"/>
      </rPr>
      <t xml:space="preserve">
Aplicable a toda la coberturas de la póliza
No obstante lo mencionado en las condiciones generales de la póliza al ocurrir algún siniestro que pueda dar lugar a indemnización conforme a esta póliza, el Asegurado deberá Comunicarlo a la Compañía dentro de los cuarenta y cinco (45) días, excepto Terrorismo que será a diez (10) días - siguientes a la fecha en que lo haya conocido o debido conocer, suministrando datos completos sobre la naturaleza y extensión del daño o pérdida.</t>
    </r>
  </si>
  <si>
    <r>
      <t>Rotura maquinaria:</t>
    </r>
    <r>
      <rPr>
        <sz val="11"/>
        <color indexed="8"/>
        <rFont val="Tahoma"/>
        <family val="2"/>
      </rPr>
      <t xml:space="preserve"> 1% del valor de la pérdida mínimo 1 smmlv</t>
    </r>
  </si>
  <si>
    <t xml:space="preserve">Equipos móviles y portátiles: 1% del valor de la pérdida mínimo 1 smmlv </t>
  </si>
  <si>
    <r>
      <t xml:space="preserve">Responsabilidad Civil derivada de la propiedad, posesion o uso de ascensores, elevadores, escaleras, montacargas, grúas, bandas transportadoras, equipos y similares
</t>
    </r>
    <r>
      <rPr>
        <sz val="10"/>
        <rFont val="Tahoma"/>
        <family val="2"/>
      </rPr>
      <t>La cobertura de la presente póliza, se extiende a cubrir todos los daños, gastos y perjuicios que el asegurado este legalmente obligado a pagar por cualquier ocurrencia de perjuicios causados a terceros, que surjan del uso de ascensores, elevadores, escaleras, montacargas, grúas, bandas transportadoras, equipos y similares dentro y/o fuera de los predios del asegurado en los que desarrolle actividad operados por el asegurado o por terceros.</t>
    </r>
  </si>
  <si>
    <r>
      <t xml:space="preserve">Participación en ferias, exposiciones y / o desfiles nacionales e internacionales </t>
    </r>
    <r>
      <rPr>
        <sz val="10"/>
        <rFont val="Tahoma"/>
        <family val="2"/>
      </rPr>
      <t xml:space="preserve">
Bajo la presente cobertura se ampara los perjuicios que cause el asegurado con ocasión de la responsabilidad civil en que incurra por daños materiales o personales causados a terceros dentro y/o fuera de sus predios en territorio nacional y en exterior por la participación en ferias y exposiciones del asegurado, con funcionarios o empleados suyos en el desempeño de sus funciones. 
La compañía indemnizará únicamente en pesos colombianos, entendiéndose cumplida su obligación en el momento en que deposite en un banco colombiano la cantidad que está obligada a satisfacer como consecuencia de la responsabilidad del asegurado según la legislación del país respectivo y acorde con las condiciones de la presente póliza.(Para esta cobertura el ámbito se extienden a mundial)</t>
    </r>
  </si>
  <si>
    <r>
      <t xml:space="preserve">Amparo para actos de empleados o funcionarios.
</t>
    </r>
    <r>
      <rPr>
        <sz val="10"/>
        <rFont val="Tahoma"/>
        <family val="2"/>
      </rPr>
      <t>Bajo la presente cobertura se ampara los perjuicios que causen los funcionarios o contratistas al servicio del asegurado en desarrollo de las actividades propias del asegurado, en el  territorio colombiano y en exterior, además de la participación de estos en eventos como ferias exposiciones y demás a los que deba asistir en cumplimiento de sus actividades.</t>
    </r>
    <r>
      <rPr>
        <b/>
        <sz val="10"/>
        <rFont val="Tahoma"/>
        <family val="2"/>
      </rPr>
      <t xml:space="preserve">
</t>
    </r>
    <r>
      <rPr>
        <sz val="10"/>
        <rFont val="Tahoma"/>
        <family val="2"/>
      </rPr>
      <t>Durante viajes en Colombia y en el exterior en comisión de trabajo, durante la participación en ferias de exposiciones en Colombia y en el exterior, los gastos de defensa para esta cobertura serán los estipulados en la carátula de la póliza.</t>
    </r>
    <r>
      <rPr>
        <b/>
        <sz val="10"/>
        <rFont val="Tahoma"/>
        <family val="2"/>
      </rPr>
      <t xml:space="preserve">
</t>
    </r>
    <r>
      <rPr>
        <sz val="10"/>
        <rFont val="Tahoma"/>
        <family val="2"/>
      </rPr>
      <t>La compañía indemnizará únicamente en pesos colombianos, entendiéndose cumplida su obligación en el momento en que deposite en un banco colombiano la cantidad que está obligada a satisfacer como consecuencia de la responsabilidad del asegurado según la legislación del país respectivo.</t>
    </r>
    <r>
      <rPr>
        <b/>
        <sz val="10"/>
        <rFont val="Tahoma"/>
        <family val="2"/>
      </rPr>
      <t xml:space="preserve">
</t>
    </r>
  </si>
  <si>
    <r>
      <t>Actividades y eventos sociales, culturales y deportivos, restaurantes, cafeterías y campos deportivos.</t>
    </r>
    <r>
      <rPr>
        <sz val="10"/>
        <rFont val="Tahoma"/>
        <family val="2"/>
      </rPr>
      <t xml:space="preserve">
La cobertura de la presente póliza, se extiende a cubrir todos los daños, gastos y perjuicios que el asegurado este legalmente obligado a pagar por cualquier ocurrencia de perjuicios causados a terceros, que surjan en desarrollo de actividades y eventos sociales, culturales y deportivos, excursiones, restaurantes, cafeterías y campos deportivos, organizados por el asegurado, dentro y/o fuera de los predios del asegurado en los que desarrolle las actividades el asegurado o por terceros y por el uso de campos deportivos de la ENTIDAD por parte de terceros, se cubren los daños causados a los establecimientos en los cuales se hayan desarrollado los eventos objeto de la presente cobertura.
La presente póliza ofrece cobertura a excursiones, actos festivos, participación directa o indirecta en competencias deportivas de cualquier clase o modalidad incluyendo sus entrenamientos dentro y/o fuera de las dependencias y/o predios del asegurado
</t>
    </r>
  </si>
  <si>
    <t>0% del valor de la pérdida, mínimo 1 SMMLV.</t>
  </si>
  <si>
    <t>Gastos medicos 10% valor asegurado evento /vigencia</t>
  </si>
  <si>
    <r>
      <rPr>
        <b/>
        <sz val="10"/>
        <rFont val="Tahoma"/>
        <family val="2"/>
      </rPr>
      <t>Participación del asegurado en Ferias y exposiciones nacionales e internacionales relacionadas con su actividad</t>
    </r>
    <r>
      <rPr>
        <sz val="10"/>
        <rFont val="Tahoma"/>
        <family val="2"/>
      </rPr>
      <t xml:space="preserve">
Bajo la presente cobertura se ampara los perjuicios que cause el asegurado con ocasión de la responsabilidad civil en que incurra por daños materiales o personales causados a terceros dentro y/o fuera de sus predios en territorio nacional y en exterior por la participación en ferias y exposiciones con la participación del asegurado, con la participación de funcionarios o empleados suyos en el desempeño de sus funciones, así
Durante viajes al exterior, durante la participación en ferias de exposiciones en Colombia y en el exterior
La compañía indemnizará únicamente en pesos colombianos, entendiéndose cumplida su obligación en el momento en que deposite en un banco colombiano la cantidad que está obligada a satisfacer como consecuencia de la responsabilidad del asegurado según la legislación del país respectivo.
</t>
    </r>
  </si>
  <si>
    <t xml:space="preserve">Asistencia jurídica en procesos penales, civiles y de tránsito </t>
  </si>
  <si>
    <t>Muerte accidental $7,000,000</t>
  </si>
  <si>
    <t>Incapacidad total y permanente $8,000,000</t>
  </si>
  <si>
    <t>Muerte por cualquier causa $7,000,000</t>
  </si>
  <si>
    <t>Extensión de cobertura de gastos de traslado por accidente de personal administrativo, padres o familia que visitan las instalaciones. $300,000 limite de 10 eventos durante la vigencia</t>
  </si>
  <si>
    <r>
      <t>Incremento en costos de operación hasta $1.000.000.000 por evento/vigencia por daños generados a equipos eléctricos y electrónicos, equipo técnico y de comunicación, límite por evento y en el agregado anual.</t>
    </r>
    <r>
      <rPr>
        <sz val="10"/>
        <rFont val="Tahoma"/>
        <family val="2"/>
      </rPr>
      <t xml:space="preserve">
La Compañía indemnizará al asegurado el incremento en los costos de operación en que incurra el asegurado, por daños generados a equipos eléctricos y electrónicos, equipo técnico y de comunicación que deba realizar el asegurado afectados por el siniestro, acorde con la actividad del asegurado para continuar con el desarrollo de las actividades y operaciones propias del asegurado.
</t>
    </r>
  </si>
  <si>
    <t xml:space="preserve">Manejo y almacenamiento de materiales combustibles y explosivos. </t>
  </si>
  <si>
    <t xml:space="preserve">-$100,000,000= persona / $500,000,000 evento /vigencia                                                   </t>
  </si>
  <si>
    <r>
      <t>Limitación de la agravación del riesgo y limitación de los efectos de las garantías</t>
    </r>
    <r>
      <rPr>
        <sz val="10"/>
        <rFont val="Tahoma"/>
        <family val="2"/>
      </rPr>
      <t xml:space="preserve">
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r>
  </si>
  <si>
    <r>
      <t xml:space="preserve">Vehículos propios y no propios: 30% evento / 60% vigencia, del valor asegurado, en exceso de los límites del seguro de automóviles
</t>
    </r>
    <r>
      <rPr>
        <sz val="10"/>
        <rFont val="Tahoma"/>
        <family val="2"/>
      </rPr>
      <t>Mediante este anexo se indemnizarán los daños que cause el asegurado en razón de la responsabilidad civil por lesiones a terceras personas o daños a propiedades de terceros que le sean imputables legalmente como consecuencia de la utilización en el giro normal de sus negocios, de vehículos propios o no propios incluido los de servicio público, en exceso de los limites contratados en el seguro de automóviles del vehículo causante del accidente y daños. En caso que el vehículo que ocasionó los daños no cuente con póliza de automóviles la cobertura de los daños será asumida por la presente póliza hasta el monto del límite fijado. 100.000.000 / 100.000.000 / 200.000.000</t>
    </r>
  </si>
  <si>
    <t>Se cubre la responsabilidad civil contratactual derivada de la operación de los equipos y bienes que ocasionen daños a los bienes o personas relacionadas contractualmente con la Universidad</t>
  </si>
  <si>
    <t>Se amparan las movilizaciones realizadas por mensajero particular o persona designada para hacer esta labor por sus propios medios y/o en uso de motocicleta, incluyendo las movilizaciones a pie hasta 300 metros a la redonda del predio asegurado</t>
  </si>
  <si>
    <r>
      <rPr>
        <b/>
        <sz val="10"/>
        <rFont val="Tahoma"/>
        <family val="2"/>
      </rPr>
      <t>Cobertura para adecuación de normas de sismo resistencia NSR-10</t>
    </r>
    <r>
      <rPr>
        <b/>
        <sz val="10"/>
        <color indexed="36"/>
        <rFont val="Tahoma"/>
        <family val="2"/>
      </rPr>
      <t xml:space="preserve"> </t>
    </r>
    <r>
      <rPr>
        <sz val="10"/>
        <rFont val="Tahoma"/>
        <family val="2"/>
      </rPr>
      <t xml:space="preserve">
Mediante la presente condición, el proponente se compromete a extender la cobertura del seguro, a indemnizar los costos y gastos razonables en que incurra el asegurado, cuando a consecuencia de un evento asegurado bajo la póliza, la reparación y/o reconstrucción de edificios y/o obras civiles que sufran daños estructurales, conlleve la adecuación a normas de sismo-resistencia vigentes al momento de efectuarse la reparación y/o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 del amparo afectado.</t>
    </r>
  </si>
  <si>
    <t>Se deja constancia que dentro del valor asegurado de Edificios y/o obras civiles se encuentran incluidos la adecuacion a norma NSR y RETIE vigente al momento del siniestro.</t>
  </si>
  <si>
    <r>
      <t>Interes Asegurable Obligatorio</t>
    </r>
    <r>
      <rPr>
        <sz val="10"/>
        <rFont val="Tahoma"/>
        <family val="2"/>
      </rPr>
      <t xml:space="preserve">
Los perjuicios patrimoniales y extrapatrimoniales que sean imputable al asegurado con motivo de la responsabilidad civil extracontractual directa o indirecta, </t>
    </r>
    <r>
      <rPr>
        <sz val="10"/>
        <rFont val="Tahoma"/>
        <family val="2"/>
      </rPr>
      <t xml:space="preserve">productos y operaciones terminadas, costas y gastos de proceso, originada dentro y/o fuera de sus instalaciones, en el desarrollo de sus actividades o en lo relacionado con ella, lo mismo que los actos de sus empleados, profesores, estudiantes y funcionarios y/o personas naturales o jurídicas en las cuales el asegurado haya encargado o delegado el desarrollo o control o vigilancia de las mismas, donde sean ejecutadas dentro y/o fuera del territorio nacional (se aclara que se incluye la cobertura de culpa grave en los términos del artículo 1127 del Código de Comercio, excluyendo el Dolo) </t>
    </r>
  </si>
  <si>
    <t xml:space="preserve">Operaciones bajo tierra, abandono y/o dejación parcial, perforaciones, excavaciones y demás actividades similares que deba realizar el asegurado en el desarrollo de sus actividades, dentro y/o fuera de los predios del asegurado
</t>
  </si>
  <si>
    <r>
      <t xml:space="preserve">Amparos:
</t>
    </r>
    <r>
      <rPr>
        <sz val="10"/>
        <rFont val="Tahoma"/>
        <family val="2"/>
      </rPr>
      <t xml:space="preserve">De acuerdo con lo requerido en el decreto 2269 de 1993 de la superintendencia  de industria y comercio, incluido, predios, labores y operaciones y gastos médicos, es decir se otorga cobertura de responsabilidad civil frente a terceros y/o usuarios de los servicios para los cuales ha sido acreditado.
Como parte del objeto contractual aplica la resolución 10-lab-029  expedida por el Organismo Nacional de Acreditación - ONAC.
De esta manera se ampara la RC Extracontractual que incurran los funcionarios del laboratorio en el desarrollo del objeto de la presente póliza.
Bajo esta póliza se amparan </t>
    </r>
    <r>
      <rPr>
        <sz val="10"/>
        <color indexed="10"/>
        <rFont val="Tahoma"/>
        <family val="2"/>
      </rPr>
      <t xml:space="preserve">laboratorios activos </t>
    </r>
    <r>
      <rPr>
        <sz val="10"/>
        <rFont val="Tahoma"/>
        <family val="2"/>
      </rPr>
      <t>del asegurado y organismos evaluadores</t>
    </r>
  </si>
  <si>
    <t>Fecha de retroactividad: Septiembre 5 de 2008</t>
  </si>
  <si>
    <r>
      <t xml:space="preserve">Movilización a nivel nacional e internacional para los equipos que para el cumplimiento de la misión de la Universidad sea necesario movilizar incluyendo cobertura de Daños por cualquier causa, Hurto Simple y Hurto Calificado
</t>
    </r>
    <r>
      <rPr>
        <sz val="10"/>
        <rFont val="Tahoma"/>
        <family val="2"/>
      </rPr>
      <t xml:space="preserve">La presente póliza se extiende a otorgar cobertura para todos los equipos móviles y portátiles, daños por cualquier causa incluyendo Hurto Simple y Hurto Calificado, durante su movilización en territorio colombiano y en el exterior, por lo tanto, la aseguradora indemnizará al asegurado las pérdidas y daños que sufran los bienes sin importar el lugar en que se encuentren en el momento de la ocurrencia del siniestro.
</t>
    </r>
  </si>
  <si>
    <t>08 de Abril de 2018 a las 0:00 horas al 08 de Abril de 2019 a las 0:00 horas</t>
  </si>
  <si>
    <r>
      <rPr>
        <b/>
        <sz val="11"/>
        <rFont val="Tahoma"/>
        <family val="2"/>
      </rPr>
      <t>Derechos sobre salvamento.</t>
    </r>
    <r>
      <rPr>
        <sz val="11"/>
        <rFont val="Tahoma"/>
        <family val="2"/>
      </rPr>
      <t xml:space="preserve">
En el evento que se recobre alguna suma proveniente de la venta del salvamento respecto de cualquier pérdida indemnizada por la compañía aseguradora bajo la póliza a la cual este documento se adhiere, el asegurado participará de tal recuperación en la misma proporción en que hubiese participado de la pérdida, teniendo en cuenta el deducible y el infraseguro, cuando hubiesen lugar a ellos.
Se entiende por salvamento neto el valor resultante de descontar del valor de la venta del mismo, los gastos realizados por la aseguradora para su recuperación y comercialización excluyendo los gastos administrativos de la misma.</t>
    </r>
  </si>
  <si>
    <r>
      <rPr>
        <b/>
        <sz val="11"/>
        <rFont val="Tahoma"/>
        <family val="2"/>
      </rPr>
      <t>Actos de autoridad, incluyendo los generados por AMIT, Sabotaje y Terrorismo, tomas a poblaciones, municipios y ciudades por movimientos al margen de la ley.</t>
    </r>
    <r>
      <rPr>
        <sz val="11"/>
        <rFont val="Tahoma"/>
        <family val="2"/>
      </rPr>
      <t xml:space="preserve">
La presente póliza cubre los daños o pérdidas materiales de los vehículos asegurados, causados directamente por la acción de la autoridad legalmente constituida u ordenada por esta, al igual que los daños y pérdidas ocasionadas por la acción de la autoridad  ejercida con el fin de disminuir o aminorar las consecuencias de cualquiera de los riesgos amparados por esta póliza, incluidos los generados por AMIT, Sabotaje y Terrorismo, tomas a poblaciones, municipios y ciudades por movimientos al margen de la ley.</t>
    </r>
  </si>
  <si>
    <r>
      <rPr>
        <b/>
        <sz val="11"/>
        <rFont val="Tahoma"/>
        <family val="2"/>
      </rPr>
      <t>Modificaciones a favor del asegurado.</t>
    </r>
    <r>
      <rPr>
        <sz val="11"/>
        <rFont val="Tahoma"/>
        <family val="2"/>
      </rPr>
      <t xml:space="preserve">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</si>
  <si>
    <r>
      <rPr>
        <b/>
        <sz val="11"/>
        <rFont val="Tahoma"/>
        <family val="2"/>
      </rPr>
      <t>Lucro Cesante para Vehículos Pesados:</t>
    </r>
    <r>
      <rPr>
        <sz val="11"/>
        <rFont val="Tahoma"/>
        <family val="2"/>
      </rPr>
      <t xml:space="preserve"> 
En caso de siniestro del vehículo por daños o por hurto, parcial o total, el Asegurado recibirá de La Aseguradora, en adición a la indemnización de la pérdida, la suma diaria especificada, liquidada de la siguiente forma según el caso: 
PARCIAL DAÑOS 10 S.M.L.D.V. HASTA MÁX 10 DÍAS, PASADOS 10 DÍAS HÁBILES DE LA RADICACIÓN DEL RECLAMO 
PARCIAL HURTO 10 S.M.L.D.V.  HASTA MÁX 10 DÍAS, PASADOS 10 DÍAS HÁBILES DE LA RADICACIÓN DEL RECLAMO 
TOTAL DAÑOS 10 S.M.L.D.V.  HASTA MÁX 15 DÍAS, PASADOS 10 DÍAS HÁBILES DE LA RADICACIÓN DEL RECLAMO 
TOTAL HURTO 10 S.M.L.D.V. HASTA MÁX 15 DÍAS, PASADOS 10 DÍAS HÁBILES DE LA RADICACIÓN DEL RECLAMO 
</t>
    </r>
  </si>
  <si>
    <t>Actualmente en la póliza se encuentran 15995 asegurados</t>
  </si>
  <si>
    <t xml:space="preserve">Continuidad de Amparo:   Sin limitaciones en su estado de salud, edad o circunstancia de suscripción </t>
  </si>
  <si>
    <t>Vehiculo de reemplazo para livianos</t>
  </si>
  <si>
    <t xml:space="preserve">Se aclara que los vehículos que estén asignados al laboratorio de Pruebas Dinámicas se movilizan por todo el pais </t>
  </si>
  <si>
    <t>Asistencia en viaje para livianos y pesados</t>
  </si>
  <si>
    <t>Extensión de cobertura para Perjuicios Financieros por Contaminación y Gastos y Costos de Defensa por Contaminación (sublimite de $100.000.000 evento / $300.000.000)</t>
  </si>
  <si>
    <t>08 de Abril de 2019 a las 0:00 horas al 08 de Abril de 2020 a las 0:00 horas</t>
  </si>
  <si>
    <r>
      <t xml:space="preserve">OBJETO:  </t>
    </r>
    <r>
      <rPr>
        <sz val="11"/>
        <rFont val="Tahoma"/>
        <family val="2"/>
      </rPr>
      <t>Toda propiedad real y personal de toda clase y descripción, perteneciente al Asegurado o que tenga interés asegurable, incluyendo los recibidos a cualquier titulo, bajo su cuidado tenencia o control o por las cuales el Asegurado pueda ser legalmente responsable.</t>
    </r>
  </si>
  <si>
    <r>
      <t xml:space="preserve">INTERÉS ASEGURADO:  </t>
    </r>
    <r>
      <rPr>
        <sz val="11"/>
        <rFont val="Tahoma"/>
        <family val="2"/>
      </rPr>
      <t>Toda propiedad real o personal, bienes materiales de propiedad de la UNIVERSIDAD, o de terceros que se hallen bajo su responsabilidad, tenencia, cuidado, custodia, control o por las cuales sea legal o contractualmente responsable, y en general los recibidos a cualquier título o por los que tenga algún interés asegurable, ubicados en el territorio nacional, dentro o fuera de las instalaciones de la UNIVERSIDAD y/o en predios de terceros y/o que se encuentren a la intemperie y/o instalados en vehículos automotores y los utilizados en desarrollo del objeto social de la UNIVERSIDAD, consistentes principalmente pero no limitados en los siguientes:</t>
    </r>
  </si>
  <si>
    <r>
      <rPr>
        <b/>
        <sz val="11"/>
        <rFont val="Tahoma"/>
        <family val="2"/>
      </rPr>
      <t xml:space="preserve">Dineros: </t>
    </r>
    <r>
      <rPr>
        <sz val="11"/>
        <rFont val="Tahoma"/>
        <family val="2"/>
      </rPr>
      <t>Dinero, divisas y títulos valores, dentro y fuera de caja fuerte. Dinero líquido representado por billetes bancarios y/o monedas de cualquier país. Bajo este concepto se incluyen a su vez, letras de cambio, pagarés, cheques bancarios y demás que apliquen para la UNIVERSIDAD.</t>
    </r>
  </si>
  <si>
    <r>
      <rPr>
        <b/>
        <sz val="11"/>
        <rFont val="Tahoma"/>
        <family val="2"/>
      </rPr>
      <t>Equipo eléctrico y electrónico:</t>
    </r>
    <r>
      <rPr>
        <sz val="11"/>
        <rFont val="Tahoma"/>
        <family val="2"/>
      </rPr>
      <t xml:space="preserve"> consistente en pero no limitado a equipos de televisión, de detección, fotografía, proyección, protectores, video grabadoras, sistemas de alarma, equipos de oficina eléctricos y electrónicos, equipos de laboratorio y demás equipos con sus accesorios requeridos para llevar a cabo la actividad de la UNIVERSIDAD</t>
    </r>
  </si>
  <si>
    <r>
      <rPr>
        <b/>
        <sz val="11"/>
        <rFont val="Tahoma"/>
        <family val="2"/>
      </rPr>
      <t>Equipos de Computo e Impresoras y sus accesorios:</t>
    </r>
    <r>
      <rPr>
        <sz val="11"/>
        <rFont val="Tahoma"/>
        <family val="2"/>
      </rPr>
      <t xml:space="preserve"> consistentes pero no limitados a equipos de cómputo (computadoras considerados integralmente con todos sus accesorios de computación o procesamiento electrónico de datos, y equipos periféricos, como son: CPU, pantalla, filtros, monitor, mouse, reguladores de voltaje), scanner, ploters, servidores, impresoras.</t>
    </r>
  </si>
  <si>
    <r>
      <rPr>
        <b/>
        <sz val="10"/>
        <rFont val="Tahoma"/>
        <family val="2"/>
      </rPr>
      <t>Edificios:</t>
    </r>
    <r>
      <rPr>
        <sz val="10"/>
        <rFont val="Tahoma"/>
        <family val="2"/>
      </rPr>
      <t xml:space="preserve"> Consistentes pero no limitados a estructuras, cimientos, construcciones fijas con todas sus adiciones y en general toda clase de construcciones propias y no propias e instalaciones permanentes que formen parte de las construcciones y edificios e inherentes a ellos, de propiedad de la UNIVERSIDAD, bajo su responsabilidad, tenencia y/o control, incluyendo: Anexos, escaleras externas, instalaciones eléctricas, de comunicación, intercomunicación o sonido y mejoras locativas, estructuras, instalaciones sanitarias, alcantarillado, para agua; así como líneas, redes, cableado, contadores, redes de gas y demás instalaciones de servicios públicos cuya propiedad, tenencia y/o responsabilidad esté a cargo de la UNIVERSIDAD (dentro o fuera de los predios o edificaciones); aire acondicionado (subterráneas o no), sistema de drenaje y aguas negras, tuberías, conductos, desagües, tanques para almacenamiento, ductos, mallas, chimeneas, patios, aceras, instalaciones permanentes de protección contra incendio y demás instalaciones que se hallen o no por debajo del nivel del suelo y/o subterráneas, cimentaciones (elementos de apoyo de las estructuras tales como zapatas, vigas de fundación, losas de fundación, pilas, pilotes, entre otros), muros de contención, avisos, vallas, tanques, vidrios internos y externos que conforman y hacen parte de las construcciones y mejoras locativas y demás instalaciones similares que formen parte integrante del edificio o edificios asegurados, aunque no se hayan mencionado específicamente, entre otros. Se incluyen igualmente los costos de adaptación de las estructuras siniestradas, al último Código de Construcciones Sismo-resistentes en Colombia.</t>
    </r>
  </si>
  <si>
    <r>
      <rPr>
        <b/>
        <sz val="11"/>
        <rFont val="Tahoma"/>
        <family val="2"/>
      </rPr>
      <t>Equipos Móviles y Portátiles</t>
    </r>
    <r>
      <rPr>
        <sz val="11"/>
        <rFont val="Tahoma"/>
        <family val="2"/>
      </rPr>
      <t xml:space="preserve"> consistente en pero no limitados a computadores portátiles, equipos de proyección, video grabadores, fotografía, proyección, tablets y demás equipos con sus accesorios.</t>
    </r>
  </si>
  <si>
    <r>
      <rPr>
        <b/>
        <sz val="11"/>
        <rFont val="Tahoma"/>
        <family val="2"/>
      </rPr>
      <t>Contenidos</t>
    </r>
    <r>
      <rPr>
        <sz val="11"/>
        <rFont val="Tahoma"/>
        <family val="2"/>
      </rPr>
      <t xml:space="preserve"> consistentes en pero no limitados a: suministros, medicamentos, muebles y enseres, equipos de oficina, herramientas, material didáctico, libros, elementos deportivos, instrumentos musicales y demás elementos propios de la Universidad o por los que sea responsable.  Incluido Buses placas NEJ819, NEJ820 Y OVD026 como aula lúdica, el vehículo prototipo de Formula 1 y la Ambulancia de placa VLH 449 como aula didáctica. 
</t>
    </r>
  </si>
  <si>
    <r>
      <t xml:space="preserve">Edificios: </t>
    </r>
    <r>
      <rPr>
        <sz val="10"/>
        <rFont val="Tahoma"/>
        <family val="2"/>
      </rPr>
      <t xml:space="preserve">Costo de reconstrucción. </t>
    </r>
    <r>
      <rPr>
        <b/>
        <sz val="10"/>
        <rFont val="Tahoma"/>
        <family val="2"/>
      </rPr>
      <t xml:space="preserve">
Maquinaria, Equipos Eléctricos y Electrónicos y Contenidos en General: </t>
    </r>
    <r>
      <rPr>
        <sz val="10"/>
        <rFont val="Tahoma"/>
        <family val="2"/>
      </rPr>
      <t xml:space="preserve">Reposición a nuevo
</t>
    </r>
  </si>
  <si>
    <r>
      <rPr>
        <b/>
        <sz val="11"/>
        <rFont val="Tahoma"/>
        <family val="2"/>
      </rPr>
      <t>Máquina y Equipo:</t>
    </r>
    <r>
      <rPr>
        <sz val="11"/>
        <rFont val="Tahoma"/>
        <family val="2"/>
      </rPr>
      <t xml:space="preserve"> consistente pero no limitada a toda la maquinaria, equipos, accesorios, herramientas, propios y complementarios de la actividad desarrollada por la UNIVERSIDAD, instalaciones eléctricas, de agua, de aire, de combustibles y similares que correspondan a maquinaria; equipos para manejo y movilización de materiales, maquinaria y equipo de servicio tales como aires acondicionados, transformadores, estaciones y subestaciones eléctricas, plantas eléctricas, calderas, compresores de aire, motobombas; equipos móviles para extinción de incendios; prototipos, ascensores, grúas, malacates, escaleras eléctricas, maquinaria y equipo del casino y en general todo elemento correspondiente a maquinaria, herramienta y equipo, aunque no se haya determinado específicamente, de propiedad de la UNIVERSIDAD por los cuales sea responsable.</t>
    </r>
  </si>
  <si>
    <r>
      <t xml:space="preserve">MODALIDAD DEL SEGURO: </t>
    </r>
    <r>
      <rPr>
        <sz val="10"/>
        <rFont val="Tahoma"/>
        <family val="2"/>
      </rPr>
      <t>Todo Riesgo de pérdida o daño material por cualquier causa no expresamente excluida, sea que dichos bienes estén en uso e inactivos y se encuentren dentro o fuera de los predios del asegurado, incluyendo Terremoto, Temblor y/o Erupción Volcánica al 100%, Asonada, motín conmoción civil o popular, huelga y actos mal intencionados de terceros, terrorismo.</t>
    </r>
  </si>
  <si>
    <t>Sustracción con violencia para todos los bienes asegurados</t>
  </si>
  <si>
    <t>Hurto simple y Calificado</t>
  </si>
  <si>
    <t>Cobertura todo riesgo dentro y fuera de predios para instrumentos musicales con un sublimite de $1.000.000.000</t>
  </si>
  <si>
    <t>Extensión a bienes de visitantes y empleados $300.000.000 evento/vigencia (se excluyen dineros y joyas)</t>
  </si>
  <si>
    <r>
      <rPr>
        <b/>
        <sz val="10"/>
        <rFont val="Tahoma"/>
        <family val="2"/>
      </rPr>
      <t>Gastos para la reproducción o reemplazo de información y archivos $800.000.000</t>
    </r>
    <r>
      <rPr>
        <sz val="10"/>
        <rFont val="Tahoma"/>
        <family val="2"/>
      </rPr>
      <t xml:space="preserve">
La Compañía indemnizará bajo este amparo la reproducción o reemplazo de la información contenida en documentos, manuscritos, croquis, dibujos, patrones, planos, moldes yo/ modelos, sellos, recibos, libros de comercio, títulos valores, cintas magnéticas, sistemas electrónicos de procesamiento de datos y demás sistemas de almacenamiento de información, archivos de contabilidad y registros, incluyendo el arrendamiento de equipos y el pago de digitadores y programadores de sistemas, necesarios para recopilar o reconstruir de nuevo toda la información destruida, averiada o inutilizada por el siniestro, incluidos los gastos de la trascripción y/o reconstrucción, honorarios y demás gastos a que haya lugar
</t>
    </r>
  </si>
  <si>
    <t>Honorarios profesionales $3.000.000.000</t>
  </si>
  <si>
    <t>Honorarios de arquitectos, interventore,s ingenierios, tecnicos, conslutores y gastos de viaje$ 2.000.000.000</t>
  </si>
  <si>
    <t>Gastos de flete aereo $500.000.000</t>
  </si>
  <si>
    <t>Gastos extras por trabajo nocturno, dias festivos, flete expreso $1.000.000.000</t>
  </si>
  <si>
    <r>
      <t>Gastos adicionales por arrendamiento 12 meses, con un agregado por vigencia de $10.000’000.000 (por mes $830.000.000)</t>
    </r>
    <r>
      <rPr>
        <sz val="10"/>
        <rFont val="Tahoma"/>
        <family val="2"/>
      </rPr>
      <t xml:space="preserve">
Por el presente amparo se cubre en los términos aquí previstos, los gastos adicionales por arrendamientos que el asegurado deba efectuar en caso de eventos amparados por la póliza.
</t>
    </r>
  </si>
  <si>
    <r>
      <t>NOTA:</t>
    </r>
    <r>
      <rPr>
        <sz val="10"/>
        <rFont val="Tahoma"/>
        <family val="2"/>
      </rPr>
      <t xml:space="preserve"> Los anteriores límites operan como valor adicional a la suma asegurada y sin aplicación de deducible.</t>
    </r>
  </si>
  <si>
    <r>
      <t>No concurrencia de deducible aplicando el deducible mas bajo.</t>
    </r>
    <r>
      <rPr>
        <sz val="10"/>
        <rFont val="Tahoma"/>
        <family val="2"/>
      </rPr>
      <t xml:space="preserve">
De presentarse una pérdida indemnizable bajo la presente póliza y sí para la misma existen deducibles diferentes, para efectos de la indemnización se aplicará el deducible mas bajo</t>
    </r>
  </si>
  <si>
    <r>
      <t xml:space="preserve">Cobertura automática para nuevas propiedades: </t>
    </r>
    <r>
      <rPr>
        <sz val="10"/>
        <rFont val="Tahoma"/>
        <family val="2"/>
      </rPr>
      <t>hasta la suma de $5.000.000.000 de las nuevas propiedades adquiridos y/o construidas por la Entidad durante la vigencia de la póliza con aviso cada 90 días a la aseguradora, con cobro de la prima proporcional a prorrata
Todas las nuevas propiedades, adquiridos y/o contruidas por el Asegurado durante la vigencia de la póliza, localizados dentro o fuera de los predios del asegurado descritos en la póliza, quedan amparados automáticamente contra pérdidas o daños, o gastos, o costos, o todos combinados, causados por cualquiera de los riesgos cubiertos.
El Asegurado declarará las propiedades adquiridas y/o construidas mencionadas bajo la presente condición dentro de un plazo de noventa (90) días calendario, contados a partir de fecha en que las propiedades queden bajo responsabilidad del asegurado, sobre el valor reportado la aseguradora realizará el ajuste de prima a que haya lugar a prorrata.</t>
    </r>
  </si>
  <si>
    <r>
      <t>Cobertura automática para nuevos bienes hasta la suma de $1.000.000.000 de los bienes adquiridos por la Entidad durante la vigencia de la póliza con aviso cada 90 días a la aseguradora, con cobro de la prima proporcional a prorrata</t>
    </r>
    <r>
      <rPr>
        <sz val="10"/>
        <rFont val="Tahoma"/>
        <family val="2"/>
      </rPr>
      <t xml:space="preserve">
Todos los nuevos bienes, adquiridos por el Asegurado durante la vigencia de la póliza, localizados dentro o fuera de los predios del asegurado descritos en la póliza, quedan amparados automáticamente contra pérdidas o daños, o gastos, o costos, o todos combinados, causados por cualquiera de los riesgos cubiertos, con exclusión de los que puedan ocurrir durante su transporte. De igual forma se otorga cobertura a los bienes que sean instalados para reponer o reemplazar los bienes asegurados afectados por el siniestro desde su instalación o puesta en funcionamiento y durante el periodo de reacondicionamiento, revisión, mantenimiento o fines similares. 
El Asegurado declarará los bienes adquiridos mencionadas bajo la presente condición dentro de un plazo de noventa (90) días calendario, contados a partir de fecha en que los bienes queden bajo responsabilidad del asegurado, sobre el valor reportado la aseguradora realizará el ajuste de prima a que haya lugar a prorrata.
</t>
    </r>
  </si>
  <si>
    <r>
      <t xml:space="preserve">Traslados temporales y/o movilización de bienes hasta, por la suma de $1.500’000,000. </t>
    </r>
    <r>
      <rPr>
        <sz val="10"/>
        <rFont val="Tahoma"/>
        <family val="2"/>
      </rPr>
      <t xml:space="preserve">
En virtud de la presente cláusula, están amparadas las partes movibles de edificios y los contenidos y demás bienes del asegurado que deban ser trasladados temporalmente a otro sitio dentro o fuera de los predios del asegurado para su uso y/o desarrollo de las actividades del asegurado, reparación, limpieza, renovación, acondicionamiento, revisión, mantenimiento, hasta por el límite fijado, contra los riesgos previstos en ella durante el tiempo que permanezcan en otros sitios en el territorio de la República de Colombia y/o en el Exterior, contados a partir de la fecha de ingreso a dichos sitios, sin exceder en ningún caso la vigencia de la póliza.
De igual forma la presente póliza se extiende a cubrir los equipos y bienes descritos en la póliza ya sea que tales elementos estén o no trabajando o hayan sido desmontados para reparación, limpieza, reparación, reacondicionamiento o cuando sean desmontados trasladados, montados y probados dentro y/o fuera de los predios del asegurado
</t>
    </r>
  </si>
  <si>
    <r>
      <t xml:space="preserve">Cláusula de Conjuntos </t>
    </r>
    <r>
      <rPr>
        <sz val="10"/>
        <rFont val="Tahoma"/>
        <family val="2"/>
      </rPr>
      <t xml:space="preserve">
Sí como consecuencia de un evento amparado por la póliza, una máquina, pieza o equipo integrante de un conjunto, sufre daños que no permita su reparación o reemplazo, la Aseguradora se compromete a indemnizar y cubrir el siniestro respectivo, incluyendo el Hardware y el Software que sufran daño material y los demás equipos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t>
    </r>
  </si>
  <si>
    <r>
      <rPr>
        <b/>
        <sz val="10"/>
        <rFont val="Tahoma"/>
        <family val="2"/>
      </rPr>
      <t>Reparaciones provisionales o transitorias para acelerar la reparación $1,500,000,000</t>
    </r>
    <r>
      <rPr>
        <sz val="10"/>
        <rFont val="Tahoma"/>
        <family val="2"/>
      </rPr>
      <t>= con demostración y ocurrencia del siniestro</t>
    </r>
  </si>
  <si>
    <t>No-aplicación de la cláusula de seguro insuficiente o infraseguro, siempre y cuando la diferencia entre el valor asegurado y el valor asegurable no supere el 17%</t>
  </si>
  <si>
    <r>
      <t xml:space="preserve">Se aclara que la póliza se extiende a amparar el laboratorio de pruebas dinámicas automotrices, en el cual se prestan los siguientes servicios: 
</t>
    </r>
    <r>
      <rPr>
        <u val="single"/>
        <sz val="10"/>
        <rFont val="Tahoma"/>
        <family val="2"/>
      </rPr>
      <t>Pruebas en Laboratorio</t>
    </r>
    <r>
      <rPr>
        <sz val="10"/>
        <rFont val="Tahoma"/>
        <family val="2"/>
      </rPr>
      <t xml:space="preserve">   
* Pruebas de potencia y par de torsión en vehículos 4x2, gasolina y diésel, que cuenten con 4 o 5 pernos de sujeción en las ruedas (6 pernos para algunas camionetas específicas).
* Pruebas de consumo específico de combustible.
* Alquiler de dinamómetro de cubos para programación y puesta a punto de vehículos de competencia.
* Pruebas de emisiones estáticas de gases vehiculares.
* Pruebas de consumo o rendimiento de combustible para vehículos 4x2, gasolina y diésel.
* Monitoreo de las variables de la planta motriz del vehículo.
</t>
    </r>
    <r>
      <rPr>
        <u val="single"/>
        <sz val="10"/>
        <rFont val="Tahoma"/>
        <family val="2"/>
      </rPr>
      <t>Pruebas en ruta:</t>
    </r>
    <r>
      <rPr>
        <sz val="10"/>
        <rFont val="Tahoma"/>
        <family val="2"/>
      </rPr>
      <t xml:space="preserve">
* Prueba de aceleración de 0 km/h a 100 km/h,
* Consumo de combustible en ruta.
* Diseño de ciclos de conducción.
</t>
    </r>
    <r>
      <rPr>
        <u val="single"/>
        <sz val="10"/>
        <rFont val="Tahoma"/>
        <family val="2"/>
      </rPr>
      <t>Servicios adicionales:</t>
    </r>
    <r>
      <rPr>
        <sz val="10"/>
        <rFont val="Tahoma"/>
        <family val="2"/>
      </rPr>
      <t xml:space="preserve">
* Consultoría y asesoría en calidad de combustibles.
* Evaluación de combustibles alternativos y nuevos combustibles.
* Evaluación de aditivos.
* Análisis de redes de flujo en tuberías (Por dinámica de fluidos computacional).
* Asesoría en implementación de soluciones energéticas.
* Auditorías energéticas.
* Consultoría en uso eficiente de la energía en procesos productivos.
* Aprovechamiento energético de residuos.
* Consultoría en sistemas de energía a partir de fuentes renovables.
* Generación y construcción de proyectos enfocados a satisfacer algunas de las necesidades básicas de la población, como energía y agua.
</t>
    </r>
  </si>
  <si>
    <r>
      <rPr>
        <b/>
        <sz val="11"/>
        <rFont val="Arial"/>
        <family val="2"/>
      </rPr>
      <t xml:space="preserve">Cobertura para Equipos en Garantía, </t>
    </r>
    <r>
      <rPr>
        <sz val="11"/>
        <rFont val="Arial"/>
        <family val="2"/>
      </rPr>
      <t xml:space="preserve">
La presente póliza se entiende a otorgar cobertura a todos aquellos bienes que se encuentren en garantía, para los daños que se ocasionen y no están cubiertos por la misma.</t>
    </r>
  </si>
  <si>
    <r>
      <t>Reparaciones en caso de siniestro</t>
    </r>
    <r>
      <rPr>
        <sz val="10"/>
        <rFont val="Tahoma"/>
        <family val="2"/>
      </rPr>
      <t xml:space="preserve">
Se autoriza al asegurado para efectuar las reparaciones necesarias en caso de siniestro, sin consultar previamente a la aseguradora, , siempre que estas reparaciones no excedan de $100.000.000, con el compromiso del asegurado de:
* Informar el siniestro a la aseguradora dentro de los 30 días calendario siguientes a la fecha del mismo o que lo hubiere conocido.
* Presentar un informe detallado del siniestro.
* Presentar todas las facturas relacionadas con la reparación. La compañía se reserva el derecho de inspeccionar y pedir informes adicionales cuando a su juicio lo considere necesario, aún después de haber sido efectuada la reparación. 
</t>
    </r>
  </si>
  <si>
    <r>
      <t xml:space="preserve">Amparo para frigoríficos: </t>
    </r>
    <r>
      <rPr>
        <sz val="10"/>
        <rFont val="Tahoma"/>
        <family val="2"/>
      </rPr>
      <t>Bajo esta cobertura, el seguro se extiende a amparar las pérdidas y los daños ocasionados a los productos dentro de las cámaras frigoríficas por falta de funcionamiento de los aparatos frigoríficos causados directamente por cualquiera de los eventos amparados bajo esta póliza.</t>
    </r>
  </si>
  <si>
    <t>Amparo automático para bienes en ferias, eventos y exposiciones en el territorio nacional. Se ampara automáticamente todos los bienes movilizados dentro o fuera de los predios para ferias, exhibiciones y exposiciones y demás eventos deportivos y culturales, sociales o de cualquier naturaleza de la Institución.</t>
  </si>
  <si>
    <r>
      <rPr>
        <b/>
        <sz val="10"/>
        <rFont val="Tahoma"/>
        <family val="2"/>
      </rPr>
      <t>No Aplicación de garantías:</t>
    </r>
    <r>
      <rPr>
        <sz val="10"/>
        <rFont val="Tahoma"/>
        <family val="2"/>
      </rPr>
      <t xml:space="preserve"> Queda expresamente acordado y aceptado que la ASEGURADORA no establecerá garantías a cumplir por parte de la UNIVERSIDAD, sin previo acuerdo.
Para tal efecto, queda acordado que para la determinación de garantías, la ASEGURADORA presentará previamente para aceptación de la ASEGURADA, la propuesta en la que se detallen los términos en los que se aplicarán, los cuales quedarán sujetos a los siguientes requisitos:
(i) Que la operación de la ASEGURADA, ya contemple el cumplimiento de las condiciones de las garantías propuestas.
(ii) Que para el cumplimiento de las condiciones de las garantías propuestas, la ASEGURADA cuente con los recursos presupuestales que le permita atender las mismas.
(iii) Que las condiciones de las garantías propuestas se enmarquen dentro de las disposiciones legales y/o políticas de la ASEGURADA.
Se precisa que en el caso de que en algún documento de la propuesta se contenga algún tipo de garantía, que no cumpla con cualquiera de los anteriores requisitos y/o no haya sido aceptada por la ASEGURADA, se dará como no exigida y/o escrita.</t>
    </r>
  </si>
  <si>
    <r>
      <t xml:space="preserve">Propiedad Horizontal: </t>
    </r>
    <r>
      <rPr>
        <sz val="10"/>
        <rFont val="Tahoma"/>
        <family val="2"/>
      </rPr>
      <t>La póliza se extiende a cubrir únicamente las propiedades de la UNIVERSIDAD o las que se encuentren bajo su responsabilidad a cualquier título, amparando exclusivamente la parte del edificio de propiedad o bajo responsabilidad de la UNIVERSIDAD. En consecuencia, las pérdidas ocurridas en aquellas partes de la construcción que sean de servicio común y por consiguiente de propiedad colectiva, quedarán amparados únicamente en proporción al derecho que sobre aquél tenga la UNIVERSIDAD.</t>
    </r>
  </si>
  <si>
    <r>
      <rPr>
        <b/>
        <sz val="10"/>
        <rFont val="Tahoma"/>
        <family val="2"/>
      </rPr>
      <t xml:space="preserve">Montajes y construcciones: 
</t>
    </r>
    <r>
      <rPr>
        <sz val="10"/>
        <rFont val="Tahoma"/>
        <family val="2"/>
      </rPr>
      <t>Amparo para las propiedades y bienes en construcción, ensamblaje, alistamiento, montaje, pruebas y puestas en marcha, de naturaleza incidental. Como “incidental” se entienden las obras cuyo valor total final no supere la suma de MIL MILLONES DE PESOS ($1.000’000.000) por proyecto.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la UNIVERSIDAD.</t>
    </r>
  </si>
  <si>
    <t>Terremoto: 1% del valor de la pérdida, sin mínimo</t>
  </si>
  <si>
    <t>Huelga, motín, conmoción civil o popular, daños maliciosos y actos terroristas ( excepto equipo electrónico): 1% del valor de la pérdida sin mínimo</t>
  </si>
  <si>
    <r>
      <t xml:space="preserve">Responsabilidad Civil Extracontractual por daños patrimoniales y extrapatrimoniales, incluyendo el Lucro Cesante, el Daño Moral, Daño a la vida de relación y Daño fisiológico, hasta el límite contratado.
</t>
    </r>
    <r>
      <rPr>
        <sz val="11"/>
        <rFont val="Tahoma"/>
        <family val="2"/>
      </rPr>
      <t>Independiente de lo establecido en las condiciones generales de la póliza la aseguradora acepta extender a la cobertura de la presente póliza para amparar bajo la cobertura de responsabilidad civil el lucro cesante, el daño moral y daño a la vida de relación causados a tercero por muerte, lesiones y daños causados a terceros en el desarrollo de las actividades del asegurado dentro y/o fuera del territorio nacional, hasta el valor asegurado establecido, el cual pude ser demostrado judicial o extrajudicialmente, acorde con las condiciones de la presente póliza</t>
    </r>
  </si>
  <si>
    <r>
      <rPr>
        <b/>
        <sz val="11"/>
        <rFont val="Tahoma"/>
        <family val="2"/>
      </rPr>
      <t>VEHICULOS Y VALORES ASEGURADOS</t>
    </r>
    <r>
      <rPr>
        <sz val="11"/>
        <rFont val="Tahoma"/>
        <family val="2"/>
      </rPr>
      <t>: todo el parque automotor, de acuerdo a la relación anexa a valor Comercial o Fasecolda, incluidos los accesorios</t>
    </r>
  </si>
  <si>
    <t>Daños a Bienes de Terceros $1.600.000.000
Muerte o Lesiones a una persona $1.600.000.000
Muerte o Lesiones a dos o más Personas $3.200.000.000
NOTA: Se permite la presentación de oferta para el amparo de Responsabilidad Civil Extracontractual con límite único, caso en el cual el valor asegurado debe corresponder a la suma de los sublímites de Daños a Bienes de Terceros y Muerte o Lesiones a dos o más Personas, es decir, la suma de $4.800.000.000.</t>
  </si>
  <si>
    <r>
      <rPr>
        <b/>
        <sz val="11"/>
        <rFont val="Tahoma"/>
        <family val="2"/>
      </rPr>
      <t>Arbitramento (Opera solo para la cobertura de daños, no aplica para responsabilidad civil)</t>
    </r>
    <r>
      <rPr>
        <sz val="11"/>
        <rFont val="Tahoma"/>
        <family val="2"/>
      </rPr>
      <t xml:space="preserve">
Las partes (tomador, asegurado y Asegurador) acuerdan que cualquier controversia que se suscite entre ellas con ocasión de la celebración, ejecución de las obligaciones nacidas del contrato de seguros y terminación del mismo, será dirimida por un tribunal de arbitramento, el cual estará integrado por tres (3) árbitros designados de común acuerdo por las partes, o en su defecto, por árbitros inscritos en la lista del Centro de Arbitraje y Conciliación de la Cámara de Comercio de Bogotá. El arbitraje será en derecho y se sujetará a la normatividad jurídica vigente. Las partes fijan como domicilio la ciudad de Pereira
No obstante lo convenido, las partes acuerdan que la cláusula compromisoria no podrá ser invocada por el asegurador, en aquellos casos en los cuales el tercero (damnificado) demande al asegurado ante la jurisdicción estatal y éste, a su vez, llame en garantía a la aseguradora en virtud del contrato de seguros entre ellos celebrado.
</t>
    </r>
  </si>
  <si>
    <r>
      <rPr>
        <b/>
        <sz val="11"/>
        <rFont val="Tahoma"/>
        <family val="2"/>
      </rPr>
      <t xml:space="preserve">Pérdidas o daños a los vehículos asegurados por los eventos amparados en las pólizas tomadas por el Gobierno Nacional. </t>
    </r>
    <r>
      <rPr>
        <sz val="11"/>
        <rFont val="Tahoma"/>
        <family val="2"/>
      </rPr>
      <t xml:space="preserve">
La compañía acepta indemnizar al asegurado las pérdidas y daños de los vehículos amparados bajo la presente póliza, generados por eventos cubiertos en las pólizas tomadas por el Gobierno Nacional, debiendo la compañía de seguros subrogarse contra la aseguradora que haya emitido la póliza contratada por el Gobierno Nacional.</t>
    </r>
  </si>
  <si>
    <r>
      <rPr>
        <b/>
        <sz val="11"/>
        <rFont val="Tahoma"/>
        <family val="2"/>
      </rPr>
      <t>Gastos de grúa, transporte y protección al vehículo:</t>
    </r>
    <r>
      <rPr>
        <sz val="11"/>
        <rFont val="Tahoma"/>
        <family val="2"/>
      </rPr>
      <t xml:space="preserve"> Queda expresamente convenido y aceptado, que bajo este seguro se amparan los gastos de grúa, transporte y protección de los vehículos, que se causen como consecuencia de siniestros que afecten las coberturas de pérdidas parciales y/o totales, incluidos los gastos de grúa y parqueaderos que se generen por accidentes en los que resulten personas lesionadas y/o muertas, sin que para la indemnización se aplique deducible u otro tipo de descuento. El servicio debe ser prestado desde y hasta donde sea requerido por el asegurado sin límites establecidos en kilómetros ni en dinero, dentro del territorio de Colombia. La aseguradora a quien se le adjudique de este ramo, deberá informar el procedimiento para este servicio., se excluyen impuestos y multas</t>
    </r>
  </si>
  <si>
    <t>Gastos de transporte por pérdidas totales ($32.000 diarios hasta por 60 días para todos los vehículos asegurados, excluyendo motocicletas y vehículos pesados</t>
  </si>
  <si>
    <t xml:space="preserve">Amparo automático para vehículos bajo cuidado, tenencia y control, alquilados o arrendados a terceros </t>
  </si>
  <si>
    <r>
      <rPr>
        <b/>
        <sz val="11"/>
        <rFont val="Tahoma"/>
        <family val="2"/>
      </rPr>
      <t>Extensión de cobertura para el amparo de Responsabilidad Civil Extracontractual</t>
    </r>
    <r>
      <rPr>
        <sz val="11"/>
        <rFont val="Tahoma"/>
        <family val="2"/>
      </rPr>
      <t>: Queda expresamente acordado que la cobertura de la póliza, particularmente para el amparo de Responsabilidad Civil extracontractual, se extiende a cubrir los siguientes eventos: Muerte o lesiones a ocupantes del vehículo asegurado destinado al transporte de pasajeros.</t>
    </r>
  </si>
  <si>
    <r>
      <rPr>
        <b/>
        <sz val="11"/>
        <rFont val="Tahoma"/>
        <family val="2"/>
      </rPr>
      <t>Inexistencia de partes en el mercado:</t>
    </r>
    <r>
      <rPr>
        <sz val="11"/>
        <rFont val="Tahoma"/>
        <family val="2"/>
      </rPr>
      <t xml:space="preserve"> La ASEGURADORA acepta que debe quedar expresamente acordado que en caso de que las partes, piezas o accesorios necesarios para una reparación o reemplazo, no se encontraren en el comercio local de repuestos, la ASEGURADORA autorizará los trámites necesarios ante el almacén, la distribuidora y/o representante en Colombia para obtener la importación de los mismos.</t>
    </r>
  </si>
  <si>
    <r>
      <t>Amparo automático, para nuevos cargos</t>
    </r>
    <r>
      <rPr>
        <sz val="10"/>
        <rFont val="Tahoma"/>
        <family val="2"/>
      </rPr>
      <t xml:space="preserve">
No obstante lo que en contrario se diga en las condiciones generales de la póliza, el presente anexo se extiende a cubrir automáticamente todo nuevo cargo, creado por el asegurado, obligándose a informar a la compañía al finalizar la vigencia de la póliza a fin de hacer el ajuste respectivo.
Así mismo se cubre automáticamente todos los cambios en la denominación de los cargos y nominación de los empleados durante la vigencia del seguro, bien sea que quienes lo desempeñen actúen en propiedad o como encargados.</t>
    </r>
  </si>
  <si>
    <r>
      <t>Definición de empleado:</t>
    </r>
    <r>
      <rPr>
        <sz val="10"/>
        <rFont val="Tahoma"/>
        <family val="2"/>
      </rPr>
      <t xml:space="preserve">
Para efectos de la presente póliza, la palabra empleado comprende funcionarios, empleados y trabajadores vinculados con la Universidad Tecnológica de Pereira, mediante contrato de trabajo, orden de trabajo o mediante nombramiento por decreto o resolución o mediante contrato de prestación de servicios y a quienes sin serlo realicen trabajos, prácticas o investigaciones en sus dependencias sea como estudiantes o visitantes especiales, siempre y cuando presten sus servicios dentro del Territorio Nacional.</t>
    </r>
  </si>
  <si>
    <t xml:space="preserve">Demás amparos: 1% del valor de la pérdida sin mínimo </t>
  </si>
  <si>
    <t>15 de Abril de 2019 a las 16:00 horas al 15 de Abril de 2020 a las 16:00 horas</t>
  </si>
  <si>
    <r>
      <rPr>
        <b/>
        <sz val="10"/>
        <rFont val="Tahoma"/>
        <family val="2"/>
      </rPr>
      <t xml:space="preserve">Gastos para demostrar el siniestro y su cuantía: </t>
    </r>
    <r>
      <rPr>
        <sz val="10"/>
        <rFont val="Tahoma"/>
        <family val="2"/>
      </rPr>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t>
    </r>
  </si>
  <si>
    <t>Cajas menores</t>
  </si>
  <si>
    <t>Para efectos de este seguro los estudiantes, empleados, funcionarios, contratistas, subcontratistas y sus empleados; invitados, profesores y pensionados de la Universidad, serán consideracos como terceros al igual que visitantes, familiaries y/o acudientes.</t>
  </si>
  <si>
    <r>
      <t>Jurisdicción:</t>
    </r>
    <r>
      <rPr>
        <sz val="10"/>
        <rFont val="Tahoma"/>
        <family val="2"/>
      </rPr>
      <t xml:space="preserve">  Colombia (Salvo para los amparos adicionales de participación del asegurado en ferias y viajes de funcionarios, en cuyo caso será mundial)</t>
    </r>
  </si>
  <si>
    <r>
      <rPr>
        <b/>
        <sz val="10"/>
        <rFont val="Tahoma"/>
        <family val="2"/>
      </rPr>
      <t>Responsabilidad por uso, y manejo de restaurantes, suministro de alimentos, casinos y cafeterías.</t>
    </r>
    <r>
      <rPr>
        <sz val="10"/>
        <rFont val="Tahoma"/>
        <family val="2"/>
      </rPr>
      <t xml:space="preserve">
Responsabilidad por uso y manejo de restaurantes, suministro de alimentos, cafeterías y locales dentro de los predios de propiedad del asegurado o que sean tomados en comodato o arrendamiento por el asegurado, ya sean manejados por la entidad o por personas naturales o jurídicas distintas de la entidad o sus empleados. Igualmente, se cubre la responsabilidad por productos distribuidos en dichas cafeterías, restaurantes, es decir, que se cubre la responsabilidad por consumo de alimentos adquiridos en estos lugares. </t>
    </r>
  </si>
  <si>
    <t>Muerte y lesiones ocasionadas en obras civiles y demoliciones ( Obras menores, no mayores a $1.000.000.000)</t>
  </si>
  <si>
    <r>
      <t xml:space="preserve">Se aclara que la póliza se extiende a amparar el laboratorio de pruebas dinámicas automotrices, en el cual se presentan los siguientes servicios: 
</t>
    </r>
    <r>
      <rPr>
        <b/>
        <u val="single"/>
        <sz val="10"/>
        <rFont val="Tahoma"/>
        <family val="2"/>
      </rPr>
      <t>Pruebas en Laboratorio</t>
    </r>
    <r>
      <rPr>
        <sz val="10"/>
        <rFont val="Tahoma"/>
        <family val="2"/>
      </rPr>
      <t xml:space="preserve">   
* Pruebas de potencia y par de torsión en vehículos 4x2, gasolina y diésel, que cuenten con 4 o 5 pernos de sujeción en las ruedas (6 pernos para algunas camionetas específicas).
* Pruebas de consumo específico de combustible.
* Alquiler de dinamómetro de cubos para programación y puesta a punto de vehículos de competencia.
* Pruebas de emisiones estáticas de gases vehiculares.
* Pruebas de consumo o rendimiento de combustible para vehículos 4x2, gasolina y diésel.
* Monitoreo de las variables de la planta motriz del vehículo.
</t>
    </r>
    <r>
      <rPr>
        <b/>
        <u val="single"/>
        <sz val="10"/>
        <rFont val="Tahoma"/>
        <family val="2"/>
      </rPr>
      <t>Pruebas en ruta:</t>
    </r>
    <r>
      <rPr>
        <sz val="10"/>
        <rFont val="Tahoma"/>
        <family val="2"/>
      </rPr>
      <t xml:space="preserve">
* Prueba de aceleración de 0 km/h a 100 km/h,
* Consumo de combustible en ruta.
* Diseño de ciclos de conducción.
</t>
    </r>
    <r>
      <rPr>
        <b/>
        <u val="single"/>
        <sz val="10"/>
        <rFont val="Tahoma"/>
        <family val="2"/>
      </rPr>
      <t>Servicios adicionales:</t>
    </r>
    <r>
      <rPr>
        <sz val="10"/>
        <rFont val="Tahoma"/>
        <family val="2"/>
      </rPr>
      <t xml:space="preserve">
* Consultoría y asesoría en calidad de combustibles.
* Evaluación de combustibles alternativos y nuevos combustibles.
* Evaluación de aditivos.
* Análisis de redes de flujo en tuberías (Por dinámica de fluidos computacional).
* Asesoría en implementación de soluciones energéticas.
* Auditorías energéticas.
* Consultoría en uso eficiente de la energía en procesos productivos.
* Aprovechamiento energético de residuos.
* Consultoría en sistemas de energía a partir de fuentes renovables.
* Generación y construcción de proyectos enfocados a satisfacer algunas de las necesidades básicas de la población, como energía y agua.
</t>
    </r>
  </si>
  <si>
    <r>
      <t xml:space="preserve">Bienes bajo cuidado, control y custodia, $200.000.000 evento /$400.000.000 vigencia
</t>
    </r>
    <r>
      <rPr>
        <sz val="10"/>
        <rFont val="Tahoma"/>
        <family val="2"/>
      </rPr>
      <t xml:space="preserve">Cuando con ellos se causen daños a terceros. Igualmente, se cubren los daños que se le causen a dichos bienes,  siempre y cuando le sean imputables al asegurado. </t>
    </r>
  </si>
  <si>
    <r>
      <t xml:space="preserve">Culpa Grave: </t>
    </r>
    <r>
      <rPr>
        <sz val="10"/>
        <rFont val="Tahoma"/>
        <family val="2"/>
      </rPr>
      <t>La presente póliza ampara la culpa grave del asegurado en los términos del artículo 1127 del Código de Comercio</t>
    </r>
  </si>
  <si>
    <r>
      <rPr>
        <b/>
        <sz val="10"/>
        <rFont val="Tahoma"/>
        <family val="2"/>
      </rPr>
      <t xml:space="preserve">Indemnización por clara evidencia sin que exista previo fallo judicial: </t>
    </r>
    <r>
      <rPr>
        <sz val="10"/>
        <rFont val="Tahoma"/>
        <family val="2"/>
      </rPr>
      <t>Mediante este amparo, la ASEGURADORA acepta que en caso de siniestro indemnizará los daños causados por la UNIVERSIDAD a un tercero sin que exista previo fallo judicial, siempre y cuando las circunstancias en que ocurrió el evento den lugar a considerar la responsabilidad o culpa de la UNIVERSIDAD.</t>
    </r>
  </si>
  <si>
    <r>
      <rPr>
        <b/>
        <sz val="10"/>
        <rFont val="Tahoma"/>
        <family val="2"/>
      </rPr>
      <t>Gastos por honorarios de abogado y defensa hasta el 20% del valor asegurado evento/vigencia, los profesionales encargados de la defensa</t>
    </r>
    <r>
      <rPr>
        <sz val="10"/>
        <rFont val="Tahoma"/>
        <family val="2"/>
      </rPr>
      <t xml:space="preserve">.
La Compañía reembolsará al asegurado los gastos y costos por honorarios de abogado y defensa, que deba asumir con ocasión de procesos iniciados contra el asegurado por daños y lesiones o muerte causados a terceros en el desarrollo de las actividades propias del asegurado y hasta los límites fijados, de igual forma acepta realizar la designación o  nombramiento de los profesionales encargados de la defensa, sin embargo el asegurado podrá designar el abogado para su defensa presentado cotización de los honorarios y aprobación de la aseguradora o por reembolso.
</t>
    </r>
  </si>
  <si>
    <t>Perjuicios extrapatrimoniales incluyendo pero no limitados a: daño moral, daño fisiologico y daño a la vida de relación al 100% del valor asegurado</t>
  </si>
  <si>
    <r>
      <rPr>
        <b/>
        <sz val="10"/>
        <rFont val="Tahoma"/>
        <family val="2"/>
      </rPr>
      <t>Amparo automático para nuevos convenios (aviso 30 días):</t>
    </r>
    <r>
      <rPr>
        <sz val="10"/>
        <rFont val="Tahoma"/>
        <family val="2"/>
      </rPr>
      <t xml:space="preserve">
La cobertura del seguro se extiende automáticamente, en los mismos términos y limitaciones establecidos en esta póliza, para amparar los convenios nuevos que se acuerden durante la vigencia de la póliza.</t>
    </r>
  </si>
  <si>
    <r>
      <t>Cobertura básica:</t>
    </r>
    <r>
      <rPr>
        <sz val="10"/>
        <rFont val="Tahoma"/>
        <family val="2"/>
      </rPr>
      <t xml:space="preserve">
Cubrir los perjuicios patrimoniales y extrapatrimoniales que cause el asegurado con motivo de determinada responsabilidad civil profesional en que incurra con relación a terceros, de acuerdo con la ley a consecuencia de un acto médico, quirúrgico, dental, de enfermería, laboratorio, o asimilados, prestado por docentes, estudiantes de prácticas, empleados y contratistas de la Universidad </t>
    </r>
  </si>
  <si>
    <r>
      <rPr>
        <b/>
        <sz val="10"/>
        <rFont val="Tahoma"/>
        <family val="2"/>
      </rPr>
      <t>Definición de estudiante en práctica:</t>
    </r>
    <r>
      <rPr>
        <sz val="10"/>
        <rFont val="Tahoma"/>
        <family val="2"/>
      </rPr>
      <t xml:space="preserve"> Se entiende tanto el practicante de pregrado, como los que están realizando posgrados.</t>
    </r>
  </si>
  <si>
    <t xml:space="preserve">Se incluyen las actividades propias del jardín infantil UTEPITOS que funciona al interior de la UNIVERSIDAD. Para dichas actividades, la cobertura de gastos médicos opera en exceso de las pólizas de Accidentes Personales contratadas para los estudiantes. </t>
  </si>
  <si>
    <t xml:space="preserve">Terrestre, fluvial, aereo, férreo o el que el asegurado deba utilizar. </t>
  </si>
  <si>
    <r>
      <rPr>
        <b/>
        <sz val="10"/>
        <rFont val="Tahoma"/>
        <family val="2"/>
      </rPr>
      <t xml:space="preserve">Revocación de la póliza 90 días </t>
    </r>
    <r>
      <rPr>
        <sz val="10"/>
        <rFont val="Tahoma"/>
        <family val="2"/>
      </rPr>
      <t xml:space="preserve">
El presente contrato podrá ser revocado unilateralmente por la compañía, mediante noticia escrita enviada al asegurado, a su última dirección registrada, con no menos de noventa (90) días de antelación, con excepción de las coberturas de Sabotaje y Terrorismo para los cuales solo se otorgan diez (10) días, contados a partir de la fecha del envió de la comunicación y por el asegurado en cualquier momento, mediante aviso escrito dado a la compañía. En el primer caso la prima se devolverá a prorrata y en el segundo corto plazo.
Así mismo en el caso de que la aseguradora decida no otorgar renovación o prórroga del contrato de seguro, deberá dar aviso de ello al asegurado con no menos del tiempo pactado a la fecha de vencimiento de la póliza.</t>
    </r>
  </si>
  <si>
    <r>
      <rPr>
        <b/>
        <sz val="10"/>
        <rFont val="Tahoma"/>
        <family val="2"/>
      </rPr>
      <t>Trayecto Nacional y Urbano:</t>
    </r>
    <r>
      <rPr>
        <sz val="10"/>
        <rFont val="Tahoma"/>
        <family val="2"/>
      </rPr>
      <t xml:space="preserve"> Desde cualquiera de las dependencias del Asegurado o desde el lugar en que los bienes quedan por cuenta y riesgo del transportador hasta el lugar de destino, en cualquier lugar dentro del territorio nacional de Colombia, incluyendo los despachos urbanos y entre municipios vecinos.</t>
    </r>
  </si>
  <si>
    <t>Sistema de cobro</t>
  </si>
  <si>
    <t>Cobro de prima anticipada del 100%, con base en presupuesto de movilización reportado</t>
  </si>
  <si>
    <r>
      <t xml:space="preserve">COBERTURA BASICA
</t>
    </r>
    <r>
      <rPr>
        <sz val="10"/>
        <rFont val="Tahoma"/>
        <family val="2"/>
      </rPr>
      <t>Cobertura completa y todo riesgo de daños materiales y pérdidas que sufran los bienes asegurados durante su transporte, por cualquier causa, incluyendo guerra, motines, asonadas, huelgas, o en general, conmociones populares de cualquier clase, actos mal intencionados de terceros, tomas a poblaciones, municipios y ciudades por grupos al margen de la ley, guerra, erupciones volcánicas, terremotos, y demás convulsiones de la naturaleza. 
Lucro cesante 10% 
Gastos adicionales 10%</t>
    </r>
    <r>
      <rPr>
        <b/>
        <sz val="10"/>
        <rFont val="Tahoma"/>
        <family val="2"/>
      </rPr>
      <t xml:space="preserve">
</t>
    </r>
  </si>
  <si>
    <t>Bienes que por su naturaleza deben transportarse y conservarse en refrigeración, congelación o calefacción.</t>
  </si>
  <si>
    <t>Bienes transportados a granel.</t>
  </si>
  <si>
    <t>Edad y clasificación de los vehículos: hasta 35 años. , Incluyendo vehículos repotenciados.</t>
  </si>
  <si>
    <r>
      <t>Intereses Asegurado</t>
    </r>
    <r>
      <rPr>
        <sz val="10"/>
        <rFont val="Tahoma"/>
        <family val="2"/>
      </rPr>
      <t xml:space="preserve">
Todo tipo de bienes y mercancías de propiedad del asegurado o de terceros recibidos a cualquier título incluyendo redespachos, devoluciones, decomisadas o incautadas, donadas etc., y demás bienes de interés del asegurado,  propios o de terceros bajo responsabilidad de la Entidad nuevos y/o usados consistentes en pero no limitados a equipos eléctricos y electrónicos, elementos de procesamiento electrónico, de laboratorio y demás equipos mecánicos, eléctricos y manuales, incluyendo los bienes que se trasladen para su mantenimiento, reparación u operación (que vayan a funcionar en otro sitio) y demás bienes en los cuales la Entidad tenga interés o sea responsable.
</t>
    </r>
  </si>
  <si>
    <t>$6.000,000,000</t>
  </si>
  <si>
    <t>$ 400,000,000 por depacho para todos los trayectos y medios</t>
  </si>
  <si>
    <t>Cobertura automática para movilizaciones en horario nocturno. Esta póliza opera las 24 horas, 7 días a la semana</t>
  </si>
  <si>
    <t>Se ampara el transporte en vehículos del TOMADOR, ASEGURADO, BENEFICIARIO, bajo contrato de Leasing, Renting, crédito, etc., en vehículos de empleados, en taxis, en vehículos de terceros no afiliados a empresas de transporte o en vehículos de empresas de transporte legalmente constituidas.</t>
  </si>
  <si>
    <t>Se amparan las movilizaciones durante las 24 horas incluyendo festivos y domingos para cualquier parte del territorio nacional y urbano</t>
  </si>
  <si>
    <t>Se amparan automáticamente las movilizaciones de valores desde las dependencias y predios del asegurado a bancos,  corporaciones, oficinas de terceros, al interior de la Universidad, despachos urbanos, rurales, intermunicipales, interdepartamentales y demás por los cuales el asegurado deba transportar los bienes objeto del presente seguro, incluidos los dineros entregados a funcionarios y/o contratistas y/o subcontratistas.</t>
  </si>
  <si>
    <t>Cobro de prima anticipado del 100%, con base en presupuesto de movilización</t>
  </si>
  <si>
    <t>Pérdidas y/o daños materiales, hurto simple, hurto calificado, Huelga AMIT incluido y actos terroristas, (AMCCPH Y AMIT), tomas a poblaciones, municipios y ciudades por grupos al margen de la ley, convulsiones de la naturaleza y los demás que puedan a afectar los bienes amparados</t>
  </si>
  <si>
    <r>
      <t>Jurisdicción:</t>
    </r>
    <r>
      <rPr>
        <sz val="10"/>
        <rFont val="Tahoma"/>
        <family val="2"/>
      </rPr>
      <t xml:space="preserve">  Colombia  (Salvo para los amparos adicionales de participación del asegurado en ferias y viajes de funcionarios, en cuyo caso será mundial)</t>
    </r>
  </si>
  <si>
    <t>Básico:        1000 SMMLV (esta debe expresarse en la póliza de esta forma por exigencia de la norma)</t>
  </si>
  <si>
    <t>01 de Julio de 2019 a las 24:00 horas al 01 de Julio de 2020 a las 24:00 horas</t>
  </si>
  <si>
    <r>
      <t xml:space="preserve">Beneficiarios: </t>
    </r>
    <r>
      <rPr>
        <sz val="10"/>
        <rFont val="Tahoma"/>
        <family val="2"/>
      </rPr>
      <t xml:space="preserve">los asegurados y/o los de ley </t>
    </r>
  </si>
  <si>
    <t>Coberturas y valores asegurados</t>
  </si>
  <si>
    <r>
      <t xml:space="preserve">Tomador: </t>
    </r>
    <r>
      <rPr>
        <sz val="10"/>
        <rFont val="Tahoma"/>
        <family val="2"/>
      </rPr>
      <t>La entidad que contrata el seguro, en este caso, la Universidad Tecnológica de Pereira</t>
    </r>
  </si>
  <si>
    <t>Básico:$ 3,000,000,000 evento / $ 6,000,000,000 vigencia</t>
  </si>
  <si>
    <t xml:space="preserve">Reposición de títulos valores, sublimitado a $150.000.000 por evento y en el agregado anual </t>
  </si>
  <si>
    <t xml:space="preserve">Reconstrucción de libros y registros contables sublimitado a $150.000.000 por evento y en el agregado anual </t>
  </si>
  <si>
    <t>0% del valor de la pérdida mínimo 1 SMMLV</t>
  </si>
  <si>
    <t>Gastos médicos $10,000,000</t>
  </si>
  <si>
    <t xml:space="preserve">Riesgo Biológico $7,500,000 </t>
  </si>
  <si>
    <t>Gastos de traslado por cualquier causa diferente a un accidente $400.000</t>
  </si>
  <si>
    <t>Gastos de traslado por accidente ambulancia $400,000</t>
  </si>
  <si>
    <t>Riesgo Químico 4,000,000</t>
  </si>
  <si>
    <t>Ampliación de aviso de siniestro 30 días</t>
  </si>
  <si>
    <t>Infecciones microbianas o septicemia</t>
  </si>
  <si>
    <t>Picaduras o mordeduras de animales o insectos</t>
  </si>
  <si>
    <t xml:space="preserve">Cobertura en Práctica Deportivas y Competencias de Alto Riesgo </t>
  </si>
  <si>
    <t>Límite Agregado de Responsabilidad:  Maximo $1,500,000,000 por evento,  incluyendo para accidentes de tránsito y aéreos.</t>
  </si>
  <si>
    <t>Errores, inexactitudes u omisiones</t>
  </si>
  <si>
    <r>
      <rPr>
        <b/>
        <sz val="10"/>
        <rFont val="Tahoma"/>
        <family val="2"/>
      </rPr>
      <t>Red Médica.</t>
    </r>
    <r>
      <rPr>
        <sz val="10"/>
        <rFont val="Tahoma"/>
        <family val="2"/>
      </rPr>
      <t xml:space="preserve"> La ASEGURADORA deberá tener convenios de atención automática con la red pública y privada de salud. La ASEGURADORA suministrará al inicio de la póliza o cuando la Universidad lo requiera, un listado completo actualizado de la Red de atención e I.P.S. con dirección, teléfono, nombres de sus respectivos directores y correos electrónicos con atención a nivel nacional, principalmente en la ciudad de Pereira y demás municipios de Risaralda</t>
    </r>
  </si>
  <si>
    <r>
      <t>Intereses Asegurados:</t>
    </r>
    <r>
      <rPr>
        <sz val="11"/>
        <rFont val="Tahoma"/>
        <family val="2"/>
      </rPr>
      <t xml:space="preserve">
La aseguradora indemnizará al asegurado toda y cada suma que el asegurado este obligado a pagar en razón de la responsabilidad Medica por los perjuicios causados a terceros como consecuencia de actos negligentes, impericias, errores u omisiones en que llegare a incurrir los docentes, estudiantes, practicantes vinculados con la Universidad en las entidades que se tienen acuerdos o convenios.</t>
    </r>
  </si>
  <si>
    <r>
      <t xml:space="preserve">Objeto del seguro: </t>
    </r>
    <r>
      <rPr>
        <sz val="10"/>
        <rFont val="Tahoma"/>
        <family val="2"/>
      </rPr>
      <t>Amparar bajo las condiciones de la Póliza de Infidelidad de Riesgos Financieros – I.R.F., las perdidas, daños y gastos en que tenga que incurrir la UNIVERSIDAD, a consecuencia de los riesgos a que está expuesta en el giro de su actividad, causados por empleados, terceros o en complicidad con éstos.</t>
    </r>
  </si>
  <si>
    <t>Coberturas Básicas</t>
  </si>
  <si>
    <t> Infidelidad - Actos deshonestos o fraudulentos de los empleados y trabajadores
 Predios.
 Tránsito.
 Falsificación de firma.
 Falsificación extendida
 Falsificación dinero plástico
 Moneda Falsificada
 Pérdida de derechos de suscripción.
 Anexo de télex.
 Delitos por computador para los sistemas usados por el asegurado
 Responsabilidad Civil Profesional 
 Cuidado, custodia y control Sublímite $ 500.000.000 por evento y en el agregado anual
 Empleados no identificados.
 Falsificación de cheques u otros documentos. 
 Costos de limpieza
 Actos fraudulentos cometidos por otras personas</t>
  </si>
  <si>
    <t>Amparo automático de nuevos empleados y predios</t>
  </si>
  <si>
    <r>
      <rPr>
        <b/>
        <sz val="10"/>
        <rFont val="Tahoma"/>
        <family val="2"/>
      </rPr>
      <t xml:space="preserve">Definición extendida de empleado: </t>
    </r>
    <r>
      <rPr>
        <sz val="10"/>
        <rFont val="Tahoma"/>
        <family val="2"/>
      </rPr>
      <t>Extensión de amparo para cubrir personal provisional o temporal o aquellas personas facilitadas por firmas especializadas o contratistas y estudiantes en práctica que presten servicios al asegurado, siempre y cuando estén bajo su control y supervisión directa. De igual forma se ampara cualquier persona o compañía empleada por el Asegurado para ejecutar servicios como procesador de datos de cheques u otros registros contables del Asegurado. La extensión de cobertura a los empleados y personal antes indicados, aplican siempre y cuando se hallen bajo el control y la supervisión directa del asegurado.</t>
    </r>
  </si>
  <si>
    <t xml:space="preserve">Se amparan las pérdidas por personal no identificado </t>
  </si>
  <si>
    <r>
      <rPr>
        <b/>
        <sz val="10"/>
        <rFont val="Tahoma"/>
        <family val="2"/>
      </rPr>
      <t>Cláusula de Protección Bancaria</t>
    </r>
    <r>
      <rPr>
        <sz val="10"/>
        <rFont val="Tahoma"/>
        <family val="2"/>
      </rPr>
      <t>. 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 la entidad o por su representante a favor de un tercero y entregado al representante de éste que resultare endosado o cobrado por persona distinta de aquel a quien se giró.
 Cualquier cheque o giro con destino al pago de salarios que, habiendo sido girado u ordenado por la entidad, resultare endosado y cobrado por un tercero obrando supuestamente a nombre del girador, o de aquel a quien se debía hacer el pago.</t>
    </r>
  </si>
  <si>
    <t xml:space="preserve">Cobertura de Gastos, Costas Legales y Honorarios </t>
  </si>
  <si>
    <t>Gastos por pagos de auditores revisores y contadores</t>
  </si>
  <si>
    <t>Se incluye Motín, Conmoción Civil y Actos Malintencionados de terceros y terroristas</t>
  </si>
  <si>
    <r>
      <rPr>
        <b/>
        <sz val="10"/>
        <rFont val="Tahoma"/>
        <family val="2"/>
      </rPr>
      <t>Aplicación del Seguro de Infidelidad y Riesgos Financieros para operar en exceso del seguro de manejo global.</t>
    </r>
    <r>
      <rPr>
        <sz val="10"/>
        <rFont val="Tahoma"/>
        <family val="2"/>
      </rPr>
      <t xml:space="preserve"> 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Con el hecho de presentar propuesta para el presente seguro de infidelidad y riesgos financieros, la aseguradora declara que conoce y acepta esta situación.</t>
    </r>
  </si>
  <si>
    <r>
      <rPr>
        <b/>
        <sz val="11"/>
        <rFont val="Arial"/>
        <family val="2"/>
      </rPr>
      <t xml:space="preserve">Interés Asegurable: </t>
    </r>
    <r>
      <rPr>
        <sz val="11"/>
        <rFont val="Arial"/>
        <family val="2"/>
      </rPr>
      <t xml:space="preserve">Amparar los perjuicios causados a terceros y/o a la entidad y/o al estado, a consecuencia de acciones, u omisiones, imputables a uno o varios funcionarios que desempeñen los cargos asegurados, así como los gastos u honorarios de abogados y costos judiciales en que incurran los asegurados para su defensa, como consecuencia de cualquier investigación o proceso iniciado(s) por cualquier organismo de control oficial o no, incluidas las investigaciones o procesos adelantados por órganos de control interno de la Entidad Tomadora. (Se incluye, pero sin estar limitado a: Procesos disciplinarios, Administrativos, Civiles, Penales, Responsabilidad Fiscal). </t>
    </r>
  </si>
  <si>
    <r>
      <rPr>
        <b/>
        <sz val="11"/>
        <rFont val="Tahoma"/>
        <family val="2"/>
      </rPr>
      <t>Faltas Graves y Gravísimas.</t>
    </r>
    <r>
      <rPr>
        <sz val="11"/>
        <rFont val="Tahoma"/>
        <family val="2"/>
      </rPr>
      <t xml:space="preserve"> Se cubren Faltas Graves y Gravísimas contempladas en el Código Único Disciplinario.</t>
    </r>
  </si>
  <si>
    <r>
      <rPr>
        <b/>
        <sz val="11"/>
        <rFont val="Arial"/>
        <family val="2"/>
      </rPr>
      <t>Anticipo de Gastos de Defensa, con Sublímite del 50%</t>
    </r>
    <r>
      <rPr>
        <sz val="11"/>
        <rFont val="Arial"/>
        <family val="2"/>
      </rPr>
      <t>: Mediante la presente cláusula queda expresamente convenido y aceptado, que en caso de siniestro la ASEGURADORA anticipará el 50 % del valor de los gastos de defensa, excepto para los procesos penales que operarán bajo la modalidad de reembolso, con base en la cotización de honorarios profesionales presentadas a la ASEGURADORA por la UNIVERSIDAD o los funcionarios designados por ésta o los ASEGURADOS y aprobada de acuerdo con lo establecido en la cláusula de Aceptación de gastos judiciales y/o costos de defensa.</t>
    </r>
  </si>
  <si>
    <r>
      <t xml:space="preserve">Definición de asegurados
</t>
    </r>
    <r>
      <rPr>
        <sz val="11"/>
        <rFont val="Tahoma"/>
        <family val="2"/>
      </rPr>
      <t xml:space="preserve">Se entiende como asegurados, las personas que hayan tenido, tenga o puedan tener en el futuro la calidad de administradores, representantes legales, factores, liquidadores, miembros de junta o consejo directivo de la sociedad o sus subordinadas, quienes de acuerdo con los estatutos tengan la calidad de tales, o cualquier empleado que desempeñe funciones técnicas o administrativas similares a la de los administradores. Se amparan los cargos relacionados en el formulario de solicitud </t>
    </r>
  </si>
  <si>
    <t>Modalidad de cobro: “La aseguradora cobrara un valor único por el número de estudiantes reportados. No se generará cobro, ni devolución de prima por los movimientos (inclusiones o exclusiones) que se generen durante la vigencia. 
Una vez finalizada la vigencia, se realizará el respectivo ajuste de cobro o devolución, sí y solo sí, hay una diferencia con respecto al listado inicial”.</t>
  </si>
  <si>
    <r>
      <t>Sustracción</t>
    </r>
    <r>
      <rPr>
        <sz val="11"/>
        <color indexed="8"/>
        <rFont val="Tahoma"/>
        <family val="2"/>
      </rPr>
      <t>: 0% del valor de la pérdida mínimo 1 smmlv</t>
    </r>
  </si>
  <si>
    <t>Hurto simple y Hurto calificado de equipo electrónico: 0% del valor de la pérdida mínimo 1 smmlv</t>
  </si>
  <si>
    <t>Demás coberturas equipo electrónico: 1% del valor de la pérdida mínimo 1 smmlv</t>
  </si>
  <si>
    <r>
      <t>Todo riesgo sustracción</t>
    </r>
    <r>
      <rPr>
        <sz val="11"/>
        <color indexed="8"/>
        <rFont val="Tahoma"/>
        <family val="2"/>
      </rPr>
      <t>: 0% del valor de la pérdida mínimo 1 smmlv</t>
    </r>
  </si>
  <si>
    <t xml:space="preserve">Tasa </t>
  </si>
  <si>
    <t xml:space="preserve">Total Prima </t>
  </si>
  <si>
    <r>
      <t>0% del valor de la pérdida, mínimo</t>
    </r>
    <r>
      <rPr>
        <sz val="11"/>
        <color indexed="8"/>
        <rFont val="Tahoma"/>
        <family val="2"/>
      </rPr>
      <t xml:space="preserve"> 1</t>
    </r>
    <r>
      <rPr>
        <sz val="11"/>
        <rFont val="Tahoma"/>
        <family val="2"/>
      </rPr>
      <t xml:space="preserve"> SMMLV.</t>
    </r>
  </si>
  <si>
    <r>
      <rPr>
        <b/>
        <sz val="10"/>
        <rFont val="Tahoma"/>
        <family val="2"/>
      </rPr>
      <t>Gastos de Remoción de Escombros, y gastos de demolición $8.000,000,000</t>
    </r>
    <r>
      <rPr>
        <sz val="10"/>
        <rFont val="Tahoma"/>
        <family val="2"/>
      </rPr>
      <t xml:space="preserve">
La Compañía indemnizará bajo este amparo los gastos y costos demostrados por el asegurado en que incurra el Asegurado para la remoción de escombros, el desmantelamiento, demolición o apuntalamiento de los bienes amparados que hayan sido dañados o destruidos por cualquiera de los riesgos cubiertos, incluyendo los gastos de descontaminación, recuperación de materiales y limpieza que surjan con ocasión de un siniestro cubierto bajo la póliza</t>
    </r>
  </si>
  <si>
    <r>
      <rPr>
        <b/>
        <sz val="10"/>
        <rFont val="Tahoma"/>
        <family val="2"/>
      </rPr>
      <t>Gastos para la demostración de la ocurrencia y cuantía de la pérdida $3.000.000.000</t>
    </r>
    <r>
      <rPr>
        <sz val="10"/>
        <rFont val="Tahoma"/>
        <family val="2"/>
      </rPr>
      <t xml:space="preserve">
La Compañía indemnizará bajo este amparo los gastos en que incurra el asegurado, para la demostración de la ocurrencia y cuantía del siniestro</t>
    </r>
  </si>
  <si>
    <t>No aplicación de demérito para rebobinado o núcleos de equipos eléctricos.</t>
  </si>
  <si>
    <t>Equipos de 5 a 10  años                                   15%</t>
  </si>
  <si>
    <t>Equipos de mas de 10 años                              30%</t>
  </si>
  <si>
    <r>
      <t>Restablecimiento automático de valor asegurado por pago de siniestro con cobro de prima, excepto por AMIT, Sabotaje y Terrorismo.</t>
    </r>
    <r>
      <rPr>
        <sz val="10"/>
        <rFont val="Tahoma"/>
        <family val="2"/>
      </rPr>
      <t xml:space="preserve">
En caso de ser indemnizada una pérdida, el límite de responsabilidad de la compañía se reducirá en una suma igual al monto de la indemnización pagada, sin embargo, el restablecimiento de la suma asegurada a su valor inicial, se operara automáticamente desde el momento de la ocurrencia del siniestro, independiente que los bienes se hayan reparado o reemplazado, para lo cual el asegurado se compromete a informar a la compañía la fecha exacta de reposición o reparación de los bienes afectados y a pagar la prima correspondiente por dicho restablecimiento. Hasta una vez con cobro de prima 
</t>
    </r>
  </si>
  <si>
    <r>
      <t>Bienes de terceros bajo cuidado, tenencia, control y custodia, declarado o no, sublímite del 50% del valor asegurado principal
L</t>
    </r>
    <r>
      <rPr>
        <sz val="10"/>
        <rFont val="Tahoma"/>
        <family val="2"/>
      </rPr>
      <t>a aseguradora cubrirá el interés asegurado por propiedad perteneciente a otros,  parcial o totalmente, pero en poder del asegurado y por los que sea legalmente responsable, ya sea porque se haya vendido pero no entregado, en almacenaje, bajo cuidado, tenencia, control y custodia, para reparación procesamiento o cualquier otro motivo y que se encuentren dentro y/o fuera de  los riesgos descritos en la póliza declarados o no a la compañía por el asegurado.</t>
    </r>
    <r>
      <rPr>
        <b/>
        <sz val="10"/>
        <rFont val="Tahoma"/>
        <family val="2"/>
      </rPr>
      <t xml:space="preserve">
</t>
    </r>
  </si>
  <si>
    <r>
      <t>Protección de Depósitos Bancarios al 80% del límite asegurado</t>
    </r>
    <r>
      <rPr>
        <sz val="10"/>
        <rFont val="Tahoma"/>
        <family val="2"/>
      </rPr>
      <t xml:space="preserve">
Mediante este anexo, la cobertura de la póliza se extiende a amparar la pérdida en la que cualquier entidad bancaria comprendida dentro de la prueba de la pérdida y en la cual la entidad asegurada tenga cuenta corriente o de ahorros, como sus respectivos intereses aparezcan, pueda sustentar como debida falsificación o adulteración de o en cualquier  cheque o giro, letra de cambio, pagaré, carta de crédito o cualquier documento similar de crédito, girado, ordenado, o dirigido para pagar determinada suma de dinero, hecho o girado por o para la entidad, o por o para una persona que obre en su nombre o representación, incluyendo: 
1. Cualquier cheque o giro hecho o girado en nombre de la entidad pagadero a una persona ficticia y endosada o pagada a nombre de dicha persona. 
2. Cualquier cheque o giro hecho o girado en transacción de la entidad o por su representante a favor de un tercero y entregado al representante de éste que resultare endosado o cobrado por persona distinta de aquel a quien se giró: y 
3. Cualquier cheque o giro con destino al pago de salarios que habiendo sido girado u ordenado por la entidad, resultare endosado y cobrado por un tercero obrando supuestamente a nombre del girador, o de aquel a quien se debía hacer el pago.
La cobertura de la presente condición acorde con la póliza y considerando además que las firmas estampadas por medio de máquinas, serán consideradas como firmas autógrafas.
</t>
    </r>
  </si>
  <si>
    <r>
      <t>Faltantes de inventario, hasta el 20% del valor asegurado contratado.</t>
    </r>
    <r>
      <rPr>
        <sz val="10"/>
        <rFont val="Tahoma"/>
        <family val="2"/>
      </rPr>
      <t xml:space="preserve">
Por la presente cláusula y no obstante  lo que se diga en contrario en las condiciones generales de la póliza, la aseguradora indemnizará las pérdidas o daños de los bienes objeto de la cobertura de la presente póliza y hasta el valor acordado, por perdidas determinadas como faltantes de inventario</t>
    </r>
  </si>
  <si>
    <t xml:space="preserve">No aplicación de deducible en arreglos transaccionales o conciliaciones por responsabilidad civil.
No obstante las condiciones del deducible de la póliza, por la presente cláusula se conviene entre las partes, que en caso de transacción directa o conciliación, ya sea judicial o extrajudicial con los terceros afectados que mejore en cualquier circunstancia el monto de la pretensión inicial, el valor que se convenga pagar, contemplará el deducible estipulado. </t>
  </si>
  <si>
    <r>
      <rPr>
        <b/>
        <sz val="10"/>
        <rFont val="Tahoma"/>
        <family val="2"/>
      </rPr>
      <t>Arreglos transaccionales en reclamaciones por responsabilidad civil.</t>
    </r>
    <r>
      <rPr>
        <sz val="10"/>
        <rFont val="Tahoma"/>
        <family val="2"/>
      </rPr>
      <t xml:space="preserve">
No obstante las condiciones del deducible de la póliza por la presente cláusula se conviene entre las partes, que en caso de transacción directa o conciliación, ya sea judicial o extrajudicial con los terceros afectados que mejore en cualquier circunstancia el monto de la pretensión inicial, el valor del deducible que le corresponda a la UTP se rebajará proporcionalmente, tomando como base el porcentaje que representa el deducible de la póliza respecto del valor inicial de las pretensiones, y este mismo porcentaje se aplicará al valor final de la transacción a pagar, para obtener el deducible que le correspondería a la UTP</t>
    </r>
  </si>
  <si>
    <r>
      <rPr>
        <b/>
        <sz val="10"/>
        <rFont val="Tahoma"/>
        <family val="2"/>
      </rPr>
      <t>Pago de indemnización por clara evidencia de responsabilidad civil sin previo fallo judicial y previo acuerdo con la compañía de seguros</t>
    </r>
    <r>
      <rPr>
        <sz val="10"/>
        <rFont val="Tahoma"/>
        <family val="2"/>
      </rPr>
      <t xml:space="preserve">
Queda entendido y convenido que la compañía indemnizará los daños causados por el asegurado a un tercero afectado sin que exista fallo judicial, siempre y cuando las circunstancias en que ocurrió el evento den lugar a considerar la responsabilidad o culpa del asegurado y previo acuerdo con la compañía de seguros.</t>
    </r>
  </si>
  <si>
    <r>
      <rPr>
        <b/>
        <sz val="10"/>
        <rFont val="Tahoma"/>
        <family val="2"/>
      </rPr>
      <t>Auxilio funerario.</t>
    </r>
    <r>
      <rPr>
        <sz val="10"/>
        <rFont val="Tahoma"/>
        <family val="2"/>
      </rPr>
      <t xml:space="preserve">
La presente póliza se extiende a cubrir los gastos por auxilio funerario, sin requerimiento de proceso judicial o disciplinario alguno, cuando se presente el fallecimiento de persona (s), acto por el cual se le impute responsabilidad a la Universidad, pero siempre que esta Entidad lo solicite. Limite de $5.000.000 evento / $10.000.000 vigencia</t>
    </r>
  </si>
  <si>
    <r>
      <rPr>
        <b/>
        <sz val="10"/>
        <rFont val="Tahoma"/>
        <family val="2"/>
      </rPr>
      <t>Anticipo de indemnización, hasta el 50% previa demostración de la ocurrencia y cuantía de la pérdida y previo acuerdo con la compañía de seguros.</t>
    </r>
    <r>
      <rPr>
        <sz val="10"/>
        <rFont val="Tahoma"/>
        <family val="2"/>
      </rPr>
      <t xml:space="preserve">
Queda entendido y convenido que en caso de siniestro amparado por la póliza la aseguradora se compromete a pagar a cuenta de siniestro una suma no inferior al porcentaje indicado del valor estimado como indemnización a favor del asegurado o del tercero afectado.</t>
    </r>
  </si>
  <si>
    <r>
      <rPr>
        <b/>
        <sz val="10"/>
        <rFont val="Tahoma"/>
        <family val="2"/>
      </rPr>
      <t>Anticipo de indemnización, hasta el 50% previa demostración de la ocurrencia y cuantía de la pérdida</t>
    </r>
    <r>
      <rPr>
        <sz val="10"/>
        <rFont val="Tahoma"/>
        <family val="2"/>
      </rPr>
      <t xml:space="preserve">
Queda entendido y convenido que en caso de siniestro amparado por la póliza la aseguradora se compromete a pagar a cuenta de siniestro una suma no inferior al porcentaje indicado del valor estimado como indemnización a favor del asegurado o del tercero afectado.</t>
    </r>
  </si>
  <si>
    <r>
      <rPr>
        <b/>
        <sz val="10"/>
        <rFont val="Tahoma"/>
        <family val="2"/>
      </rPr>
      <t>Pago de indemnización por clara evidencia de responsabilidad civil sin previo fallo judicial</t>
    </r>
    <r>
      <rPr>
        <sz val="10"/>
        <rFont val="Tahoma"/>
        <family val="2"/>
      </rPr>
      <t xml:space="preserve">
Queda entendido y convenido que la compañía indemnizará los daños causados por el asegurado a un tercero afectado sin que exista fallo judicial, siempre y cuando las circunstancias en que ocurrió el evento den lugar a considerar la responsabilidad o culpa del asegurado"</t>
    </r>
  </si>
  <si>
    <t xml:space="preserve">                                               Básico obligatorio:           $ 4,500,000,000 evento/vigencia</t>
  </si>
  <si>
    <r>
      <t>La Responsabilidad Civil Extracontractual derivada de transporte de personal</t>
    </r>
    <r>
      <rPr>
        <sz val="10"/>
        <rFont val="Tahoma"/>
        <family val="2"/>
      </rPr>
      <t xml:space="preserve"> vinculado al asegurado mediante contrato de trabajo, empleados de empresas de servicios temporales, cooperativas, precooperativas, empleados de contratistas y subcontratistas, y contratistas personas naturales, terceros, delegaciones, estudiantes y visitantes en vehículos propios y no propios, , hasta el 30% del valor asegurado por evento y 60% por vigencia. </t>
    </r>
  </si>
  <si>
    <r>
      <t xml:space="preserve">Actos de estudiantes de práctica empresarial: </t>
    </r>
    <r>
      <rPr>
        <sz val="10"/>
        <rFont val="Tahoma"/>
        <family val="2"/>
      </rPr>
      <t xml:space="preserve"> Esta cobertura se extiende a amparar las actividades de los estudiantes en práctica dentro y fuera de predios. Excluye la RC Profesional</t>
    </r>
  </si>
  <si>
    <r>
      <t>Responsabilidad Civil Parqueaderos: 40% evento / 60% vigencia del valor asegurado</t>
    </r>
    <r>
      <rPr>
        <sz val="10"/>
        <rFont val="Tahoma"/>
        <family val="2"/>
      </rPr>
      <t xml:space="preserve">
Queda entendido y convenido que la cobertura de la póliza se extiende a amparar los eventos que ocurran en los parqueaderos y predios del asegurado de propiedad o sobre los cuales ejerza tenencia y/o control y/o custodia el asegurado, incluyendo daños, hurto simple y hurto calificado de vehículos o accesorios, se aclara que para efectos de la aplicación de este amparo, se entenderá que los empleados, funcionarios, estudiantes, contratistas, subcontratistas y visitantes son considerados terceros y por consiguiente se cubre la responsabilidad del asegurado por los daños y/o pérdidas por cualquiera de las coberturas citadas.</t>
    </r>
  </si>
  <si>
    <r>
      <rPr>
        <b/>
        <sz val="10"/>
        <rFont val="Tahoma"/>
        <family val="2"/>
      </rPr>
      <t>Responsabilidad Civil por personal de seguridad,  vigilancia y escolta (incluidos errores de puntería) empleados o no.</t>
    </r>
    <r>
      <rPr>
        <sz val="10"/>
        <rFont val="Tahoma"/>
        <family val="2"/>
      </rPr>
      <t xml:space="preserve">
El presente seguro se extiende a amparar la responsabilidad civil proveniente del uso y tenencia de armas y errores de puntería por celadores, escoltas, vigilantes y personal de seguridad al servicio del asegurado o de un tercero. Para personal de empresas de vigilancia la cobertura opera en exceso de las pólizas contratadas por la firma de vigilancia exigidas de ley 1 decreto 356 del 11 de febrero de 1.994</t>
    </r>
  </si>
  <si>
    <r>
      <rPr>
        <b/>
        <sz val="11"/>
        <rFont val="Tahoma"/>
        <family val="2"/>
      </rPr>
      <t xml:space="preserve">Avisos y Letreros: </t>
    </r>
    <r>
      <rPr>
        <sz val="11"/>
        <rFont val="Tahoma"/>
        <family val="2"/>
      </rPr>
      <t>La ASEGURADORA acepta indemnizar el costo de la elaboración de los avisos y letreros, con que cuenten los vehículos de propiedad o bajo responsabilidad de la UNIVERSIDAD y que los daños sean como consecuencia de un evento amparado por la póliza.</t>
    </r>
  </si>
  <si>
    <t>Reposición de piezas dentales, implantes, material de osteosintesis y prótesis como consecuencia de un accidente, indemnizando la pieza de mejor calidad disponible para el tratamiento, sin superar el límite asegurado del amparo afectado.</t>
  </si>
  <si>
    <t>Accidentes causados como consecuencia de infracción de normas</t>
  </si>
  <si>
    <t>Protección para los estudiantes consistentes en viajes realizados en cualquier medio de transporte comercial y particular sin importar la condición en que viajen en Colombia o en el exterior</t>
  </si>
  <si>
    <t>También se deja expresamente establecido que se otorga cobertura tanto a los perjuicios por los que los funcionarios asegurados fueren responsables por haber cometido un acto incorrecto o presuntamente cometido en el ejercicio de las funciones propias de su cargo, respecto del cual se le siga o debería seguir, bien juicio de responsabilidad fiscal o bien, acción de repetición o de llamamiento en garantía con fines de repetición por culpa grave aplicable al asegurado y los funcionarios que desempeñan los cargos asegurados.</t>
  </si>
  <si>
    <t>Alternativa 1 Básica   $2.000,000.000 por evento y en el agregado vigencia combinado para Perdida Fiscal y gastos de Defensa</t>
  </si>
  <si>
    <r>
      <t xml:space="preserve">Gastos de Defensa </t>
    </r>
    <r>
      <rPr>
        <b/>
        <sz val="11"/>
        <rFont val="Arial"/>
        <family val="2"/>
      </rPr>
      <t>$1,000.000.000,</t>
    </r>
    <r>
      <rPr>
        <sz val="11"/>
        <rFont val="Arial"/>
        <family val="2"/>
      </rPr>
      <t xml:space="preserve"> con un sublímite de $100.000.000 Persona / $500.000.000 evento, incluyendo los gastos de defensa razonables en los que deba incurrir el Asegurado para impugnar en sede jurisdiccional, las providencias que pongan fin a las investigaciones de las que haya sido objeto.</t>
    </r>
  </si>
  <si>
    <r>
      <t xml:space="preserve">Continuidad de amparo, hasta por 45 días, después de la desvinculación y que la póliza se encuentre vigente.
</t>
    </r>
    <r>
      <rPr>
        <sz val="10"/>
        <rFont val="Tahoma"/>
        <family val="2"/>
      </rPr>
      <t>Por la presente cláusula y no obstante lo que se diga en contrario en las condiciones generales de la póliza, otorga continuidad de cobertura en las mismas condiciones actuales, hasta por el término de 45 días adicionales a los funcionarios después de su desvinculación de la nómina, siempre y cuando la póliza se encuentre vigente</t>
    </r>
    <r>
      <rPr>
        <b/>
        <sz val="10"/>
        <rFont val="Tahoma"/>
        <family val="2"/>
      </rPr>
      <t xml:space="preserve">
</t>
    </r>
  </si>
  <si>
    <r>
      <t xml:space="preserve">Modalidad de cobro: </t>
    </r>
    <r>
      <rPr>
        <sz val="11"/>
        <rFont val="Tahoma"/>
        <family val="2"/>
      </rPr>
      <t>“La aseguradora cobrara un valor único por el número de asegurados reportados sin necesidad de entregar la relación detallada de los mismos. No se generará cobro, ni devolución de prima por los movimientos (inclusiones o exclusiones) que se generen durante la vigencia. 
Una vez finalizada la vigencia, se realizará el respectivo ajuste de cobro o devolución, sí y solo sí, hay una diferencia con respecto al listado inicial”.</t>
    </r>
  </si>
  <si>
    <t>UNIVERSIDAD TECNOLÓGICA DE PEREIRA</t>
  </si>
  <si>
    <t>PLANEACIÓN Y DESARROLLO DE LA PLANTA FÍSICA</t>
  </si>
  <si>
    <t>CUADRO DE ÁREAS CAMPUS UNIVERSITARIO Y VALORES EDIFICACIONES</t>
  </si>
  <si>
    <t>Actualización, Febrero 2019</t>
  </si>
  <si>
    <t>#</t>
  </si>
  <si>
    <t>Edificios / Espacios</t>
  </si>
  <si>
    <t>Valor parcial</t>
  </si>
  <si>
    <t>Tasa</t>
  </si>
  <si>
    <t xml:space="preserve">Prima </t>
  </si>
  <si>
    <t>EDIFICIOS / ESPACIOS</t>
  </si>
  <si>
    <t>Administrativo</t>
  </si>
  <si>
    <t>Eléctrica</t>
  </si>
  <si>
    <t>Bienestar Universitario</t>
  </si>
  <si>
    <t>Ingeniería de Sistemas y Registro y Control</t>
  </si>
  <si>
    <t>Mecánica</t>
  </si>
  <si>
    <t>Industrial</t>
  </si>
  <si>
    <t>Química</t>
  </si>
  <si>
    <t>Educación Bloque A</t>
  </si>
  <si>
    <t>Educación Bloque B</t>
  </si>
  <si>
    <t>Laboratorio de Aguas</t>
  </si>
  <si>
    <t>Biblioteca y Auditorio Jorge Roa Martínez</t>
  </si>
  <si>
    <t>Ciencias Ambientales</t>
  </si>
  <si>
    <t>Sede Administrativa Jardín Botánico</t>
  </si>
  <si>
    <t>Centro de Visitantes Jardín Botánico</t>
  </si>
  <si>
    <t>Vivero</t>
  </si>
  <si>
    <t>Bellas Artes y Humanidades</t>
  </si>
  <si>
    <t>Bloque exterior Bellas Artes</t>
  </si>
  <si>
    <t xml:space="preserve">Módulo Interdisciplinario </t>
  </si>
  <si>
    <t>Ciencias de la Salud</t>
  </si>
  <si>
    <t>Formación Avanzada (Bloque C)</t>
  </si>
  <si>
    <t>Centro de innovación y desarrollo tecnológico (Bloque D)</t>
  </si>
  <si>
    <t>Edificación Antiguo Bloque L</t>
  </si>
  <si>
    <t>Laboratorio de pruebas dinámicas E-20*</t>
  </si>
  <si>
    <t>Aulas Alternativas</t>
  </si>
  <si>
    <t>La Julita</t>
  </si>
  <si>
    <t>EDIFICACIONES DE SERVICIOS GENERALES</t>
  </si>
  <si>
    <t>Acceso La Julita</t>
  </si>
  <si>
    <t>Acceso Medicina</t>
  </si>
  <si>
    <t>Acceso Parqueadero central</t>
  </si>
  <si>
    <t xml:space="preserve">Acceso parqueadero de Bellas Artes </t>
  </si>
  <si>
    <t>Acceso parqueadero Eléctrica</t>
  </si>
  <si>
    <t>Bodega de emergencia</t>
  </si>
  <si>
    <t>Cafetería Principal "El Galpón"</t>
  </si>
  <si>
    <t>Cafetería Bellas Artes y Humanidades</t>
  </si>
  <si>
    <t>Cafetería Ciencias Ambientales</t>
  </si>
  <si>
    <t>Cafetería Ciencias de la Salud</t>
  </si>
  <si>
    <t>Cafetería Deportes</t>
  </si>
  <si>
    <t>Café al paso Biblioteca</t>
  </si>
  <si>
    <t>Caseta de residuos sólidos</t>
  </si>
  <si>
    <t>Edificio Centro de Acopio</t>
  </si>
  <si>
    <t>Kiosko Ciencias de la Salud</t>
  </si>
  <si>
    <t>Kiosco Jardín Botánico</t>
  </si>
  <si>
    <t>Kiosco de Frutas</t>
  </si>
  <si>
    <t>Módulo Central de Estudio</t>
  </si>
  <si>
    <t xml:space="preserve">Módulo de estudiantes Física </t>
  </si>
  <si>
    <t xml:space="preserve">Módulo de estudiantes Senda Paisajística </t>
  </si>
  <si>
    <t>Planetario</t>
  </si>
  <si>
    <t>Puente de guadua  "Guaducto"</t>
  </si>
  <si>
    <t>Puente peatonal de conexión con el Bloque L</t>
  </si>
  <si>
    <t>Plazoleta Edificio Administrativo y Parque Adjunto</t>
  </si>
  <si>
    <t>Plazoleta Edificio 13- Bloque Multidisclplinarlo</t>
  </si>
  <si>
    <t>Media Torta</t>
  </si>
  <si>
    <t>Taller- Ebanisteria</t>
  </si>
  <si>
    <t>Tótems de señalización UTP</t>
  </si>
  <si>
    <t>Granja el Pilamo Vereda la Honda - Edificaciones Varias</t>
  </si>
  <si>
    <t xml:space="preserve">Sede de Ciencias Clínicas </t>
  </si>
  <si>
    <t>Tunel peatonal conexión bloques 4 y 15</t>
  </si>
  <si>
    <t>PTAR (Planta tratamiento aguas residuales</t>
  </si>
  <si>
    <t>PTAR (Planta tratamiento aguas residuales - Bellas Artes)</t>
  </si>
  <si>
    <t>EDIFICACIONES DEPORTIVAS</t>
  </si>
  <si>
    <t>Aula Múltiple de Deportes</t>
  </si>
  <si>
    <t>Canchas Múltiples</t>
  </si>
  <si>
    <t>Cancha de Tenis</t>
  </si>
  <si>
    <t>Canchas de Raquetball</t>
  </si>
  <si>
    <t>Piscinas semiolímpicas, gimnasio y zonas deportivas aledañas</t>
  </si>
  <si>
    <t>CERRAMIENTOS UNIVERSIDAD</t>
  </si>
  <si>
    <t>Cerramientos Varios</t>
  </si>
  <si>
    <t>PARQUEADEROS</t>
  </si>
  <si>
    <t>Parqueadero Central</t>
  </si>
  <si>
    <t>Parqueadero Biblioteca Roa Martinez</t>
  </si>
  <si>
    <t>Parqueadero Quimica</t>
  </si>
  <si>
    <t>Parqueadero Sistemas</t>
  </si>
  <si>
    <t>Parqueadero Deportes</t>
  </si>
  <si>
    <t>OTROS</t>
  </si>
  <si>
    <t>Via Adoquina (Interna)</t>
  </si>
  <si>
    <t>Suelos y terrenos</t>
  </si>
  <si>
    <t>Renta</t>
  </si>
  <si>
    <t>Total Edificios</t>
  </si>
  <si>
    <t xml:space="preserve">Indice Variable 5% </t>
  </si>
  <si>
    <t>Direcciones Varias del Asegurado en el Territorio Nacional</t>
  </si>
  <si>
    <t xml:space="preserve">Contenidos consistentes en pero no limitados a: suministros, medicamentos, muebles y enseres, equipos de oficina, herramientas, material didáctico, libros, elementos deportivos, instrumentos musicales, bienes especiales como esculturas, obras de arte y demás elementos propios de la Universidad o por los que sea responsable.  Incluido Buses placas NEJ819, NEJ820 Y OVD026 como aula lúdica, el vehículo prototipo de Formula 1 y la Ambulancia de placa VLH 449 como aula didáctica. 
</t>
  </si>
  <si>
    <t>Valores (Dinero en Efectivo dentro y fuera de caja fuerte, cheques y títulos valores)</t>
  </si>
  <si>
    <t>Maquinaria, equipos, herramientas y demás maquinaria con todos sus accesorios incluyendo acometidas</t>
  </si>
  <si>
    <t>Corriente Débil</t>
  </si>
  <si>
    <t>Equipo eléctrico y electrónico consistente en pero no limitado a equipo médico, equipos de laboratorio con sus accesorios, equipos de televisión, de detección, fotografía, proyección, protectores, video grabadoras, sistemas de alarma, equipos de oficina eléctricos y electrónicos, equipos de comunicación (Plantas Telefónicas, Fax, Transmisores, Comunicaciones, radio, señales de sonido) y demás equipos con sus accesorios.</t>
  </si>
  <si>
    <t>Equipos de Computo e Impresoras y sus accesorios</t>
  </si>
  <si>
    <t>Equipos Móviles y Portátiles consistente en pero no limitados a computadores portátiles, equipos de proyección, video grabadores, fotografía, proyección, tablets y demás equipos con sus accesorios.</t>
  </si>
  <si>
    <t>Direcciones Varias del Asegurado: Convenio MARCO ENTRE LA UTP Y CENIVAM: Cromatografo, Rotavapor, IKA model RW16, Espectrofotometro, dos transferpipeta, Barnstead y accesorios entre otros.</t>
  </si>
  <si>
    <t>Equipo CISCO ASR1001 en comodato con RENATA (Corporación Red Nacional Académica de Tecnología Avanzada)</t>
  </si>
  <si>
    <t>Total otros bienes</t>
  </si>
  <si>
    <t>Indice Variable 5% Anual</t>
  </si>
  <si>
    <t>Total Valor Asegurado</t>
  </si>
  <si>
    <t>Relación de cargos a asegurar: Ver anexo Formulario RCSP</t>
  </si>
  <si>
    <t>Convocatoria Pública No. 02 de 2019</t>
  </si>
  <si>
    <r>
      <t xml:space="preserve">Revocación de la póliza a </t>
    </r>
    <r>
      <rPr>
        <b/>
        <sz val="10"/>
        <color indexed="10"/>
        <rFont val="Tahoma"/>
        <family val="2"/>
      </rPr>
      <t>120 días</t>
    </r>
    <r>
      <rPr>
        <b/>
        <sz val="10"/>
        <rFont val="Tahoma"/>
        <family val="2"/>
      </rPr>
      <t xml:space="preserve">
</t>
    </r>
    <r>
      <rPr>
        <sz val="10"/>
        <rFont val="Tahoma"/>
        <family val="2"/>
      </rPr>
      <t xml:space="preserve">El presente contrato podrá ser revocado unilateralmente por la compañía, mediante noticia escrita enviada al asegurado, a su última dirección registrada, con no menos de 180 días de antelación, contados a partir de la fecha del envió de la comunicación y por el asegurado en cualquier momento, mediante aviso escrito dado a la compañía. En el primer caso la prima se devolverá a prorrata y en el segundo corto plazo.
Así mismo en el caso de que la aseguradora decida no otorgar renovación o prórroga del contrato de seguro, deberá dar aviso de ello al asegurado con no menos del tiempo pactado a la fecha de vencimiento de la póliza.
</t>
    </r>
  </si>
  <si>
    <r>
      <t xml:space="preserve">Se incluye cobertura para otros bienes diferentes a dinero o valores de acuerdo con el amparo “Infidelidad de empleados” </t>
    </r>
    <r>
      <rPr>
        <sz val="10"/>
        <color indexed="10"/>
        <rFont val="Tahoma"/>
        <family val="2"/>
      </rPr>
      <t>(aplica únicamente para pérdidas derivadas de infidelidad de empleados)</t>
    </r>
  </si>
  <si>
    <r>
      <t>Definición de empleado:</t>
    </r>
    <r>
      <rPr>
        <sz val="10"/>
        <rFont val="Tahoma"/>
        <family val="2"/>
      </rPr>
      <t xml:space="preserve">
Para efectos de la presente póliza, la palabra empleado comprende funcionarios, empleados y trabajadores vinculados con la Universidad Tecnológica de Pereira y a quienes sin serlo realicen trabajos, prácticas o investigaciones como estudiantes o visitantes especiales, siempre y cuando presten sus servicios dentro del Territorio Nacional, </t>
    </r>
    <r>
      <rPr>
        <sz val="10"/>
        <color indexed="10"/>
        <rFont val="Tahoma"/>
        <family val="2"/>
      </rPr>
      <t>siempre que se encuentren bajo control y supervisión del asegurado.</t>
    </r>
  </si>
  <si>
    <r>
      <t xml:space="preserve">Restablecimiento automático del valor asegurado por pago de siniestro </t>
    </r>
    <r>
      <rPr>
        <b/>
        <sz val="10"/>
        <color indexed="10"/>
        <rFont val="Tahoma"/>
        <family val="2"/>
      </rPr>
      <t>hasta una (1) vez</t>
    </r>
    <r>
      <rPr>
        <b/>
        <sz val="10"/>
        <rFont val="Tahoma"/>
        <family val="2"/>
      </rPr>
      <t xml:space="preserve"> el límite anual con cobro de prima adicional a prorrata</t>
    </r>
    <r>
      <rPr>
        <sz val="10"/>
        <rFont val="Tahoma"/>
        <family val="2"/>
      </rPr>
      <t xml:space="preserve">
En caso de ser indemnizada una pérdida, el límite de responsabilidad de la compañía se reducirá en una suma igual al monto de la indemnización pagada, sin embargo, el restablecimiento de la suma asegurada a su valor inicial, se operara automáticamente desde el momento de la ocurrencia del siniestro o hasta el valor asegurado, independiente que se hayan indemnizado o no los daños o pérdidas, con cobro de prima.</t>
    </r>
  </si>
  <si>
    <r>
      <t xml:space="preserve">Pago de Reclamaciones (10 días hábiles despues de presentada la reclamación, </t>
    </r>
    <r>
      <rPr>
        <sz val="10"/>
        <color indexed="10"/>
        <rFont val="Tahoma"/>
        <family val="2"/>
      </rPr>
      <t>siempre y cuando se haya cumplidos los requisitos para tal fin</t>
    </r>
    <r>
      <rPr>
        <sz val="10"/>
        <rFont val="Tahoma"/>
        <family val="2"/>
      </rPr>
      <t>)</t>
    </r>
  </si>
  <si>
    <t>Cláusula de anticipo 50% (siempre y cuando se demuestre cuantía y ocurrencia)</t>
  </si>
  <si>
    <t>Revocación a 120 días</t>
  </si>
  <si>
    <t>Restablecimiento automático del valor asegurado por pago de siniestro con cobro de prima adicional a prorrata</t>
  </si>
  <si>
    <r>
      <rPr>
        <b/>
        <sz val="10"/>
        <rFont val="Tahoma"/>
        <family val="2"/>
      </rPr>
      <t>Responsabilidad Civil General:</t>
    </r>
    <r>
      <rPr>
        <sz val="10"/>
        <rFont val="Tahoma"/>
        <family val="2"/>
      </rPr>
      <t xml:space="preserve"> Ampara la responsabiidad civil del asegurado por lesiones corporales a terceros, como consecuencia directa del suministro necesarios en la prestación de los servicios propios de la actividad médica de la institucion asegurada, tales como pero no limitados a: comidas, bebidas, medicamentos, drogas u otros porductos o materiales médicos, quirúrgicos o dentales. Los productos elaborados o fabricados por el asegurado o bajo la supervisión directa deberán ser elaborados o fabricados conforme a receta médica, para tal efecto el asegurado debera contar con previa licencia, autorización o habilitación oficial y/o deberá haber hecho registrar previamente dicho producto ante la autoridad competente, habiendo tenido de dicha autoridad la licencia, autorización o habilitación respectiva.</t>
    </r>
  </si>
  <si>
    <r>
      <t xml:space="preserve">
</t>
    </r>
    <r>
      <rPr>
        <b/>
        <sz val="10"/>
        <rFont val="Tahoma"/>
        <family val="2"/>
      </rPr>
      <t>Permanencia automática o ampliación del plazo de la cobertura (60 días)</t>
    </r>
    <r>
      <rPr>
        <sz val="10"/>
        <rFont val="Tahoma"/>
        <family val="2"/>
      </rPr>
      <t xml:space="preserve">
Por medio de la presente cláusula se otorga cobertura automática para las mercancías y bienes en general, mientras se encuentren en permanencia en predios del asegurado o de terceros en lugares iniciales, intermedios o finales de los trayectos asegurados y los que sea estrictamente necesario utilizar para permanecer y posteriormente continuar el trayecto, estos podrán ser mantenidos dentro y/o fuera de los predios del asegurado o de terceros, hasta por término que sea necesario, contra los mismos riesgos pactados en la póliza para el seguro de transporte de mercancías </t>
    </r>
    <r>
      <rPr>
        <sz val="10"/>
        <color indexed="10"/>
        <rFont val="Tahoma"/>
        <family val="2"/>
      </rPr>
      <t>(Siempre y cuando haga parte del tránsito normal de las mercancías aseguradas)</t>
    </r>
    <r>
      <rPr>
        <sz val="10"/>
        <rFont val="Tahoma"/>
        <family val="2"/>
      </rPr>
      <t xml:space="preserve">
</t>
    </r>
  </si>
  <si>
    <r>
      <t xml:space="preserve">Modificaciones en Beneficio del Asegurado </t>
    </r>
    <r>
      <rPr>
        <b/>
        <sz val="10"/>
        <color indexed="10"/>
        <rFont val="Tahoma"/>
        <family val="2"/>
      </rPr>
      <t>(previo acuerdo con la Aseguradora)</t>
    </r>
    <r>
      <rPr>
        <b/>
        <sz val="10"/>
        <rFont val="Tahoma"/>
        <family val="2"/>
      </rPr>
      <t>:</t>
    </r>
    <r>
      <rPr>
        <sz val="10"/>
        <rFont val="Tahoma"/>
        <family val="2"/>
      </rPr>
      <t xml:space="preserve">
Si durante la vigencia de este seguro se presentan modificaciones a las Condiciones Generales del ramo de la Aseguradora con la cual se tenga contratada la póliza, que representen un beneficio para el Asegurado, tales modificaciones se considerarán automáticamente incorporadas en la póliza.</t>
    </r>
  </si>
  <si>
    <r>
      <t xml:space="preserve">Se aceptará </t>
    </r>
    <r>
      <rPr>
        <b/>
        <sz val="10"/>
        <rFont val="Tahoma"/>
        <family val="2"/>
      </rPr>
      <t>la relación cuantificada de los gastos incurridos en la reparación del daño</t>
    </r>
    <r>
      <rPr>
        <sz val="10"/>
        <rFont val="Tahoma"/>
        <family val="2"/>
      </rPr>
      <t>. La Universidad negocia con los contratistas la compra de insumos y las reparaciones que se presenten  para toda la vigencia</t>
    </r>
  </si>
</sst>
</file>

<file path=xl/styles.xml><?xml version="1.0" encoding="utf-8"?>
<styleSheet xmlns="http://schemas.openxmlformats.org/spreadsheetml/2006/main">
  <numFmts count="48">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_ * #,##0_ ;_ * \-#,##0_ ;_ * &quot;-&quot;??_ ;_ @_ "/>
    <numFmt numFmtId="195" formatCode="0.0%"/>
    <numFmt numFmtId="196" formatCode="&quot;$&quot;\ #,##0"/>
    <numFmt numFmtId="197" formatCode="[$$-240A]\ #,##0"/>
    <numFmt numFmtId="198" formatCode="_ &quot;$&quot;\ * #,##0_ ;_ &quot;$&quot;\ * \-#,##0_ ;_ &quot;$&quot;\ * &quot;-&quot;??_ ;_ @_ "/>
    <numFmt numFmtId="199" formatCode="[$-240A]dddd\,\ dd&quot; de &quot;mmmm&quot; de &quot;yyyy"/>
    <numFmt numFmtId="200" formatCode="&quot;Sí&quot;;&quot;Sí&quot;;&quot;No&quot;"/>
    <numFmt numFmtId="201" formatCode="&quot;Verdadero&quot;;&quot;Verdadero&quot;;&quot;Falso&quot;"/>
    <numFmt numFmtId="202" formatCode="&quot;Activado&quot;;&quot;Activado&quot;;&quot;Desactivado&quot;"/>
    <numFmt numFmtId="203" formatCode="[$€-2]\ #,##0.00_);[Red]\([$€-2]\ #,##0.00\)"/>
  </numFmts>
  <fonts count="87">
    <font>
      <sz val="10"/>
      <name val="Arial"/>
      <family val="0"/>
    </font>
    <font>
      <b/>
      <sz val="14"/>
      <name val="Tahoma"/>
      <family val="2"/>
    </font>
    <font>
      <b/>
      <sz val="12"/>
      <name val="Arial"/>
      <family val="2"/>
    </font>
    <font>
      <sz val="10"/>
      <name val="Tahoma"/>
      <family val="2"/>
    </font>
    <font>
      <b/>
      <sz val="11"/>
      <name val="Tahoma"/>
      <family val="2"/>
    </font>
    <font>
      <sz val="11"/>
      <name val="Tahoma"/>
      <family val="2"/>
    </font>
    <font>
      <sz val="11"/>
      <name val="Arial"/>
      <family val="2"/>
    </font>
    <font>
      <b/>
      <sz val="10"/>
      <name val="Tahoma"/>
      <family val="2"/>
    </font>
    <font>
      <u val="single"/>
      <sz val="10"/>
      <color indexed="12"/>
      <name val="Arial"/>
      <family val="2"/>
    </font>
    <font>
      <u val="single"/>
      <sz val="10"/>
      <color indexed="36"/>
      <name val="Arial"/>
      <family val="2"/>
    </font>
    <font>
      <b/>
      <sz val="18"/>
      <name val="Arial"/>
      <family val="2"/>
    </font>
    <font>
      <b/>
      <sz val="16"/>
      <color indexed="9"/>
      <name val="Arial"/>
      <family val="2"/>
    </font>
    <font>
      <b/>
      <sz val="12"/>
      <color indexed="9"/>
      <name val="Arial"/>
      <family val="2"/>
    </font>
    <font>
      <b/>
      <sz val="11"/>
      <name val="Arial"/>
      <family val="2"/>
    </font>
    <font>
      <b/>
      <i/>
      <u val="single"/>
      <sz val="10"/>
      <name val="Tahoma"/>
      <family val="2"/>
    </font>
    <font>
      <sz val="10"/>
      <color indexed="8"/>
      <name val="Tahoma"/>
      <family val="2"/>
    </font>
    <font>
      <sz val="11"/>
      <color indexed="8"/>
      <name val="Tahoma"/>
      <family val="2"/>
    </font>
    <font>
      <b/>
      <sz val="11"/>
      <color indexed="8"/>
      <name val="Tahoma"/>
      <family val="2"/>
    </font>
    <font>
      <sz val="11"/>
      <color indexed="9"/>
      <name val="Tahoma"/>
      <family val="2"/>
    </font>
    <font>
      <b/>
      <sz val="11"/>
      <color indexed="9"/>
      <name val="Tahoma"/>
      <family val="2"/>
    </font>
    <font>
      <b/>
      <sz val="11"/>
      <color indexed="9"/>
      <name val="Arial"/>
      <family val="2"/>
    </font>
    <font>
      <b/>
      <sz val="10"/>
      <color indexed="8"/>
      <name val="Tahoma"/>
      <family val="2"/>
    </font>
    <font>
      <b/>
      <u val="single"/>
      <sz val="11"/>
      <name val="Arial"/>
      <family val="2"/>
    </font>
    <font>
      <b/>
      <sz val="11"/>
      <color indexed="18"/>
      <name val="Tahoma"/>
      <family val="2"/>
    </font>
    <font>
      <b/>
      <sz val="12"/>
      <name val="Tahoma"/>
      <family val="2"/>
    </font>
    <font>
      <b/>
      <sz val="9"/>
      <name val="Arial"/>
      <family val="2"/>
    </font>
    <font>
      <sz val="9"/>
      <name val="Arial"/>
      <family val="2"/>
    </font>
    <font>
      <b/>
      <sz val="10"/>
      <color indexed="9"/>
      <name val="Tahoma"/>
      <family val="2"/>
    </font>
    <font>
      <b/>
      <sz val="10"/>
      <color indexed="9"/>
      <name val="Arial"/>
      <family val="2"/>
    </font>
    <font>
      <b/>
      <sz val="10"/>
      <color indexed="18"/>
      <name val="Tahoma"/>
      <family val="2"/>
    </font>
    <font>
      <b/>
      <sz val="12"/>
      <color indexed="8"/>
      <name val="Tahoma"/>
      <family val="2"/>
    </font>
    <font>
      <sz val="12"/>
      <name val="Tahoma"/>
      <family val="2"/>
    </font>
    <font>
      <b/>
      <sz val="16"/>
      <name val="Tahoma"/>
      <family val="2"/>
    </font>
    <font>
      <sz val="9"/>
      <name val="Tahoma"/>
      <family val="2"/>
    </font>
    <font>
      <b/>
      <sz val="9"/>
      <name val="Tahoma"/>
      <family val="2"/>
    </font>
    <font>
      <b/>
      <sz val="10"/>
      <color indexed="36"/>
      <name val="Tahoma"/>
      <family val="2"/>
    </font>
    <font>
      <sz val="10"/>
      <color indexed="10"/>
      <name val="Tahoma"/>
      <family val="2"/>
    </font>
    <font>
      <u val="single"/>
      <sz val="10"/>
      <name val="Tahoma"/>
      <family val="2"/>
    </font>
    <font>
      <b/>
      <u val="single"/>
      <sz val="10"/>
      <name val="Tahoma"/>
      <family val="2"/>
    </font>
    <font>
      <sz val="12"/>
      <name val="Arial"/>
      <family val="2"/>
    </font>
    <font>
      <b/>
      <sz val="14"/>
      <name val="Arial"/>
      <family val="2"/>
    </font>
    <font>
      <b/>
      <i/>
      <sz val="11"/>
      <color indexed="9"/>
      <name val="Tahoma"/>
      <family val="2"/>
    </font>
    <font>
      <sz val="14"/>
      <name val="Tahoma"/>
      <family val="2"/>
    </font>
    <font>
      <b/>
      <sz val="10"/>
      <color indexed="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Arial"/>
      <family val="2"/>
    </font>
    <font>
      <sz val="11"/>
      <color indexed="10"/>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Tahoma"/>
      <family val="2"/>
    </font>
    <font>
      <b/>
      <sz val="10"/>
      <color theme="1"/>
      <name val="Tahoma"/>
      <family val="2"/>
    </font>
    <font>
      <b/>
      <sz val="10"/>
      <color theme="0"/>
      <name val="Tahoma"/>
      <family val="2"/>
    </font>
    <font>
      <sz val="12"/>
      <color theme="1"/>
      <name val="Arial"/>
      <family val="2"/>
    </font>
    <font>
      <sz val="11"/>
      <color rgb="FFFF0000"/>
      <name val="Tahoma"/>
      <family val="2"/>
    </font>
    <font>
      <b/>
      <sz val="16"/>
      <color theme="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1A4652"/>
        <bgColor indexed="64"/>
      </patternFill>
    </fill>
    <fill>
      <patternFill patternType="solid">
        <fgColor theme="0"/>
        <bgColor indexed="64"/>
      </patternFill>
    </fill>
    <fill>
      <patternFill patternType="solid">
        <fgColor indexed="30"/>
        <bgColor indexed="64"/>
      </patternFill>
    </fill>
    <fill>
      <patternFill patternType="solid">
        <fgColor indexed="9"/>
        <bgColor indexed="64"/>
      </patternFill>
    </fill>
    <fill>
      <patternFill patternType="solid">
        <fgColor indexed="4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color indexed="63"/>
      </right>
      <top style="thin"/>
      <bottom style="thin"/>
    </border>
    <border>
      <left style="medium"/>
      <right style="thin"/>
      <top style="thin"/>
      <bottom style="medium"/>
    </border>
    <border>
      <left style="thin"/>
      <right style="medium"/>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medium"/>
      <right style="thin"/>
      <top>
        <color indexed="63"/>
      </top>
      <bottom style="hair"/>
    </border>
    <border>
      <left style="medium"/>
      <right style="thin"/>
      <top style="hair">
        <color theme="0" tint="-0.4999699890613556"/>
      </top>
      <bottom style="hair">
        <color theme="0" tint="-0.4999699890613556"/>
      </bottom>
    </border>
    <border>
      <left style="thin"/>
      <right style="medium"/>
      <top style="hair">
        <color theme="0" tint="-0.4999699890613556"/>
      </top>
      <bottom style="hair">
        <color theme="0" tint="-0.4999699890613556"/>
      </bottom>
    </border>
    <border>
      <left style="medium"/>
      <right style="thin"/>
      <top style="hair"/>
      <bottom style="hair"/>
    </border>
    <border>
      <left style="medium"/>
      <right style="thin"/>
      <top style="hair"/>
      <bottom/>
    </border>
    <border>
      <left style="medium"/>
      <right>
        <color indexed="63"/>
      </right>
      <top>
        <color indexed="63"/>
      </top>
      <bottom style="thin"/>
    </border>
    <border>
      <left style="medium"/>
      <right/>
      <top style="medium"/>
      <bottom style="thin"/>
    </border>
    <border>
      <left style="medium"/>
      <right style="medium"/>
      <top style="medium"/>
      <bottom style="thin"/>
    </border>
    <border>
      <left/>
      <right style="medium"/>
      <top style="medium"/>
      <bottom style="thin"/>
    </border>
    <border>
      <left>
        <color indexed="63"/>
      </left>
      <right style="thin"/>
      <top style="thin"/>
      <bottom style="thin"/>
    </border>
    <border>
      <left style="thin"/>
      <right style="thin"/>
      <top style="thin"/>
      <bottom style="thin"/>
    </border>
    <border>
      <left style="medium"/>
      <right/>
      <top style="thin"/>
      <bottom style="medium"/>
    </border>
    <border>
      <left style="medium"/>
      <right>
        <color indexed="63"/>
      </right>
      <top style="medium"/>
      <bottom>
        <color indexed="63"/>
      </bottom>
    </border>
    <border>
      <left style="thin"/>
      <right style="medium"/>
      <top style="medium"/>
      <bottom style="thin"/>
    </border>
    <border>
      <left style="medium"/>
      <right/>
      <top/>
      <bottom style="medium"/>
    </border>
    <border>
      <left style="medium"/>
      <right style="medium"/>
      <top style="medium"/>
      <bottom/>
    </border>
    <border>
      <left style="medium"/>
      <right style="medium"/>
      <top style="medium"/>
      <bottom style="medium"/>
    </border>
    <border>
      <left style="thin"/>
      <right style="thin"/>
      <top>
        <color indexed="63"/>
      </top>
      <bottom>
        <color indexed="63"/>
      </bottom>
    </border>
    <border>
      <left style="medium"/>
      <right style="thin"/>
      <top style="medium"/>
      <bottom style="thin"/>
    </border>
    <border>
      <left style="medium"/>
      <right style="medium"/>
      <top/>
      <bottom/>
    </border>
    <border>
      <left style="medium"/>
      <right style="medium"/>
      <top/>
      <bottom style="medium"/>
    </border>
    <border>
      <left>
        <color indexed="63"/>
      </left>
      <right>
        <color indexed="63"/>
      </right>
      <top>
        <color indexed="63"/>
      </top>
      <bottom style="thin"/>
    </border>
    <border>
      <left style="thin"/>
      <right>
        <color indexed="63"/>
      </right>
      <top style="thin"/>
      <bottom style="thin"/>
    </border>
    <border>
      <left style="medium"/>
      <right style="medium"/>
      <top style="thin"/>
      <bottom style="thin"/>
    </border>
    <border>
      <left style="medium"/>
      <right style="medium"/>
      <top style="thin"/>
      <bottom style="medium"/>
    </border>
    <border>
      <left/>
      <right style="medium"/>
      <top style="thin"/>
      <bottom style="medium"/>
    </border>
    <border>
      <left style="thin"/>
      <right style="medium"/>
      <top>
        <color indexed="63"/>
      </top>
      <bottom style="thin"/>
    </border>
    <border>
      <left>
        <color indexed="63"/>
      </left>
      <right style="medium"/>
      <top style="medium"/>
      <bottom>
        <color indexed="63"/>
      </bottom>
    </border>
  </borders>
  <cellStyleXfs count="66">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6" fillId="21" borderId="1" applyNumberFormat="0" applyAlignment="0" applyProtection="0"/>
    <xf numFmtId="0" fontId="67" fillId="22"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70" fillId="29"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71" fillId="30"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7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73" fillId="21" borderId="5"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69" fillId="0" borderId="8" applyNumberFormat="0" applyFill="0" applyAlignment="0" applyProtection="0"/>
    <xf numFmtId="0" fontId="79" fillId="0" borderId="9" applyNumberFormat="0" applyFill="0" applyAlignment="0" applyProtection="0"/>
  </cellStyleXfs>
  <cellXfs count="380">
    <xf numFmtId="0" fontId="0" fillId="0" borderId="0" xfId="0" applyAlignment="1">
      <alignment/>
    </xf>
    <xf numFmtId="0" fontId="6" fillId="0" borderId="0" xfId="0" applyFont="1" applyAlignment="1">
      <alignment/>
    </xf>
    <xf numFmtId="0" fontId="6" fillId="0" borderId="0" xfId="0" applyFont="1" applyAlignment="1">
      <alignment/>
    </xf>
    <xf numFmtId="0" fontId="26" fillId="0" borderId="0" xfId="0" applyFont="1" applyAlignment="1">
      <alignment vertical="center" wrapText="1"/>
    </xf>
    <xf numFmtId="0" fontId="26" fillId="0" borderId="0" xfId="0" applyFont="1" applyAlignment="1">
      <alignment horizontal="center" vertical="center" wrapText="1"/>
    </xf>
    <xf numFmtId="0" fontId="7" fillId="33" borderId="0" xfId="0" applyFont="1" applyFill="1" applyAlignment="1">
      <alignment vertical="center" wrapText="1"/>
    </xf>
    <xf numFmtId="0" fontId="0" fillId="0" borderId="0" xfId="0" applyAlignment="1">
      <alignment wrapText="1"/>
    </xf>
    <xf numFmtId="0" fontId="0" fillId="0" borderId="0" xfId="0" applyFont="1" applyAlignment="1">
      <alignment/>
    </xf>
    <xf numFmtId="0" fontId="0" fillId="0" borderId="0" xfId="0" applyFont="1" applyAlignment="1">
      <alignment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3" fillId="0" borderId="12" xfId="0" applyFont="1" applyBorder="1" applyAlignment="1">
      <alignment horizontal="justify" vertical="justify" wrapText="1"/>
    </xf>
    <xf numFmtId="0" fontId="5" fillId="0" borderId="13" xfId="0" applyFont="1" applyBorder="1" applyAlignment="1">
      <alignment horizontal="center" vertical="center" wrapText="1"/>
    </xf>
    <xf numFmtId="0" fontId="5" fillId="0" borderId="12" xfId="0" applyFont="1" applyBorder="1" applyAlignment="1">
      <alignment horizontal="justify" vertical="justify" wrapText="1"/>
    </xf>
    <xf numFmtId="0" fontId="5" fillId="0" borderId="12" xfId="0" applyFont="1" applyBorder="1" applyAlignment="1">
      <alignment horizontal="justify" vertical="center" wrapText="1"/>
    </xf>
    <xf numFmtId="0" fontId="7" fillId="0" borderId="12" xfId="0" applyFont="1" applyFill="1" applyBorder="1" applyAlignment="1">
      <alignment vertical="center" wrapText="1"/>
    </xf>
    <xf numFmtId="0" fontId="7" fillId="0" borderId="13" xfId="0" applyFont="1" applyFill="1" applyBorder="1" applyAlignment="1">
      <alignment horizontal="left" vertical="center" wrapText="1"/>
    </xf>
    <xf numFmtId="0" fontId="12" fillId="34" borderId="12" xfId="0" applyFont="1" applyFill="1" applyBorder="1" applyAlignment="1">
      <alignment horizontal="center" vertical="center" wrapText="1"/>
    </xf>
    <xf numFmtId="0" fontId="12" fillId="34" borderId="13" xfId="0" applyFont="1" applyFill="1" applyBorder="1" applyAlignment="1">
      <alignment horizontal="center" vertical="center" wrapText="1"/>
    </xf>
    <xf numFmtId="0" fontId="7" fillId="35" borderId="12" xfId="0" applyFont="1" applyFill="1" applyBorder="1" applyAlignment="1">
      <alignment horizontal="justify" vertical="center"/>
    </xf>
    <xf numFmtId="0" fontId="3" fillId="35" borderId="12" xfId="0" applyFont="1" applyFill="1" applyBorder="1" applyAlignment="1">
      <alignment horizontal="justify" vertical="top" wrapText="1"/>
    </xf>
    <xf numFmtId="0" fontId="80" fillId="35" borderId="12" xfId="0" applyFont="1" applyFill="1" applyBorder="1" applyAlignment="1">
      <alignment horizontal="justify" vertical="top" wrapText="1"/>
    </xf>
    <xf numFmtId="0" fontId="7" fillId="0" borderId="12" xfId="0" applyFont="1" applyFill="1" applyBorder="1" applyAlignment="1">
      <alignment vertical="top" wrapText="1"/>
    </xf>
    <xf numFmtId="0" fontId="3" fillId="0" borderId="12" xfId="0" applyFont="1" applyFill="1" applyBorder="1" applyAlignment="1">
      <alignment horizontal="justify" vertical="top" wrapText="1"/>
    </xf>
    <xf numFmtId="0" fontId="3" fillId="35"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justify" vertical="top" wrapText="1"/>
    </xf>
    <xf numFmtId="0" fontId="80" fillId="35" borderId="14" xfId="0" applyFont="1" applyFill="1" applyBorder="1" applyAlignment="1">
      <alignment horizontal="justify" vertical="top" wrapText="1"/>
    </xf>
    <xf numFmtId="0" fontId="80" fillId="0" borderId="14" xfId="0" applyFont="1" applyFill="1" applyBorder="1" applyAlignment="1">
      <alignment horizontal="justify" vertical="top"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justify" vertical="top" wrapText="1"/>
    </xf>
    <xf numFmtId="0" fontId="7" fillId="0" borderId="16" xfId="0" applyFont="1" applyFill="1" applyBorder="1" applyAlignment="1">
      <alignment horizontal="justify" vertical="top" wrapText="1"/>
    </xf>
    <xf numFmtId="0" fontId="7" fillId="0" borderId="12" xfId="0" applyFont="1" applyFill="1" applyBorder="1" applyAlignment="1">
      <alignment horizontal="justify" vertical="top" wrapText="1"/>
    </xf>
    <xf numFmtId="0" fontId="7" fillId="35" borderId="12" xfId="0" applyFont="1" applyFill="1" applyBorder="1" applyAlignment="1">
      <alignment horizontal="justify" vertical="top" wrapText="1"/>
    </xf>
    <xf numFmtId="0" fontId="28" fillId="34" borderId="13" xfId="0" applyFont="1" applyFill="1" applyBorder="1" applyAlignment="1">
      <alignment horizontal="center" vertical="center" wrapText="1"/>
    </xf>
    <xf numFmtId="0" fontId="7" fillId="0" borderId="14" xfId="0" applyFont="1" applyFill="1" applyBorder="1" applyAlignment="1">
      <alignment horizontal="justify" vertical="top" wrapText="1"/>
    </xf>
    <xf numFmtId="0" fontId="7" fillId="35" borderId="16" xfId="0" applyFont="1" applyFill="1" applyBorder="1" applyAlignment="1">
      <alignment horizontal="justify" vertical="top" wrapText="1"/>
    </xf>
    <xf numFmtId="0" fontId="7" fillId="35" borderId="14" xfId="0" applyFont="1" applyFill="1" applyBorder="1" applyAlignment="1">
      <alignment horizontal="justify" vertical="top" wrapText="1"/>
    </xf>
    <xf numFmtId="0" fontId="7" fillId="0" borderId="17" xfId="0" applyFont="1" applyFill="1" applyBorder="1" applyAlignment="1">
      <alignment horizontal="justify" vertical="top" wrapText="1"/>
    </xf>
    <xf numFmtId="0" fontId="81" fillId="0" borderId="12" xfId="0" applyFont="1" applyFill="1" applyBorder="1" applyAlignment="1">
      <alignment horizontal="justify" vertical="top" wrapText="1"/>
    </xf>
    <xf numFmtId="0" fontId="7" fillId="35" borderId="10" xfId="0" applyFont="1" applyFill="1" applyBorder="1" applyAlignment="1">
      <alignment horizontal="left" vertical="center" wrapText="1"/>
    </xf>
    <xf numFmtId="0" fontId="81" fillId="35" borderId="14" xfId="0" applyFont="1" applyFill="1" applyBorder="1" applyAlignment="1">
      <alignment horizontal="justify" vertical="top" wrapText="1"/>
    </xf>
    <xf numFmtId="0" fontId="7" fillId="35" borderId="17" xfId="0" applyFont="1" applyFill="1" applyBorder="1" applyAlignment="1">
      <alignment horizontal="justify" vertical="top" wrapText="1"/>
    </xf>
    <xf numFmtId="0" fontId="3" fillId="0" borderId="18" xfId="0" applyFont="1" applyFill="1" applyBorder="1" applyAlignment="1">
      <alignment horizontal="center" vertical="center" wrapText="1"/>
    </xf>
    <xf numFmtId="0" fontId="7" fillId="0" borderId="12" xfId="0" applyFont="1" applyFill="1" applyBorder="1" applyAlignment="1">
      <alignment vertical="top"/>
    </xf>
    <xf numFmtId="0" fontId="3" fillId="35" borderId="14" xfId="0" applyFont="1" applyFill="1" applyBorder="1" applyAlignment="1">
      <alignment horizontal="justify" vertical="top" wrapText="1"/>
    </xf>
    <xf numFmtId="0" fontId="6" fillId="0" borderId="19" xfId="0" applyFont="1" applyFill="1" applyBorder="1" applyAlignment="1">
      <alignment horizontal="justify" vertical="center" wrapText="1"/>
    </xf>
    <xf numFmtId="0" fontId="12" fillId="35" borderId="12" xfId="0" applyFont="1" applyFill="1" applyBorder="1" applyAlignment="1">
      <alignment horizontal="center" vertical="center" wrapText="1"/>
    </xf>
    <xf numFmtId="0" fontId="28" fillId="36"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30" fillId="0" borderId="12" xfId="0" applyFont="1" applyFill="1" applyBorder="1" applyAlignment="1">
      <alignment horizontal="right" vertical="center" wrapText="1"/>
    </xf>
    <xf numFmtId="0" fontId="4" fillId="0" borderId="12" xfId="0" applyFont="1" applyFill="1" applyBorder="1" applyAlignment="1">
      <alignment horizontal="justify" vertical="top" wrapText="1"/>
    </xf>
    <xf numFmtId="4" fontId="1" fillId="0" borderId="13" xfId="0" applyNumberFormat="1" applyFont="1" applyFill="1" applyBorder="1" applyAlignment="1">
      <alignment horizontal="center" vertical="center" wrapText="1"/>
    </xf>
    <xf numFmtId="3" fontId="1" fillId="35" borderId="13" xfId="0" applyNumberFormat="1" applyFont="1" applyFill="1" applyBorder="1" applyAlignment="1">
      <alignment horizontal="center" vertical="top" wrapText="1"/>
    </xf>
    <xf numFmtId="3" fontId="1" fillId="0" borderId="13" xfId="0" applyNumberFormat="1" applyFont="1" applyFill="1" applyBorder="1" applyAlignment="1">
      <alignment vertical="top" wrapText="1"/>
    </xf>
    <xf numFmtId="0" fontId="12" fillId="34" borderId="20" xfId="0" applyFont="1" applyFill="1" applyBorder="1" applyAlignment="1">
      <alignment horizontal="center" vertical="center" wrapText="1"/>
    </xf>
    <xf numFmtId="0" fontId="12" fillId="34" borderId="21" xfId="0"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11" xfId="0" applyFont="1" applyBorder="1" applyAlignment="1">
      <alignment horizontal="left" wrapText="1"/>
    </xf>
    <xf numFmtId="0" fontId="27" fillId="34" borderId="12" xfId="0" applyFont="1" applyFill="1" applyBorder="1" applyAlignment="1">
      <alignment horizontal="center" vertical="center" wrapText="1"/>
    </xf>
    <xf numFmtId="0" fontId="27" fillId="34" borderId="13" xfId="0" applyFont="1" applyFill="1" applyBorder="1" applyAlignment="1">
      <alignment horizontal="center" vertical="center" wrapText="1"/>
    </xf>
    <xf numFmtId="0" fontId="7" fillId="35" borderId="12" xfId="0" applyFont="1" applyFill="1" applyBorder="1" applyAlignment="1">
      <alignment horizontal="justify" vertical="center" wrapText="1"/>
    </xf>
    <xf numFmtId="3" fontId="27" fillId="34" borderId="12" xfId="0" applyNumberFormat="1" applyFont="1" applyFill="1" applyBorder="1" applyAlignment="1">
      <alignment horizontal="left" vertical="top" wrapText="1" indent="1"/>
    </xf>
    <xf numFmtId="3" fontId="27" fillId="34" borderId="13" xfId="0" applyNumberFormat="1" applyFont="1" applyFill="1" applyBorder="1" applyAlignment="1">
      <alignment horizontal="left" vertical="top" wrapText="1" indent="1"/>
    </xf>
    <xf numFmtId="0" fontId="7" fillId="35" borderId="12" xfId="0" applyFont="1" applyFill="1" applyBorder="1" applyAlignment="1">
      <alignment vertical="center"/>
    </xf>
    <xf numFmtId="0" fontId="3" fillId="35" borderId="12" xfId="0" applyFont="1" applyFill="1" applyBorder="1" applyAlignment="1">
      <alignment horizontal="justify" vertical="center" wrapText="1"/>
    </xf>
    <xf numFmtId="0" fontId="7" fillId="35" borderId="12" xfId="0" applyNumberFormat="1"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7" fillId="0" borderId="12" xfId="0" applyNumberFormat="1" applyFont="1" applyFill="1" applyBorder="1" applyAlignment="1">
      <alignment horizontal="justify" vertical="center" wrapText="1"/>
    </xf>
    <xf numFmtId="0" fontId="3" fillId="35" borderId="12" xfId="0" applyFont="1" applyFill="1" applyBorder="1" applyAlignment="1">
      <alignment vertical="center" wrapText="1"/>
    </xf>
    <xf numFmtId="0" fontId="3" fillId="35" borderId="17" xfId="0" applyFont="1" applyFill="1" applyBorder="1" applyAlignment="1">
      <alignment horizontal="justify" vertical="top" wrapText="1"/>
    </xf>
    <xf numFmtId="0" fontId="82" fillId="34" borderId="12" xfId="0" applyFont="1" applyFill="1" applyBorder="1" applyAlignment="1">
      <alignment horizontal="center" vertical="center" wrapText="1"/>
    </xf>
    <xf numFmtId="0" fontId="7" fillId="35" borderId="13" xfId="0" applyNumberFormat="1" applyFont="1" applyFill="1" applyBorder="1" applyAlignment="1">
      <alignment horizontal="center" vertical="center" wrapText="1"/>
    </xf>
    <xf numFmtId="0" fontId="5" fillId="0" borderId="10" xfId="0" applyFont="1" applyBorder="1" applyAlignment="1">
      <alignment vertical="center"/>
    </xf>
    <xf numFmtId="0" fontId="4" fillId="0" borderId="11" xfId="0" applyFont="1" applyBorder="1" applyAlignment="1">
      <alignment vertical="center" wrapText="1"/>
    </xf>
    <xf numFmtId="0" fontId="5" fillId="35" borderId="12" xfId="0" applyFont="1" applyFill="1" applyBorder="1" applyAlignment="1">
      <alignment horizontal="justify" vertical="center" wrapText="1"/>
    </xf>
    <xf numFmtId="0" fontId="4" fillId="0" borderId="15" xfId="0" applyFont="1" applyFill="1" applyBorder="1" applyAlignment="1">
      <alignment horizontal="center" vertical="center" textRotation="90" wrapText="1"/>
    </xf>
    <xf numFmtId="0" fontId="4" fillId="35" borderId="12" xfId="0" applyFont="1" applyFill="1" applyBorder="1" applyAlignment="1">
      <alignment vertical="center" wrapText="1"/>
    </xf>
    <xf numFmtId="0" fontId="4" fillId="35" borderId="12" xfId="0" applyFont="1" applyFill="1" applyBorder="1" applyAlignment="1">
      <alignment vertical="center"/>
    </xf>
    <xf numFmtId="0" fontId="4" fillId="0" borderId="12" xfId="0" applyFont="1" applyFill="1" applyBorder="1" applyAlignment="1">
      <alignment vertical="center" wrapText="1"/>
    </xf>
    <xf numFmtId="3" fontId="19" fillId="34" borderId="12" xfId="0" applyNumberFormat="1" applyFont="1" applyFill="1" applyBorder="1" applyAlignment="1">
      <alignment horizontal="left" vertical="top" wrapText="1" indent="1"/>
    </xf>
    <xf numFmtId="0" fontId="5" fillId="34" borderId="13" xfId="0" applyFont="1" applyFill="1" applyBorder="1" applyAlignment="1">
      <alignment vertical="center"/>
    </xf>
    <xf numFmtId="0" fontId="4" fillId="0" borderId="12" xfId="0" applyFont="1" applyBorder="1" applyAlignment="1">
      <alignment vertical="center"/>
    </xf>
    <xf numFmtId="0" fontId="5" fillId="0" borderId="13" xfId="0" applyFont="1" applyFill="1" applyBorder="1" applyAlignment="1">
      <alignment horizontal="center" vertical="center"/>
    </xf>
    <xf numFmtId="0" fontId="2" fillId="0" borderId="19"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4" fillId="35" borderId="19" xfId="0" applyFont="1" applyFill="1" applyBorder="1" applyAlignment="1">
      <alignment horizontal="justify" vertical="center" wrapText="1"/>
    </xf>
    <xf numFmtId="0" fontId="12" fillId="36" borderId="12" xfId="0" applyFont="1" applyFill="1" applyBorder="1" applyAlignment="1">
      <alignment horizontal="center" vertical="center" wrapText="1"/>
    </xf>
    <xf numFmtId="0" fontId="12" fillId="36" borderId="13" xfId="0" applyFont="1" applyFill="1" applyBorder="1" applyAlignment="1">
      <alignment horizontal="center" vertical="center" wrapText="1"/>
    </xf>
    <xf numFmtId="0" fontId="7" fillId="35" borderId="12" xfId="0" applyNumberFormat="1" applyFont="1" applyFill="1" applyBorder="1" applyAlignment="1">
      <alignment horizontal="justify" vertical="top" wrapText="1"/>
    </xf>
    <xf numFmtId="0" fontId="7" fillId="0" borderId="12" xfId="0" applyNumberFormat="1" applyFont="1" applyFill="1" applyBorder="1" applyAlignment="1">
      <alignment horizontal="justify" vertical="top" wrapText="1"/>
    </xf>
    <xf numFmtId="0" fontId="21" fillId="35" borderId="12" xfId="0" applyFont="1" applyFill="1" applyBorder="1" applyAlignment="1">
      <alignment horizontal="justify" vertical="top"/>
    </xf>
    <xf numFmtId="0" fontId="15" fillId="0" borderId="12" xfId="0" applyFont="1" applyFill="1" applyBorder="1" applyAlignment="1">
      <alignment horizontal="justify" vertical="top" wrapText="1"/>
    </xf>
    <xf numFmtId="0" fontId="4" fillId="0" borderId="13" xfId="0" applyNumberFormat="1" applyFont="1" applyBorder="1" applyAlignment="1">
      <alignment horizontal="center" vertical="center" wrapText="1"/>
    </xf>
    <xf numFmtId="0" fontId="15" fillId="0" borderId="16" xfId="0" applyFont="1" applyFill="1" applyBorder="1" applyAlignment="1">
      <alignment horizontal="justify" vertical="top" wrapText="1"/>
    </xf>
    <xf numFmtId="0" fontId="5" fillId="0" borderId="13" xfId="0" applyNumberFormat="1" applyFont="1" applyFill="1" applyBorder="1" applyAlignment="1">
      <alignment horizontal="center" vertical="center" wrapText="1"/>
    </xf>
    <xf numFmtId="0" fontId="20" fillId="34" borderId="20" xfId="0" applyFont="1" applyFill="1" applyBorder="1" applyAlignment="1">
      <alignment horizontal="center" vertical="center" wrapText="1"/>
    </xf>
    <xf numFmtId="0" fontId="2" fillId="35" borderId="21" xfId="0" applyFont="1" applyFill="1" applyBorder="1" applyAlignment="1">
      <alignment horizontal="center" vertical="center" wrapText="1"/>
    </xf>
    <xf numFmtId="0" fontId="4" fillId="0" borderId="10" xfId="0" applyFont="1" applyBorder="1" applyAlignment="1">
      <alignment vertical="center" wrapText="1"/>
    </xf>
    <xf numFmtId="0" fontId="5" fillId="0" borderId="13" xfId="0" applyFont="1" applyBorder="1" applyAlignment="1">
      <alignment/>
    </xf>
    <xf numFmtId="0" fontId="5" fillId="0" borderId="12" xfId="0" applyFont="1" applyFill="1" applyBorder="1" applyAlignment="1">
      <alignment horizontal="justify" vertical="center" wrapText="1"/>
    </xf>
    <xf numFmtId="0" fontId="6" fillId="0" borderId="10" xfId="0" applyFont="1" applyBorder="1" applyAlignment="1">
      <alignment/>
    </xf>
    <xf numFmtId="0" fontId="6" fillId="0" borderId="11" xfId="0" applyFont="1" applyBorder="1" applyAlignment="1">
      <alignment/>
    </xf>
    <xf numFmtId="0" fontId="4" fillId="35" borderId="22" xfId="0" applyFont="1" applyFill="1" applyBorder="1" applyAlignment="1">
      <alignment horizontal="left" vertical="center"/>
    </xf>
    <xf numFmtId="0" fontId="4" fillId="35" borderId="23" xfId="0" applyFont="1" applyFill="1" applyBorder="1" applyAlignment="1">
      <alignment horizontal="left" vertical="center"/>
    </xf>
    <xf numFmtId="0" fontId="5" fillId="0" borderId="12" xfId="0" applyFont="1" applyFill="1" applyBorder="1" applyAlignment="1">
      <alignment vertical="center" wrapText="1"/>
    </xf>
    <xf numFmtId="0" fontId="6" fillId="0" borderId="10" xfId="0" applyFont="1" applyBorder="1" applyAlignment="1">
      <alignment horizontal="justify" vertical="center"/>
    </xf>
    <xf numFmtId="0" fontId="4" fillId="0" borderId="19" xfId="0" applyFont="1" applyFill="1" applyBorder="1" applyAlignment="1">
      <alignment vertical="center" wrapText="1"/>
    </xf>
    <xf numFmtId="0" fontId="4" fillId="0" borderId="13" xfId="0" applyFont="1" applyFill="1" applyBorder="1" applyAlignment="1">
      <alignment vertical="center" wrapText="1"/>
    </xf>
    <xf numFmtId="0" fontId="4" fillId="35" borderId="12" xfId="0" applyFont="1" applyFill="1" applyBorder="1" applyAlignment="1">
      <alignment horizontal="left" vertical="center" wrapText="1"/>
    </xf>
    <xf numFmtId="0" fontId="22" fillId="0" borderId="11" xfId="0" applyFont="1" applyBorder="1" applyAlignment="1">
      <alignment/>
    </xf>
    <xf numFmtId="0" fontId="6" fillId="0" borderId="10" xfId="0" applyFont="1" applyFill="1" applyBorder="1" applyAlignment="1">
      <alignment horizontal="justify" vertical="center" wrapText="1"/>
    </xf>
    <xf numFmtId="0" fontId="5" fillId="35" borderId="13" xfId="0" applyFont="1" applyFill="1" applyBorder="1" applyAlignment="1">
      <alignment horizontal="center" vertical="center" wrapText="1"/>
    </xf>
    <xf numFmtId="0" fontId="5" fillId="0" borderId="13" xfId="0" applyNumberFormat="1" applyFont="1" applyBorder="1" applyAlignment="1">
      <alignment horizontal="center" vertical="center" wrapText="1"/>
    </xf>
    <xf numFmtId="0" fontId="5" fillId="0" borderId="19" xfId="0" applyFont="1" applyFill="1" applyBorder="1" applyAlignment="1" quotePrefix="1">
      <alignment horizontal="left" vertical="center" wrapText="1"/>
    </xf>
    <xf numFmtId="0" fontId="6" fillId="0" borderId="10" xfId="0" applyFont="1" applyBorder="1" applyAlignment="1">
      <alignment horizontal="justify" vertical="center" wrapText="1"/>
    </xf>
    <xf numFmtId="0" fontId="5" fillId="35" borderId="12" xfId="0" applyFont="1" applyFill="1" applyBorder="1" applyAlignment="1">
      <alignment horizontal="justify" vertical="top" wrapText="1"/>
    </xf>
    <xf numFmtId="0" fontId="5" fillId="0" borderId="24" xfId="0" applyFont="1" applyBorder="1" applyAlignment="1">
      <alignment horizontal="center" vertical="center" wrapText="1"/>
    </xf>
    <xf numFmtId="0" fontId="4" fillId="35" borderId="14" xfId="0" applyFont="1" applyFill="1" applyBorder="1" applyAlignment="1">
      <alignment horizontal="justify" vertical="top" wrapText="1"/>
    </xf>
    <xf numFmtId="0" fontId="5" fillId="35" borderId="12" xfId="0" applyFont="1" applyFill="1" applyBorder="1" applyAlignment="1">
      <alignment vertical="center" wrapText="1"/>
    </xf>
    <xf numFmtId="196" fontId="5" fillId="35" borderId="12" xfId="0" applyNumberFormat="1" applyFont="1" applyFill="1" applyBorder="1" applyAlignment="1">
      <alignment horizontal="justify" vertical="center"/>
    </xf>
    <xf numFmtId="0" fontId="4" fillId="0" borderId="16" xfId="0" applyFont="1" applyFill="1" applyBorder="1" applyAlignment="1">
      <alignment horizontal="justify" vertical="top" wrapText="1"/>
    </xf>
    <xf numFmtId="0" fontId="4" fillId="0" borderId="14" xfId="0" applyFont="1" applyFill="1" applyBorder="1" applyAlignment="1">
      <alignment horizontal="justify" vertical="top" wrapText="1"/>
    </xf>
    <xf numFmtId="196" fontId="5" fillId="0" borderId="12" xfId="0" applyNumberFormat="1" applyFont="1" applyFill="1" applyBorder="1" applyAlignment="1">
      <alignment horizontal="justify" vertical="center"/>
    </xf>
    <xf numFmtId="196" fontId="4" fillId="0" borderId="12" xfId="0" applyNumberFormat="1" applyFont="1" applyFill="1" applyBorder="1" applyAlignment="1">
      <alignment horizontal="justify" vertical="center" wrapText="1"/>
    </xf>
    <xf numFmtId="0" fontId="5" fillId="0" borderId="12" xfId="0" applyFont="1" applyFill="1" applyBorder="1" applyAlignment="1">
      <alignment horizontal="justify" vertical="top" wrapText="1"/>
    </xf>
    <xf numFmtId="0" fontId="5" fillId="0" borderId="11" xfId="0" applyFont="1" applyBorder="1" applyAlignment="1">
      <alignment horizontal="center"/>
    </xf>
    <xf numFmtId="0" fontId="13" fillId="0" borderId="10" xfId="0" applyFont="1" applyBorder="1" applyAlignment="1">
      <alignment horizontal="justify" vertical="center" wrapText="1"/>
    </xf>
    <xf numFmtId="0" fontId="13" fillId="0" borderId="11" xfId="0" applyFont="1" applyBorder="1" applyAlignment="1">
      <alignment horizontal="justify" vertical="center" wrapText="1"/>
    </xf>
    <xf numFmtId="0" fontId="7" fillId="0" borderId="19" xfId="0" applyFont="1" applyFill="1" applyBorder="1" applyAlignment="1">
      <alignment horizontal="left" vertical="center" wrapText="1"/>
    </xf>
    <xf numFmtId="0" fontId="27" fillId="34" borderId="12" xfId="0" applyFont="1" applyFill="1" applyBorder="1" applyAlignment="1">
      <alignment vertical="center" wrapText="1"/>
    </xf>
    <xf numFmtId="0" fontId="3" fillId="34" borderId="13" xfId="0" applyFont="1" applyFill="1" applyBorder="1" applyAlignment="1">
      <alignment horizontal="center" vertical="center" wrapText="1"/>
    </xf>
    <xf numFmtId="0" fontId="3" fillId="0" borderId="12" xfId="0" applyFont="1" applyFill="1" applyBorder="1" applyAlignment="1">
      <alignment horizontal="justify" vertical="center" wrapText="1"/>
    </xf>
    <xf numFmtId="0" fontId="29" fillId="0" borderId="13" xfId="0" applyFont="1" applyBorder="1" applyAlignment="1">
      <alignment horizontal="center" vertical="center" textRotation="255" wrapText="1"/>
    </xf>
    <xf numFmtId="0" fontId="3" fillId="34" borderId="13" xfId="0" applyFont="1" applyFill="1" applyBorder="1" applyAlignment="1">
      <alignment vertical="center"/>
    </xf>
    <xf numFmtId="0" fontId="7" fillId="0" borderId="12" xfId="0" applyFont="1" applyBorder="1" applyAlignment="1">
      <alignment vertical="center"/>
    </xf>
    <xf numFmtId="0" fontId="3" fillId="0" borderId="13" xfId="0" applyFont="1" applyFill="1" applyBorder="1" applyAlignment="1">
      <alignment horizontal="center" vertical="center"/>
    </xf>
    <xf numFmtId="0" fontId="3" fillId="0" borderId="12" xfId="0" applyFont="1" applyFill="1" applyBorder="1" applyAlignment="1">
      <alignment horizontal="justify" vertical="top"/>
    </xf>
    <xf numFmtId="0" fontId="15" fillId="0" borderId="12" xfId="0" applyFont="1" applyFill="1" applyBorder="1" applyAlignment="1">
      <alignment horizontal="justify" vertical="top"/>
    </xf>
    <xf numFmtId="0" fontId="3" fillId="0" borderId="12" xfId="0" applyNumberFormat="1" applyFont="1" applyFill="1" applyBorder="1" applyAlignment="1">
      <alignment horizontal="justify" vertical="top" wrapText="1"/>
    </xf>
    <xf numFmtId="3" fontId="3" fillId="0" borderId="13" xfId="0" applyNumberFormat="1" applyFont="1" applyFill="1" applyBorder="1" applyAlignment="1">
      <alignment/>
    </xf>
    <xf numFmtId="3" fontId="3" fillId="0" borderId="13" xfId="0" applyNumberFormat="1" applyFont="1" applyFill="1" applyBorder="1" applyAlignment="1">
      <alignment horizontal="right"/>
    </xf>
    <xf numFmtId="0" fontId="3" fillId="0" borderId="14" xfId="0" applyFont="1" applyFill="1" applyBorder="1" applyAlignment="1">
      <alignment vertical="center" wrapText="1"/>
    </xf>
    <xf numFmtId="197" fontId="3" fillId="0" borderId="15" xfId="0" applyNumberFormat="1" applyFont="1" applyFill="1" applyBorder="1" applyAlignment="1">
      <alignment horizontal="center" vertical="center" wrapText="1"/>
    </xf>
    <xf numFmtId="0" fontId="3" fillId="0" borderId="25" xfId="0" applyFont="1" applyFill="1" applyBorder="1" applyAlignment="1">
      <alignment horizontal="justify" vertical="center" wrapText="1"/>
    </xf>
    <xf numFmtId="197" fontId="3" fillId="0" borderId="18" xfId="0" applyNumberFormat="1" applyFont="1" applyFill="1" applyBorder="1" applyAlignment="1">
      <alignment horizontal="center" vertical="center" wrapText="1"/>
    </xf>
    <xf numFmtId="0" fontId="3" fillId="0" borderId="26" xfId="0" applyFont="1" applyFill="1" applyBorder="1" applyAlignment="1">
      <alignment vertical="center" wrapText="1"/>
    </xf>
    <xf numFmtId="197" fontId="3" fillId="0" borderId="27" xfId="0" applyNumberFormat="1" applyFont="1" applyFill="1" applyBorder="1" applyAlignment="1">
      <alignment horizontal="center" vertical="center" wrapText="1"/>
    </xf>
    <xf numFmtId="0" fontId="80" fillId="35" borderId="28"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197" fontId="3" fillId="34" borderId="13" xfId="0" applyNumberFormat="1" applyFont="1" applyFill="1" applyBorder="1" applyAlignment="1">
      <alignment horizontal="center" vertical="center" wrapText="1"/>
    </xf>
    <xf numFmtId="197" fontId="3" fillId="0" borderId="13" xfId="0" applyNumberFormat="1" applyFont="1" applyFill="1" applyBorder="1" applyAlignment="1">
      <alignment horizontal="center" vertical="center" wrapText="1"/>
    </xf>
    <xf numFmtId="0" fontId="3" fillId="0" borderId="12" xfId="0" applyFont="1" applyFill="1" applyBorder="1" applyAlignment="1">
      <alignment vertical="center" wrapText="1"/>
    </xf>
    <xf numFmtId="0" fontId="3" fillId="0" borderId="12" xfId="0" applyFont="1" applyBorder="1" applyAlignment="1">
      <alignment vertical="center" wrapText="1"/>
    </xf>
    <xf numFmtId="0" fontId="3" fillId="0" borderId="12" xfId="0" applyFont="1" applyFill="1" applyBorder="1" applyAlignment="1">
      <alignment horizontal="justify" vertical="center"/>
    </xf>
    <xf numFmtId="0" fontId="3" fillId="0" borderId="13"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3" fontId="12" fillId="34" borderId="21" xfId="0" applyNumberFormat="1" applyFont="1" applyFill="1" applyBorder="1" applyAlignment="1">
      <alignment horizontal="center" vertical="center" wrapText="1"/>
    </xf>
    <xf numFmtId="0" fontId="24" fillId="0" borderId="10" xfId="0" applyFont="1" applyBorder="1" applyAlignment="1">
      <alignment horizontal="left" vertical="center" wrapText="1"/>
    </xf>
    <xf numFmtId="0" fontId="24" fillId="0" borderId="11" xfId="0" applyFont="1" applyBorder="1" applyAlignment="1">
      <alignment horizontal="center" vertical="center" wrapText="1"/>
    </xf>
    <xf numFmtId="0" fontId="7" fillId="35" borderId="12" xfId="0" applyFont="1" applyFill="1" applyBorder="1" applyAlignment="1">
      <alignment vertical="center" wrapText="1"/>
    </xf>
    <xf numFmtId="0" fontId="27" fillId="34" borderId="12" xfId="0" applyFont="1" applyFill="1" applyBorder="1" applyAlignment="1">
      <alignment wrapText="1"/>
    </xf>
    <xf numFmtId="0" fontId="3" fillId="35" borderId="12" xfId="0" applyFont="1" applyFill="1" applyBorder="1" applyAlignment="1">
      <alignment horizontal="left" vertical="center" wrapText="1"/>
    </xf>
    <xf numFmtId="0" fontId="27" fillId="34" borderId="12" xfId="0" applyFont="1" applyFill="1" applyBorder="1" applyAlignment="1">
      <alignment horizontal="left" vertical="center" wrapText="1"/>
    </xf>
    <xf numFmtId="0" fontId="7" fillId="0" borderId="14" xfId="0" applyFont="1" applyFill="1" applyBorder="1" applyAlignment="1">
      <alignment horizontal="justify" vertical="center" wrapText="1"/>
    </xf>
    <xf numFmtId="0" fontId="7" fillId="35" borderId="14" xfId="0" applyFont="1" applyFill="1" applyBorder="1" applyAlignment="1">
      <alignment horizontal="justify" vertical="center" wrapText="1"/>
    </xf>
    <xf numFmtId="0" fontId="3" fillId="0" borderId="12" xfId="0" applyFont="1" applyFill="1" applyBorder="1" applyAlignment="1">
      <alignment horizontal="left" vertical="center" wrapText="1"/>
    </xf>
    <xf numFmtId="0" fontId="7" fillId="0" borderId="14" xfId="0" applyFont="1" applyFill="1" applyBorder="1" applyAlignment="1">
      <alignment vertical="center" wrapText="1"/>
    </xf>
    <xf numFmtId="0" fontId="7" fillId="35" borderId="14" xfId="0" applyFont="1" applyFill="1" applyBorder="1" applyAlignment="1">
      <alignment vertical="center" wrapText="1"/>
    </xf>
    <xf numFmtId="0" fontId="3" fillId="0" borderId="12" xfId="0" applyNumberFormat="1" applyFont="1" applyFill="1" applyBorder="1" applyAlignment="1">
      <alignment horizontal="justify" vertical="center" wrapText="1"/>
    </xf>
    <xf numFmtId="0" fontId="6" fillId="35" borderId="10" xfId="0" applyFont="1" applyFill="1" applyBorder="1" applyAlignment="1">
      <alignment vertical="center" wrapText="1"/>
    </xf>
    <xf numFmtId="0" fontId="28" fillId="34" borderId="12" xfId="0" applyFont="1" applyFill="1" applyBorder="1" applyAlignment="1">
      <alignment horizontal="center" vertical="center" wrapText="1"/>
    </xf>
    <xf numFmtId="0" fontId="3" fillId="35" borderId="16" xfId="0" applyFont="1" applyFill="1" applyBorder="1" applyAlignment="1">
      <alignment horizontal="justify" vertical="top" wrapText="1"/>
    </xf>
    <xf numFmtId="0" fontId="3" fillId="0" borderId="12" xfId="0" applyFont="1" applyBorder="1" applyAlignment="1">
      <alignment horizontal="justify"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35" borderId="12" xfId="0" applyFont="1" applyFill="1" applyBorder="1" applyAlignment="1">
      <alignment horizontal="justify" vertical="center" wrapText="1"/>
    </xf>
    <xf numFmtId="0" fontId="5" fillId="0" borderId="15" xfId="0" applyFont="1" applyFill="1" applyBorder="1" applyAlignment="1">
      <alignment horizontal="center" vertical="center" wrapText="1"/>
    </xf>
    <xf numFmtId="0" fontId="5" fillId="34" borderId="13" xfId="0" applyFont="1" applyFill="1" applyBorder="1" applyAlignment="1">
      <alignment vertical="center" wrapText="1"/>
    </xf>
    <xf numFmtId="0" fontId="5" fillId="34" borderId="13"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0" fillId="34" borderId="13" xfId="0" applyFont="1" applyFill="1" applyBorder="1" applyAlignment="1">
      <alignment horizontal="center" vertical="center" wrapText="1"/>
    </xf>
    <xf numFmtId="0" fontId="4" fillId="35" borderId="14" xfId="0" applyFont="1" applyFill="1" applyBorder="1" applyAlignment="1">
      <alignment horizontal="justify" vertical="center" wrapText="1"/>
    </xf>
    <xf numFmtId="0" fontId="5" fillId="0" borderId="16"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4" fillId="0" borderId="12" xfId="0" applyFont="1" applyFill="1" applyBorder="1" applyAlignment="1">
      <alignment horizontal="justify" vertical="center" wrapText="1"/>
    </xf>
    <xf numFmtId="0" fontId="4" fillId="0" borderId="11" xfId="0" applyFont="1" applyBorder="1" applyAlignment="1">
      <alignment horizontal="center" vertical="center"/>
    </xf>
    <xf numFmtId="0" fontId="6" fillId="0" borderId="13" xfId="0" applyFont="1" applyBorder="1" applyAlignment="1">
      <alignment/>
    </xf>
    <xf numFmtId="0" fontId="6" fillId="0" borderId="13" xfId="0" applyFont="1" applyBorder="1" applyAlignment="1">
      <alignment horizontal="center"/>
    </xf>
    <xf numFmtId="0" fontId="3" fillId="0" borderId="14" xfId="0" applyFont="1" applyFill="1" applyBorder="1" applyAlignment="1">
      <alignment horizontal="justify" vertical="center" wrapText="1"/>
    </xf>
    <xf numFmtId="0" fontId="7" fillId="0" borderId="22" xfId="0" applyFont="1" applyFill="1" applyBorder="1" applyAlignment="1">
      <alignment horizontal="justify" vertical="center" wrapText="1"/>
    </xf>
    <xf numFmtId="0" fontId="3" fillId="35" borderId="10" xfId="0" applyFont="1" applyFill="1" applyBorder="1" applyAlignment="1">
      <alignment horizontal="justify" vertical="top" wrapText="1"/>
    </xf>
    <xf numFmtId="0" fontId="3" fillId="35" borderId="30" xfId="0" applyFont="1" applyFill="1" applyBorder="1" applyAlignment="1">
      <alignment horizontal="justify" vertical="top" wrapText="1"/>
    </xf>
    <xf numFmtId="0" fontId="16" fillId="0" borderId="12" xfId="0" applyFont="1" applyFill="1" applyBorder="1" applyAlignment="1">
      <alignment horizontal="justify" vertical="center" wrapText="1"/>
    </xf>
    <xf numFmtId="0" fontId="17" fillId="0" borderId="12" xfId="0" applyFont="1" applyFill="1" applyBorder="1" applyAlignment="1">
      <alignment horizontal="justify" vertical="center" wrapText="1"/>
    </xf>
    <xf numFmtId="0" fontId="3" fillId="35" borderId="12" xfId="0" applyFont="1" applyFill="1" applyBorder="1" applyAlignment="1">
      <alignment horizontal="justify" wrapText="1"/>
    </xf>
    <xf numFmtId="0" fontId="14" fillId="0" borderId="12" xfId="0" applyFont="1" applyFill="1" applyBorder="1" applyAlignment="1">
      <alignment horizontal="justify" vertical="top" wrapText="1"/>
    </xf>
    <xf numFmtId="0" fontId="3" fillId="0" borderId="17" xfId="0" applyFont="1" applyFill="1" applyBorder="1" applyAlignment="1">
      <alignment horizontal="justify" vertical="top" wrapText="1"/>
    </xf>
    <xf numFmtId="0" fontId="7" fillId="0" borderId="12" xfId="0" applyFont="1" applyFill="1" applyBorder="1" applyAlignment="1">
      <alignment vertical="center"/>
    </xf>
    <xf numFmtId="0" fontId="3" fillId="0" borderId="13" xfId="0" applyFont="1" applyFill="1" applyBorder="1" applyAlignment="1">
      <alignment horizontal="center"/>
    </xf>
    <xf numFmtId="0" fontId="5" fillId="0" borderId="14" xfId="0" applyFont="1" applyFill="1" applyBorder="1" applyAlignment="1">
      <alignment horizontal="justify" vertical="center" wrapText="1"/>
    </xf>
    <xf numFmtId="3" fontId="3" fillId="0" borderId="12" xfId="0" applyNumberFormat="1" applyFont="1" applyFill="1" applyBorder="1" applyAlignment="1">
      <alignment horizontal="left" vertical="center" wrapText="1"/>
    </xf>
    <xf numFmtId="0" fontId="3" fillId="35" borderId="29" xfId="0" applyFont="1" applyFill="1" applyBorder="1" applyAlignment="1">
      <alignment horizontal="left" vertical="center" wrapText="1"/>
    </xf>
    <xf numFmtId="197" fontId="3" fillId="35" borderId="27" xfId="0" applyNumberFormat="1" applyFont="1" applyFill="1" applyBorder="1" applyAlignment="1">
      <alignment horizontal="center" vertical="center" wrapText="1"/>
    </xf>
    <xf numFmtId="197" fontId="3" fillId="35" borderId="13" xfId="0" applyNumberFormat="1" applyFont="1" applyFill="1" applyBorder="1" applyAlignment="1">
      <alignment horizontal="center" vertical="center" wrapText="1"/>
    </xf>
    <xf numFmtId="0" fontId="3" fillId="35" borderId="15" xfId="0" applyFont="1" applyFill="1" applyBorder="1" applyAlignment="1">
      <alignment horizontal="center"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justify" vertical="center" wrapText="1"/>
    </xf>
    <xf numFmtId="0" fontId="5" fillId="35" borderId="13" xfId="0" applyNumberFormat="1" applyFont="1" applyFill="1" applyBorder="1" applyAlignment="1">
      <alignment horizontal="center" vertical="center" wrapText="1"/>
    </xf>
    <xf numFmtId="0" fontId="5" fillId="35" borderId="24" xfId="0" applyFont="1" applyFill="1" applyBorder="1" applyAlignment="1">
      <alignment horizontal="center" vertical="center" wrapText="1"/>
    </xf>
    <xf numFmtId="0" fontId="0" fillId="0" borderId="0" xfId="0" applyFill="1" applyAlignment="1">
      <alignment/>
    </xf>
    <xf numFmtId="0" fontId="4" fillId="0" borderId="12" xfId="0" applyFont="1" applyFill="1" applyBorder="1" applyAlignment="1">
      <alignment horizontal="left" vertical="center" wrapText="1"/>
    </xf>
    <xf numFmtId="0" fontId="4" fillId="0" borderId="15" xfId="0" applyFont="1" applyFill="1" applyBorder="1" applyAlignment="1">
      <alignment horizontal="center" vertical="center"/>
    </xf>
    <xf numFmtId="0" fontId="83" fillId="0" borderId="0" xfId="0" applyFont="1" applyAlignment="1">
      <alignment vertical="center" wrapText="1"/>
    </xf>
    <xf numFmtId="0" fontId="83" fillId="0" borderId="0" xfId="0" applyFont="1" applyAlignment="1">
      <alignment horizontal="center" vertical="center" wrapText="1"/>
    </xf>
    <xf numFmtId="0" fontId="39" fillId="0" borderId="0" xfId="55" applyFont="1" applyAlignment="1">
      <alignment vertical="center" wrapText="1"/>
      <protection/>
    </xf>
    <xf numFmtId="193" fontId="83" fillId="0" borderId="0" xfId="51" applyFont="1" applyAlignment="1">
      <alignment vertical="center" wrapText="1"/>
    </xf>
    <xf numFmtId="0" fontId="12" fillId="34" borderId="31" xfId="0" applyFont="1" applyFill="1" applyBorder="1" applyAlignment="1">
      <alignment horizontal="center" vertical="center" wrapText="1"/>
    </xf>
    <xf numFmtId="0" fontId="12" fillId="34" borderId="32" xfId="0" applyFont="1" applyFill="1" applyBorder="1" applyAlignment="1">
      <alignment horizontal="center" vertical="center" wrapText="1"/>
    </xf>
    <xf numFmtId="0" fontId="12" fillId="34" borderId="33" xfId="0" applyFont="1" applyFill="1" applyBorder="1" applyAlignment="1">
      <alignment horizontal="center" vertical="center" wrapText="1"/>
    </xf>
    <xf numFmtId="0" fontId="39" fillId="0" borderId="10" xfId="55" applyFont="1" applyBorder="1" applyAlignment="1">
      <alignment horizontal="center" vertical="center" wrapText="1"/>
      <protection/>
    </xf>
    <xf numFmtId="0" fontId="39" fillId="0" borderId="30" xfId="55" applyFont="1" applyBorder="1" applyAlignment="1">
      <alignment vertical="center" wrapText="1"/>
      <protection/>
    </xf>
    <xf numFmtId="196" fontId="83" fillId="0" borderId="13" xfId="0" applyNumberFormat="1" applyFont="1" applyFill="1" applyBorder="1" applyAlignment="1">
      <alignment vertical="center" wrapText="1"/>
    </xf>
    <xf numFmtId="4" fontId="5" fillId="0" borderId="34" xfId="0" applyNumberFormat="1" applyFont="1" applyFill="1" applyBorder="1" applyAlignment="1" applyProtection="1">
      <alignment horizontal="center" vertical="center"/>
      <protection locked="0"/>
    </xf>
    <xf numFmtId="3" fontId="5" fillId="0" borderId="35" xfId="0" applyNumberFormat="1" applyFont="1" applyFill="1" applyBorder="1" applyAlignment="1" applyProtection="1">
      <alignment vertical="center"/>
      <protection locked="0"/>
    </xf>
    <xf numFmtId="0" fontId="39" fillId="0" borderId="19" xfId="55" applyFont="1" applyBorder="1" applyAlignment="1">
      <alignment vertical="center" wrapText="1"/>
      <protection/>
    </xf>
    <xf numFmtId="0" fontId="39" fillId="0" borderId="19" xfId="55" applyFont="1" applyFill="1" applyBorder="1" applyAlignment="1">
      <alignment vertical="center" wrapText="1"/>
      <protection/>
    </xf>
    <xf numFmtId="196" fontId="83" fillId="0" borderId="15" xfId="0" applyNumberFormat="1" applyFont="1" applyFill="1" applyBorder="1" applyAlignment="1">
      <alignment vertical="center" wrapText="1"/>
    </xf>
    <xf numFmtId="0" fontId="39" fillId="0" borderId="19" xfId="55" applyNumberFormat="1" applyFont="1" applyBorder="1" applyAlignment="1">
      <alignment vertical="center" wrapText="1"/>
      <protection/>
    </xf>
    <xf numFmtId="0" fontId="39" fillId="0" borderId="22" xfId="55" applyFont="1" applyBorder="1" applyAlignment="1">
      <alignment vertical="center" wrapText="1"/>
      <protection/>
    </xf>
    <xf numFmtId="4" fontId="4" fillId="0" borderId="34" xfId="0" applyNumberFormat="1" applyFont="1" applyFill="1" applyBorder="1" applyAlignment="1" applyProtection="1">
      <alignment horizontal="center" vertical="center"/>
      <protection locked="0"/>
    </xf>
    <xf numFmtId="3" fontId="4" fillId="0" borderId="35" xfId="0" applyNumberFormat="1" applyFont="1" applyFill="1" applyBorder="1" applyAlignment="1" applyProtection="1">
      <alignment vertical="center"/>
      <protection locked="0"/>
    </xf>
    <xf numFmtId="196" fontId="83" fillId="0" borderId="13" xfId="0" applyNumberFormat="1" applyFont="1" applyFill="1" applyBorder="1" applyAlignment="1">
      <alignment horizontal="right" vertical="center" wrapText="1"/>
    </xf>
    <xf numFmtId="0" fontId="39" fillId="0" borderId="10" xfId="55" applyFont="1" applyFill="1" applyBorder="1" applyAlignment="1">
      <alignment vertical="center" wrapText="1"/>
      <protection/>
    </xf>
    <xf numFmtId="0" fontId="39" fillId="0" borderId="36" xfId="55" applyFont="1" applyFill="1" applyBorder="1" applyAlignment="1">
      <alignment vertical="center" wrapText="1"/>
      <protection/>
    </xf>
    <xf numFmtId="196" fontId="83" fillId="0" borderId="21" xfId="0" applyNumberFormat="1" applyFont="1" applyFill="1" applyBorder="1" applyAlignment="1">
      <alignment vertical="center" wrapText="1"/>
    </xf>
    <xf numFmtId="0" fontId="39" fillId="0" borderId="37" xfId="55" applyFont="1" applyBorder="1" applyAlignment="1">
      <alignment horizontal="center" vertical="center" wrapText="1"/>
      <protection/>
    </xf>
    <xf numFmtId="0" fontId="2" fillId="0" borderId="31" xfId="55" applyFont="1" applyBorder="1" applyAlignment="1">
      <alignment vertical="center" wrapText="1"/>
      <protection/>
    </xf>
    <xf numFmtId="196" fontId="83" fillId="0" borderId="38" xfId="0" applyNumberFormat="1" applyFont="1" applyFill="1" applyBorder="1" applyAlignment="1">
      <alignment vertical="center" wrapText="1"/>
    </xf>
    <xf numFmtId="196" fontId="83" fillId="0" borderId="13" xfId="51" applyNumberFormat="1" applyFont="1" applyFill="1" applyBorder="1" applyAlignment="1">
      <alignment vertical="center" wrapText="1"/>
    </xf>
    <xf numFmtId="0" fontId="39" fillId="0" borderId="22" xfId="55" applyFont="1" applyFill="1" applyBorder="1" applyAlignment="1">
      <alignment vertical="center" wrapText="1"/>
      <protection/>
    </xf>
    <xf numFmtId="0" fontId="39" fillId="0" borderId="12" xfId="55" applyFont="1" applyFill="1" applyBorder="1" applyAlignment="1">
      <alignment vertical="center" wrapText="1"/>
      <protection/>
    </xf>
    <xf numFmtId="0" fontId="39" fillId="0" borderId="39" xfId="55" applyFont="1" applyFill="1" applyBorder="1" applyAlignment="1">
      <alignment vertical="center" wrapText="1"/>
      <protection/>
    </xf>
    <xf numFmtId="0" fontId="39" fillId="0" borderId="39" xfId="55" applyFont="1" applyBorder="1" applyAlignment="1">
      <alignment horizontal="center" vertical="center" wrapText="1"/>
      <protection/>
    </xf>
    <xf numFmtId="0" fontId="2" fillId="0" borderId="40" xfId="55" applyFont="1" applyFill="1" applyBorder="1" applyAlignment="1">
      <alignment horizontal="center" vertical="center" wrapText="1"/>
      <protection/>
    </xf>
    <xf numFmtId="0" fontId="39" fillId="0" borderId="41" xfId="55" applyFont="1" applyFill="1" applyBorder="1" applyAlignment="1">
      <alignment horizontal="center" vertical="center" wrapText="1"/>
      <protection/>
    </xf>
    <xf numFmtId="0" fontId="39" fillId="0" borderId="0" xfId="55" applyFont="1" applyFill="1" applyBorder="1" applyAlignment="1">
      <alignment vertical="center" wrapText="1"/>
      <protection/>
    </xf>
    <xf numFmtId="196" fontId="83" fillId="0" borderId="42" xfId="51" applyNumberFormat="1" applyFont="1" applyFill="1" applyBorder="1" applyAlignment="1">
      <alignment vertical="center" wrapText="1"/>
    </xf>
    <xf numFmtId="4" fontId="5" fillId="0" borderId="35" xfId="0" applyNumberFormat="1" applyFont="1" applyFill="1" applyBorder="1" applyAlignment="1" applyProtection="1">
      <alignment horizontal="center" vertical="center"/>
      <protection locked="0"/>
    </xf>
    <xf numFmtId="0" fontId="39" fillId="0" borderId="40" xfId="55" applyFont="1" applyFill="1" applyBorder="1" applyAlignment="1">
      <alignment horizontal="center" vertical="center" wrapText="1"/>
      <protection/>
    </xf>
    <xf numFmtId="0" fontId="39" fillId="0" borderId="43" xfId="55" applyFont="1" applyFill="1" applyBorder="1" applyAlignment="1">
      <alignment vertical="center" wrapText="1"/>
      <protection/>
    </xf>
    <xf numFmtId="196" fontId="83" fillId="0" borderId="38" xfId="51" applyNumberFormat="1" applyFont="1" applyFill="1" applyBorder="1" applyAlignment="1">
      <alignment vertical="center" wrapText="1"/>
    </xf>
    <xf numFmtId="4" fontId="4" fillId="37" borderId="34" xfId="0" applyNumberFormat="1" applyFont="1" applyFill="1" applyBorder="1" applyAlignment="1" applyProtection="1">
      <alignment horizontal="center" vertical="center"/>
      <protection locked="0"/>
    </xf>
    <xf numFmtId="3" fontId="4" fillId="37" borderId="35" xfId="0" applyNumberFormat="1" applyFont="1" applyFill="1" applyBorder="1" applyAlignment="1" applyProtection="1">
      <alignment vertical="center"/>
      <protection locked="0"/>
    </xf>
    <xf numFmtId="0" fontId="39" fillId="0" borderId="44" xfId="55" applyFont="1" applyFill="1" applyBorder="1" applyAlignment="1">
      <alignment horizontal="center" vertical="center" wrapText="1"/>
      <protection/>
    </xf>
    <xf numFmtId="0" fontId="39" fillId="0" borderId="45" xfId="55" applyFont="1" applyFill="1" applyBorder="1" applyAlignment="1">
      <alignment horizontal="center" vertical="center" wrapText="1"/>
      <protection/>
    </xf>
    <xf numFmtId="0" fontId="39" fillId="0" borderId="20" xfId="55" applyFont="1" applyFill="1" applyBorder="1" applyAlignment="1">
      <alignment vertical="center" wrapText="1"/>
      <protection/>
    </xf>
    <xf numFmtId="196" fontId="83" fillId="0" borderId="21" xfId="51" applyNumberFormat="1" applyFont="1" applyFill="1" applyBorder="1" applyAlignment="1">
      <alignment vertical="center" wrapText="1"/>
    </xf>
    <xf numFmtId="196" fontId="39" fillId="0" borderId="21" xfId="51" applyNumberFormat="1" applyFont="1" applyFill="1" applyBorder="1" applyAlignment="1">
      <alignment vertical="center" wrapText="1"/>
    </xf>
    <xf numFmtId="4" fontId="4" fillId="37" borderId="46" xfId="0" applyNumberFormat="1" applyFont="1" applyFill="1" applyBorder="1" applyAlignment="1" applyProtection="1">
      <alignment horizontal="center" vertical="center"/>
      <protection locked="0"/>
    </xf>
    <xf numFmtId="3" fontId="4" fillId="37" borderId="46" xfId="0" applyNumberFormat="1" applyFont="1" applyFill="1" applyBorder="1" applyAlignment="1" applyProtection="1">
      <alignment vertical="center"/>
      <protection locked="0"/>
    </xf>
    <xf numFmtId="0" fontId="12" fillId="36" borderId="35" xfId="0" applyFont="1" applyFill="1" applyBorder="1" applyAlignment="1">
      <alignment horizontal="right" vertical="center" wrapText="1"/>
    </xf>
    <xf numFmtId="3" fontId="12" fillId="36" borderId="47" xfId="0" applyNumberFormat="1" applyFont="1" applyFill="1" applyBorder="1" applyAlignment="1">
      <alignment horizontal="center" vertical="center" wrapText="1"/>
    </xf>
    <xf numFmtId="0" fontId="12" fillId="36" borderId="19" xfId="0" applyFont="1" applyFill="1" applyBorder="1" applyAlignment="1" applyProtection="1">
      <alignment horizontal="center" vertical="center" wrapText="1"/>
      <protection locked="0"/>
    </xf>
    <xf numFmtId="0" fontId="12" fillId="36" borderId="48" xfId="0" applyFont="1" applyFill="1" applyBorder="1" applyAlignment="1" applyProtection="1">
      <alignment horizontal="center" vertical="center" wrapText="1"/>
      <protection locked="0"/>
    </xf>
    <xf numFmtId="0" fontId="83" fillId="0" borderId="19" xfId="0" applyFont="1" applyBorder="1" applyAlignment="1">
      <alignment vertical="center" wrapText="1"/>
    </xf>
    <xf numFmtId="0" fontId="83" fillId="0" borderId="48" xfId="0" applyFont="1" applyBorder="1" applyAlignment="1">
      <alignment vertical="center" wrapText="1"/>
    </xf>
    <xf numFmtId="3" fontId="4" fillId="37" borderId="32" xfId="0" applyNumberFormat="1" applyFont="1" applyFill="1" applyBorder="1" applyAlignment="1">
      <alignment horizontal="left" vertical="top" wrapText="1" indent="3"/>
    </xf>
    <xf numFmtId="0" fontId="3" fillId="0" borderId="33" xfId="0" applyFont="1" applyBorder="1" applyAlignment="1">
      <alignment vertical="center" wrapText="1"/>
    </xf>
    <xf numFmtId="4" fontId="4" fillId="37" borderId="19" xfId="0" applyNumberFormat="1" applyFont="1" applyFill="1" applyBorder="1" applyAlignment="1" applyProtection="1">
      <alignment horizontal="center" vertical="center"/>
      <protection locked="0"/>
    </xf>
    <xf numFmtId="3" fontId="4" fillId="37" borderId="48" xfId="0" applyNumberFormat="1" applyFont="1" applyFill="1" applyBorder="1" applyAlignment="1" applyProtection="1">
      <alignment vertical="center"/>
      <protection locked="0"/>
    </xf>
    <xf numFmtId="3" fontId="4" fillId="0" borderId="48" xfId="0" applyNumberFormat="1" applyFont="1" applyFill="1" applyBorder="1" applyAlignment="1">
      <alignment horizontal="left" vertical="top" wrapText="1"/>
    </xf>
    <xf numFmtId="0" fontId="3" fillId="0" borderId="24" xfId="0" applyFont="1" applyBorder="1" applyAlignment="1">
      <alignment vertical="center" wrapText="1"/>
    </xf>
    <xf numFmtId="4" fontId="5" fillId="37" borderId="19" xfId="0" applyNumberFormat="1" applyFont="1" applyFill="1" applyBorder="1" applyAlignment="1" applyProtection="1">
      <alignment horizontal="center" vertical="center"/>
      <protection locked="0"/>
    </xf>
    <xf numFmtId="3" fontId="5" fillId="37" borderId="48" xfId="0" applyNumberFormat="1" applyFont="1" applyFill="1" applyBorder="1" applyAlignment="1" applyProtection="1">
      <alignment vertical="center"/>
      <protection locked="0"/>
    </xf>
    <xf numFmtId="3" fontId="5" fillId="0" borderId="48" xfId="0" applyNumberFormat="1" applyFont="1" applyFill="1" applyBorder="1" applyAlignment="1">
      <alignment horizontal="left" vertical="top" wrapText="1" indent="1"/>
    </xf>
    <xf numFmtId="3" fontId="5" fillId="37" borderId="24" xfId="0" applyNumberFormat="1" applyFont="1" applyFill="1" applyBorder="1" applyAlignment="1">
      <alignment vertical="center" wrapText="1"/>
    </xf>
    <xf numFmtId="4" fontId="5" fillId="37" borderId="19" xfId="51" applyNumberFormat="1" applyFont="1" applyFill="1" applyBorder="1" applyAlignment="1" applyProtection="1">
      <alignment horizontal="center" vertical="center"/>
      <protection locked="0"/>
    </xf>
    <xf numFmtId="3" fontId="5" fillId="0" borderId="48" xfId="0" applyNumberFormat="1" applyFont="1" applyFill="1" applyBorder="1" applyAlignment="1" applyProtection="1">
      <alignment vertical="center"/>
      <protection locked="0"/>
    </xf>
    <xf numFmtId="3" fontId="5" fillId="37" borderId="24" xfId="0" applyNumberFormat="1" applyFont="1" applyFill="1" applyBorder="1" applyAlignment="1">
      <alignment vertical="center"/>
    </xf>
    <xf numFmtId="3" fontId="41" fillId="38" borderId="48" xfId="0" applyNumberFormat="1" applyFont="1" applyFill="1" applyBorder="1" applyAlignment="1">
      <alignment horizontal="left" vertical="top" wrapText="1" indent="1"/>
    </xf>
    <xf numFmtId="3" fontId="5" fillId="0" borderId="24" xfId="0" applyNumberFormat="1" applyFont="1" applyFill="1" applyBorder="1" applyAlignment="1">
      <alignment vertical="center" wrapText="1"/>
    </xf>
    <xf numFmtId="0" fontId="12" fillId="36" borderId="48" xfId="0" applyFont="1" applyFill="1" applyBorder="1" applyAlignment="1">
      <alignment horizontal="right" vertical="center" wrapText="1"/>
    </xf>
    <xf numFmtId="3" fontId="12" fillId="36" borderId="24" xfId="0" applyNumberFormat="1" applyFont="1" applyFill="1" applyBorder="1" applyAlignment="1">
      <alignment horizontal="center" vertical="center" wrapText="1"/>
    </xf>
    <xf numFmtId="3" fontId="12" fillId="36" borderId="19" xfId="0" applyNumberFormat="1" applyFont="1" applyFill="1" applyBorder="1" applyAlignment="1" applyProtection="1">
      <alignment horizontal="center" vertical="center" wrapText="1"/>
      <protection locked="0"/>
    </xf>
    <xf numFmtId="3" fontId="4" fillId="0" borderId="48" xfId="0" applyNumberFormat="1" applyFont="1" applyFill="1" applyBorder="1" applyAlignment="1">
      <alignment horizontal="left" vertical="top" wrapText="1" indent="1"/>
    </xf>
    <xf numFmtId="4" fontId="4" fillId="0" borderId="19" xfId="0" applyNumberFormat="1" applyFont="1" applyFill="1" applyBorder="1" applyAlignment="1" applyProtection="1">
      <alignment horizontal="center" vertical="center"/>
      <protection locked="0"/>
    </xf>
    <xf numFmtId="3" fontId="4" fillId="0" borderId="48" xfId="0" applyNumberFormat="1" applyFont="1" applyFill="1" applyBorder="1" applyAlignment="1" applyProtection="1">
      <alignment vertical="center"/>
      <protection locked="0"/>
    </xf>
    <xf numFmtId="3" fontId="1" fillId="0" borderId="48" xfId="0" applyNumberFormat="1" applyFont="1" applyFill="1" applyBorder="1" applyAlignment="1">
      <alignment horizontal="right" vertical="center" wrapText="1"/>
    </xf>
    <xf numFmtId="3" fontId="4" fillId="37" borderId="24" xfId="0" applyNumberFormat="1" applyFont="1" applyFill="1" applyBorder="1" applyAlignment="1">
      <alignment vertical="center"/>
    </xf>
    <xf numFmtId="4" fontId="0" fillId="0" borderId="19" xfId="0" applyNumberFormat="1" applyFont="1" applyBorder="1" applyAlignment="1" applyProtection="1">
      <alignment horizontal="center"/>
      <protection locked="0"/>
    </xf>
    <xf numFmtId="3" fontId="42" fillId="0" borderId="48" xfId="0" applyNumberFormat="1" applyFont="1" applyBorder="1" applyAlignment="1" applyProtection="1">
      <alignment horizontal="center" vertical="center" wrapText="1"/>
      <protection locked="0"/>
    </xf>
    <xf numFmtId="3" fontId="1" fillId="0" borderId="49" xfId="0" applyNumberFormat="1" applyFont="1" applyFill="1" applyBorder="1" applyAlignment="1">
      <alignment horizontal="right" vertical="center" wrapText="1"/>
    </xf>
    <xf numFmtId="3" fontId="4" fillId="37" borderId="50" xfId="0" applyNumberFormat="1" applyFont="1" applyFill="1" applyBorder="1" applyAlignment="1">
      <alignment vertical="center"/>
    </xf>
    <xf numFmtId="4" fontId="0" fillId="0" borderId="36" xfId="0" applyNumberFormat="1" applyFont="1" applyBorder="1" applyAlignment="1" applyProtection="1">
      <alignment horizontal="center"/>
      <protection locked="0"/>
    </xf>
    <xf numFmtId="3" fontId="42" fillId="0" borderId="49" xfId="0" applyNumberFormat="1" applyFont="1" applyBorder="1" applyAlignment="1" applyProtection="1">
      <alignment horizontal="center" vertical="center" wrapText="1"/>
      <protection locked="0"/>
    </xf>
    <xf numFmtId="0" fontId="39" fillId="0" borderId="0" xfId="0" applyFont="1" applyAlignment="1">
      <alignment horizontal="center"/>
    </xf>
    <xf numFmtId="0" fontId="84" fillId="35" borderId="12" xfId="0" applyFont="1" applyFill="1" applyBorder="1" applyAlignment="1">
      <alignment vertical="center" wrapText="1"/>
    </xf>
    <xf numFmtId="0" fontId="84" fillId="0" borderId="14" xfId="0" applyFont="1" applyFill="1" applyBorder="1" applyAlignment="1">
      <alignment horizontal="justify" vertical="top" wrapText="1"/>
    </xf>
    <xf numFmtId="0" fontId="10" fillId="0" borderId="0" xfId="55" applyFont="1" applyBorder="1" applyAlignment="1">
      <alignment horizontal="center" vertical="center" wrapText="1"/>
      <protection/>
    </xf>
    <xf numFmtId="0" fontId="2" fillId="0" borderId="37" xfId="55" applyFont="1" applyBorder="1" applyAlignment="1">
      <alignment horizontal="center" vertical="center" wrapText="1"/>
      <protection/>
    </xf>
    <xf numFmtId="0" fontId="2" fillId="0" borderId="10" xfId="55" applyFont="1" applyBorder="1" applyAlignment="1">
      <alignment horizontal="center" vertical="center" wrapText="1"/>
      <protection/>
    </xf>
    <xf numFmtId="0" fontId="2" fillId="0" borderId="39" xfId="55" applyFont="1" applyBorder="1" applyAlignment="1">
      <alignment horizontal="center" vertical="center" wrapText="1"/>
      <protection/>
    </xf>
    <xf numFmtId="0" fontId="40" fillId="0" borderId="40" xfId="55" applyFont="1" applyFill="1" applyBorder="1" applyAlignment="1">
      <alignment horizontal="center" vertical="center" textRotation="90" wrapText="1"/>
      <protection/>
    </xf>
    <xf numFmtId="0" fontId="40" fillId="0" borderId="44" xfId="55" applyFont="1" applyFill="1" applyBorder="1" applyAlignment="1">
      <alignment horizontal="center" vertical="center" textRotation="90" wrapText="1"/>
      <protection/>
    </xf>
    <xf numFmtId="0" fontId="40" fillId="0" borderId="45" xfId="55" applyFont="1" applyFill="1" applyBorder="1" applyAlignment="1">
      <alignment horizontal="center" vertical="center" textRotation="90" wrapText="1"/>
      <protection/>
    </xf>
    <xf numFmtId="0" fontId="40" fillId="0" borderId="40" xfId="55" applyFont="1" applyFill="1" applyBorder="1" applyAlignment="1">
      <alignment horizontal="center" vertical="center" wrapText="1"/>
      <protection/>
    </xf>
    <xf numFmtId="0" fontId="40" fillId="0" borderId="44" xfId="55" applyFont="1" applyFill="1" applyBorder="1" applyAlignment="1">
      <alignment horizontal="center" vertical="center" wrapText="1"/>
      <protection/>
    </xf>
    <xf numFmtId="0" fontId="40" fillId="0" borderId="45" xfId="55" applyFont="1" applyFill="1" applyBorder="1" applyAlignment="1">
      <alignment horizontal="center" vertical="center" wrapText="1"/>
      <protection/>
    </xf>
    <xf numFmtId="0" fontId="40" fillId="0" borderId="40" xfId="55" applyFont="1" applyBorder="1" applyAlignment="1">
      <alignment horizontal="center" vertical="center" textRotation="90" wrapText="1"/>
      <protection/>
    </xf>
    <xf numFmtId="0" fontId="40" fillId="0" borderId="44" xfId="55" applyFont="1" applyBorder="1" applyAlignment="1">
      <alignment horizontal="center" vertical="center" textRotation="90" wrapText="1"/>
      <protection/>
    </xf>
    <xf numFmtId="0" fontId="85" fillId="34" borderId="10" xfId="0" applyFont="1" applyFill="1" applyBorder="1" applyAlignment="1">
      <alignment horizontal="center" vertical="center" wrapText="1"/>
    </xf>
    <xf numFmtId="0" fontId="85" fillId="34" borderId="0" xfId="0" applyFont="1" applyFill="1" applyBorder="1" applyAlignment="1">
      <alignment horizontal="center" vertical="center" wrapText="1"/>
    </xf>
    <xf numFmtId="0" fontId="11" fillId="34" borderId="10" xfId="0" applyFont="1" applyFill="1" applyBorder="1" applyAlignment="1">
      <alignment horizontal="center" vertical="center"/>
    </xf>
    <xf numFmtId="0" fontId="11" fillId="34" borderId="0" xfId="0" applyFont="1" applyFill="1" applyBorder="1" applyAlignment="1">
      <alignment horizontal="center" vertical="center"/>
    </xf>
    <xf numFmtId="0" fontId="3" fillId="0" borderId="14"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5"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10" fillId="0" borderId="37" xfId="0" applyFont="1" applyFill="1" applyBorder="1" applyAlignment="1">
      <alignment horizontal="center"/>
    </xf>
    <xf numFmtId="0" fontId="10" fillId="0" borderId="52" xfId="0" applyFont="1" applyFill="1" applyBorder="1" applyAlignment="1">
      <alignment horizontal="center"/>
    </xf>
    <xf numFmtId="0" fontId="11" fillId="34" borderId="11" xfId="0" applyFont="1" applyFill="1" applyBorder="1" applyAlignment="1">
      <alignment horizontal="center" vertical="center"/>
    </xf>
    <xf numFmtId="0" fontId="85" fillId="34" borderId="11" xfId="0" applyFont="1" applyFill="1" applyBorder="1" applyAlignment="1">
      <alignment horizontal="center" vertical="center" wrapText="1"/>
    </xf>
    <xf numFmtId="0" fontId="4" fillId="0" borderId="10" xfId="0" applyFont="1" applyBorder="1" applyAlignment="1">
      <alignment horizontal="justify" vertical="top" wrapText="1"/>
    </xf>
    <xf numFmtId="0" fontId="4" fillId="0" borderId="11" xfId="0" applyFont="1" applyBorder="1" applyAlignment="1">
      <alignment horizontal="justify" vertical="top" wrapText="1"/>
    </xf>
    <xf numFmtId="0" fontId="7" fillId="0" borderId="15" xfId="0" applyFont="1" applyFill="1" applyBorder="1" applyAlignment="1">
      <alignment horizontal="center" vertical="center" textRotation="90" wrapText="1"/>
    </xf>
    <xf numFmtId="0" fontId="7" fillId="0" borderId="18" xfId="0" applyFont="1" applyFill="1" applyBorder="1" applyAlignment="1">
      <alignment horizontal="center" vertical="center" textRotation="90" wrapText="1"/>
    </xf>
    <xf numFmtId="0" fontId="3" fillId="0" borderId="18" xfId="0" applyFont="1" applyFill="1" applyBorder="1" applyAlignment="1">
      <alignment horizontal="center" vertical="center"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11" fillId="34" borderId="37" xfId="0" applyFont="1" applyFill="1" applyBorder="1" applyAlignment="1">
      <alignment horizontal="center" vertical="center"/>
    </xf>
    <xf numFmtId="0" fontId="11" fillId="34" borderId="52" xfId="0" applyFont="1" applyFill="1" applyBorder="1" applyAlignment="1">
      <alignment horizontal="center" vertical="center"/>
    </xf>
    <xf numFmtId="0" fontId="7" fillId="35" borderId="19" xfId="0" applyFont="1" applyFill="1" applyBorder="1" applyAlignment="1">
      <alignment horizontal="left" vertical="center" wrapText="1"/>
    </xf>
    <xf numFmtId="0" fontId="7" fillId="35" borderId="24" xfId="0" applyFont="1" applyFill="1" applyBorder="1" applyAlignment="1">
      <alignment horizontal="left" vertical="center" wrapText="1"/>
    </xf>
    <xf numFmtId="0" fontId="7" fillId="0" borderId="15" xfId="0" applyFont="1" applyFill="1" applyBorder="1" applyAlignment="1">
      <alignment horizontal="center" vertical="center" textRotation="180" wrapText="1"/>
    </xf>
    <xf numFmtId="0" fontId="3" fillId="0" borderId="51" xfId="0" applyFont="1" applyBorder="1" applyAlignment="1">
      <alignment horizontal="center" vertical="center" wrapText="1"/>
    </xf>
    <xf numFmtId="0" fontId="3" fillId="35" borderId="14" xfId="0" applyFont="1" applyFill="1" applyBorder="1" applyAlignment="1">
      <alignment horizontal="left" vertical="top" wrapText="1"/>
    </xf>
    <xf numFmtId="0" fontId="3" fillId="35" borderId="16" xfId="0" applyFont="1" applyFill="1" applyBorder="1" applyAlignment="1">
      <alignment horizontal="left" vertical="top" wrapText="1"/>
    </xf>
    <xf numFmtId="0" fontId="32" fillId="0" borderId="37" xfId="0" applyFont="1" applyFill="1" applyBorder="1" applyAlignment="1">
      <alignment horizontal="center"/>
    </xf>
    <xf numFmtId="0" fontId="32" fillId="0" borderId="52" xfId="0" applyFont="1" applyFill="1" applyBorder="1" applyAlignment="1">
      <alignment horizontal="center"/>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4" fillId="0" borderId="15" xfId="0" applyFont="1" applyFill="1" applyBorder="1" applyAlignment="1">
      <alignment horizontal="center" vertical="center" textRotation="90"/>
    </xf>
    <xf numFmtId="0" fontId="4" fillId="0" borderId="51" xfId="0" applyFont="1" applyFill="1" applyBorder="1" applyAlignment="1">
      <alignment horizontal="center" vertical="center" textRotation="90"/>
    </xf>
    <xf numFmtId="0" fontId="7" fillId="0" borderId="12" xfId="0" applyFont="1" applyFill="1" applyBorder="1" applyAlignment="1">
      <alignment horizontal="justify" vertical="top" wrapText="1"/>
    </xf>
    <xf numFmtId="0" fontId="3" fillId="0" borderId="13" xfId="0" applyFont="1" applyFill="1" applyBorder="1" applyAlignment="1">
      <alignment horizontal="justify" vertical="top"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4" fillId="35" borderId="19" xfId="0" applyFont="1" applyFill="1" applyBorder="1" applyAlignment="1">
      <alignment horizontal="left" vertical="center" wrapText="1"/>
    </xf>
    <xf numFmtId="0" fontId="4" fillId="35" borderId="24" xfId="0" applyFont="1" applyFill="1" applyBorder="1" applyAlignment="1">
      <alignment horizontal="left" vertical="center" wrapText="1"/>
    </xf>
    <xf numFmtId="0" fontId="4" fillId="35" borderId="12" xfId="0" applyFont="1" applyFill="1" applyBorder="1" applyAlignment="1">
      <alignment horizontal="left" vertical="center"/>
    </xf>
    <xf numFmtId="0" fontId="4" fillId="35" borderId="13" xfId="0" applyFont="1" applyFill="1" applyBorder="1" applyAlignment="1">
      <alignment horizontal="left" vertical="center"/>
    </xf>
    <xf numFmtId="0" fontId="13" fillId="35" borderId="15" xfId="0" applyFont="1" applyFill="1" applyBorder="1" applyAlignment="1">
      <alignment horizontal="center" vertical="center" textRotation="90" wrapText="1"/>
    </xf>
    <xf numFmtId="0" fontId="0" fillId="35" borderId="18" xfId="0" applyFill="1" applyBorder="1" applyAlignment="1">
      <alignment horizontal="center" vertical="center" textRotation="90" wrapText="1"/>
    </xf>
    <xf numFmtId="0" fontId="0" fillId="35" borderId="51" xfId="0" applyFill="1" applyBorder="1" applyAlignment="1">
      <alignment horizontal="center" vertical="center" textRotation="90" wrapText="1"/>
    </xf>
    <xf numFmtId="0" fontId="3" fillId="0" borderId="18" xfId="0" applyFont="1" applyBorder="1" applyAlignment="1">
      <alignment horizontal="center" vertical="center" wrapText="1"/>
    </xf>
    <xf numFmtId="0" fontId="13" fillId="0" borderId="10" xfId="0" applyFont="1" applyBorder="1" applyAlignment="1">
      <alignment horizontal="justify" vertical="top" wrapText="1"/>
    </xf>
    <xf numFmtId="0" fontId="13" fillId="0" borderId="11" xfId="0" applyFont="1" applyBorder="1" applyAlignment="1">
      <alignment horizontal="justify" vertical="top" wrapText="1"/>
    </xf>
    <xf numFmtId="0" fontId="4" fillId="0" borderId="19" xfId="0" applyNumberFormat="1" applyFont="1" applyFill="1" applyBorder="1" applyAlignment="1">
      <alignment horizontal="left" vertical="center" wrapText="1"/>
    </xf>
    <xf numFmtId="0" fontId="4" fillId="0" borderId="24" xfId="0" applyNumberFormat="1" applyFont="1" applyFill="1" applyBorder="1" applyAlignment="1">
      <alignment horizontal="left" vertical="center" wrapText="1"/>
    </xf>
    <xf numFmtId="0" fontId="31" fillId="0" borderId="13" xfId="0" applyFont="1" applyBorder="1" applyAlignment="1">
      <alignment horizontal="center" vertical="center" wrapText="1"/>
    </xf>
    <xf numFmtId="0" fontId="31" fillId="0" borderId="15"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7" fillId="0" borderId="19" xfId="0" applyFont="1" applyBorder="1" applyAlignment="1">
      <alignment horizontal="left" vertical="center" wrapText="1"/>
    </xf>
    <xf numFmtId="0" fontId="7" fillId="0" borderId="24" xfId="0" applyFont="1" applyBorder="1" applyAlignment="1">
      <alignment horizontal="left" vertical="center" wrapText="1"/>
    </xf>
    <xf numFmtId="0" fontId="27" fillId="34" borderId="19" xfId="0" applyFont="1" applyFill="1" applyBorder="1" applyAlignment="1">
      <alignment horizontal="center" vertical="center" wrapText="1"/>
    </xf>
    <xf numFmtId="0" fontId="27" fillId="34"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23" fillId="0" borderId="15" xfId="0" applyFont="1" applyBorder="1" applyAlignment="1">
      <alignment horizontal="center" vertical="center" textRotation="255" wrapText="1"/>
    </xf>
    <xf numFmtId="0" fontId="23" fillId="0" borderId="51" xfId="0" applyFont="1" applyBorder="1" applyAlignment="1">
      <alignment horizontal="center" vertical="center" textRotation="255"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4" fillId="35" borderId="12" xfId="0" applyNumberFormat="1" applyFont="1" applyFill="1" applyBorder="1" applyAlignment="1">
      <alignment horizontal="justify" vertical="center" wrapText="1"/>
    </xf>
    <xf numFmtId="0" fontId="5" fillId="35" borderId="13" xfId="0" applyNumberFormat="1" applyFont="1" applyFill="1" applyBorder="1" applyAlignment="1">
      <alignment horizontal="justify" vertical="center" wrapText="1"/>
    </xf>
    <xf numFmtId="0" fontId="4" fillId="35" borderId="12" xfId="0" applyFont="1" applyFill="1" applyBorder="1" applyAlignment="1">
      <alignment vertical="center" wrapText="1"/>
    </xf>
    <xf numFmtId="0" fontId="4" fillId="35" borderId="13" xfId="0" applyFont="1" applyFill="1" applyBorder="1" applyAlignment="1">
      <alignment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oleObject" Target="../embeddings/oleObject_11_0.bin" /><Relationship Id="rId3" Type="http://schemas.openxmlformats.org/officeDocument/2006/relationships/vmlDrawing" Target="../drawings/vmlDrawing8.vml" /><Relationship Id="rId4"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00"/>
  <sheetViews>
    <sheetView zoomScalePageLayoutView="0" workbookViewId="0" topLeftCell="A29">
      <selection activeCell="C40" sqref="C40"/>
    </sheetView>
  </sheetViews>
  <sheetFormatPr defaultColWidth="11.421875" defaultRowHeight="12.75"/>
  <cols>
    <col min="1" max="1" width="24.8515625" style="0" customWidth="1"/>
    <col min="2" max="2" width="6.8515625" style="298" customWidth="1"/>
    <col min="3" max="3" width="55.57421875" style="0" customWidth="1"/>
    <col min="4" max="4" width="22.421875" style="0" bestFit="1" customWidth="1"/>
    <col min="5" max="5" width="21.00390625" style="0" customWidth="1"/>
    <col min="6" max="6" width="23.8515625" style="0" customWidth="1"/>
  </cols>
  <sheetData>
    <row r="1" spans="1:6" ht="23.25" customHeight="1">
      <c r="A1" s="301" t="s">
        <v>605</v>
      </c>
      <c r="B1" s="301"/>
      <c r="C1" s="301"/>
      <c r="D1" s="301"/>
      <c r="E1" s="301"/>
      <c r="F1" s="301"/>
    </row>
    <row r="2" spans="1:6" ht="20.25" customHeight="1">
      <c r="A2" s="315" t="s">
        <v>708</v>
      </c>
      <c r="B2" s="316"/>
      <c r="C2" s="316"/>
      <c r="D2" s="316"/>
      <c r="E2" s="316"/>
      <c r="F2" s="316"/>
    </row>
    <row r="3" spans="1:6" ht="20.25">
      <c r="A3" s="315" t="s">
        <v>606</v>
      </c>
      <c r="B3" s="316"/>
      <c r="C3" s="316"/>
      <c r="D3" s="316"/>
      <c r="E3" s="316"/>
      <c r="F3" s="316"/>
    </row>
    <row r="4" spans="1:6" ht="20.25">
      <c r="A4" s="315" t="s">
        <v>607</v>
      </c>
      <c r="B4" s="316"/>
      <c r="C4" s="316"/>
      <c r="D4" s="316"/>
      <c r="E4" s="316"/>
      <c r="F4" s="316"/>
    </row>
    <row r="5" spans="1:6" ht="20.25">
      <c r="A5" s="313" t="s">
        <v>608</v>
      </c>
      <c r="B5" s="314"/>
      <c r="C5" s="314"/>
      <c r="D5" s="314"/>
      <c r="E5" s="314"/>
      <c r="F5" s="314"/>
    </row>
    <row r="6" spans="1:6" ht="15.75" thickBot="1">
      <c r="A6" s="215"/>
      <c r="B6" s="216"/>
      <c r="C6" s="217"/>
      <c r="D6" s="218"/>
      <c r="E6" s="215"/>
      <c r="F6" s="215"/>
    </row>
    <row r="7" spans="1:6" ht="16.5" thickBot="1">
      <c r="A7" s="219"/>
      <c r="B7" s="219" t="s">
        <v>609</v>
      </c>
      <c r="C7" s="219" t="s">
        <v>610</v>
      </c>
      <c r="D7" s="220" t="s">
        <v>611</v>
      </c>
      <c r="E7" s="221" t="s">
        <v>612</v>
      </c>
      <c r="F7" s="220" t="s">
        <v>613</v>
      </c>
    </row>
    <row r="8" spans="1:6" ht="15">
      <c r="A8" s="311" t="s">
        <v>614</v>
      </c>
      <c r="B8" s="222">
        <v>1</v>
      </c>
      <c r="C8" s="223" t="s">
        <v>615</v>
      </c>
      <c r="D8" s="224">
        <f>8625570000*1.0318</f>
        <v>8899863126</v>
      </c>
      <c r="E8" s="225"/>
      <c r="F8" s="226"/>
    </row>
    <row r="9" spans="1:6" ht="15">
      <c r="A9" s="312"/>
      <c r="B9" s="222">
        <v>1</v>
      </c>
      <c r="C9" s="227" t="s">
        <v>616</v>
      </c>
      <c r="D9" s="224">
        <f>8882620000*1.0318</f>
        <v>9165087316</v>
      </c>
      <c r="E9" s="225"/>
      <c r="F9" s="226"/>
    </row>
    <row r="10" spans="1:6" ht="15">
      <c r="A10" s="312"/>
      <c r="B10" s="222">
        <v>2</v>
      </c>
      <c r="C10" s="227" t="s">
        <v>617</v>
      </c>
      <c r="D10" s="224">
        <f>1136200000*1.0318</f>
        <v>1172331160</v>
      </c>
      <c r="E10" s="225"/>
      <c r="F10" s="226"/>
    </row>
    <row r="11" spans="1:6" ht="15">
      <c r="A11" s="312"/>
      <c r="B11" s="222">
        <v>3</v>
      </c>
      <c r="C11" s="227" t="s">
        <v>618</v>
      </c>
      <c r="D11" s="224">
        <f>5478760000*1.0318</f>
        <v>5652984568</v>
      </c>
      <c r="E11" s="225"/>
      <c r="F11" s="226"/>
    </row>
    <row r="12" spans="1:6" ht="15">
      <c r="A12" s="312"/>
      <c r="B12" s="222">
        <v>4</v>
      </c>
      <c r="C12" s="227" t="s">
        <v>619</v>
      </c>
      <c r="D12" s="224">
        <f>5846260000*1.0318</f>
        <v>6032171068</v>
      </c>
      <c r="E12" s="225"/>
      <c r="F12" s="226"/>
    </row>
    <row r="13" spans="1:6" ht="15">
      <c r="A13" s="312"/>
      <c r="B13" s="222">
        <v>5</v>
      </c>
      <c r="C13" s="227" t="s">
        <v>620</v>
      </c>
      <c r="D13" s="224">
        <f>6759900000*1.0318</f>
        <v>6974864820</v>
      </c>
      <c r="E13" s="225"/>
      <c r="F13" s="226"/>
    </row>
    <row r="14" spans="1:6" ht="15">
      <c r="A14" s="312"/>
      <c r="B14" s="222">
        <v>6</v>
      </c>
      <c r="C14" s="227" t="s">
        <v>621</v>
      </c>
      <c r="D14" s="224">
        <f>4366570000*1.0318</f>
        <v>4505426926</v>
      </c>
      <c r="E14" s="225"/>
      <c r="F14" s="226"/>
    </row>
    <row r="15" spans="1:6" ht="15">
      <c r="A15" s="312"/>
      <c r="B15" s="222">
        <v>7</v>
      </c>
      <c r="C15" s="228" t="s">
        <v>622</v>
      </c>
      <c r="D15" s="229">
        <v>5311717901</v>
      </c>
      <c r="E15" s="225"/>
      <c r="F15" s="226"/>
    </row>
    <row r="16" spans="1:6" ht="15">
      <c r="A16" s="312"/>
      <c r="B16" s="222">
        <v>7</v>
      </c>
      <c r="C16" s="228" t="s">
        <v>623</v>
      </c>
      <c r="D16" s="224">
        <v>1031640075</v>
      </c>
      <c r="E16" s="225"/>
      <c r="F16" s="226"/>
    </row>
    <row r="17" spans="1:6" ht="15">
      <c r="A17" s="312"/>
      <c r="B17" s="222">
        <v>8</v>
      </c>
      <c r="C17" s="227" t="s">
        <v>624</v>
      </c>
      <c r="D17" s="224">
        <f>3016510000*1.0318</f>
        <v>3112435018</v>
      </c>
      <c r="E17" s="225"/>
      <c r="F17" s="226"/>
    </row>
    <row r="18" spans="1:6" ht="15">
      <c r="A18" s="312"/>
      <c r="B18" s="222">
        <v>9</v>
      </c>
      <c r="C18" s="230" t="s">
        <v>625</v>
      </c>
      <c r="D18" s="224">
        <f>8831440000*1.0318</f>
        <v>9112279792</v>
      </c>
      <c r="E18" s="225"/>
      <c r="F18" s="226"/>
    </row>
    <row r="19" spans="1:6" ht="15">
      <c r="A19" s="312"/>
      <c r="B19" s="222">
        <v>10</v>
      </c>
      <c r="C19" s="227" t="s">
        <v>626</v>
      </c>
      <c r="D19" s="224">
        <f>10192830000*1.0318</f>
        <v>10516961994</v>
      </c>
      <c r="E19" s="225"/>
      <c r="F19" s="226"/>
    </row>
    <row r="20" spans="1:6" ht="15">
      <c r="A20" s="312"/>
      <c r="B20" s="222">
        <v>11</v>
      </c>
      <c r="C20" s="227" t="s">
        <v>627</v>
      </c>
      <c r="D20" s="224">
        <f>637888381*1.0318</f>
        <v>658173231.5158</v>
      </c>
      <c r="E20" s="225"/>
      <c r="F20" s="226"/>
    </row>
    <row r="21" spans="1:6" ht="15">
      <c r="A21" s="312"/>
      <c r="B21" s="222">
        <v>11</v>
      </c>
      <c r="C21" s="227" t="s">
        <v>628</v>
      </c>
      <c r="D21" s="224">
        <f>780515139*1.0318</f>
        <v>805335520.4202</v>
      </c>
      <c r="E21" s="225"/>
      <c r="F21" s="226"/>
    </row>
    <row r="22" spans="1:6" ht="15">
      <c r="A22" s="312"/>
      <c r="B22" s="222">
        <v>11</v>
      </c>
      <c r="C22" s="231" t="s">
        <v>629</v>
      </c>
      <c r="D22" s="224">
        <f>72500000*1.0318</f>
        <v>74805500</v>
      </c>
      <c r="E22" s="225"/>
      <c r="F22" s="226"/>
    </row>
    <row r="23" spans="1:6" ht="15">
      <c r="A23" s="312"/>
      <c r="B23" s="222">
        <v>12</v>
      </c>
      <c r="C23" s="227" t="s">
        <v>630</v>
      </c>
      <c r="D23" s="224">
        <f>21233240000*1.0318</f>
        <v>21908457032</v>
      </c>
      <c r="E23" s="232"/>
      <c r="F23" s="233"/>
    </row>
    <row r="24" spans="1:6" ht="15">
      <c r="A24" s="312"/>
      <c r="B24" s="222">
        <v>12</v>
      </c>
      <c r="C24" s="227" t="s">
        <v>631</v>
      </c>
      <c r="D24" s="224">
        <f>724136112*1.0318</f>
        <v>747163640.3616</v>
      </c>
      <c r="E24" s="225"/>
      <c r="F24" s="226"/>
    </row>
    <row r="25" spans="1:6" ht="15">
      <c r="A25" s="312"/>
      <c r="B25" s="222">
        <v>13</v>
      </c>
      <c r="C25" s="228" t="s">
        <v>632</v>
      </c>
      <c r="D25" s="234">
        <f>22146430000*1.0318</f>
        <v>22850686474</v>
      </c>
      <c r="E25" s="225"/>
      <c r="F25" s="226"/>
    </row>
    <row r="26" spans="1:6" ht="15">
      <c r="A26" s="312"/>
      <c r="B26" s="222">
        <v>14</v>
      </c>
      <c r="C26" s="227" t="s">
        <v>633</v>
      </c>
      <c r="D26" s="224">
        <f>10888340000*1.0318</f>
        <v>11234589212</v>
      </c>
      <c r="E26" s="225"/>
      <c r="F26" s="226"/>
    </row>
    <row r="27" spans="1:6" ht="15">
      <c r="A27" s="312"/>
      <c r="B27" s="222">
        <v>15</v>
      </c>
      <c r="C27" s="227" t="s">
        <v>634</v>
      </c>
      <c r="D27" s="224">
        <f>10347410000*1.0318</f>
        <v>10676457638</v>
      </c>
      <c r="E27" s="225"/>
      <c r="F27" s="226"/>
    </row>
    <row r="28" spans="1:6" ht="30">
      <c r="A28" s="312"/>
      <c r="B28" s="222">
        <v>15</v>
      </c>
      <c r="C28" s="228" t="s">
        <v>635</v>
      </c>
      <c r="D28" s="224">
        <f>4019690000*1.0318</f>
        <v>4147516142</v>
      </c>
      <c r="E28" s="225"/>
      <c r="F28" s="226"/>
    </row>
    <row r="29" spans="1:6" ht="15">
      <c r="A29" s="312"/>
      <c r="B29" s="222">
        <v>15</v>
      </c>
      <c r="C29" s="235" t="s">
        <v>636</v>
      </c>
      <c r="D29" s="224">
        <f>2495780000*1.0318</f>
        <v>2575145804</v>
      </c>
      <c r="E29" s="225"/>
      <c r="F29" s="226"/>
    </row>
    <row r="30" spans="1:6" ht="15">
      <c r="A30" s="312"/>
      <c r="B30" s="222">
        <v>15</v>
      </c>
      <c r="C30" s="227" t="s">
        <v>637</v>
      </c>
      <c r="D30" s="224">
        <f>605890000*1.0318</f>
        <v>625157302</v>
      </c>
      <c r="E30" s="225"/>
      <c r="F30" s="226"/>
    </row>
    <row r="31" spans="1:6" ht="15">
      <c r="A31" s="312"/>
      <c r="B31" s="222">
        <v>16</v>
      </c>
      <c r="C31" s="228" t="s">
        <v>638</v>
      </c>
      <c r="D31" s="224">
        <f>2834414011*1.0318</f>
        <v>2924548376.5498</v>
      </c>
      <c r="E31" s="225"/>
      <c r="F31" s="226"/>
    </row>
    <row r="32" spans="1:6" ht="15.75" thickBot="1">
      <c r="A32" s="312"/>
      <c r="B32" s="222">
        <v>17</v>
      </c>
      <c r="C32" s="236" t="s">
        <v>639</v>
      </c>
      <c r="D32" s="237">
        <v>6803311300</v>
      </c>
      <c r="E32" s="225"/>
      <c r="F32" s="226"/>
    </row>
    <row r="33" spans="1:6" ht="15.75">
      <c r="A33" s="311" t="s">
        <v>640</v>
      </c>
      <c r="B33" s="238"/>
      <c r="C33" s="239" t="s">
        <v>640</v>
      </c>
      <c r="D33" s="240"/>
      <c r="E33" s="225"/>
      <c r="F33" s="226"/>
    </row>
    <row r="34" spans="1:6" ht="15">
      <c r="A34" s="312"/>
      <c r="B34" s="222"/>
      <c r="C34" s="227" t="s">
        <v>641</v>
      </c>
      <c r="D34" s="224">
        <f>107250000*1.0318</f>
        <v>110660550</v>
      </c>
      <c r="E34" s="225"/>
      <c r="F34" s="226"/>
    </row>
    <row r="35" spans="1:6" ht="15">
      <c r="A35" s="312"/>
      <c r="B35" s="222"/>
      <c r="C35" s="227" t="s">
        <v>642</v>
      </c>
      <c r="D35" s="224">
        <f>107370000*1.0318</f>
        <v>110784366</v>
      </c>
      <c r="E35" s="225"/>
      <c r="F35" s="226"/>
    </row>
    <row r="36" spans="1:6" ht="15">
      <c r="A36" s="312"/>
      <c r="B36" s="222"/>
      <c r="C36" s="227" t="s">
        <v>643</v>
      </c>
      <c r="D36" s="224">
        <f>105580000*1.0318</f>
        <v>108937444</v>
      </c>
      <c r="E36" s="225"/>
      <c r="F36" s="226"/>
    </row>
    <row r="37" spans="1:6" ht="15">
      <c r="A37" s="312"/>
      <c r="B37" s="222"/>
      <c r="C37" s="228" t="s">
        <v>644</v>
      </c>
      <c r="D37" s="224">
        <f>153930000*1.0318</f>
        <v>158824974</v>
      </c>
      <c r="E37" s="225"/>
      <c r="F37" s="226"/>
    </row>
    <row r="38" spans="1:6" ht="15">
      <c r="A38" s="312"/>
      <c r="B38" s="222"/>
      <c r="C38" s="227" t="s">
        <v>645</v>
      </c>
      <c r="D38" s="224">
        <f>107250000*1.0318</f>
        <v>110660550</v>
      </c>
      <c r="E38" s="225"/>
      <c r="F38" s="226"/>
    </row>
    <row r="39" spans="1:6" ht="15">
      <c r="A39" s="312"/>
      <c r="B39" s="222"/>
      <c r="C39" s="227" t="s">
        <v>646</v>
      </c>
      <c r="D39" s="224">
        <f>37200000*1.0318</f>
        <v>38382960</v>
      </c>
      <c r="E39" s="225"/>
      <c r="F39" s="226"/>
    </row>
    <row r="40" spans="1:6" ht="15">
      <c r="A40" s="312"/>
      <c r="B40" s="222"/>
      <c r="C40" s="228" t="s">
        <v>647</v>
      </c>
      <c r="D40" s="224">
        <f>3236100000*1.0318</f>
        <v>3339007980</v>
      </c>
      <c r="E40" s="225"/>
      <c r="F40" s="226"/>
    </row>
    <row r="41" spans="1:6" ht="15">
      <c r="A41" s="312"/>
      <c r="B41" s="222"/>
      <c r="C41" s="227" t="s">
        <v>648</v>
      </c>
      <c r="D41" s="224">
        <f>455196813*1.0318</f>
        <v>469672071.6534</v>
      </c>
      <c r="E41" s="225"/>
      <c r="F41" s="226"/>
    </row>
    <row r="42" spans="1:6" ht="15">
      <c r="A42" s="312"/>
      <c r="B42" s="222"/>
      <c r="C42" s="227" t="s">
        <v>649</v>
      </c>
      <c r="D42" s="224">
        <f>75325481*1.0318</f>
        <v>77720831.2958</v>
      </c>
      <c r="E42" s="225"/>
      <c r="F42" s="226"/>
    </row>
    <row r="43" spans="1:6" ht="15">
      <c r="A43" s="312"/>
      <c r="B43" s="222"/>
      <c r="C43" s="227" t="s">
        <v>650</v>
      </c>
      <c r="D43" s="224">
        <f>92062349*1.0318</f>
        <v>94989931.6982</v>
      </c>
      <c r="E43" s="225"/>
      <c r="F43" s="226"/>
    </row>
    <row r="44" spans="1:6" ht="15">
      <c r="A44" s="312"/>
      <c r="B44" s="222"/>
      <c r="C44" s="227" t="s">
        <v>651</v>
      </c>
      <c r="D44" s="224">
        <f>54374065*1.0318</f>
        <v>56103160.267000005</v>
      </c>
      <c r="E44" s="225"/>
      <c r="F44" s="226"/>
    </row>
    <row r="45" spans="1:6" ht="15">
      <c r="A45" s="312"/>
      <c r="B45" s="222"/>
      <c r="C45" s="227" t="s">
        <v>652</v>
      </c>
      <c r="D45" s="224">
        <f>43499252*1.0318</f>
        <v>44882528.2136</v>
      </c>
      <c r="E45" s="225"/>
      <c r="F45" s="226"/>
    </row>
    <row r="46" spans="1:6" ht="15">
      <c r="A46" s="312"/>
      <c r="B46" s="222"/>
      <c r="C46" s="228" t="s">
        <v>653</v>
      </c>
      <c r="D46" s="224">
        <f>31379232*1.0318</f>
        <v>32377091.577600002</v>
      </c>
      <c r="E46" s="225"/>
      <c r="F46" s="226"/>
    </row>
    <row r="47" spans="1:6" ht="15">
      <c r="A47" s="312"/>
      <c r="B47" s="222"/>
      <c r="C47" s="228" t="s">
        <v>654</v>
      </c>
      <c r="D47" s="241">
        <f>270112500*1.0318</f>
        <v>278702077.5</v>
      </c>
      <c r="E47" s="225"/>
      <c r="F47" s="226"/>
    </row>
    <row r="48" spans="1:6" ht="15">
      <c r="A48" s="312"/>
      <c r="B48" s="222"/>
      <c r="C48" s="228" t="s">
        <v>655</v>
      </c>
      <c r="D48" s="241">
        <f>25775797*1.0318</f>
        <v>26595467.3446</v>
      </c>
      <c r="E48" s="225"/>
      <c r="F48" s="226"/>
    </row>
    <row r="49" spans="1:6" ht="15">
      <c r="A49" s="312"/>
      <c r="B49" s="222"/>
      <c r="C49" s="228" t="s">
        <v>656</v>
      </c>
      <c r="D49" s="224">
        <f>43000000*1.0318</f>
        <v>44367400</v>
      </c>
      <c r="E49" s="225"/>
      <c r="F49" s="226"/>
    </row>
    <row r="50" spans="1:6" ht="15">
      <c r="A50" s="312"/>
      <c r="B50" s="222"/>
      <c r="C50" s="228" t="s">
        <v>657</v>
      </c>
      <c r="D50" s="224">
        <f>62630000*1.0318</f>
        <v>64621634</v>
      </c>
      <c r="E50" s="225"/>
      <c r="F50" s="226"/>
    </row>
    <row r="51" spans="1:6" ht="15">
      <c r="A51" s="312"/>
      <c r="B51" s="222"/>
      <c r="C51" s="228" t="s">
        <v>658</v>
      </c>
      <c r="D51" s="224">
        <f>402257569*1.0318</f>
        <v>415049359.69420004</v>
      </c>
      <c r="E51" s="225"/>
      <c r="F51" s="226"/>
    </row>
    <row r="52" spans="1:6" ht="15">
      <c r="A52" s="312"/>
      <c r="B52" s="222"/>
      <c r="C52" s="228" t="s">
        <v>659</v>
      </c>
      <c r="D52" s="224">
        <f>96468750*1.0318</f>
        <v>99536456.25</v>
      </c>
      <c r="E52" s="225"/>
      <c r="F52" s="226"/>
    </row>
    <row r="53" spans="1:6" ht="15">
      <c r="A53" s="312"/>
      <c r="B53" s="222"/>
      <c r="C53" s="228" t="s">
        <v>660</v>
      </c>
      <c r="D53" s="224">
        <f>96374250*1.0318</f>
        <v>99438951.15</v>
      </c>
      <c r="E53" s="225"/>
      <c r="F53" s="226"/>
    </row>
    <row r="54" spans="1:6" ht="15">
      <c r="A54" s="312"/>
      <c r="B54" s="222"/>
      <c r="C54" s="228" t="s">
        <v>661</v>
      </c>
      <c r="D54" s="224">
        <f>260220000*1.0318</f>
        <v>268494996</v>
      </c>
      <c r="E54" s="225"/>
      <c r="F54" s="226"/>
    </row>
    <row r="55" spans="1:6" ht="15">
      <c r="A55" s="312"/>
      <c r="B55" s="222"/>
      <c r="C55" s="228" t="s">
        <v>662</v>
      </c>
      <c r="D55" s="224">
        <f>238530000*1.0318</f>
        <v>246115254</v>
      </c>
      <c r="E55" s="225"/>
      <c r="F55" s="226"/>
    </row>
    <row r="56" spans="1:6" ht="15">
      <c r="A56" s="312"/>
      <c r="B56" s="222"/>
      <c r="C56" s="228" t="s">
        <v>663</v>
      </c>
      <c r="D56" s="224">
        <f>324333800*1.0318</f>
        <v>334647614.84000003</v>
      </c>
      <c r="E56" s="225"/>
      <c r="F56" s="226"/>
    </row>
    <row r="57" spans="1:6" ht="30">
      <c r="A57" s="312"/>
      <c r="B57" s="222"/>
      <c r="C57" s="242" t="s">
        <v>664</v>
      </c>
      <c r="D57" s="224">
        <f>176461330*1.0318</f>
        <v>182072800.294</v>
      </c>
      <c r="E57" s="225"/>
      <c r="F57" s="226"/>
    </row>
    <row r="58" spans="1:6" ht="15">
      <c r="A58" s="312"/>
      <c r="B58" s="222"/>
      <c r="C58" s="242" t="s">
        <v>665</v>
      </c>
      <c r="D58" s="224">
        <f>346910000*1.0318</f>
        <v>357941738</v>
      </c>
      <c r="E58" s="225"/>
      <c r="F58" s="226"/>
    </row>
    <row r="59" spans="1:6" ht="15">
      <c r="A59" s="312"/>
      <c r="B59" s="222"/>
      <c r="C59" s="242" t="s">
        <v>666</v>
      </c>
      <c r="D59" s="224">
        <f>58420000*1.0318</f>
        <v>60277756</v>
      </c>
      <c r="E59" s="225"/>
      <c r="F59" s="226"/>
    </row>
    <row r="60" spans="1:6" ht="15">
      <c r="A60" s="312"/>
      <c r="B60" s="222"/>
      <c r="C60" s="242" t="s">
        <v>667</v>
      </c>
      <c r="D60" s="224">
        <f>104611000*1.0318</f>
        <v>107937629.80000001</v>
      </c>
      <c r="E60" s="225"/>
      <c r="F60" s="226"/>
    </row>
    <row r="61" spans="1:6" ht="15">
      <c r="A61" s="312"/>
      <c r="B61" s="222"/>
      <c r="C61" s="242" t="s">
        <v>668</v>
      </c>
      <c r="D61" s="229">
        <f>110000000*1.0318</f>
        <v>113498000</v>
      </c>
      <c r="E61" s="225"/>
      <c r="F61" s="226"/>
    </row>
    <row r="62" spans="1:6" ht="30">
      <c r="A62" s="312"/>
      <c r="B62" s="222"/>
      <c r="C62" s="228" t="s">
        <v>669</v>
      </c>
      <c r="D62" s="241">
        <f>1043741585*1.0318</f>
        <v>1076932567.403</v>
      </c>
      <c r="E62" s="225"/>
      <c r="F62" s="226"/>
    </row>
    <row r="63" spans="1:6" ht="15">
      <c r="A63" s="312"/>
      <c r="B63" s="222"/>
      <c r="C63" s="227" t="s">
        <v>670</v>
      </c>
      <c r="D63" s="224">
        <f>3648960000*1.0318</f>
        <v>3764996928</v>
      </c>
      <c r="E63" s="225"/>
      <c r="F63" s="226"/>
    </row>
    <row r="64" spans="1:6" ht="15">
      <c r="A64" s="312"/>
      <c r="B64" s="222"/>
      <c r="C64" s="228" t="s">
        <v>671</v>
      </c>
      <c r="D64" s="224">
        <v>1100000000</v>
      </c>
      <c r="E64" s="225"/>
      <c r="F64" s="226"/>
    </row>
    <row r="65" spans="1:6" ht="15">
      <c r="A65" s="312"/>
      <c r="B65" s="222"/>
      <c r="C65" s="243" t="s">
        <v>672</v>
      </c>
      <c r="D65" s="224">
        <f>71500000*1.0318</f>
        <v>73773700</v>
      </c>
      <c r="E65" s="225"/>
      <c r="F65" s="226"/>
    </row>
    <row r="66" spans="1:6" ht="30.75" thickBot="1">
      <c r="A66" s="312"/>
      <c r="B66" s="222"/>
      <c r="C66" s="244" t="s">
        <v>673</v>
      </c>
      <c r="D66" s="237">
        <f>89760000*1.0318</f>
        <v>92614368</v>
      </c>
      <c r="E66" s="225"/>
      <c r="F66" s="226"/>
    </row>
    <row r="67" spans="1:6" ht="15.75">
      <c r="A67" s="302" t="s">
        <v>674</v>
      </c>
      <c r="B67" s="238"/>
      <c r="C67" s="239" t="s">
        <v>674</v>
      </c>
      <c r="D67" s="240"/>
      <c r="E67" s="225"/>
      <c r="F67" s="226"/>
    </row>
    <row r="68" spans="1:6" ht="15">
      <c r="A68" s="303"/>
      <c r="B68" s="222"/>
      <c r="C68" s="227" t="s">
        <v>675</v>
      </c>
      <c r="D68" s="224">
        <f>477840000*1.0318</f>
        <v>493035312</v>
      </c>
      <c r="E68" s="225"/>
      <c r="F68" s="226"/>
    </row>
    <row r="69" spans="1:6" ht="15">
      <c r="A69" s="303"/>
      <c r="B69" s="222"/>
      <c r="C69" s="242" t="s">
        <v>676</v>
      </c>
      <c r="D69" s="224">
        <f>1809226936*1.0318</f>
        <v>1866760352.5648</v>
      </c>
      <c r="E69" s="225"/>
      <c r="F69" s="226"/>
    </row>
    <row r="70" spans="1:6" ht="15">
      <c r="A70" s="303"/>
      <c r="B70" s="222"/>
      <c r="C70" s="242" t="s">
        <v>677</v>
      </c>
      <c r="D70" s="224">
        <f>563298888*1.0318</f>
        <v>581211792.6384001</v>
      </c>
      <c r="E70" s="225"/>
      <c r="F70" s="226"/>
    </row>
    <row r="71" spans="1:6" ht="15">
      <c r="A71" s="303"/>
      <c r="B71" s="222"/>
      <c r="C71" s="242" t="s">
        <v>678</v>
      </c>
      <c r="D71" s="224">
        <f>520800000*1.0318</f>
        <v>537361440</v>
      </c>
      <c r="E71" s="225"/>
      <c r="F71" s="226"/>
    </row>
    <row r="72" spans="1:6" ht="30.75" thickBot="1">
      <c r="A72" s="304"/>
      <c r="B72" s="245"/>
      <c r="C72" s="236" t="s">
        <v>679</v>
      </c>
      <c r="D72" s="237">
        <v>3916547638</v>
      </c>
      <c r="E72" s="225"/>
      <c r="F72" s="226"/>
    </row>
    <row r="73" spans="1:6" ht="54.75" customHeight="1" thickBot="1">
      <c r="A73" s="246" t="s">
        <v>680</v>
      </c>
      <c r="B73" s="247"/>
      <c r="C73" s="248" t="s">
        <v>681</v>
      </c>
      <c r="D73" s="249">
        <f>2441786195*1.0318</f>
        <v>2519434996.001</v>
      </c>
      <c r="E73" s="250"/>
      <c r="F73" s="226"/>
    </row>
    <row r="74" spans="1:6" ht="15">
      <c r="A74" s="305" t="s">
        <v>682</v>
      </c>
      <c r="B74" s="251"/>
      <c r="C74" s="252" t="s">
        <v>683</v>
      </c>
      <c r="D74" s="253">
        <f>393290000*1.0318</f>
        <v>405796622</v>
      </c>
      <c r="E74" s="254"/>
      <c r="F74" s="255"/>
    </row>
    <row r="75" spans="1:6" ht="15">
      <c r="A75" s="306"/>
      <c r="B75" s="256"/>
      <c r="C75" s="243" t="s">
        <v>684</v>
      </c>
      <c r="D75" s="241">
        <f>342640000*1.0318</f>
        <v>353535952</v>
      </c>
      <c r="E75" s="254"/>
      <c r="F75" s="255"/>
    </row>
    <row r="76" spans="1:6" ht="15">
      <c r="A76" s="306"/>
      <c r="B76" s="256"/>
      <c r="C76" s="243" t="s">
        <v>685</v>
      </c>
      <c r="D76" s="241">
        <f>51450000*1.0318</f>
        <v>53086110</v>
      </c>
      <c r="E76" s="254"/>
      <c r="F76" s="255"/>
    </row>
    <row r="77" spans="1:6" ht="15">
      <c r="A77" s="306"/>
      <c r="B77" s="256"/>
      <c r="C77" s="243" t="s">
        <v>686</v>
      </c>
      <c r="D77" s="241">
        <f>136570000*1.0318</f>
        <v>140912926</v>
      </c>
      <c r="E77" s="254"/>
      <c r="F77" s="255"/>
    </row>
    <row r="78" spans="1:6" ht="15.75" thickBot="1">
      <c r="A78" s="307"/>
      <c r="B78" s="257"/>
      <c r="C78" s="258" t="s">
        <v>687</v>
      </c>
      <c r="D78" s="259">
        <f>308360000*1.0318</f>
        <v>318165848</v>
      </c>
      <c r="E78" s="254"/>
      <c r="F78" s="255"/>
    </row>
    <row r="79" spans="1:6" ht="15">
      <c r="A79" s="308" t="s">
        <v>688</v>
      </c>
      <c r="B79" s="251"/>
      <c r="C79" s="252" t="s">
        <v>689</v>
      </c>
      <c r="D79" s="253">
        <f>472650000*1.0318</f>
        <v>487680270</v>
      </c>
      <c r="E79" s="254"/>
      <c r="F79" s="255"/>
    </row>
    <row r="80" spans="1:6" ht="15">
      <c r="A80" s="309"/>
      <c r="B80" s="256"/>
      <c r="C80" s="243" t="s">
        <v>690</v>
      </c>
      <c r="D80" s="241">
        <f>2000000000*1.0318</f>
        <v>2063600000</v>
      </c>
      <c r="E80" s="254"/>
      <c r="F80" s="255"/>
    </row>
    <row r="81" spans="1:6" ht="15.75" thickBot="1">
      <c r="A81" s="310"/>
      <c r="B81" s="257"/>
      <c r="C81" s="258" t="s">
        <v>691</v>
      </c>
      <c r="D81" s="260">
        <v>10000000000</v>
      </c>
      <c r="E81" s="261"/>
      <c r="F81" s="262"/>
    </row>
    <row r="82" spans="1:6" ht="15.75">
      <c r="A82" s="215"/>
      <c r="B82" s="216"/>
      <c r="C82" s="263" t="s">
        <v>692</v>
      </c>
      <c r="D82" s="264">
        <f>SUM(D8:D81)</f>
        <v>194816859333.03305</v>
      </c>
      <c r="E82" s="265"/>
      <c r="F82" s="266"/>
    </row>
    <row r="83" spans="1:6" ht="15.75">
      <c r="A83" s="215"/>
      <c r="B83" s="216"/>
      <c r="C83" s="263" t="s">
        <v>693</v>
      </c>
      <c r="D83" s="264">
        <f>D82*5%</f>
        <v>9740842966.651653</v>
      </c>
      <c r="E83" s="265"/>
      <c r="F83" s="266"/>
    </row>
    <row r="84" spans="1:6" ht="15.75" thickBot="1">
      <c r="A84" s="215"/>
      <c r="B84" s="216"/>
      <c r="C84" s="215"/>
      <c r="D84" s="218"/>
      <c r="E84" s="267"/>
      <c r="F84" s="268"/>
    </row>
    <row r="85" spans="1:6" ht="15">
      <c r="A85" s="215"/>
      <c r="B85" s="216"/>
      <c r="C85" s="269"/>
      <c r="D85" s="270"/>
      <c r="E85" s="271"/>
      <c r="F85" s="272"/>
    </row>
    <row r="86" spans="1:6" ht="28.5">
      <c r="A86" s="215"/>
      <c r="B86" s="216"/>
      <c r="C86" s="273" t="s">
        <v>694</v>
      </c>
      <c r="D86" s="274"/>
      <c r="E86" s="275"/>
      <c r="F86" s="276"/>
    </row>
    <row r="87" spans="1:6" ht="156.75">
      <c r="A87" s="215"/>
      <c r="B87" s="216"/>
      <c r="C87" s="277" t="s">
        <v>695</v>
      </c>
      <c r="D87" s="278">
        <f>14642781795+500000000+23918216+29190200+194865338</f>
        <v>15390755549</v>
      </c>
      <c r="E87" s="279"/>
      <c r="F87" s="280"/>
    </row>
    <row r="88" spans="1:6" ht="35.25" customHeight="1">
      <c r="A88" s="215"/>
      <c r="B88" s="216"/>
      <c r="C88" s="277" t="s">
        <v>696</v>
      </c>
      <c r="D88" s="281">
        <v>20000000</v>
      </c>
      <c r="E88" s="275"/>
      <c r="F88" s="280"/>
    </row>
    <row r="89" spans="1:6" ht="48" customHeight="1">
      <c r="A89" s="215"/>
      <c r="B89" s="216"/>
      <c r="C89" s="277" t="s">
        <v>697</v>
      </c>
      <c r="D89" s="278">
        <f>4163694010+63973034+3123764+33720564+28900000+6095210+5875291+14150000+280603125+36894347</f>
        <v>4637029345</v>
      </c>
      <c r="E89" s="275"/>
      <c r="F89" s="280"/>
    </row>
    <row r="90" spans="1:6" ht="15">
      <c r="A90" s="215"/>
      <c r="B90" s="216"/>
      <c r="C90" s="282" t="s">
        <v>698</v>
      </c>
      <c r="D90" s="274"/>
      <c r="E90" s="275"/>
      <c r="F90" s="276"/>
    </row>
    <row r="91" spans="1:6" ht="135.75" customHeight="1">
      <c r="A91" s="215"/>
      <c r="B91" s="216"/>
      <c r="C91" s="277" t="s">
        <v>699</v>
      </c>
      <c r="D91" s="278">
        <f>29422088179+626274567+8299214+15599900+13886800+72686832+449634122+123879599+193913360+446801810+299947686</f>
        <v>31673012069</v>
      </c>
      <c r="E91" s="275"/>
      <c r="F91" s="280"/>
    </row>
    <row r="92" spans="1:6" ht="35.25" customHeight="1">
      <c r="A92" s="215"/>
      <c r="B92" s="216"/>
      <c r="C92" s="277" t="s">
        <v>700</v>
      </c>
      <c r="D92" s="278">
        <f>14384010781+383555100+29610970+326895584+20766237+21523246+164260424+11884300</f>
        <v>15342506642</v>
      </c>
      <c r="E92" s="275"/>
      <c r="F92" s="280"/>
    </row>
    <row r="93" spans="1:6" ht="77.25" customHeight="1">
      <c r="A93" s="215"/>
      <c r="B93" s="216"/>
      <c r="C93" s="277" t="s">
        <v>701</v>
      </c>
      <c r="D93" s="278">
        <f>2952514472+24117647+23366574+45335977+25356723+53454161+184142845+154833112+77544595+25861994</f>
        <v>3566528100</v>
      </c>
      <c r="E93" s="275"/>
      <c r="F93" s="280"/>
    </row>
    <row r="94" spans="1:6" ht="63.75" customHeight="1">
      <c r="A94" s="215"/>
      <c r="B94" s="216"/>
      <c r="C94" s="277" t="s">
        <v>702</v>
      </c>
      <c r="D94" s="283">
        <v>179943082</v>
      </c>
      <c r="E94" s="275"/>
      <c r="F94" s="280"/>
    </row>
    <row r="95" spans="1:6" ht="48" customHeight="1">
      <c r="A95" s="215"/>
      <c r="B95" s="216"/>
      <c r="C95" s="277" t="s">
        <v>703</v>
      </c>
      <c r="D95" s="283">
        <v>35500000</v>
      </c>
      <c r="E95" s="275"/>
      <c r="F95" s="280"/>
    </row>
    <row r="96" spans="1:6" ht="15.75">
      <c r="A96" s="215"/>
      <c r="B96" s="216"/>
      <c r="C96" s="284" t="s">
        <v>704</v>
      </c>
      <c r="D96" s="285">
        <f>SUM(D87:D95)</f>
        <v>70845274787</v>
      </c>
      <c r="E96" s="286"/>
      <c r="F96" s="266"/>
    </row>
    <row r="97" spans="1:6" ht="15.75">
      <c r="A97" s="215"/>
      <c r="B97" s="216"/>
      <c r="C97" s="284" t="s">
        <v>705</v>
      </c>
      <c r="D97" s="264">
        <f>D96*5%</f>
        <v>3542263739.3500004</v>
      </c>
      <c r="E97" s="265"/>
      <c r="F97" s="266"/>
    </row>
    <row r="98" spans="1:6" ht="15">
      <c r="A98" s="215"/>
      <c r="B98" s="216"/>
      <c r="C98" s="287"/>
      <c r="D98" s="274"/>
      <c r="E98" s="288"/>
      <c r="F98" s="289"/>
    </row>
    <row r="99" spans="1:6" ht="18">
      <c r="A99" s="215"/>
      <c r="B99" s="216"/>
      <c r="C99" s="290" t="s">
        <v>706</v>
      </c>
      <c r="D99" s="291">
        <f>D96+D82</f>
        <v>265662134120.03305</v>
      </c>
      <c r="E99" s="292"/>
      <c r="F99" s="293"/>
    </row>
    <row r="100" spans="1:6" ht="18.75" thickBot="1">
      <c r="A100" s="215"/>
      <c r="B100" s="216"/>
      <c r="C100" s="294" t="s">
        <v>705</v>
      </c>
      <c r="D100" s="295">
        <f>D97+D83</f>
        <v>13283106706.001654</v>
      </c>
      <c r="E100" s="296"/>
      <c r="F100" s="297"/>
    </row>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sheetData>
  <sheetProtection/>
  <mergeCells count="10">
    <mergeCell ref="A1:F1"/>
    <mergeCell ref="A67:A72"/>
    <mergeCell ref="A74:A78"/>
    <mergeCell ref="A79:A81"/>
    <mergeCell ref="A8:A32"/>
    <mergeCell ref="A33:A66"/>
    <mergeCell ref="A5:F5"/>
    <mergeCell ref="A4:F4"/>
    <mergeCell ref="A3:F3"/>
    <mergeCell ref="A2:F2"/>
  </mergeCells>
  <printOptions/>
  <pageMargins left="0.7" right="0.7" top="0.75" bottom="0.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B62"/>
  <sheetViews>
    <sheetView zoomScalePageLayoutView="0" workbookViewId="0" topLeftCell="A32">
      <selection activeCell="A41" sqref="A41"/>
    </sheetView>
  </sheetViews>
  <sheetFormatPr defaultColWidth="11.421875" defaultRowHeight="12.75"/>
  <cols>
    <col min="1" max="1" width="61.421875" style="0" customWidth="1"/>
    <col min="2" max="2" width="53.421875" style="0" customWidth="1"/>
  </cols>
  <sheetData>
    <row r="1" spans="1:2" ht="23.25">
      <c r="A1" s="321" t="s">
        <v>185</v>
      </c>
      <c r="B1" s="322"/>
    </row>
    <row r="2" spans="1:2" ht="20.25">
      <c r="A2" s="315" t="s">
        <v>708</v>
      </c>
      <c r="B2" s="323"/>
    </row>
    <row r="3" spans="1:2" ht="20.25">
      <c r="A3" s="315" t="s">
        <v>173</v>
      </c>
      <c r="B3" s="323"/>
    </row>
    <row r="4" spans="1:2" ht="20.25">
      <c r="A4" s="313" t="s">
        <v>531</v>
      </c>
      <c r="B4" s="324"/>
    </row>
    <row r="5" spans="1:2" ht="12.75">
      <c r="A5" s="364"/>
      <c r="B5" s="365"/>
    </row>
    <row r="6" spans="1:2" ht="12.75">
      <c r="A6" s="368" t="s">
        <v>6</v>
      </c>
      <c r="B6" s="369"/>
    </row>
    <row r="7" spans="1:2" ht="21.75" customHeight="1">
      <c r="A7" s="366" t="s">
        <v>534</v>
      </c>
      <c r="B7" s="367"/>
    </row>
    <row r="8" spans="1:2" ht="30.75" customHeight="1">
      <c r="A8" s="366" t="s">
        <v>170</v>
      </c>
      <c r="B8" s="367"/>
    </row>
    <row r="9" spans="1:2" ht="23.25" customHeight="1">
      <c r="A9" s="366" t="s">
        <v>532</v>
      </c>
      <c r="B9" s="367"/>
    </row>
    <row r="10" spans="1:2" ht="14.25" customHeight="1">
      <c r="A10" s="130" t="s">
        <v>533</v>
      </c>
      <c r="B10" s="131"/>
    </row>
    <row r="11" spans="1:2" ht="15" customHeight="1">
      <c r="A11" s="142" t="s">
        <v>412</v>
      </c>
      <c r="B11" s="143" t="s">
        <v>106</v>
      </c>
    </row>
    <row r="12" spans="1:2" ht="15" customHeight="1">
      <c r="A12" s="144" t="s">
        <v>414</v>
      </c>
      <c r="B12" s="145" t="s">
        <v>106</v>
      </c>
    </row>
    <row r="13" spans="1:2" ht="15" customHeight="1">
      <c r="A13" s="146" t="s">
        <v>413</v>
      </c>
      <c r="B13" s="147" t="s">
        <v>106</v>
      </c>
    </row>
    <row r="14" spans="1:2" ht="15" customHeight="1">
      <c r="A14" s="146" t="s">
        <v>192</v>
      </c>
      <c r="B14" s="147" t="s">
        <v>106</v>
      </c>
    </row>
    <row r="15" spans="1:2" ht="15" customHeight="1">
      <c r="A15" s="146" t="s">
        <v>539</v>
      </c>
      <c r="B15" s="147" t="s">
        <v>106</v>
      </c>
    </row>
    <row r="16" spans="1:2" ht="15" customHeight="1">
      <c r="A16" s="148" t="s">
        <v>540</v>
      </c>
      <c r="B16" s="147" t="s">
        <v>106</v>
      </c>
    </row>
    <row r="17" spans="1:2" ht="15" customHeight="1">
      <c r="A17" s="149" t="s">
        <v>198</v>
      </c>
      <c r="B17" s="147" t="s">
        <v>106</v>
      </c>
    </row>
    <row r="18" spans="1:2" ht="15" customHeight="1">
      <c r="A18" s="149" t="s">
        <v>196</v>
      </c>
      <c r="B18" s="147" t="s">
        <v>106</v>
      </c>
    </row>
    <row r="19" spans="1:2" ht="15" customHeight="1">
      <c r="A19" s="149" t="s">
        <v>194</v>
      </c>
      <c r="B19" s="147" t="s">
        <v>106</v>
      </c>
    </row>
    <row r="20" spans="1:2" ht="15" customHeight="1">
      <c r="A20" s="149" t="s">
        <v>195</v>
      </c>
      <c r="B20" s="147" t="s">
        <v>106</v>
      </c>
    </row>
    <row r="21" spans="1:2" ht="15" customHeight="1">
      <c r="A21" s="149" t="s">
        <v>542</v>
      </c>
      <c r="B21" s="147" t="s">
        <v>106</v>
      </c>
    </row>
    <row r="22" spans="1:2" ht="24.75" customHeight="1">
      <c r="A22" s="148" t="s">
        <v>541</v>
      </c>
      <c r="B22" s="147" t="s">
        <v>106</v>
      </c>
    </row>
    <row r="23" spans="1:2" ht="15" customHeight="1">
      <c r="A23" s="150" t="s">
        <v>199</v>
      </c>
      <c r="B23" s="147" t="s">
        <v>106</v>
      </c>
    </row>
    <row r="24" spans="1:2" s="212" customFormat="1" ht="15" customHeight="1">
      <c r="A24" s="150" t="s">
        <v>543</v>
      </c>
      <c r="B24" s="147" t="s">
        <v>106</v>
      </c>
    </row>
    <row r="25" spans="1:2" ht="15" customHeight="1">
      <c r="A25" s="149" t="s">
        <v>193</v>
      </c>
      <c r="B25" s="147" t="s">
        <v>106</v>
      </c>
    </row>
    <row r="26" spans="1:2" ht="15" customHeight="1">
      <c r="A26" s="149" t="s">
        <v>197</v>
      </c>
      <c r="B26" s="147" t="s">
        <v>106</v>
      </c>
    </row>
    <row r="27" spans="1:2" ht="45" customHeight="1">
      <c r="A27" s="204" t="s">
        <v>415</v>
      </c>
      <c r="B27" s="205" t="s">
        <v>106</v>
      </c>
    </row>
    <row r="28" spans="1:2" ht="16.5" customHeight="1">
      <c r="A28" s="130" t="s">
        <v>91</v>
      </c>
      <c r="B28" s="151"/>
    </row>
    <row r="29" spans="1:2" ht="99" customHeight="1">
      <c r="A29" s="65" t="s">
        <v>567</v>
      </c>
      <c r="B29" s="206" t="s">
        <v>106</v>
      </c>
    </row>
    <row r="30" spans="1:2" ht="28.5" customHeight="1">
      <c r="A30" s="132" t="s">
        <v>436</v>
      </c>
      <c r="B30" s="152" t="s">
        <v>106</v>
      </c>
    </row>
    <row r="31" spans="1:2" ht="28.5" customHeight="1">
      <c r="A31" s="153" t="s">
        <v>548</v>
      </c>
      <c r="B31" s="152" t="s">
        <v>106</v>
      </c>
    </row>
    <row r="32" spans="1:2" ht="15.75" customHeight="1">
      <c r="A32" s="153" t="s">
        <v>547</v>
      </c>
      <c r="B32" s="152" t="s">
        <v>106</v>
      </c>
    </row>
    <row r="33" spans="1:2" ht="17.25" customHeight="1">
      <c r="A33" s="69" t="s">
        <v>545</v>
      </c>
      <c r="B33" s="206" t="s">
        <v>106</v>
      </c>
    </row>
    <row r="34" spans="1:2" ht="56.25" customHeight="1">
      <c r="A34" s="69" t="s">
        <v>597</v>
      </c>
      <c r="B34" s="206" t="s">
        <v>106</v>
      </c>
    </row>
    <row r="35" spans="1:2" ht="17.25" customHeight="1">
      <c r="A35" s="153" t="s">
        <v>372</v>
      </c>
      <c r="B35" s="152" t="s">
        <v>106</v>
      </c>
    </row>
    <row r="36" spans="1:2" ht="22.5" customHeight="1">
      <c r="A36" s="153" t="s">
        <v>371</v>
      </c>
      <c r="B36" s="152" t="s">
        <v>106</v>
      </c>
    </row>
    <row r="37" spans="1:2" ht="24" customHeight="1">
      <c r="A37" s="69" t="s">
        <v>598</v>
      </c>
      <c r="B37" s="206" t="s">
        <v>106</v>
      </c>
    </row>
    <row r="38" spans="1:2" ht="18.75" customHeight="1">
      <c r="A38" s="69" t="s">
        <v>546</v>
      </c>
      <c r="B38" s="206" t="s">
        <v>106</v>
      </c>
    </row>
    <row r="39" spans="1:2" ht="43.5" customHeight="1">
      <c r="A39" s="153" t="s">
        <v>713</v>
      </c>
      <c r="B39" s="152" t="s">
        <v>106</v>
      </c>
    </row>
    <row r="40" spans="1:2" ht="17.25" customHeight="1">
      <c r="A40" s="154" t="s">
        <v>92</v>
      </c>
      <c r="B40" s="152" t="s">
        <v>106</v>
      </c>
    </row>
    <row r="41" spans="1:2" ht="30.75" customHeight="1">
      <c r="A41" s="154" t="s">
        <v>714</v>
      </c>
      <c r="B41" s="152" t="s">
        <v>106</v>
      </c>
    </row>
    <row r="42" spans="1:2" ht="27" customHeight="1">
      <c r="A42" s="154" t="s">
        <v>93</v>
      </c>
      <c r="B42" s="152" t="s">
        <v>106</v>
      </c>
    </row>
    <row r="43" spans="1:2" ht="18" customHeight="1">
      <c r="A43" s="154" t="s">
        <v>94</v>
      </c>
      <c r="B43" s="152" t="s">
        <v>106</v>
      </c>
    </row>
    <row r="44" spans="1:2" ht="51" customHeight="1">
      <c r="A44" s="154" t="s">
        <v>599</v>
      </c>
      <c r="B44" s="152" t="s">
        <v>106</v>
      </c>
    </row>
    <row r="45" spans="1:2" ht="19.5" customHeight="1">
      <c r="A45" s="154" t="s">
        <v>174</v>
      </c>
      <c r="B45" s="152" t="s">
        <v>106</v>
      </c>
    </row>
    <row r="46" spans="1:2" ht="16.5" customHeight="1">
      <c r="A46" s="154" t="s">
        <v>95</v>
      </c>
      <c r="B46" s="152" t="s">
        <v>106</v>
      </c>
    </row>
    <row r="47" spans="1:2" ht="27.75" customHeight="1">
      <c r="A47" s="154" t="s">
        <v>96</v>
      </c>
      <c r="B47" s="152" t="s">
        <v>106</v>
      </c>
    </row>
    <row r="48" spans="1:2" ht="25.5">
      <c r="A48" s="154" t="s">
        <v>97</v>
      </c>
      <c r="B48" s="152" t="s">
        <v>106</v>
      </c>
    </row>
    <row r="49" spans="1:2" ht="54" customHeight="1">
      <c r="A49" s="154" t="s">
        <v>98</v>
      </c>
      <c r="B49" s="152" t="s">
        <v>106</v>
      </c>
    </row>
    <row r="50" spans="1:2" ht="14.25" customHeight="1">
      <c r="A50" s="154" t="s">
        <v>99</v>
      </c>
      <c r="B50" s="152" t="s">
        <v>106</v>
      </c>
    </row>
    <row r="51" spans="1:2" ht="33" customHeight="1">
      <c r="A51" s="154" t="s">
        <v>100</v>
      </c>
      <c r="B51" s="152" t="s">
        <v>106</v>
      </c>
    </row>
    <row r="52" spans="1:2" ht="17.25" customHeight="1">
      <c r="A52" s="154" t="s">
        <v>101</v>
      </c>
      <c r="B52" s="152" t="s">
        <v>106</v>
      </c>
    </row>
    <row r="53" spans="1:2" ht="17.25" customHeight="1">
      <c r="A53" s="69" t="s">
        <v>544</v>
      </c>
      <c r="B53" s="206" t="s">
        <v>106</v>
      </c>
    </row>
    <row r="54" spans="1:2" ht="17.25" customHeight="1">
      <c r="A54" s="69" t="s">
        <v>549</v>
      </c>
      <c r="B54" s="206" t="s">
        <v>106</v>
      </c>
    </row>
    <row r="55" spans="1:2" ht="97.5" customHeight="1">
      <c r="A55" s="69" t="s">
        <v>550</v>
      </c>
      <c r="B55" s="206" t="s">
        <v>106</v>
      </c>
    </row>
    <row r="56" spans="1:2" ht="15.75">
      <c r="A56" s="17" t="s">
        <v>78</v>
      </c>
      <c r="B56" s="18"/>
    </row>
    <row r="57" spans="1:2" ht="12.75">
      <c r="A57" s="155" t="s">
        <v>15</v>
      </c>
      <c r="B57" s="156" t="s">
        <v>106</v>
      </c>
    </row>
    <row r="58" spans="1:2" ht="15.75">
      <c r="A58" s="17" t="s">
        <v>77</v>
      </c>
      <c r="B58" s="18"/>
    </row>
    <row r="59" spans="1:2" ht="12.75">
      <c r="A59" s="32" t="s">
        <v>171</v>
      </c>
      <c r="B59" s="157"/>
    </row>
    <row r="60" spans="1:2" ht="30.75" thickBot="1">
      <c r="A60" s="96" t="s">
        <v>172</v>
      </c>
      <c r="B60" s="158"/>
    </row>
    <row r="61" spans="1:2" ht="25.5">
      <c r="A61" s="5" t="s">
        <v>435</v>
      </c>
      <c r="B61" s="4"/>
    </row>
    <row r="62" spans="1:2" ht="12.75">
      <c r="A62" s="3"/>
      <c r="B62" s="4"/>
    </row>
  </sheetData>
  <sheetProtection/>
  <mergeCells count="9">
    <mergeCell ref="A1:B1"/>
    <mergeCell ref="A3:B3"/>
    <mergeCell ref="A4:B4"/>
    <mergeCell ref="A5:B5"/>
    <mergeCell ref="A8:B8"/>
    <mergeCell ref="A9:B9"/>
    <mergeCell ref="A7:B7"/>
    <mergeCell ref="A6:B6"/>
    <mergeCell ref="A2:B2"/>
  </mergeCells>
  <printOptions/>
  <pageMargins left="0.7" right="0.7" top="0.75" bottom="0.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B59"/>
  <sheetViews>
    <sheetView tabSelected="1" zoomScalePageLayoutView="0" workbookViewId="0" topLeftCell="A23">
      <selection activeCell="A28" sqref="A28"/>
    </sheetView>
  </sheetViews>
  <sheetFormatPr defaultColWidth="11.421875" defaultRowHeight="12.75"/>
  <cols>
    <col min="1" max="1" width="67.8515625" style="0" customWidth="1"/>
    <col min="2" max="2" width="36.57421875" style="0" customWidth="1"/>
  </cols>
  <sheetData>
    <row r="1" spans="1:2" ht="23.25">
      <c r="A1" s="321" t="s">
        <v>185</v>
      </c>
      <c r="B1" s="322"/>
    </row>
    <row r="2" spans="1:2" ht="20.25">
      <c r="A2" s="315" t="s">
        <v>708</v>
      </c>
      <c r="B2" s="323"/>
    </row>
    <row r="3" spans="1:2" ht="20.25">
      <c r="A3" s="315" t="s">
        <v>175</v>
      </c>
      <c r="B3" s="323"/>
    </row>
    <row r="4" spans="1:2" ht="40.5" customHeight="1">
      <c r="A4" s="313" t="s">
        <v>494</v>
      </c>
      <c r="B4" s="324"/>
    </row>
    <row r="5" spans="1:2" ht="15">
      <c r="A5" s="127"/>
      <c r="B5" s="128"/>
    </row>
    <row r="6" spans="1:2" ht="16.5" customHeight="1">
      <c r="A6" s="59" t="s">
        <v>6</v>
      </c>
      <c r="B6" s="60" t="s">
        <v>58</v>
      </c>
    </row>
    <row r="7" spans="1:2" ht="26.25" customHeight="1">
      <c r="A7" s="370" t="s">
        <v>340</v>
      </c>
      <c r="B7" s="371"/>
    </row>
    <row r="8" spans="1:2" ht="15" customHeight="1">
      <c r="A8" s="370" t="s">
        <v>341</v>
      </c>
      <c r="B8" s="371"/>
    </row>
    <row r="9" spans="1:2" ht="17.25" customHeight="1">
      <c r="A9" s="370" t="s">
        <v>176</v>
      </c>
      <c r="B9" s="371"/>
    </row>
    <row r="10" spans="1:2" ht="16.5" customHeight="1">
      <c r="A10" s="370" t="s">
        <v>24</v>
      </c>
      <c r="B10" s="371"/>
    </row>
    <row r="11" spans="1:2" ht="77.25" customHeight="1">
      <c r="A11" s="129" t="s">
        <v>552</v>
      </c>
      <c r="B11" s="25" t="s">
        <v>200</v>
      </c>
    </row>
    <row r="12" spans="1:2" ht="16.5" customHeight="1">
      <c r="A12" s="23" t="s">
        <v>428</v>
      </c>
      <c r="B12" s="25" t="s">
        <v>106</v>
      </c>
    </row>
    <row r="13" spans="1:2" ht="14.25" customHeight="1">
      <c r="A13" s="130" t="s">
        <v>553</v>
      </c>
      <c r="B13" s="131"/>
    </row>
    <row r="14" spans="1:2" ht="233.25" customHeight="1">
      <c r="A14" s="132" t="s">
        <v>554</v>
      </c>
      <c r="B14" s="133" t="s">
        <v>200</v>
      </c>
    </row>
    <row r="15" spans="1:2" ht="12.75">
      <c r="A15" s="130" t="s">
        <v>37</v>
      </c>
      <c r="B15" s="134"/>
    </row>
    <row r="16" spans="1:2" ht="15.75" customHeight="1">
      <c r="A16" s="135" t="s">
        <v>535</v>
      </c>
      <c r="B16" s="136"/>
    </row>
    <row r="17" spans="1:2" ht="15.75">
      <c r="A17" s="17" t="s">
        <v>91</v>
      </c>
      <c r="B17" s="18" t="s">
        <v>58</v>
      </c>
    </row>
    <row r="18" spans="1:2" ht="25.5">
      <c r="A18" s="23" t="s">
        <v>206</v>
      </c>
      <c r="B18" s="25" t="s">
        <v>106</v>
      </c>
    </row>
    <row r="19" spans="1:2" ht="18" customHeight="1">
      <c r="A19" s="23" t="s">
        <v>25</v>
      </c>
      <c r="B19" s="25" t="s">
        <v>106</v>
      </c>
    </row>
    <row r="20" spans="1:2" ht="17.25" customHeight="1">
      <c r="A20" s="20" t="s">
        <v>559</v>
      </c>
      <c r="B20" s="25" t="s">
        <v>106</v>
      </c>
    </row>
    <row r="21" spans="1:2" ht="28.5" customHeight="1">
      <c r="A21" s="23" t="s">
        <v>373</v>
      </c>
      <c r="B21" s="25" t="s">
        <v>106</v>
      </c>
    </row>
    <row r="22" spans="1:2" ht="27.75" customHeight="1">
      <c r="A22" s="23" t="s">
        <v>374</v>
      </c>
      <c r="B22" s="25" t="s">
        <v>106</v>
      </c>
    </row>
    <row r="23" spans="1:2" ht="18" customHeight="1">
      <c r="A23" s="137" t="s">
        <v>26</v>
      </c>
      <c r="B23" s="25" t="s">
        <v>106</v>
      </c>
    </row>
    <row r="24" spans="1:2" ht="18.75" customHeight="1">
      <c r="A24" s="23" t="s">
        <v>27</v>
      </c>
      <c r="B24" s="25" t="s">
        <v>106</v>
      </c>
    </row>
    <row r="25" spans="1:2" ht="42" customHeight="1">
      <c r="A25" s="23" t="s">
        <v>389</v>
      </c>
      <c r="B25" s="25" t="s">
        <v>106</v>
      </c>
    </row>
    <row r="26" spans="1:2" ht="15.75">
      <c r="A26" s="17" t="s">
        <v>28</v>
      </c>
      <c r="B26" s="18"/>
    </row>
    <row r="27" spans="1:2" ht="27.75" customHeight="1">
      <c r="A27" s="23" t="s">
        <v>561</v>
      </c>
      <c r="B27" s="25" t="s">
        <v>106</v>
      </c>
    </row>
    <row r="28" spans="1:2" ht="38.25">
      <c r="A28" s="23" t="s">
        <v>710</v>
      </c>
      <c r="B28" s="25" t="s">
        <v>106</v>
      </c>
    </row>
    <row r="29" spans="1:2" ht="12.75">
      <c r="A29" s="23" t="s">
        <v>555</v>
      </c>
      <c r="B29" s="25" t="s">
        <v>106</v>
      </c>
    </row>
    <row r="30" spans="1:2" ht="12.75">
      <c r="A30" s="23" t="s">
        <v>29</v>
      </c>
      <c r="B30" s="25" t="s">
        <v>106</v>
      </c>
    </row>
    <row r="31" spans="1:2" ht="15.75" customHeight="1">
      <c r="A31" s="138" t="s">
        <v>557</v>
      </c>
      <c r="B31" s="25" t="s">
        <v>106</v>
      </c>
    </row>
    <row r="32" spans="1:2" ht="99" customHeight="1">
      <c r="A32" s="37" t="s">
        <v>711</v>
      </c>
      <c r="B32" s="207" t="s">
        <v>141</v>
      </c>
    </row>
    <row r="33" spans="1:2" ht="121.5" customHeight="1">
      <c r="A33" s="20" t="s">
        <v>556</v>
      </c>
      <c r="B33" s="24" t="s">
        <v>106</v>
      </c>
    </row>
    <row r="34" spans="1:2" ht="249.75" customHeight="1">
      <c r="A34" s="20" t="s">
        <v>558</v>
      </c>
      <c r="B34" s="24" t="s">
        <v>106</v>
      </c>
    </row>
    <row r="35" spans="1:2" ht="27" customHeight="1">
      <c r="A35" s="23" t="s">
        <v>30</v>
      </c>
      <c r="B35" s="25" t="s">
        <v>106</v>
      </c>
    </row>
    <row r="36" spans="1:2" ht="12.75">
      <c r="A36" s="23" t="s">
        <v>31</v>
      </c>
      <c r="B36" s="25" t="s">
        <v>106</v>
      </c>
    </row>
    <row r="37" spans="1:2" ht="31.5" customHeight="1">
      <c r="A37" s="23" t="s">
        <v>375</v>
      </c>
      <c r="B37" s="25" t="s">
        <v>106</v>
      </c>
    </row>
    <row r="38" spans="1:2" ht="69.75" customHeight="1">
      <c r="A38" s="139" t="s">
        <v>376</v>
      </c>
      <c r="B38" s="25" t="s">
        <v>106</v>
      </c>
    </row>
    <row r="39" spans="1:2" ht="29.25" customHeight="1">
      <c r="A39" s="23" t="s">
        <v>536</v>
      </c>
      <c r="B39" s="25" t="s">
        <v>106</v>
      </c>
    </row>
    <row r="40" spans="1:2" ht="32.25" customHeight="1">
      <c r="A40" s="23" t="s">
        <v>537</v>
      </c>
      <c r="B40" s="25" t="s">
        <v>106</v>
      </c>
    </row>
    <row r="41" spans="1:2" ht="15.75" customHeight="1">
      <c r="A41" s="23" t="s">
        <v>32</v>
      </c>
      <c r="B41" s="25" t="s">
        <v>106</v>
      </c>
    </row>
    <row r="42" spans="1:2" ht="130.5" customHeight="1">
      <c r="A42" s="20" t="s">
        <v>562</v>
      </c>
      <c r="B42" s="24" t="s">
        <v>106</v>
      </c>
    </row>
    <row r="43" spans="1:2" ht="25.5">
      <c r="A43" s="23" t="s">
        <v>33</v>
      </c>
      <c r="B43" s="25" t="s">
        <v>106</v>
      </c>
    </row>
    <row r="44" spans="1:2" ht="17.25" customHeight="1">
      <c r="A44" s="20" t="s">
        <v>560</v>
      </c>
      <c r="B44" s="25" t="s">
        <v>106</v>
      </c>
    </row>
    <row r="45" spans="1:2" ht="18.75" customHeight="1">
      <c r="A45" s="23" t="s">
        <v>34</v>
      </c>
      <c r="B45" s="25" t="s">
        <v>106</v>
      </c>
    </row>
    <row r="46" spans="1:2" ht="25.5">
      <c r="A46" s="23" t="s">
        <v>35</v>
      </c>
      <c r="B46" s="25" t="s">
        <v>106</v>
      </c>
    </row>
    <row r="47" spans="1:2" ht="29.25" customHeight="1">
      <c r="A47" s="23" t="s">
        <v>36</v>
      </c>
      <c r="B47" s="25" t="s">
        <v>106</v>
      </c>
    </row>
    <row r="48" spans="1:2" ht="15.75">
      <c r="A48" s="17" t="s">
        <v>78</v>
      </c>
      <c r="B48" s="18"/>
    </row>
    <row r="49" spans="1:2" ht="12.75">
      <c r="A49" s="132" t="s">
        <v>207</v>
      </c>
      <c r="B49" s="140">
        <v>45000000</v>
      </c>
    </row>
    <row r="50" spans="1:2" ht="12.75">
      <c r="A50" s="132" t="s">
        <v>208</v>
      </c>
      <c r="B50" s="141" t="s">
        <v>390</v>
      </c>
    </row>
    <row r="51" spans="1:2" ht="12.75">
      <c r="A51" s="132" t="s">
        <v>209</v>
      </c>
      <c r="B51" s="140">
        <v>5000000</v>
      </c>
    </row>
    <row r="52" spans="1:2" ht="12.75">
      <c r="A52" s="132" t="s">
        <v>210</v>
      </c>
      <c r="B52" s="140">
        <v>5000000</v>
      </c>
    </row>
    <row r="53" spans="1:2" ht="12.75">
      <c r="A53" s="23" t="s">
        <v>388</v>
      </c>
      <c r="B53" s="141" t="s">
        <v>386</v>
      </c>
    </row>
    <row r="54" spans="1:2" ht="12.75">
      <c r="A54" s="23" t="s">
        <v>387</v>
      </c>
      <c r="B54" s="141" t="s">
        <v>386</v>
      </c>
    </row>
    <row r="55" spans="1:2" ht="15.75">
      <c r="A55" s="17" t="s">
        <v>77</v>
      </c>
      <c r="B55" s="18"/>
    </row>
    <row r="56" spans="1:2" ht="18">
      <c r="A56" s="51" t="s">
        <v>572</v>
      </c>
      <c r="B56" s="52"/>
    </row>
    <row r="57" spans="1:2" ht="18">
      <c r="A57" s="51" t="s">
        <v>55</v>
      </c>
      <c r="B57" s="53"/>
    </row>
    <row r="58" spans="1:2" ht="18">
      <c r="A58" s="51" t="s">
        <v>362</v>
      </c>
      <c r="B58" s="54"/>
    </row>
    <row r="59" spans="1:2" ht="16.5" thickBot="1">
      <c r="A59" s="96" t="s">
        <v>573</v>
      </c>
      <c r="B59" s="97"/>
    </row>
  </sheetData>
  <sheetProtection/>
  <mergeCells count="8">
    <mergeCell ref="A10:B10"/>
    <mergeCell ref="A1:B1"/>
    <mergeCell ref="A3:B3"/>
    <mergeCell ref="A4:B4"/>
    <mergeCell ref="A7:B7"/>
    <mergeCell ref="A8:B8"/>
    <mergeCell ref="A9:B9"/>
    <mergeCell ref="A2:B2"/>
  </mergeCells>
  <printOptions/>
  <pageMargins left="0.7" right="0.7" top="0.75" bottom="0.75" header="0.3" footer="0.3"/>
  <pageSetup orientation="portrait" paperSize="9" r:id="rId3"/>
  <legacyDrawing r:id="rId2"/>
  <oleObjects>
    <oleObject progId="PBrush" shapeId="881999" r:id="rId1"/>
  </oleObjects>
</worksheet>
</file>

<file path=xl/worksheets/sheet12.xml><?xml version="1.0" encoding="utf-8"?>
<worksheet xmlns="http://schemas.openxmlformats.org/spreadsheetml/2006/main" xmlns:r="http://schemas.openxmlformats.org/officeDocument/2006/relationships">
  <dimension ref="A1:B59"/>
  <sheetViews>
    <sheetView zoomScalePageLayoutView="0" workbookViewId="0" topLeftCell="A48">
      <selection activeCell="A50" sqref="A50"/>
    </sheetView>
  </sheetViews>
  <sheetFormatPr defaultColWidth="11.421875" defaultRowHeight="12.75"/>
  <cols>
    <col min="1" max="1" width="59.00390625" style="0" customWidth="1"/>
    <col min="2" max="2" width="56.8515625" style="0" customWidth="1"/>
  </cols>
  <sheetData>
    <row r="1" spans="1:2" ht="23.25">
      <c r="A1" s="321" t="s">
        <v>185</v>
      </c>
      <c r="B1" s="322"/>
    </row>
    <row r="2" spans="1:2" ht="20.25">
      <c r="A2" s="315" t="s">
        <v>708</v>
      </c>
      <c r="B2" s="323"/>
    </row>
    <row r="3" spans="1:2" ht="20.25">
      <c r="A3" s="315" t="s">
        <v>182</v>
      </c>
      <c r="B3" s="323"/>
    </row>
    <row r="4" spans="1:2" ht="20.25">
      <c r="A4" s="313" t="s">
        <v>441</v>
      </c>
      <c r="B4" s="324"/>
    </row>
    <row r="5" spans="1:2" ht="14.25">
      <c r="A5" s="101"/>
      <c r="B5" s="102"/>
    </row>
    <row r="6" spans="1:2" ht="15.75">
      <c r="A6" s="17" t="s">
        <v>6</v>
      </c>
      <c r="B6" s="18" t="s">
        <v>58</v>
      </c>
    </row>
    <row r="7" spans="1:2" ht="78.75" customHeight="1">
      <c r="A7" s="376" t="s">
        <v>202</v>
      </c>
      <c r="B7" s="377"/>
    </row>
    <row r="8" spans="1:2" ht="14.25">
      <c r="A8" s="378" t="s">
        <v>179</v>
      </c>
      <c r="B8" s="379"/>
    </row>
    <row r="9" spans="1:2" ht="14.25">
      <c r="A9" s="378" t="s">
        <v>180</v>
      </c>
      <c r="B9" s="379"/>
    </row>
    <row r="10" spans="1:2" ht="14.25">
      <c r="A10" s="352" t="s">
        <v>181</v>
      </c>
      <c r="B10" s="353"/>
    </row>
    <row r="11" spans="1:2" ht="14.25">
      <c r="A11" s="103" t="s">
        <v>707</v>
      </c>
      <c r="B11" s="104"/>
    </row>
    <row r="12" spans="1:2" ht="102.75" customHeight="1">
      <c r="A12" s="374" t="s">
        <v>563</v>
      </c>
      <c r="B12" s="375"/>
    </row>
    <row r="13" spans="1:2" ht="19.5" customHeight="1">
      <c r="A13" s="105" t="s">
        <v>64</v>
      </c>
      <c r="B13" s="95" t="s">
        <v>106</v>
      </c>
    </row>
    <row r="14" spans="1:2" ht="147.75" customHeight="1">
      <c r="A14" s="208" t="s">
        <v>600</v>
      </c>
      <c r="B14" s="372" t="s">
        <v>200</v>
      </c>
    </row>
    <row r="15" spans="1:2" ht="110.25" customHeight="1">
      <c r="A15" s="106" t="s">
        <v>370</v>
      </c>
      <c r="B15" s="373"/>
    </row>
    <row r="16" spans="1:2" ht="14.25">
      <c r="A16" s="107" t="s">
        <v>61</v>
      </c>
      <c r="B16" s="108"/>
    </row>
    <row r="17" spans="1:2" ht="52.5" customHeight="1">
      <c r="A17" s="109" t="s">
        <v>601</v>
      </c>
      <c r="B17" s="110"/>
    </row>
    <row r="18" spans="1:2" ht="14.25">
      <c r="A18" s="107" t="s">
        <v>62</v>
      </c>
      <c r="B18" s="108"/>
    </row>
    <row r="19" spans="1:2" ht="93" customHeight="1">
      <c r="A19" s="111" t="s">
        <v>602</v>
      </c>
      <c r="B19" s="112" t="s">
        <v>106</v>
      </c>
    </row>
    <row r="20" spans="1:2" ht="14.25">
      <c r="A20" s="107" t="s">
        <v>63</v>
      </c>
      <c r="B20" s="113"/>
    </row>
    <row r="21" spans="1:2" ht="28.5">
      <c r="A21" s="114" t="s">
        <v>418</v>
      </c>
      <c r="B21" s="113" t="s">
        <v>106</v>
      </c>
    </row>
    <row r="22" spans="1:2" ht="120">
      <c r="A22" s="115" t="s">
        <v>369</v>
      </c>
      <c r="B22" s="113"/>
    </row>
    <row r="23" spans="1:2" ht="171" customHeight="1">
      <c r="A23" s="209" t="s">
        <v>565</v>
      </c>
      <c r="B23" s="210" t="s">
        <v>106</v>
      </c>
    </row>
    <row r="24" spans="1:2" ht="15.75">
      <c r="A24" s="17" t="s">
        <v>148</v>
      </c>
      <c r="B24" s="18" t="s">
        <v>58</v>
      </c>
    </row>
    <row r="25" spans="1:2" ht="32.25" customHeight="1">
      <c r="A25" s="116" t="s">
        <v>183</v>
      </c>
      <c r="B25" s="117" t="s">
        <v>106</v>
      </c>
    </row>
    <row r="26" spans="1:2" ht="45" customHeight="1">
      <c r="A26" s="116" t="s">
        <v>111</v>
      </c>
      <c r="B26" s="117" t="s">
        <v>106</v>
      </c>
    </row>
    <row r="27" spans="1:2" ht="42.75">
      <c r="A27" s="118" t="s">
        <v>188</v>
      </c>
      <c r="B27" s="117" t="s">
        <v>106</v>
      </c>
    </row>
    <row r="28" spans="1:2" ht="28.5">
      <c r="A28" s="119" t="s">
        <v>65</v>
      </c>
      <c r="B28" s="117" t="s">
        <v>106</v>
      </c>
    </row>
    <row r="29" spans="1:2" ht="14.25">
      <c r="A29" s="299" t="s">
        <v>715</v>
      </c>
      <c r="B29" s="117" t="s">
        <v>106</v>
      </c>
    </row>
    <row r="30" spans="1:2" ht="14.25">
      <c r="A30" s="119" t="s">
        <v>16</v>
      </c>
      <c r="B30" s="117" t="s">
        <v>106</v>
      </c>
    </row>
    <row r="31" spans="1:2" ht="28.5">
      <c r="A31" s="120" t="s">
        <v>66</v>
      </c>
      <c r="B31" s="117" t="s">
        <v>106</v>
      </c>
    </row>
    <row r="32" spans="1:2" ht="57">
      <c r="A32" s="105" t="s">
        <v>189</v>
      </c>
      <c r="B32" s="117" t="s">
        <v>106</v>
      </c>
    </row>
    <row r="33" spans="1:2" ht="60.75" customHeight="1">
      <c r="A33" s="121" t="s">
        <v>178</v>
      </c>
      <c r="B33" s="95" t="s">
        <v>106</v>
      </c>
    </row>
    <row r="34" spans="1:2" ht="162.75" customHeight="1">
      <c r="A34" s="122" t="s">
        <v>17</v>
      </c>
      <c r="B34" s="117" t="s">
        <v>106</v>
      </c>
    </row>
    <row r="35" spans="1:2" ht="61.5" customHeight="1">
      <c r="A35" s="100" t="s">
        <v>440</v>
      </c>
      <c r="B35" s="117" t="s">
        <v>106</v>
      </c>
    </row>
    <row r="36" spans="1:2" ht="18" customHeight="1">
      <c r="A36" s="123" t="s">
        <v>67</v>
      </c>
      <c r="B36" s="117" t="s">
        <v>106</v>
      </c>
    </row>
    <row r="37" spans="1:2" ht="33" customHeight="1">
      <c r="A37" s="120" t="s">
        <v>564</v>
      </c>
      <c r="B37" s="211" t="s">
        <v>106</v>
      </c>
    </row>
    <row r="38" spans="1:2" ht="15.75">
      <c r="A38" s="17" t="s">
        <v>148</v>
      </c>
      <c r="B38" s="18" t="s">
        <v>58</v>
      </c>
    </row>
    <row r="39" spans="1:2" ht="213.75">
      <c r="A39" s="124" t="s">
        <v>177</v>
      </c>
      <c r="B39" s="95" t="s">
        <v>106</v>
      </c>
    </row>
    <row r="40" spans="1:2" ht="85.5">
      <c r="A40" s="123" t="s">
        <v>12</v>
      </c>
      <c r="B40" s="95" t="s">
        <v>106</v>
      </c>
    </row>
    <row r="41" spans="1:2" ht="142.5">
      <c r="A41" s="122" t="s">
        <v>23</v>
      </c>
      <c r="B41" s="95" t="s">
        <v>106</v>
      </c>
    </row>
    <row r="42" spans="1:2" ht="57">
      <c r="A42" s="122" t="s">
        <v>112</v>
      </c>
      <c r="B42" s="95" t="s">
        <v>106</v>
      </c>
    </row>
    <row r="43" spans="1:2" ht="160.5" customHeight="1">
      <c r="A43" s="122" t="s">
        <v>566</v>
      </c>
      <c r="B43" s="95" t="s">
        <v>106</v>
      </c>
    </row>
    <row r="44" spans="1:2" ht="17.25" customHeight="1">
      <c r="A44" s="123" t="s">
        <v>13</v>
      </c>
      <c r="B44" s="95" t="s">
        <v>106</v>
      </c>
    </row>
    <row r="45" spans="1:2" ht="85.5">
      <c r="A45" s="122" t="s">
        <v>18</v>
      </c>
      <c r="B45" s="95" t="s">
        <v>106</v>
      </c>
    </row>
    <row r="46" spans="1:2" ht="66" customHeight="1">
      <c r="A46" s="122" t="s">
        <v>22</v>
      </c>
      <c r="B46" s="95" t="s">
        <v>106</v>
      </c>
    </row>
    <row r="47" spans="1:2" ht="93.75" customHeight="1">
      <c r="A47" s="122" t="s">
        <v>21</v>
      </c>
      <c r="B47" s="95" t="s">
        <v>106</v>
      </c>
    </row>
    <row r="48" spans="1:2" ht="99.75">
      <c r="A48" s="122" t="s">
        <v>20</v>
      </c>
      <c r="B48" s="95" t="s">
        <v>106</v>
      </c>
    </row>
    <row r="49" spans="1:2" ht="99.75">
      <c r="A49" s="122" t="s">
        <v>19</v>
      </c>
      <c r="B49" s="95" t="s">
        <v>106</v>
      </c>
    </row>
    <row r="50" spans="1:2" ht="31.5" customHeight="1">
      <c r="A50" s="300" t="s">
        <v>716</v>
      </c>
      <c r="B50" s="95" t="s">
        <v>106</v>
      </c>
    </row>
    <row r="51" spans="1:2" ht="18.75" customHeight="1">
      <c r="A51" s="125" t="s">
        <v>14</v>
      </c>
      <c r="B51" s="95" t="s">
        <v>106</v>
      </c>
    </row>
    <row r="52" spans="1:2" ht="15.75">
      <c r="A52" s="17" t="s">
        <v>78</v>
      </c>
      <c r="B52" s="18"/>
    </row>
    <row r="53" spans="1:2" ht="14.25">
      <c r="A53" s="100" t="s">
        <v>15</v>
      </c>
      <c r="B53" s="126" t="s">
        <v>106</v>
      </c>
    </row>
    <row r="54" spans="1:2" ht="15.75">
      <c r="A54" s="17" t="s">
        <v>77</v>
      </c>
      <c r="B54" s="18"/>
    </row>
    <row r="55" spans="1:2" ht="18">
      <c r="A55" s="51" t="s">
        <v>572</v>
      </c>
      <c r="B55" s="52"/>
    </row>
    <row r="56" spans="1:2" ht="18">
      <c r="A56" s="51" t="s">
        <v>55</v>
      </c>
      <c r="B56" s="53"/>
    </row>
    <row r="57" spans="1:2" ht="18">
      <c r="A57" s="51" t="s">
        <v>362</v>
      </c>
      <c r="B57" s="54"/>
    </row>
    <row r="58" spans="1:2" ht="16.5" thickBot="1">
      <c r="A58" s="96" t="s">
        <v>573</v>
      </c>
      <c r="B58" s="97"/>
    </row>
    <row r="59" spans="1:2" ht="14.25">
      <c r="A59" s="2"/>
      <c r="B59" s="1"/>
    </row>
  </sheetData>
  <sheetProtection/>
  <mergeCells count="10">
    <mergeCell ref="B14:B15"/>
    <mergeCell ref="A12:B12"/>
    <mergeCell ref="A10:B10"/>
    <mergeCell ref="A1:B1"/>
    <mergeCell ref="A3:B3"/>
    <mergeCell ref="A4:B4"/>
    <mergeCell ref="A7:B7"/>
    <mergeCell ref="A8:B8"/>
    <mergeCell ref="A9:B9"/>
    <mergeCell ref="A2:B2"/>
  </mergeCells>
  <printOptions/>
  <pageMargins left="0.7" right="0.7" top="0.75" bottom="0.75" header="0.3" footer="0.3"/>
  <pageSetup orientation="portrait" paperSize="9" r:id="rId4"/>
  <legacyDrawing r:id="rId3"/>
  <oleObjects>
    <oleObject progId="PBrush" shapeId="854171" r:id="rId2"/>
  </oleObjects>
</worksheet>
</file>

<file path=xl/worksheets/sheet2.xml><?xml version="1.0" encoding="utf-8"?>
<worksheet xmlns="http://schemas.openxmlformats.org/spreadsheetml/2006/main" xmlns:r="http://schemas.openxmlformats.org/officeDocument/2006/relationships">
  <dimension ref="A1:C155"/>
  <sheetViews>
    <sheetView zoomScalePageLayoutView="0" workbookViewId="0" topLeftCell="A122">
      <selection activeCell="A126" sqref="A126"/>
    </sheetView>
  </sheetViews>
  <sheetFormatPr defaultColWidth="11.421875" defaultRowHeight="12.75"/>
  <cols>
    <col min="1" max="1" width="67.7109375" style="0" customWidth="1"/>
    <col min="2" max="2" width="49.28125" style="0" customWidth="1"/>
  </cols>
  <sheetData>
    <row r="1" spans="1:2" ht="23.25">
      <c r="A1" s="321" t="s">
        <v>185</v>
      </c>
      <c r="B1" s="322"/>
    </row>
    <row r="2" spans="1:2" ht="20.25">
      <c r="A2" s="315" t="s">
        <v>708</v>
      </c>
      <c r="B2" s="323"/>
    </row>
    <row r="3" spans="1:2" ht="20.25">
      <c r="A3" s="315" t="s">
        <v>56</v>
      </c>
      <c r="B3" s="323"/>
    </row>
    <row r="4" spans="1:2" ht="20.25">
      <c r="A4" s="313" t="s">
        <v>441</v>
      </c>
      <c r="B4" s="324"/>
    </row>
    <row r="5" spans="1:2" ht="51" customHeight="1">
      <c r="A5" s="330" t="s">
        <v>442</v>
      </c>
      <c r="B5" s="331"/>
    </row>
    <row r="6" spans="1:2" ht="100.5" customHeight="1">
      <c r="A6" s="325" t="s">
        <v>443</v>
      </c>
      <c r="B6" s="326"/>
    </row>
    <row r="7" spans="1:2" ht="399.75" customHeight="1">
      <c r="A7" s="11" t="s">
        <v>447</v>
      </c>
      <c r="B7" s="12" t="s">
        <v>141</v>
      </c>
    </row>
    <row r="8" spans="1:2" ht="86.25" customHeight="1">
      <c r="A8" s="13" t="s">
        <v>444</v>
      </c>
      <c r="B8" s="12" t="s">
        <v>141</v>
      </c>
    </row>
    <row r="9" spans="1:2" ht="102" customHeight="1">
      <c r="A9" s="13" t="s">
        <v>445</v>
      </c>
      <c r="B9" s="12" t="s">
        <v>141</v>
      </c>
    </row>
    <row r="10" spans="1:2" ht="224.25" customHeight="1">
      <c r="A10" s="14" t="s">
        <v>451</v>
      </c>
      <c r="B10" s="12"/>
    </row>
    <row r="11" spans="1:2" ht="106.5" customHeight="1">
      <c r="A11" s="14" t="s">
        <v>446</v>
      </c>
      <c r="B11" s="12" t="s">
        <v>141</v>
      </c>
    </row>
    <row r="12" spans="1:2" ht="65.25" customHeight="1">
      <c r="A12" s="14" t="s">
        <v>448</v>
      </c>
      <c r="B12" s="12" t="s">
        <v>141</v>
      </c>
    </row>
    <row r="13" spans="1:2" ht="128.25" customHeight="1">
      <c r="A13" s="14" t="s">
        <v>449</v>
      </c>
      <c r="B13" s="12" t="s">
        <v>141</v>
      </c>
    </row>
    <row r="14" spans="1:2" ht="54.75" customHeight="1">
      <c r="A14" s="15" t="s">
        <v>102</v>
      </c>
      <c r="B14" s="16" t="s">
        <v>450</v>
      </c>
    </row>
    <row r="15" spans="1:2" ht="15.75">
      <c r="A15" s="17" t="s">
        <v>57</v>
      </c>
      <c r="B15" s="18" t="s">
        <v>58</v>
      </c>
    </row>
    <row r="16" spans="1:2" ht="96.75" customHeight="1">
      <c r="A16" s="19" t="s">
        <v>452</v>
      </c>
      <c r="B16" s="327" t="s">
        <v>200</v>
      </c>
    </row>
    <row r="17" spans="1:2" ht="19.5" customHeight="1">
      <c r="A17" s="20" t="s">
        <v>453</v>
      </c>
      <c r="B17" s="328"/>
    </row>
    <row r="18" spans="1:2" ht="17.25" customHeight="1">
      <c r="A18" s="20" t="s">
        <v>186</v>
      </c>
      <c r="B18" s="328"/>
    </row>
    <row r="19" spans="1:2" ht="17.25" customHeight="1">
      <c r="A19" s="20" t="s">
        <v>103</v>
      </c>
      <c r="B19" s="328"/>
    </row>
    <row r="20" spans="1:2" ht="18" customHeight="1">
      <c r="A20" s="20" t="s">
        <v>104</v>
      </c>
      <c r="B20" s="328"/>
    </row>
    <row r="21" spans="1:2" ht="15" customHeight="1">
      <c r="A21" s="20" t="s">
        <v>454</v>
      </c>
      <c r="B21" s="328"/>
    </row>
    <row r="22" spans="1:2" ht="146.25" customHeight="1">
      <c r="A22" s="21" t="s">
        <v>211</v>
      </c>
      <c r="B22" s="328"/>
    </row>
    <row r="23" spans="1:2" ht="25.5">
      <c r="A23" s="22" t="s">
        <v>105</v>
      </c>
      <c r="B23" s="328"/>
    </row>
    <row r="24" spans="1:2" ht="15.75">
      <c r="A24" s="17" t="s">
        <v>392</v>
      </c>
      <c r="B24" s="18"/>
    </row>
    <row r="25" spans="1:2" ht="120.75" customHeight="1">
      <c r="A25" s="23" t="s">
        <v>575</v>
      </c>
      <c r="B25" s="24" t="s">
        <v>106</v>
      </c>
    </row>
    <row r="26" spans="1:2" ht="63.75">
      <c r="A26" s="23" t="s">
        <v>576</v>
      </c>
      <c r="B26" s="25" t="s">
        <v>106</v>
      </c>
    </row>
    <row r="27" spans="1:2" ht="31.5" customHeight="1">
      <c r="A27" s="23" t="s">
        <v>455</v>
      </c>
      <c r="B27" s="25" t="s">
        <v>106</v>
      </c>
    </row>
    <row r="28" spans="1:2" ht="35.25" customHeight="1">
      <c r="A28" s="23" t="s">
        <v>456</v>
      </c>
      <c r="B28" s="25" t="s">
        <v>106</v>
      </c>
    </row>
    <row r="29" spans="1:2" ht="21" customHeight="1">
      <c r="A29" s="23" t="s">
        <v>204</v>
      </c>
      <c r="B29" s="25" t="s">
        <v>106</v>
      </c>
    </row>
    <row r="30" spans="1:2" ht="188.25" customHeight="1">
      <c r="A30" s="23" t="s">
        <v>423</v>
      </c>
      <c r="B30" s="25" t="s">
        <v>106</v>
      </c>
    </row>
    <row r="31" spans="1:2" ht="44.25" customHeight="1">
      <c r="A31" s="23" t="s">
        <v>424</v>
      </c>
      <c r="B31" s="25" t="s">
        <v>106</v>
      </c>
    </row>
    <row r="32" spans="1:2" ht="169.5" customHeight="1">
      <c r="A32" s="23" t="s">
        <v>478</v>
      </c>
      <c r="B32" s="25" t="s">
        <v>106</v>
      </c>
    </row>
    <row r="33" spans="1:2" ht="114.75">
      <c r="A33" s="23" t="s">
        <v>302</v>
      </c>
      <c r="B33" s="25" t="s">
        <v>106</v>
      </c>
    </row>
    <row r="34" spans="1:2" ht="114.75">
      <c r="A34" s="23" t="s">
        <v>393</v>
      </c>
      <c r="B34" s="25" t="s">
        <v>106</v>
      </c>
    </row>
    <row r="35" spans="1:2" ht="165.75">
      <c r="A35" s="20" t="s">
        <v>394</v>
      </c>
      <c r="B35" s="25" t="s">
        <v>106</v>
      </c>
    </row>
    <row r="36" spans="1:2" ht="153">
      <c r="A36" s="23" t="s">
        <v>303</v>
      </c>
      <c r="B36" s="25" t="s">
        <v>106</v>
      </c>
    </row>
    <row r="37" spans="1:2" ht="166.5" customHeight="1">
      <c r="A37" s="26" t="s">
        <v>457</v>
      </c>
      <c r="B37" s="25" t="s">
        <v>106</v>
      </c>
    </row>
    <row r="38" spans="1:2" ht="30" customHeight="1">
      <c r="A38" s="27" t="s">
        <v>342</v>
      </c>
      <c r="B38" s="24" t="s">
        <v>106</v>
      </c>
    </row>
    <row r="39" spans="1:2" ht="30" customHeight="1">
      <c r="A39" s="28" t="s">
        <v>358</v>
      </c>
      <c r="B39" s="29" t="s">
        <v>106</v>
      </c>
    </row>
    <row r="40" spans="1:2" ht="30" customHeight="1">
      <c r="A40" s="28" t="s">
        <v>356</v>
      </c>
      <c r="B40" s="29" t="s">
        <v>106</v>
      </c>
    </row>
    <row r="41" spans="1:2" ht="30" customHeight="1">
      <c r="A41" s="23" t="s">
        <v>458</v>
      </c>
      <c r="B41" s="29" t="s">
        <v>106</v>
      </c>
    </row>
    <row r="42" spans="1:2" ht="30" customHeight="1">
      <c r="A42" s="23" t="s">
        <v>459</v>
      </c>
      <c r="B42" s="29" t="s">
        <v>106</v>
      </c>
    </row>
    <row r="43" spans="1:2" ht="30" customHeight="1">
      <c r="A43" s="30" t="s">
        <v>460</v>
      </c>
      <c r="B43" s="29" t="s">
        <v>106</v>
      </c>
    </row>
    <row r="44" spans="1:2" ht="30" customHeight="1">
      <c r="A44" s="30" t="s">
        <v>357</v>
      </c>
      <c r="B44" s="29" t="s">
        <v>106</v>
      </c>
    </row>
    <row r="45" spans="1:2" ht="30" customHeight="1">
      <c r="A45" s="30" t="s">
        <v>461</v>
      </c>
      <c r="B45" s="29" t="s">
        <v>106</v>
      </c>
    </row>
    <row r="46" spans="1:3" ht="89.25">
      <c r="A46" s="31" t="s">
        <v>462</v>
      </c>
      <c r="B46" s="25" t="s">
        <v>106</v>
      </c>
      <c r="C46" s="8"/>
    </row>
    <row r="47" spans="1:2" ht="140.25">
      <c r="A47" s="32" t="s">
        <v>416</v>
      </c>
      <c r="B47" s="25" t="s">
        <v>106</v>
      </c>
    </row>
    <row r="48" spans="1:2" ht="76.5">
      <c r="A48" s="32" t="s">
        <v>343</v>
      </c>
      <c r="B48" s="25" t="s">
        <v>106</v>
      </c>
    </row>
    <row r="49" spans="1:2" ht="30.75" customHeight="1">
      <c r="A49" s="33" t="s">
        <v>463</v>
      </c>
      <c r="B49" s="24" t="s">
        <v>106</v>
      </c>
    </row>
    <row r="50" spans="1:2" ht="15.75">
      <c r="A50" s="17" t="s">
        <v>191</v>
      </c>
      <c r="B50" s="34"/>
    </row>
    <row r="51" spans="1:2" ht="140.25">
      <c r="A51" s="35" t="s">
        <v>80</v>
      </c>
      <c r="B51" s="29" t="s">
        <v>106</v>
      </c>
    </row>
    <row r="52" spans="1:2" ht="89.25">
      <c r="A52" s="33" t="s">
        <v>184</v>
      </c>
      <c r="B52" s="29" t="s">
        <v>106</v>
      </c>
    </row>
    <row r="53" spans="1:2" ht="38.25">
      <c r="A53" s="30" t="s">
        <v>359</v>
      </c>
      <c r="B53" s="29" t="s">
        <v>106</v>
      </c>
    </row>
    <row r="54" spans="1:2" ht="63.75">
      <c r="A54" s="36" t="s">
        <v>464</v>
      </c>
      <c r="B54" s="29" t="s">
        <v>106</v>
      </c>
    </row>
    <row r="55" spans="1:2" ht="216.75">
      <c r="A55" s="37" t="s">
        <v>304</v>
      </c>
      <c r="B55" s="25" t="s">
        <v>106</v>
      </c>
    </row>
    <row r="56" spans="1:2" ht="54.75" customHeight="1">
      <c r="A56" s="32" t="s">
        <v>129</v>
      </c>
      <c r="B56" s="29" t="s">
        <v>106</v>
      </c>
    </row>
    <row r="57" spans="1:2" ht="216.75">
      <c r="A57" s="32" t="s">
        <v>465</v>
      </c>
      <c r="B57" s="29" t="s">
        <v>106</v>
      </c>
    </row>
    <row r="58" spans="1:2" ht="280.5">
      <c r="A58" s="38" t="s">
        <v>466</v>
      </c>
      <c r="B58" s="25" t="s">
        <v>106</v>
      </c>
    </row>
    <row r="59" spans="1:2" ht="56.25" customHeight="1">
      <c r="A59" s="39" t="s">
        <v>305</v>
      </c>
      <c r="B59" s="25" t="s">
        <v>106</v>
      </c>
    </row>
    <row r="60" spans="1:2" ht="69" customHeight="1">
      <c r="A60" s="40" t="s">
        <v>187</v>
      </c>
      <c r="B60" s="29" t="s">
        <v>106</v>
      </c>
    </row>
    <row r="61" spans="1:2" ht="102">
      <c r="A61" s="37" t="s">
        <v>395</v>
      </c>
      <c r="B61" s="29" t="s">
        <v>106</v>
      </c>
    </row>
    <row r="62" spans="1:2" ht="89.25">
      <c r="A62" s="37" t="s">
        <v>306</v>
      </c>
      <c r="B62" s="29" t="s">
        <v>106</v>
      </c>
    </row>
    <row r="63" spans="1:2" ht="63.75">
      <c r="A63" s="37" t="s">
        <v>307</v>
      </c>
      <c r="B63" s="29" t="s">
        <v>106</v>
      </c>
    </row>
    <row r="64" spans="1:2" ht="147.75" customHeight="1">
      <c r="A64" s="37" t="s">
        <v>580</v>
      </c>
      <c r="B64" s="29" t="s">
        <v>106</v>
      </c>
    </row>
    <row r="65" spans="1:2" ht="344.25">
      <c r="A65" s="37" t="s">
        <v>396</v>
      </c>
      <c r="B65" s="29" t="s">
        <v>106</v>
      </c>
    </row>
    <row r="66" spans="1:2" ht="140.25">
      <c r="A66" s="41" t="s">
        <v>338</v>
      </c>
      <c r="B66" s="29" t="s">
        <v>106</v>
      </c>
    </row>
    <row r="67" spans="1:2" ht="18.75" customHeight="1">
      <c r="A67" s="33" t="s">
        <v>107</v>
      </c>
      <c r="B67" s="25" t="s">
        <v>106</v>
      </c>
    </row>
    <row r="68" spans="1:2" ht="18.75" customHeight="1">
      <c r="A68" s="20" t="s">
        <v>108</v>
      </c>
      <c r="B68" s="25" t="s">
        <v>106</v>
      </c>
    </row>
    <row r="69" spans="1:2" ht="12.75">
      <c r="A69" s="198" t="s">
        <v>109</v>
      </c>
      <c r="B69" s="319" t="s">
        <v>106</v>
      </c>
    </row>
    <row r="70" spans="1:2" ht="12.75">
      <c r="A70" s="38" t="s">
        <v>110</v>
      </c>
      <c r="B70" s="329"/>
    </row>
    <row r="71" spans="1:2" ht="12.75">
      <c r="A71" s="199" t="s">
        <v>190</v>
      </c>
      <c r="B71" s="329"/>
    </row>
    <row r="72" spans="1:2" ht="12.75">
      <c r="A72" s="199" t="s">
        <v>578</v>
      </c>
      <c r="B72" s="329"/>
    </row>
    <row r="73" spans="1:2" ht="12.75">
      <c r="A73" s="199" t="s">
        <v>579</v>
      </c>
      <c r="B73" s="329"/>
    </row>
    <row r="74" spans="1:2" ht="242.25">
      <c r="A74" s="37" t="s">
        <v>467</v>
      </c>
      <c r="B74" s="29" t="s">
        <v>106</v>
      </c>
    </row>
    <row r="75" spans="1:2" ht="43.5" customHeight="1">
      <c r="A75" s="33" t="s">
        <v>130</v>
      </c>
      <c r="B75" s="25" t="s">
        <v>106</v>
      </c>
    </row>
    <row r="76" spans="1:2" ht="140.25">
      <c r="A76" s="35" t="s">
        <v>308</v>
      </c>
      <c r="B76" s="25" t="s">
        <v>106</v>
      </c>
    </row>
    <row r="77" spans="1:2" ht="243.75" customHeight="1">
      <c r="A77" s="26" t="s">
        <v>476</v>
      </c>
      <c r="B77" s="25" t="s">
        <v>106</v>
      </c>
    </row>
    <row r="78" spans="1:2" ht="102">
      <c r="A78" s="37" t="s">
        <v>419</v>
      </c>
      <c r="B78" s="25" t="s">
        <v>106</v>
      </c>
    </row>
    <row r="79" spans="1:2" ht="139.5" customHeight="1">
      <c r="A79" s="35" t="s">
        <v>309</v>
      </c>
      <c r="B79" s="29" t="s">
        <v>106</v>
      </c>
    </row>
    <row r="80" spans="1:2" ht="114.75">
      <c r="A80" s="33" t="s">
        <v>310</v>
      </c>
      <c r="B80" s="25" t="s">
        <v>106</v>
      </c>
    </row>
    <row r="81" spans="1:2" ht="21" customHeight="1">
      <c r="A81" s="33" t="s">
        <v>397</v>
      </c>
      <c r="B81" s="25" t="s">
        <v>106</v>
      </c>
    </row>
    <row r="82" spans="1:2" ht="76.5">
      <c r="A82" s="33" t="s">
        <v>68</v>
      </c>
      <c r="B82" s="25" t="s">
        <v>106</v>
      </c>
    </row>
    <row r="83" spans="1:2" ht="165.75">
      <c r="A83" s="36" t="s">
        <v>311</v>
      </c>
      <c r="B83" s="25" t="s">
        <v>106</v>
      </c>
    </row>
    <row r="84" spans="1:2" ht="105" customHeight="1">
      <c r="A84" s="42" t="s">
        <v>477</v>
      </c>
      <c r="B84" s="43" t="s">
        <v>106</v>
      </c>
    </row>
    <row r="85" spans="1:2" ht="76.5">
      <c r="A85" s="33" t="s">
        <v>398</v>
      </c>
      <c r="B85" s="25" t="s">
        <v>106</v>
      </c>
    </row>
    <row r="86" spans="1:2" ht="114.75">
      <c r="A86" s="33" t="s">
        <v>312</v>
      </c>
      <c r="B86" s="29" t="s">
        <v>106</v>
      </c>
    </row>
    <row r="87" spans="1:2" ht="89.25">
      <c r="A87" s="36" t="s">
        <v>399</v>
      </c>
      <c r="B87" s="29" t="s">
        <v>106</v>
      </c>
    </row>
    <row r="88" spans="1:2" ht="89.25">
      <c r="A88" s="37" t="s">
        <v>69</v>
      </c>
      <c r="B88" s="29" t="s">
        <v>106</v>
      </c>
    </row>
    <row r="89" spans="1:3" ht="157.5" customHeight="1">
      <c r="A89" s="32" t="s">
        <v>468</v>
      </c>
      <c r="B89" s="29" t="s">
        <v>106</v>
      </c>
      <c r="C89" s="8"/>
    </row>
    <row r="90" spans="1:2" ht="94.5" customHeight="1">
      <c r="A90" s="42" t="s">
        <v>70</v>
      </c>
      <c r="B90" s="29" t="s">
        <v>106</v>
      </c>
    </row>
    <row r="91" spans="1:2" ht="153">
      <c r="A91" s="37" t="s">
        <v>313</v>
      </c>
      <c r="B91" s="29" t="s">
        <v>106</v>
      </c>
    </row>
    <row r="92" spans="1:2" ht="42.75" customHeight="1">
      <c r="A92" s="23" t="s">
        <v>469</v>
      </c>
      <c r="B92" s="29" t="s">
        <v>106</v>
      </c>
    </row>
    <row r="93" spans="1:2" ht="165.75">
      <c r="A93" s="37" t="s">
        <v>400</v>
      </c>
      <c r="B93" s="29" t="s">
        <v>106</v>
      </c>
    </row>
    <row r="94" spans="1:2" ht="127.5">
      <c r="A94" s="33" t="s">
        <v>401</v>
      </c>
      <c r="B94" s="29" t="s">
        <v>106</v>
      </c>
    </row>
    <row r="95" spans="1:2" ht="267.75">
      <c r="A95" s="33" t="s">
        <v>314</v>
      </c>
      <c r="B95" s="29" t="s">
        <v>106</v>
      </c>
    </row>
    <row r="96" spans="1:2" ht="76.5">
      <c r="A96" s="37" t="s">
        <v>315</v>
      </c>
      <c r="B96" s="29" t="s">
        <v>106</v>
      </c>
    </row>
    <row r="97" spans="1:2" ht="42" customHeight="1">
      <c r="A97" s="20" t="s">
        <v>316</v>
      </c>
      <c r="B97" s="29" t="s">
        <v>106</v>
      </c>
    </row>
    <row r="98" spans="1:2" ht="63.75">
      <c r="A98" s="33" t="s">
        <v>158</v>
      </c>
      <c r="B98" s="29" t="s">
        <v>106</v>
      </c>
    </row>
    <row r="99" spans="1:2" ht="38.25">
      <c r="A99" s="26" t="s">
        <v>470</v>
      </c>
      <c r="B99" s="29" t="s">
        <v>106</v>
      </c>
    </row>
    <row r="100" spans="1:2" ht="16.5" customHeight="1">
      <c r="A100" s="26" t="s">
        <v>577</v>
      </c>
      <c r="B100" s="29" t="s">
        <v>106</v>
      </c>
    </row>
    <row r="101" spans="1:2" ht="15" customHeight="1">
      <c r="A101" s="44" t="s">
        <v>159</v>
      </c>
      <c r="B101" s="29" t="s">
        <v>106</v>
      </c>
    </row>
    <row r="102" spans="1:2" ht="30" customHeight="1">
      <c r="A102" s="30" t="s">
        <v>160</v>
      </c>
      <c r="B102" s="29" t="s">
        <v>106</v>
      </c>
    </row>
    <row r="103" spans="1:2" ht="51">
      <c r="A103" s="30" t="s">
        <v>161</v>
      </c>
      <c r="B103" s="29" t="s">
        <v>106</v>
      </c>
    </row>
    <row r="104" spans="1:2" ht="15.75">
      <c r="A104" s="17" t="s">
        <v>79</v>
      </c>
      <c r="B104" s="34"/>
    </row>
    <row r="105" spans="1:2" ht="16.5" customHeight="1">
      <c r="A105" s="23" t="s">
        <v>318</v>
      </c>
      <c r="B105" s="29" t="s">
        <v>106</v>
      </c>
    </row>
    <row r="106" spans="1:2" ht="63.75">
      <c r="A106" s="23" t="s">
        <v>317</v>
      </c>
      <c r="B106" s="29" t="s">
        <v>106</v>
      </c>
    </row>
    <row r="107" spans="1:2" ht="38.25">
      <c r="A107" s="23" t="s">
        <v>48</v>
      </c>
      <c r="B107" s="29" t="s">
        <v>106</v>
      </c>
    </row>
    <row r="108" spans="1:2" ht="44.25" customHeight="1">
      <c r="A108" s="26" t="s">
        <v>360</v>
      </c>
      <c r="B108" s="29" t="s">
        <v>106</v>
      </c>
    </row>
    <row r="109" spans="1:2" ht="28.5" customHeight="1">
      <c r="A109" s="45" t="s">
        <v>49</v>
      </c>
      <c r="B109" s="29" t="s">
        <v>106</v>
      </c>
    </row>
    <row r="110" spans="1:2" ht="29.25" customHeight="1">
      <c r="A110" s="20" t="s">
        <v>50</v>
      </c>
      <c r="B110" s="29" t="s">
        <v>106</v>
      </c>
    </row>
    <row r="111" spans="1:3" ht="218.25" customHeight="1">
      <c r="A111" s="317" t="s">
        <v>471</v>
      </c>
      <c r="B111" s="319" t="s">
        <v>106</v>
      </c>
      <c r="C111" s="7"/>
    </row>
    <row r="112" spans="1:3" ht="216" customHeight="1">
      <c r="A112" s="318"/>
      <c r="B112" s="320"/>
      <c r="C112" s="6"/>
    </row>
    <row r="113" spans="1:2" ht="76.5">
      <c r="A113" s="37" t="s">
        <v>71</v>
      </c>
      <c r="B113" s="29" t="s">
        <v>106</v>
      </c>
    </row>
    <row r="114" spans="1:2" ht="44.25" customHeight="1">
      <c r="A114" s="23" t="s">
        <v>361</v>
      </c>
      <c r="B114" s="29" t="s">
        <v>106</v>
      </c>
    </row>
    <row r="115" spans="1:3" ht="77.25" customHeight="1">
      <c r="A115" s="46" t="s">
        <v>472</v>
      </c>
      <c r="B115" s="25" t="s">
        <v>106</v>
      </c>
      <c r="C115" s="6"/>
    </row>
    <row r="116" spans="1:2" ht="60" customHeight="1">
      <c r="A116" s="37" t="s">
        <v>72</v>
      </c>
      <c r="B116" s="29" t="s">
        <v>106</v>
      </c>
    </row>
    <row r="117" spans="1:2" ht="55.5" customHeight="1">
      <c r="A117" s="37" t="s">
        <v>319</v>
      </c>
      <c r="B117" s="29" t="s">
        <v>106</v>
      </c>
    </row>
    <row r="118" spans="1:2" ht="140.25">
      <c r="A118" s="33" t="s">
        <v>429</v>
      </c>
      <c r="B118" s="29" t="s">
        <v>106</v>
      </c>
    </row>
    <row r="119" spans="1:3" ht="180.75" customHeight="1">
      <c r="A119" s="38" t="s">
        <v>473</v>
      </c>
      <c r="B119" s="29" t="s">
        <v>106</v>
      </c>
      <c r="C119" s="8"/>
    </row>
    <row r="120" spans="1:3" ht="85.5" customHeight="1">
      <c r="A120" s="35" t="s">
        <v>719</v>
      </c>
      <c r="B120" s="29" t="s">
        <v>106</v>
      </c>
      <c r="C120" s="8"/>
    </row>
    <row r="121" spans="1:2" ht="127.5">
      <c r="A121" s="32" t="s">
        <v>73</v>
      </c>
      <c r="B121" s="29" t="s">
        <v>106</v>
      </c>
    </row>
    <row r="122" spans="1:2" ht="102">
      <c r="A122" s="33" t="s">
        <v>74</v>
      </c>
      <c r="B122" s="29" t="s">
        <v>106</v>
      </c>
    </row>
    <row r="123" spans="1:2" ht="66.75" customHeight="1">
      <c r="A123" s="42" t="s">
        <v>474</v>
      </c>
      <c r="B123" s="29" t="s">
        <v>106</v>
      </c>
    </row>
    <row r="124" spans="1:2" ht="44.25" customHeight="1">
      <c r="A124" s="20" t="s">
        <v>51</v>
      </c>
      <c r="B124" s="25" t="s">
        <v>106</v>
      </c>
    </row>
    <row r="125" spans="1:2" ht="62.25" customHeight="1">
      <c r="A125" s="26" t="s">
        <v>720</v>
      </c>
      <c r="B125" s="29" t="s">
        <v>106</v>
      </c>
    </row>
    <row r="126" spans="1:2" ht="45.75" customHeight="1">
      <c r="A126" s="173" t="s">
        <v>203</v>
      </c>
      <c r="B126" s="29" t="s">
        <v>106</v>
      </c>
    </row>
    <row r="127" spans="1:2" ht="80.25" customHeight="1">
      <c r="A127" s="37" t="s">
        <v>75</v>
      </c>
      <c r="B127" s="29" t="s">
        <v>106</v>
      </c>
    </row>
    <row r="128" spans="1:2" ht="80.25" customHeight="1">
      <c r="A128" s="45" t="s">
        <v>475</v>
      </c>
      <c r="B128" s="29" t="s">
        <v>106</v>
      </c>
    </row>
    <row r="129" spans="1:2" ht="45.75" customHeight="1">
      <c r="A129" s="37" t="s">
        <v>76</v>
      </c>
      <c r="B129" s="29" t="s">
        <v>106</v>
      </c>
    </row>
    <row r="130" spans="1:2" ht="127.5">
      <c r="A130" s="35" t="s">
        <v>320</v>
      </c>
      <c r="B130" s="29" t="s">
        <v>106</v>
      </c>
    </row>
    <row r="131" spans="1:2" ht="89.25">
      <c r="A131" s="35" t="s">
        <v>321</v>
      </c>
      <c r="B131" s="29" t="s">
        <v>106</v>
      </c>
    </row>
    <row r="132" spans="1:2" ht="89.25">
      <c r="A132" s="35" t="s">
        <v>322</v>
      </c>
      <c r="B132" s="29" t="s">
        <v>106</v>
      </c>
    </row>
    <row r="133" spans="1:2" ht="89.25">
      <c r="A133" s="35" t="s">
        <v>323</v>
      </c>
      <c r="B133" s="29" t="s">
        <v>106</v>
      </c>
    </row>
    <row r="134" spans="1:2" ht="178.5">
      <c r="A134" s="35" t="s">
        <v>324</v>
      </c>
      <c r="B134" s="29" t="s">
        <v>106</v>
      </c>
    </row>
    <row r="135" spans="1:2" ht="76.5">
      <c r="A135" s="35" t="s">
        <v>325</v>
      </c>
      <c r="B135" s="29" t="s">
        <v>106</v>
      </c>
    </row>
    <row r="136" spans="1:2" ht="165.75">
      <c r="A136" s="35" t="s">
        <v>326</v>
      </c>
      <c r="B136" s="29" t="s">
        <v>106</v>
      </c>
    </row>
    <row r="137" spans="1:2" ht="153">
      <c r="A137" s="35" t="s">
        <v>327</v>
      </c>
      <c r="B137" s="29" t="s">
        <v>106</v>
      </c>
    </row>
    <row r="138" spans="1:2" ht="15.75">
      <c r="A138" s="47" t="s">
        <v>52</v>
      </c>
      <c r="B138" s="48"/>
    </row>
    <row r="139" spans="1:2" ht="14.25">
      <c r="A139" s="195" t="s">
        <v>479</v>
      </c>
      <c r="B139" s="49"/>
    </row>
    <row r="140" spans="1:2" ht="48.75" customHeight="1">
      <c r="A140" s="195" t="s">
        <v>480</v>
      </c>
      <c r="B140" s="49"/>
    </row>
    <row r="141" spans="1:2" ht="29.25" customHeight="1">
      <c r="A141" s="195" t="s">
        <v>53</v>
      </c>
      <c r="B141" s="49"/>
    </row>
    <row r="142" spans="1:2" ht="28.5">
      <c r="A142" s="195" t="s">
        <v>205</v>
      </c>
      <c r="B142" s="49"/>
    </row>
    <row r="143" spans="1:2" ht="28.5">
      <c r="A143" s="196" t="s">
        <v>402</v>
      </c>
      <c r="B143" s="49"/>
    </row>
    <row r="144" spans="1:2" ht="14.25">
      <c r="A144" s="196" t="s">
        <v>568</v>
      </c>
      <c r="B144" s="49"/>
    </row>
    <row r="145" spans="1:2" ht="14.25">
      <c r="A145" s="196" t="s">
        <v>54</v>
      </c>
      <c r="B145" s="49"/>
    </row>
    <row r="146" spans="1:2" ht="28.5">
      <c r="A146" s="195" t="s">
        <v>569</v>
      </c>
      <c r="B146" s="49"/>
    </row>
    <row r="147" spans="1:2" ht="28.5">
      <c r="A147" s="195" t="s">
        <v>403</v>
      </c>
      <c r="B147" s="49"/>
    </row>
    <row r="148" spans="1:2" ht="28.5">
      <c r="A148" s="195" t="s">
        <v>570</v>
      </c>
      <c r="B148" s="49"/>
    </row>
    <row r="149" spans="1:2" ht="28.5">
      <c r="A149" s="196" t="s">
        <v>571</v>
      </c>
      <c r="B149" s="49"/>
    </row>
    <row r="150" spans="1:2" ht="15">
      <c r="A150" s="50" t="s">
        <v>201</v>
      </c>
      <c r="B150" s="49"/>
    </row>
    <row r="151" spans="1:2" ht="15.75">
      <c r="A151" s="17" t="s">
        <v>77</v>
      </c>
      <c r="B151" s="18"/>
    </row>
    <row r="152" spans="1:2" ht="18">
      <c r="A152" s="51" t="s">
        <v>572</v>
      </c>
      <c r="B152" s="52"/>
    </row>
    <row r="153" spans="1:2" ht="18">
      <c r="A153" s="51" t="s">
        <v>55</v>
      </c>
      <c r="B153" s="53"/>
    </row>
    <row r="154" spans="1:2" ht="18">
      <c r="A154" s="51" t="s">
        <v>362</v>
      </c>
      <c r="B154" s="54"/>
    </row>
    <row r="155" spans="1:2" ht="16.5" thickBot="1">
      <c r="A155" s="55" t="s">
        <v>573</v>
      </c>
      <c r="B155" s="56"/>
    </row>
  </sheetData>
  <sheetProtection/>
  <mergeCells count="10">
    <mergeCell ref="A111:A112"/>
    <mergeCell ref="B111:B112"/>
    <mergeCell ref="A1:B1"/>
    <mergeCell ref="A3:B3"/>
    <mergeCell ref="A4:B4"/>
    <mergeCell ref="A6:B6"/>
    <mergeCell ref="B16:B23"/>
    <mergeCell ref="B69:B73"/>
    <mergeCell ref="A5:B5"/>
    <mergeCell ref="A2:B2"/>
  </mergeCells>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C58"/>
  <sheetViews>
    <sheetView zoomScalePageLayoutView="0" workbookViewId="0" topLeftCell="A37">
      <selection activeCell="A37" sqref="A37"/>
    </sheetView>
  </sheetViews>
  <sheetFormatPr defaultColWidth="11.421875" defaultRowHeight="12.75"/>
  <cols>
    <col min="1" max="1" width="61.28125" style="0" customWidth="1"/>
    <col min="2" max="2" width="49.28125" style="0" customWidth="1"/>
  </cols>
  <sheetData>
    <row r="1" spans="1:2" ht="23.25">
      <c r="A1" s="321" t="s">
        <v>185</v>
      </c>
      <c r="B1" s="322"/>
    </row>
    <row r="2" spans="1:2" ht="20.25">
      <c r="A2" s="315" t="s">
        <v>708</v>
      </c>
      <c r="B2" s="323"/>
    </row>
    <row r="3" spans="1:2" ht="20.25">
      <c r="A3" s="315" t="s">
        <v>5</v>
      </c>
      <c r="B3" s="323"/>
    </row>
    <row r="4" spans="1:2" ht="20.25">
      <c r="A4" s="313" t="s">
        <v>441</v>
      </c>
      <c r="B4" s="324"/>
    </row>
    <row r="5" spans="1:2" ht="14.25">
      <c r="A5" s="73"/>
      <c r="B5" s="74"/>
    </row>
    <row r="6" spans="1:2" ht="15.75">
      <c r="A6" s="17" t="s">
        <v>6</v>
      </c>
      <c r="B6" s="18" t="s">
        <v>58</v>
      </c>
    </row>
    <row r="7" spans="1:2" ht="256.5">
      <c r="A7" s="75" t="s">
        <v>229</v>
      </c>
      <c r="B7" s="76" t="s">
        <v>391</v>
      </c>
    </row>
    <row r="8" spans="1:2" ht="42.75">
      <c r="A8" s="77" t="s">
        <v>7</v>
      </c>
      <c r="B8" s="76"/>
    </row>
    <row r="9" spans="1:2" ht="14.25">
      <c r="A9" s="78" t="s">
        <v>8</v>
      </c>
      <c r="B9" s="76"/>
    </row>
    <row r="10" spans="1:2" ht="14.25">
      <c r="A10" s="78" t="s">
        <v>9</v>
      </c>
      <c r="B10" s="76"/>
    </row>
    <row r="11" spans="1:2" ht="28.5">
      <c r="A11" s="77" t="s">
        <v>10</v>
      </c>
      <c r="B11" s="76"/>
    </row>
    <row r="12" spans="1:2" ht="18.75" customHeight="1">
      <c r="A12" s="79" t="s">
        <v>11</v>
      </c>
      <c r="B12" s="76"/>
    </row>
    <row r="13" spans="1:2" ht="14.25">
      <c r="A13" s="80" t="s">
        <v>213</v>
      </c>
      <c r="B13" s="81"/>
    </row>
    <row r="14" spans="1:2" ht="14.25">
      <c r="A14" s="82" t="s">
        <v>230</v>
      </c>
      <c r="B14" s="83"/>
    </row>
    <row r="15" spans="1:2" ht="15.75">
      <c r="A15" s="84" t="s">
        <v>231</v>
      </c>
      <c r="B15" s="85"/>
    </row>
    <row r="16" spans="1:2" ht="14.25">
      <c r="A16" s="86" t="s">
        <v>152</v>
      </c>
      <c r="B16" s="25" t="s">
        <v>141</v>
      </c>
    </row>
    <row r="17" spans="1:2" ht="14.25">
      <c r="A17" s="86" t="s">
        <v>232</v>
      </c>
      <c r="B17" s="25" t="s">
        <v>141</v>
      </c>
    </row>
    <row r="18" spans="1:2" ht="14.25">
      <c r="A18" s="86" t="s">
        <v>233</v>
      </c>
      <c r="B18" s="25" t="s">
        <v>141</v>
      </c>
    </row>
    <row r="19" spans="1:2" ht="14.25">
      <c r="A19" s="86" t="s">
        <v>234</v>
      </c>
      <c r="B19" s="25" t="s">
        <v>141</v>
      </c>
    </row>
    <row r="20" spans="1:2" ht="14.25">
      <c r="A20" s="86" t="s">
        <v>235</v>
      </c>
      <c r="B20" s="25" t="s">
        <v>141</v>
      </c>
    </row>
    <row r="21" spans="1:2" ht="14.25">
      <c r="A21" s="86" t="s">
        <v>236</v>
      </c>
      <c r="B21" s="25" t="s">
        <v>141</v>
      </c>
    </row>
    <row r="22" spans="1:2" ht="14.25">
      <c r="A22" s="86" t="s">
        <v>153</v>
      </c>
      <c r="B22" s="25" t="s">
        <v>141</v>
      </c>
    </row>
    <row r="23" spans="1:2" ht="14.25">
      <c r="A23" s="86" t="s">
        <v>496</v>
      </c>
      <c r="B23" s="25" t="s">
        <v>141</v>
      </c>
    </row>
    <row r="24" spans="1:2" ht="15.75">
      <c r="A24" s="17" t="s">
        <v>148</v>
      </c>
      <c r="B24" s="18"/>
    </row>
    <row r="25" spans="1:2" ht="140.25">
      <c r="A25" s="32" t="s">
        <v>237</v>
      </c>
      <c r="B25" s="29" t="s">
        <v>141</v>
      </c>
    </row>
    <row r="26" spans="1:2" ht="127.5">
      <c r="A26" s="32" t="s">
        <v>238</v>
      </c>
      <c r="B26" s="25" t="s">
        <v>141</v>
      </c>
    </row>
    <row r="27" spans="1:2" ht="327.75" customHeight="1">
      <c r="A27" s="35" t="s">
        <v>582</v>
      </c>
      <c r="B27" s="29" t="s">
        <v>141</v>
      </c>
    </row>
    <row r="28" spans="1:2" ht="127.5" customHeight="1">
      <c r="A28" s="35" t="s">
        <v>581</v>
      </c>
      <c r="B28" s="29" t="s">
        <v>141</v>
      </c>
    </row>
    <row r="29" spans="1:2" ht="104.25" customHeight="1">
      <c r="A29" s="35" t="s">
        <v>583</v>
      </c>
      <c r="B29" s="29" t="s">
        <v>141</v>
      </c>
    </row>
    <row r="30" spans="1:2" ht="93.75" customHeight="1">
      <c r="A30" s="26" t="s">
        <v>495</v>
      </c>
      <c r="B30" s="29" t="s">
        <v>141</v>
      </c>
    </row>
    <row r="31" spans="1:2" ht="15.75">
      <c r="A31" s="87" t="s">
        <v>148</v>
      </c>
      <c r="B31" s="88"/>
    </row>
    <row r="32" spans="1:2" ht="132" customHeight="1">
      <c r="A32" s="37" t="s">
        <v>80</v>
      </c>
      <c r="B32" s="29" t="s">
        <v>141</v>
      </c>
    </row>
    <row r="33" spans="1:2" ht="134.25" customHeight="1">
      <c r="A33" s="32" t="s">
        <v>491</v>
      </c>
      <c r="B33" s="29" t="s">
        <v>141</v>
      </c>
    </row>
    <row r="34" spans="1:2" ht="83.25" customHeight="1">
      <c r="A34" s="37" t="s">
        <v>243</v>
      </c>
      <c r="B34" s="29" t="s">
        <v>141</v>
      </c>
    </row>
    <row r="35" spans="1:3" ht="116.25" customHeight="1">
      <c r="A35" s="32" t="s">
        <v>603</v>
      </c>
      <c r="B35" s="29" t="s">
        <v>141</v>
      </c>
      <c r="C35" s="7"/>
    </row>
    <row r="36" spans="1:2" ht="130.5" customHeight="1">
      <c r="A36" s="35" t="s">
        <v>492</v>
      </c>
      <c r="B36" s="29" t="s">
        <v>141</v>
      </c>
    </row>
    <row r="37" spans="1:2" ht="135" customHeight="1">
      <c r="A37" s="32" t="s">
        <v>712</v>
      </c>
      <c r="B37" s="29" t="s">
        <v>141</v>
      </c>
    </row>
    <row r="38" spans="1:2" ht="146.25" customHeight="1">
      <c r="A38" s="33" t="s">
        <v>239</v>
      </c>
      <c r="B38" s="29" t="s">
        <v>141</v>
      </c>
    </row>
    <row r="39" spans="1:2" ht="98.25" customHeight="1">
      <c r="A39" s="89" t="s">
        <v>242</v>
      </c>
      <c r="B39" s="29" t="s">
        <v>141</v>
      </c>
    </row>
    <row r="40" spans="1:2" ht="60.75" customHeight="1">
      <c r="A40" s="33" t="s">
        <v>248</v>
      </c>
      <c r="B40" s="29" t="s">
        <v>141</v>
      </c>
    </row>
    <row r="41" spans="1:2" ht="165.75">
      <c r="A41" s="33" t="s">
        <v>244</v>
      </c>
      <c r="B41" s="29" t="s">
        <v>141</v>
      </c>
    </row>
    <row r="42" spans="1:2" ht="45" customHeight="1">
      <c r="A42" s="20" t="s">
        <v>154</v>
      </c>
      <c r="B42" s="29" t="s">
        <v>141</v>
      </c>
    </row>
    <row r="43" spans="1:2" ht="100.5" customHeight="1">
      <c r="A43" s="61" t="s">
        <v>241</v>
      </c>
      <c r="B43" s="29" t="s">
        <v>141</v>
      </c>
    </row>
    <row r="44" spans="1:2" ht="135" customHeight="1">
      <c r="A44" s="37" t="s">
        <v>245</v>
      </c>
      <c r="B44" s="29" t="s">
        <v>141</v>
      </c>
    </row>
    <row r="45" spans="1:2" ht="114.75">
      <c r="A45" s="89" t="s">
        <v>240</v>
      </c>
      <c r="B45" s="29" t="s">
        <v>141</v>
      </c>
    </row>
    <row r="46" spans="1:2" ht="99" customHeight="1">
      <c r="A46" s="90" t="s">
        <v>363</v>
      </c>
      <c r="B46" s="29" t="s">
        <v>141</v>
      </c>
    </row>
    <row r="47" spans="1:2" ht="100.5" customHeight="1">
      <c r="A47" s="33" t="s">
        <v>155</v>
      </c>
      <c r="B47" s="29" t="s">
        <v>141</v>
      </c>
    </row>
    <row r="48" spans="1:2" ht="89.25">
      <c r="A48" s="91" t="s">
        <v>156</v>
      </c>
      <c r="B48" s="29" t="s">
        <v>141</v>
      </c>
    </row>
    <row r="49" spans="1:2" ht="59.25" customHeight="1">
      <c r="A49" s="32" t="s">
        <v>246</v>
      </c>
      <c r="B49" s="29" t="s">
        <v>141</v>
      </c>
    </row>
    <row r="50" spans="1:2" ht="181.5" customHeight="1">
      <c r="A50" s="32" t="s">
        <v>247</v>
      </c>
      <c r="B50" s="29" t="s">
        <v>141</v>
      </c>
    </row>
    <row r="51" spans="1:2" ht="15.75">
      <c r="A51" s="17" t="s">
        <v>78</v>
      </c>
      <c r="B51" s="18"/>
    </row>
    <row r="52" spans="1:2" ht="18.75" customHeight="1">
      <c r="A52" s="92" t="s">
        <v>157</v>
      </c>
      <c r="B52" s="93"/>
    </row>
    <row r="53" spans="1:2" ht="18" customHeight="1">
      <c r="A53" s="94" t="s">
        <v>493</v>
      </c>
      <c r="B53" s="95"/>
    </row>
    <row r="54" spans="1:2" ht="15.75">
      <c r="A54" s="17" t="s">
        <v>77</v>
      </c>
      <c r="B54" s="18"/>
    </row>
    <row r="55" spans="1:2" ht="18">
      <c r="A55" s="51" t="s">
        <v>572</v>
      </c>
      <c r="B55" s="52"/>
    </row>
    <row r="56" spans="1:2" ht="18">
      <c r="A56" s="51" t="s">
        <v>55</v>
      </c>
      <c r="B56" s="53"/>
    </row>
    <row r="57" spans="1:2" ht="18">
      <c r="A57" s="51" t="s">
        <v>362</v>
      </c>
      <c r="B57" s="54"/>
    </row>
    <row r="58" spans="1:2" ht="16.5" thickBot="1">
      <c r="A58" s="96" t="s">
        <v>573</v>
      </c>
      <c r="B58" s="97"/>
    </row>
  </sheetData>
  <sheetProtection/>
  <mergeCells count="4">
    <mergeCell ref="A1:B1"/>
    <mergeCell ref="A3:B3"/>
    <mergeCell ref="A4:B4"/>
    <mergeCell ref="A2:B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91"/>
  <sheetViews>
    <sheetView zoomScalePageLayoutView="0" workbookViewId="0" topLeftCell="A44">
      <selection activeCell="A45" sqref="A45"/>
    </sheetView>
  </sheetViews>
  <sheetFormatPr defaultColWidth="11.421875" defaultRowHeight="12.75"/>
  <cols>
    <col min="1" max="1" width="60.28125" style="0" customWidth="1"/>
    <col min="2" max="2" width="48.421875" style="0" customWidth="1"/>
    <col min="3" max="3" width="20.28125" style="0" customWidth="1"/>
  </cols>
  <sheetData>
    <row r="1" spans="1:2" ht="20.25" thickBot="1">
      <c r="A1" s="340" t="s">
        <v>185</v>
      </c>
      <c r="B1" s="341"/>
    </row>
    <row r="2" spans="1:2" ht="21" thickBot="1">
      <c r="A2" s="332" t="s">
        <v>708</v>
      </c>
      <c r="B2" s="333"/>
    </row>
    <row r="3" spans="1:2" ht="20.25">
      <c r="A3" s="332" t="s">
        <v>60</v>
      </c>
      <c r="B3" s="333"/>
    </row>
    <row r="4" spans="1:2" ht="20.25">
      <c r="A4" s="313" t="s">
        <v>441</v>
      </c>
      <c r="B4" s="324"/>
    </row>
    <row r="5" spans="1:2" ht="12.75">
      <c r="A5" s="57"/>
      <c r="B5" s="58"/>
    </row>
    <row r="6" spans="1:2" ht="12.75">
      <c r="A6" s="59" t="s">
        <v>6</v>
      </c>
      <c r="B6" s="60" t="s">
        <v>58</v>
      </c>
    </row>
    <row r="7" spans="1:2" ht="28.5" customHeight="1">
      <c r="A7" s="334" t="s">
        <v>46</v>
      </c>
      <c r="B7" s="335"/>
    </row>
    <row r="8" spans="1:2" ht="30" customHeight="1">
      <c r="A8" s="334" t="s">
        <v>498</v>
      </c>
      <c r="B8" s="335"/>
    </row>
    <row r="9" spans="1:2" ht="28.5" customHeight="1">
      <c r="A9" s="334" t="s">
        <v>47</v>
      </c>
      <c r="B9" s="335"/>
    </row>
    <row r="10" spans="1:2" ht="66.75" customHeight="1">
      <c r="A10" s="334" t="s">
        <v>126</v>
      </c>
      <c r="B10" s="335"/>
    </row>
    <row r="11" spans="1:2" ht="170.25" customHeight="1">
      <c r="A11" s="61" t="s">
        <v>425</v>
      </c>
      <c r="B11" s="336" t="s">
        <v>1</v>
      </c>
    </row>
    <row r="12" spans="1:2" ht="140.25">
      <c r="A12" s="61" t="s">
        <v>212</v>
      </c>
      <c r="B12" s="337"/>
    </row>
    <row r="13" spans="1:2" ht="12.75">
      <c r="A13" s="62" t="s">
        <v>213</v>
      </c>
      <c r="B13" s="63"/>
    </row>
    <row r="14" spans="1:2" ht="12.75">
      <c r="A14" s="200" t="s">
        <v>591</v>
      </c>
      <c r="B14" s="201"/>
    </row>
    <row r="15" spans="1:2" ht="12.75">
      <c r="A15" s="59" t="s">
        <v>148</v>
      </c>
      <c r="B15" s="60"/>
    </row>
    <row r="16" spans="1:2" ht="60.75" customHeight="1">
      <c r="A16" s="23" t="s">
        <v>510</v>
      </c>
      <c r="B16" s="25" t="s">
        <v>141</v>
      </c>
    </row>
    <row r="17" spans="1:2" ht="21" customHeight="1">
      <c r="A17" s="20" t="s">
        <v>3</v>
      </c>
      <c r="B17" s="25" t="s">
        <v>141</v>
      </c>
    </row>
    <row r="18" spans="1:2" ht="18" customHeight="1">
      <c r="A18" s="20" t="s">
        <v>4</v>
      </c>
      <c r="B18" s="25" t="s">
        <v>141</v>
      </c>
    </row>
    <row r="19" spans="1:2" ht="114" customHeight="1">
      <c r="A19" s="20" t="s">
        <v>584</v>
      </c>
      <c r="B19" s="25" t="s">
        <v>141</v>
      </c>
    </row>
    <row r="20" spans="1:2" ht="41.25" customHeight="1">
      <c r="A20" s="32" t="s">
        <v>593</v>
      </c>
      <c r="B20" s="25" t="s">
        <v>141</v>
      </c>
    </row>
    <row r="21" spans="1:2" ht="130.5" customHeight="1">
      <c r="A21" s="33" t="s">
        <v>404</v>
      </c>
      <c r="B21" s="25" t="s">
        <v>141</v>
      </c>
    </row>
    <row r="22" spans="1:2" ht="76.5">
      <c r="A22" s="65" t="s">
        <v>377</v>
      </c>
      <c r="B22" s="25" t="s">
        <v>141</v>
      </c>
    </row>
    <row r="23" spans="1:2" ht="161.25" customHeight="1">
      <c r="A23" s="65" t="s">
        <v>378</v>
      </c>
      <c r="B23" s="25" t="s">
        <v>141</v>
      </c>
    </row>
    <row r="24" spans="1:2" ht="120.75" customHeight="1">
      <c r="A24" s="20" t="s">
        <v>595</v>
      </c>
      <c r="B24" s="25" t="s">
        <v>141</v>
      </c>
    </row>
    <row r="25" spans="1:2" ht="153">
      <c r="A25" s="33" t="s">
        <v>215</v>
      </c>
      <c r="B25" s="25" t="s">
        <v>141</v>
      </c>
    </row>
    <row r="26" spans="1:2" ht="153">
      <c r="A26" s="65" t="s">
        <v>499</v>
      </c>
      <c r="B26" s="25" t="s">
        <v>141</v>
      </c>
    </row>
    <row r="27" spans="1:2" ht="195.75" customHeight="1">
      <c r="A27" s="33" t="s">
        <v>405</v>
      </c>
      <c r="B27" s="24" t="s">
        <v>141</v>
      </c>
    </row>
    <row r="28" spans="1:2" ht="242.25">
      <c r="A28" s="61" t="s">
        <v>406</v>
      </c>
      <c r="B28" s="24" t="s">
        <v>141</v>
      </c>
    </row>
    <row r="29" spans="1:2" ht="267.75">
      <c r="A29" s="61" t="s">
        <v>407</v>
      </c>
      <c r="B29" s="25" t="s">
        <v>141</v>
      </c>
    </row>
    <row r="30" spans="1:2" ht="153">
      <c r="A30" s="33" t="s">
        <v>222</v>
      </c>
      <c r="B30" s="25" t="s">
        <v>141</v>
      </c>
    </row>
    <row r="31" spans="1:2" ht="213" customHeight="1">
      <c r="A31" s="66" t="s">
        <v>216</v>
      </c>
      <c r="B31" s="25" t="s">
        <v>141</v>
      </c>
    </row>
    <row r="32" spans="1:2" ht="306">
      <c r="A32" s="66" t="s">
        <v>219</v>
      </c>
      <c r="B32" s="25" t="s">
        <v>141</v>
      </c>
    </row>
    <row r="33" spans="1:2" ht="395.25">
      <c r="A33" s="67" t="s">
        <v>379</v>
      </c>
      <c r="B33" s="25" t="s">
        <v>141</v>
      </c>
    </row>
    <row r="34" spans="1:2" ht="81.75" customHeight="1">
      <c r="A34" s="61" t="s">
        <v>214</v>
      </c>
      <c r="B34" s="25" t="s">
        <v>141</v>
      </c>
    </row>
    <row r="35" spans="1:2" ht="164.25" customHeight="1">
      <c r="A35" s="67" t="s">
        <v>594</v>
      </c>
      <c r="B35" s="25" t="s">
        <v>141</v>
      </c>
    </row>
    <row r="36" spans="1:2" ht="84.75" customHeight="1">
      <c r="A36" s="61" t="s">
        <v>380</v>
      </c>
      <c r="B36" s="25" t="s">
        <v>141</v>
      </c>
    </row>
    <row r="37" spans="1:2" ht="185.25" customHeight="1">
      <c r="A37" s="61" t="s">
        <v>420</v>
      </c>
      <c r="B37" s="25" t="s">
        <v>141</v>
      </c>
    </row>
    <row r="38" spans="1:2" ht="331.5">
      <c r="A38" s="66" t="s">
        <v>381</v>
      </c>
      <c r="B38" s="25" t="s">
        <v>382</v>
      </c>
    </row>
    <row r="39" spans="1:2" ht="165.75">
      <c r="A39" s="65" t="s">
        <v>505</v>
      </c>
      <c r="B39" s="25" t="s">
        <v>141</v>
      </c>
    </row>
    <row r="40" spans="1:2" ht="66.75" customHeight="1">
      <c r="A40" s="65" t="s">
        <v>131</v>
      </c>
      <c r="B40" s="25" t="s">
        <v>141</v>
      </c>
    </row>
    <row r="41" spans="1:2" ht="134.25" customHeight="1">
      <c r="A41" s="37" t="s">
        <v>59</v>
      </c>
      <c r="B41" s="29" t="s">
        <v>141</v>
      </c>
    </row>
    <row r="42" spans="1:2" ht="153">
      <c r="A42" s="61" t="s">
        <v>383</v>
      </c>
      <c r="B42" s="25" t="s">
        <v>141</v>
      </c>
    </row>
    <row r="43" spans="1:2" ht="55.5" customHeight="1">
      <c r="A43" s="61" t="s">
        <v>221</v>
      </c>
      <c r="B43" s="25" t="s">
        <v>141</v>
      </c>
    </row>
    <row r="44" spans="1:2" ht="102">
      <c r="A44" s="66" t="s">
        <v>217</v>
      </c>
      <c r="B44" s="25" t="s">
        <v>141</v>
      </c>
    </row>
    <row r="45" spans="1:2" ht="191.25">
      <c r="A45" s="61" t="s">
        <v>709</v>
      </c>
      <c r="B45" s="25" t="s">
        <v>141</v>
      </c>
    </row>
    <row r="46" spans="1:2" ht="102">
      <c r="A46" s="61" t="s">
        <v>218</v>
      </c>
      <c r="B46" s="25" t="s">
        <v>141</v>
      </c>
    </row>
    <row r="47" spans="1:2" ht="106.5" customHeight="1">
      <c r="A47" s="65" t="s">
        <v>586</v>
      </c>
      <c r="B47" s="25" t="s">
        <v>141</v>
      </c>
    </row>
    <row r="48" spans="1:2" ht="159" customHeight="1">
      <c r="A48" s="65" t="s">
        <v>585</v>
      </c>
      <c r="B48" s="25" t="s">
        <v>141</v>
      </c>
    </row>
    <row r="49" spans="1:2" ht="90.75" customHeight="1">
      <c r="A49" s="65" t="s">
        <v>587</v>
      </c>
      <c r="B49" s="25" t="s">
        <v>141</v>
      </c>
    </row>
    <row r="50" spans="1:2" ht="25.5">
      <c r="A50" s="197" t="s">
        <v>132</v>
      </c>
      <c r="B50" s="25" t="s">
        <v>141</v>
      </c>
    </row>
    <row r="51" spans="1:2" ht="16.5" customHeight="1">
      <c r="A51" s="197" t="s">
        <v>133</v>
      </c>
      <c r="B51" s="25" t="s">
        <v>382</v>
      </c>
    </row>
    <row r="52" spans="1:2" ht="17.25" customHeight="1">
      <c r="A52" s="197" t="s">
        <v>134</v>
      </c>
      <c r="B52" s="25" t="s">
        <v>141</v>
      </c>
    </row>
    <row r="53" spans="1:2" ht="191.25">
      <c r="A53" s="61" t="s">
        <v>224</v>
      </c>
      <c r="B53" s="25" t="s">
        <v>141</v>
      </c>
    </row>
    <row r="54" spans="1:2" ht="102">
      <c r="A54" s="65" t="s">
        <v>225</v>
      </c>
      <c r="B54" s="25" t="s">
        <v>141</v>
      </c>
    </row>
    <row r="55" spans="1:2" ht="89.25">
      <c r="A55" s="33" t="s">
        <v>220</v>
      </c>
      <c r="B55" s="25" t="s">
        <v>141</v>
      </c>
    </row>
    <row r="56" spans="1:2" ht="382.5">
      <c r="A56" s="33" t="s">
        <v>223</v>
      </c>
      <c r="B56" s="25" t="s">
        <v>141</v>
      </c>
    </row>
    <row r="57" spans="1:2" ht="89.25">
      <c r="A57" s="32" t="s">
        <v>228</v>
      </c>
      <c r="B57" s="25" t="s">
        <v>141</v>
      </c>
    </row>
    <row r="58" spans="1:2" ht="59.25" customHeight="1">
      <c r="A58" s="23" t="s">
        <v>426</v>
      </c>
      <c r="B58" s="25" t="s">
        <v>141</v>
      </c>
    </row>
    <row r="59" spans="1:2" ht="18" customHeight="1">
      <c r="A59" s="20" t="s">
        <v>135</v>
      </c>
      <c r="B59" s="25" t="s">
        <v>141</v>
      </c>
    </row>
    <row r="60" spans="1:2" ht="28.5" customHeight="1">
      <c r="A60" s="23" t="s">
        <v>136</v>
      </c>
      <c r="B60" s="25" t="s">
        <v>141</v>
      </c>
    </row>
    <row r="61" spans="1:2" ht="27.75" customHeight="1">
      <c r="A61" s="23" t="s">
        <v>137</v>
      </c>
      <c r="B61" s="25" t="s">
        <v>141</v>
      </c>
    </row>
    <row r="62" spans="1:2" ht="25.5">
      <c r="A62" s="23" t="s">
        <v>500</v>
      </c>
      <c r="B62" s="25" t="s">
        <v>141</v>
      </c>
    </row>
    <row r="63" spans="1:2" ht="127.5">
      <c r="A63" s="32" t="s">
        <v>227</v>
      </c>
      <c r="B63" s="25" t="s">
        <v>141</v>
      </c>
    </row>
    <row r="64" spans="1:2" ht="103.5" customHeight="1">
      <c r="A64" s="68" t="s">
        <v>592</v>
      </c>
      <c r="B64" s="25" t="s">
        <v>141</v>
      </c>
    </row>
    <row r="65" spans="1:2" ht="30" customHeight="1">
      <c r="A65" s="69" t="s">
        <v>138</v>
      </c>
      <c r="B65" s="25" t="s">
        <v>141</v>
      </c>
    </row>
    <row r="66" spans="1:2" ht="16.5" customHeight="1">
      <c r="A66" s="23" t="s">
        <v>417</v>
      </c>
      <c r="B66" s="25" t="s">
        <v>141</v>
      </c>
    </row>
    <row r="67" spans="1:2" ht="246.75" customHeight="1">
      <c r="A67" s="338" t="s">
        <v>501</v>
      </c>
      <c r="B67" s="319" t="s">
        <v>106</v>
      </c>
    </row>
    <row r="68" spans="1:2" ht="174.75" customHeight="1">
      <c r="A68" s="339"/>
      <c r="B68" s="320"/>
    </row>
    <row r="69" spans="1:2" ht="63.75">
      <c r="A69" s="20" t="s">
        <v>139</v>
      </c>
      <c r="B69" s="25" t="s">
        <v>141</v>
      </c>
    </row>
    <row r="70" spans="1:2" ht="68.25" customHeight="1">
      <c r="A70" s="67" t="s">
        <v>502</v>
      </c>
      <c r="B70" s="25" t="s">
        <v>141</v>
      </c>
    </row>
    <row r="71" spans="1:2" ht="204">
      <c r="A71" s="66" t="s">
        <v>226</v>
      </c>
      <c r="B71" s="25" t="s">
        <v>141</v>
      </c>
    </row>
    <row r="72" spans="1:2" ht="89.25">
      <c r="A72" s="68" t="s">
        <v>384</v>
      </c>
      <c r="B72" s="25" t="s">
        <v>141</v>
      </c>
    </row>
    <row r="73" spans="1:2" ht="55.5" customHeight="1">
      <c r="A73" s="68" t="s">
        <v>38</v>
      </c>
      <c r="B73" s="25" t="s">
        <v>141</v>
      </c>
    </row>
    <row r="74" spans="1:3" ht="42.75" customHeight="1">
      <c r="A74" s="68" t="s">
        <v>503</v>
      </c>
      <c r="B74" s="25" t="s">
        <v>141</v>
      </c>
      <c r="C74" s="8"/>
    </row>
    <row r="75" spans="1:2" ht="53.25" customHeight="1">
      <c r="A75" s="23" t="s">
        <v>497</v>
      </c>
      <c r="B75" s="25" t="s">
        <v>141</v>
      </c>
    </row>
    <row r="76" spans="1:2" ht="28.5" customHeight="1">
      <c r="A76" s="70" t="s">
        <v>39</v>
      </c>
      <c r="B76" s="25" t="s">
        <v>141</v>
      </c>
    </row>
    <row r="77" spans="1:2" ht="38.25">
      <c r="A77" s="20" t="s">
        <v>40</v>
      </c>
      <c r="B77" s="25" t="s">
        <v>141</v>
      </c>
    </row>
    <row r="78" spans="1:2" ht="38.25">
      <c r="A78" s="20" t="s">
        <v>41</v>
      </c>
      <c r="B78" s="25" t="s">
        <v>141</v>
      </c>
    </row>
    <row r="79" spans="1:2" ht="53.25" customHeight="1">
      <c r="A79" s="70" t="s">
        <v>42</v>
      </c>
      <c r="B79" s="25" t="s">
        <v>141</v>
      </c>
    </row>
    <row r="80" spans="1:2" ht="76.5">
      <c r="A80" s="20" t="s">
        <v>385</v>
      </c>
      <c r="B80" s="25" t="s">
        <v>141</v>
      </c>
    </row>
    <row r="81" spans="1:2" ht="42.75" customHeight="1">
      <c r="A81" s="20" t="s">
        <v>421</v>
      </c>
      <c r="B81" s="25" t="s">
        <v>141</v>
      </c>
    </row>
    <row r="82" spans="1:2" ht="12.75">
      <c r="A82" s="71" t="s">
        <v>78</v>
      </c>
      <c r="B82" s="60"/>
    </row>
    <row r="83" spans="1:2" ht="12.75">
      <c r="A83" s="65" t="s">
        <v>408</v>
      </c>
      <c r="B83" s="72"/>
    </row>
    <row r="84" spans="1:2" ht="16.5" customHeight="1">
      <c r="A84" s="65" t="s">
        <v>43</v>
      </c>
      <c r="B84" s="72"/>
    </row>
    <row r="85" spans="1:2" ht="54" customHeight="1">
      <c r="A85" s="65" t="s">
        <v>44</v>
      </c>
      <c r="B85" s="72"/>
    </row>
    <row r="86" spans="1:2" ht="53.25" customHeight="1">
      <c r="A86" s="65" t="s">
        <v>45</v>
      </c>
      <c r="B86" s="72"/>
    </row>
    <row r="87" spans="1:2" ht="12.75">
      <c r="A87" s="71" t="s">
        <v>77</v>
      </c>
      <c r="B87" s="60"/>
    </row>
    <row r="88" spans="1:2" ht="18">
      <c r="A88" s="51" t="s">
        <v>572</v>
      </c>
      <c r="B88" s="52"/>
    </row>
    <row r="89" spans="1:2" ht="18">
      <c r="A89" s="51" t="s">
        <v>55</v>
      </c>
      <c r="B89" s="53"/>
    </row>
    <row r="90" spans="1:2" ht="18">
      <c r="A90" s="51" t="s">
        <v>362</v>
      </c>
      <c r="B90" s="54"/>
    </row>
    <row r="91" spans="1:2" ht="16.5" thickBot="1">
      <c r="A91" s="96" t="s">
        <v>573</v>
      </c>
      <c r="B91" s="97"/>
    </row>
  </sheetData>
  <sheetProtection/>
  <mergeCells count="11">
    <mergeCell ref="A9:B9"/>
    <mergeCell ref="A2:B2"/>
    <mergeCell ref="A10:B10"/>
    <mergeCell ref="B11:B12"/>
    <mergeCell ref="A67:A68"/>
    <mergeCell ref="B67:B68"/>
    <mergeCell ref="A1:B1"/>
    <mergeCell ref="A3:B3"/>
    <mergeCell ref="A4:B4"/>
    <mergeCell ref="A7:B7"/>
    <mergeCell ref="A8:B8"/>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B40"/>
  <sheetViews>
    <sheetView zoomScalePageLayoutView="0" workbookViewId="0" topLeftCell="A1">
      <selection activeCell="A1" sqref="A1:B1"/>
    </sheetView>
  </sheetViews>
  <sheetFormatPr defaultColWidth="11.421875" defaultRowHeight="12.75"/>
  <cols>
    <col min="1" max="1" width="59.28125" style="0" customWidth="1"/>
    <col min="2" max="2" width="55.57421875" style="0" customWidth="1"/>
  </cols>
  <sheetData>
    <row r="1" spans="1:2" ht="23.25">
      <c r="A1" s="321" t="s">
        <v>185</v>
      </c>
      <c r="B1" s="322"/>
    </row>
    <row r="2" spans="1:2" ht="20.25">
      <c r="A2" s="315" t="s">
        <v>708</v>
      </c>
      <c r="B2" s="323"/>
    </row>
    <row r="3" spans="1:2" ht="20.25">
      <c r="A3" s="315" t="s">
        <v>125</v>
      </c>
      <c r="B3" s="323"/>
    </row>
    <row r="4" spans="1:2" ht="20.25">
      <c r="A4" s="313" t="s">
        <v>441</v>
      </c>
      <c r="B4" s="324"/>
    </row>
    <row r="5" spans="1:2" ht="14.25">
      <c r="A5" s="98"/>
      <c r="B5" s="74"/>
    </row>
    <row r="6" spans="1:2" ht="15.75">
      <c r="A6" s="17" t="s">
        <v>6</v>
      </c>
      <c r="B6" s="18" t="s">
        <v>58</v>
      </c>
    </row>
    <row r="7" spans="1:2" ht="57.75" customHeight="1">
      <c r="A7" s="346" t="s">
        <v>127</v>
      </c>
      <c r="B7" s="347"/>
    </row>
    <row r="8" spans="1:2" ht="123" customHeight="1">
      <c r="A8" s="348" t="s">
        <v>427</v>
      </c>
      <c r="B8" s="349"/>
    </row>
    <row r="9" spans="1:2" ht="34.5" customHeight="1">
      <c r="A9" s="342" t="s">
        <v>46</v>
      </c>
      <c r="B9" s="343"/>
    </row>
    <row r="10" spans="1:2" ht="29.25" customHeight="1">
      <c r="A10" s="342" t="s">
        <v>529</v>
      </c>
      <c r="B10" s="343"/>
    </row>
    <row r="11" spans="1:2" ht="33.75" customHeight="1">
      <c r="A11" s="342" t="s">
        <v>47</v>
      </c>
      <c r="B11" s="343"/>
    </row>
    <row r="12" spans="1:2" ht="127.5">
      <c r="A12" s="67" t="s">
        <v>0</v>
      </c>
      <c r="B12" s="344" t="s">
        <v>1</v>
      </c>
    </row>
    <row r="13" spans="1:2" ht="51">
      <c r="A13" s="67" t="s">
        <v>2</v>
      </c>
      <c r="B13" s="345"/>
    </row>
    <row r="14" spans="1:2" ht="14.25">
      <c r="A14" s="82" t="s">
        <v>122</v>
      </c>
      <c r="B14" s="99"/>
    </row>
    <row r="15" spans="1:2" ht="28.5">
      <c r="A15" s="79" t="s">
        <v>530</v>
      </c>
      <c r="B15" s="25" t="s">
        <v>106</v>
      </c>
    </row>
    <row r="16" spans="1:2" ht="15.75">
      <c r="A16" s="17" t="s">
        <v>148</v>
      </c>
      <c r="B16" s="18" t="s">
        <v>58</v>
      </c>
    </row>
    <row r="17" spans="1:2" ht="12.75">
      <c r="A17" s="23" t="s">
        <v>123</v>
      </c>
      <c r="B17" s="25" t="s">
        <v>106</v>
      </c>
    </row>
    <row r="18" spans="1:2" ht="12.75">
      <c r="A18" s="23" t="s">
        <v>128</v>
      </c>
      <c r="B18" s="25" t="s">
        <v>106</v>
      </c>
    </row>
    <row r="19" spans="1:2" ht="25.5">
      <c r="A19" s="23" t="s">
        <v>124</v>
      </c>
      <c r="B19" s="25" t="s">
        <v>106</v>
      </c>
    </row>
    <row r="20" spans="1:2" ht="25.5">
      <c r="A20" s="23" t="s">
        <v>347</v>
      </c>
      <c r="B20" s="25" t="s">
        <v>106</v>
      </c>
    </row>
    <row r="21" spans="1:2" ht="12.75">
      <c r="A21" s="23" t="s">
        <v>409</v>
      </c>
      <c r="B21" s="25" t="s">
        <v>106</v>
      </c>
    </row>
    <row r="22" spans="1:2" ht="114.75">
      <c r="A22" s="23" t="s">
        <v>348</v>
      </c>
      <c r="B22" s="25" t="s">
        <v>106</v>
      </c>
    </row>
    <row r="23" spans="1:2" ht="87" customHeight="1">
      <c r="A23" s="23" t="s">
        <v>589</v>
      </c>
      <c r="B23" s="25" t="s">
        <v>106</v>
      </c>
    </row>
    <row r="24" spans="1:2" ht="91.5" customHeight="1">
      <c r="A24" s="23" t="s">
        <v>590</v>
      </c>
      <c r="B24" s="25" t="s">
        <v>106</v>
      </c>
    </row>
    <row r="25" spans="1:2" ht="89.25">
      <c r="A25" s="23" t="s">
        <v>349</v>
      </c>
      <c r="B25" s="25" t="s">
        <v>106</v>
      </c>
    </row>
    <row r="26" spans="1:2" ht="89.25">
      <c r="A26" s="23" t="s">
        <v>350</v>
      </c>
      <c r="B26" s="25" t="s">
        <v>106</v>
      </c>
    </row>
    <row r="27" spans="1:2" ht="114.75">
      <c r="A27" s="23" t="s">
        <v>351</v>
      </c>
      <c r="B27" s="25" t="s">
        <v>106</v>
      </c>
    </row>
    <row r="28" spans="1:2" ht="140.25">
      <c r="A28" s="23" t="s">
        <v>352</v>
      </c>
      <c r="B28" s="25" t="s">
        <v>106</v>
      </c>
    </row>
    <row r="29" spans="1:2" ht="229.5">
      <c r="A29" s="23" t="s">
        <v>410</v>
      </c>
      <c r="B29" s="25" t="s">
        <v>106</v>
      </c>
    </row>
    <row r="30" spans="1:2" ht="114.75">
      <c r="A30" s="23" t="s">
        <v>353</v>
      </c>
      <c r="B30" s="25" t="s">
        <v>106</v>
      </c>
    </row>
    <row r="31" spans="1:2" ht="140.25">
      <c r="A31" s="23" t="s">
        <v>354</v>
      </c>
      <c r="B31" s="25" t="s">
        <v>106</v>
      </c>
    </row>
    <row r="32" spans="1:2" ht="191.25">
      <c r="A32" s="23" t="s">
        <v>355</v>
      </c>
      <c r="B32" s="25" t="s">
        <v>106</v>
      </c>
    </row>
    <row r="33" spans="1:2" ht="15.75">
      <c r="A33" s="17" t="s">
        <v>78</v>
      </c>
      <c r="B33" s="18"/>
    </row>
    <row r="34" spans="1:2" ht="14.25">
      <c r="A34" s="100" t="s">
        <v>574</v>
      </c>
      <c r="B34" s="93"/>
    </row>
    <row r="35" spans="1:2" ht="14.25">
      <c r="A35" s="100" t="s">
        <v>43</v>
      </c>
      <c r="B35" s="93"/>
    </row>
    <row r="36" spans="1:2" ht="15.75">
      <c r="A36" s="17" t="s">
        <v>77</v>
      </c>
      <c r="B36" s="18"/>
    </row>
    <row r="37" spans="1:2" ht="18">
      <c r="A37" s="51" t="s">
        <v>572</v>
      </c>
      <c r="B37" s="52"/>
    </row>
    <row r="38" spans="1:2" ht="18">
      <c r="A38" s="51" t="s">
        <v>55</v>
      </c>
      <c r="B38" s="53"/>
    </row>
    <row r="39" spans="1:2" ht="18">
      <c r="A39" s="51" t="s">
        <v>362</v>
      </c>
      <c r="B39" s="54"/>
    </row>
    <row r="40" spans="1:2" ht="16.5" thickBot="1">
      <c r="A40" s="96" t="s">
        <v>573</v>
      </c>
      <c r="B40" s="97"/>
    </row>
  </sheetData>
  <sheetProtection/>
  <mergeCells count="10">
    <mergeCell ref="A10:B10"/>
    <mergeCell ref="A11:B11"/>
    <mergeCell ref="B12:B13"/>
    <mergeCell ref="A1:B1"/>
    <mergeCell ref="A3:B3"/>
    <mergeCell ref="A4:B4"/>
    <mergeCell ref="A7:B7"/>
    <mergeCell ref="A8:B8"/>
    <mergeCell ref="A9:B9"/>
    <mergeCell ref="A2:B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49"/>
  <sheetViews>
    <sheetView zoomScalePageLayoutView="0" workbookViewId="0" topLeftCell="A21">
      <selection activeCell="A24" sqref="A24:IV24"/>
    </sheetView>
  </sheetViews>
  <sheetFormatPr defaultColWidth="11.421875" defaultRowHeight="12.75"/>
  <cols>
    <col min="1" max="1" width="64.00390625" style="0" customWidth="1"/>
    <col min="2" max="2" width="47.140625" style="0" customWidth="1"/>
  </cols>
  <sheetData>
    <row r="1" spans="1:2" ht="23.25">
      <c r="A1" s="321" t="s">
        <v>185</v>
      </c>
      <c r="B1" s="322"/>
    </row>
    <row r="2" spans="1:2" ht="20.25">
      <c r="A2" s="315" t="s">
        <v>708</v>
      </c>
      <c r="B2" s="323"/>
    </row>
    <row r="3" spans="1:2" ht="20.25">
      <c r="A3" s="315" t="s">
        <v>120</v>
      </c>
      <c r="B3" s="323"/>
    </row>
    <row r="4" spans="1:2" ht="20.25">
      <c r="A4" s="313" t="s">
        <v>441</v>
      </c>
      <c r="B4" s="324"/>
    </row>
    <row r="5" spans="1:2" ht="15">
      <c r="A5" s="358"/>
      <c r="B5" s="359"/>
    </row>
    <row r="6" spans="1:2" ht="15.75">
      <c r="A6" s="17" t="s">
        <v>6</v>
      </c>
      <c r="B6" s="18" t="s">
        <v>58</v>
      </c>
    </row>
    <row r="7" spans="1:2" ht="88.5" customHeight="1">
      <c r="A7" s="360" t="s">
        <v>551</v>
      </c>
      <c r="B7" s="361"/>
    </row>
    <row r="8" spans="1:2" ht="14.25">
      <c r="A8" s="350" t="s">
        <v>179</v>
      </c>
      <c r="B8" s="351"/>
    </row>
    <row r="9" spans="1:2" ht="14.25">
      <c r="A9" s="350" t="s">
        <v>180</v>
      </c>
      <c r="B9" s="351"/>
    </row>
    <row r="10" spans="1:2" ht="14.25">
      <c r="A10" s="352" t="s">
        <v>181</v>
      </c>
      <c r="B10" s="353"/>
    </row>
    <row r="11" spans="1:2" ht="119.25" customHeight="1">
      <c r="A11" s="213" t="s">
        <v>604</v>
      </c>
      <c r="B11" s="214" t="s">
        <v>141</v>
      </c>
    </row>
    <row r="12" spans="1:2" ht="96.75" customHeight="1">
      <c r="A12" s="61" t="s">
        <v>508</v>
      </c>
      <c r="B12" s="354" t="s">
        <v>106</v>
      </c>
    </row>
    <row r="13" spans="1:2" ht="51">
      <c r="A13" s="61" t="s">
        <v>2</v>
      </c>
      <c r="B13" s="355"/>
    </row>
    <row r="14" spans="1:2" ht="25.5">
      <c r="A14" s="65" t="s">
        <v>113</v>
      </c>
      <c r="B14" s="356"/>
    </row>
    <row r="15" spans="1:2" ht="16.5" customHeight="1">
      <c r="A15" s="69" t="s">
        <v>116</v>
      </c>
      <c r="B15" s="25" t="s">
        <v>106</v>
      </c>
    </row>
    <row r="16" spans="1:2" ht="14.25">
      <c r="A16" s="135" t="s">
        <v>114</v>
      </c>
      <c r="B16" s="189"/>
    </row>
    <row r="17" spans="1:2" ht="14.25">
      <c r="A17" s="64" t="s">
        <v>115</v>
      </c>
      <c r="B17" s="190"/>
    </row>
    <row r="18" spans="1:2" ht="12.75">
      <c r="A18" s="59" t="s">
        <v>148</v>
      </c>
      <c r="B18" s="60" t="s">
        <v>58</v>
      </c>
    </row>
    <row r="19" spans="1:2" ht="18" customHeight="1">
      <c r="A19" s="23" t="s">
        <v>344</v>
      </c>
      <c r="B19" s="25" t="s">
        <v>106</v>
      </c>
    </row>
    <row r="20" spans="1:2" ht="30.75" customHeight="1">
      <c r="A20" s="23" t="s">
        <v>506</v>
      </c>
      <c r="B20" s="25" t="s">
        <v>106</v>
      </c>
    </row>
    <row r="21" spans="1:2" ht="33.75" customHeight="1">
      <c r="A21" s="153" t="s">
        <v>509</v>
      </c>
      <c r="B21" s="25" t="s">
        <v>106</v>
      </c>
    </row>
    <row r="22" spans="1:2" ht="53.25" customHeight="1">
      <c r="A22" s="61" t="s">
        <v>328</v>
      </c>
      <c r="B22" s="25" t="s">
        <v>106</v>
      </c>
    </row>
    <row r="23" spans="1:2" ht="153">
      <c r="A23" s="23" t="s">
        <v>717</v>
      </c>
      <c r="B23" s="25" t="s">
        <v>106</v>
      </c>
    </row>
    <row r="24" spans="1:2" ht="153">
      <c r="A24" s="61" t="s">
        <v>329</v>
      </c>
      <c r="B24" s="25" t="s">
        <v>106</v>
      </c>
    </row>
    <row r="25" spans="1:2" ht="63.75">
      <c r="A25" s="61" t="s">
        <v>330</v>
      </c>
      <c r="B25" s="25" t="s">
        <v>106</v>
      </c>
    </row>
    <row r="26" spans="1:2" ht="153">
      <c r="A26" s="65" t="s">
        <v>331</v>
      </c>
      <c r="B26" s="25" t="s">
        <v>106</v>
      </c>
    </row>
    <row r="27" spans="1:2" ht="153">
      <c r="A27" s="191" t="s">
        <v>332</v>
      </c>
      <c r="B27" s="25" t="s">
        <v>106</v>
      </c>
    </row>
    <row r="28" spans="1:2" ht="25.5">
      <c r="A28" s="192" t="s">
        <v>345</v>
      </c>
      <c r="B28" s="319" t="s">
        <v>106</v>
      </c>
    </row>
    <row r="29" spans="1:2" ht="25.5">
      <c r="A29" s="193" t="s">
        <v>117</v>
      </c>
      <c r="B29" s="357"/>
    </row>
    <row r="30" spans="1:2" ht="51">
      <c r="A30" s="193" t="s">
        <v>118</v>
      </c>
      <c r="B30" s="357"/>
    </row>
    <row r="31" spans="1:2" ht="89.25">
      <c r="A31" s="193" t="s">
        <v>121</v>
      </c>
      <c r="B31" s="357"/>
    </row>
    <row r="32" spans="1:2" ht="72" customHeight="1">
      <c r="A32" s="194" t="s">
        <v>119</v>
      </c>
      <c r="B32" s="337"/>
    </row>
    <row r="33" spans="1:2" ht="51.75" customHeight="1">
      <c r="A33" s="30" t="s">
        <v>346</v>
      </c>
      <c r="B33" s="25" t="s">
        <v>106</v>
      </c>
    </row>
    <row r="34" spans="1:2" ht="89.25">
      <c r="A34" s="30" t="s">
        <v>333</v>
      </c>
      <c r="B34" s="25" t="s">
        <v>106</v>
      </c>
    </row>
    <row r="35" spans="1:2" ht="114.75">
      <c r="A35" s="30" t="s">
        <v>334</v>
      </c>
      <c r="B35" s="25" t="s">
        <v>106</v>
      </c>
    </row>
    <row r="36" spans="1:2" ht="89.25">
      <c r="A36" s="30" t="s">
        <v>335</v>
      </c>
      <c r="B36" s="25" t="s">
        <v>106</v>
      </c>
    </row>
    <row r="37" spans="1:3" ht="64.5" customHeight="1">
      <c r="A37" s="30" t="s">
        <v>507</v>
      </c>
      <c r="B37" s="25" t="s">
        <v>106</v>
      </c>
      <c r="C37" s="8"/>
    </row>
    <row r="38" spans="1:3" ht="96.75" customHeight="1">
      <c r="A38" s="30" t="s">
        <v>588</v>
      </c>
      <c r="B38" s="25" t="s">
        <v>106</v>
      </c>
      <c r="C38" s="8"/>
    </row>
    <row r="39" spans="1:2" ht="82.5" customHeight="1">
      <c r="A39" s="23" t="s">
        <v>504</v>
      </c>
      <c r="B39" s="25" t="s">
        <v>141</v>
      </c>
    </row>
    <row r="40" spans="1:3" ht="42.75" customHeight="1">
      <c r="A40" s="68" t="s">
        <v>503</v>
      </c>
      <c r="B40" s="25" t="s">
        <v>141</v>
      </c>
      <c r="C40" s="8"/>
    </row>
    <row r="41" spans="1:2" ht="306">
      <c r="A41" s="30" t="s">
        <v>336</v>
      </c>
      <c r="B41" s="25" t="s">
        <v>106</v>
      </c>
    </row>
    <row r="42" spans="1:2" ht="153">
      <c r="A42" s="30" t="s">
        <v>337</v>
      </c>
      <c r="B42" s="25" t="s">
        <v>106</v>
      </c>
    </row>
    <row r="43" spans="1:2" ht="12.75">
      <c r="A43" s="59" t="s">
        <v>78</v>
      </c>
      <c r="B43" s="60"/>
    </row>
    <row r="44" spans="1:2" ht="12.75">
      <c r="A44" s="132" t="s">
        <v>408</v>
      </c>
      <c r="B44" s="157"/>
    </row>
    <row r="45" spans="1:2" ht="15.75">
      <c r="A45" s="17" t="s">
        <v>77</v>
      </c>
      <c r="B45" s="18"/>
    </row>
    <row r="46" spans="1:2" ht="18">
      <c r="A46" s="51" t="s">
        <v>572</v>
      </c>
      <c r="B46" s="52"/>
    </row>
    <row r="47" spans="1:2" ht="18">
      <c r="A47" s="51" t="s">
        <v>55</v>
      </c>
      <c r="B47" s="53"/>
    </row>
    <row r="48" spans="1:2" ht="18">
      <c r="A48" s="51" t="s">
        <v>362</v>
      </c>
      <c r="B48" s="54"/>
    </row>
    <row r="49" spans="1:2" ht="16.5" thickBot="1">
      <c r="A49" s="96" t="s">
        <v>573</v>
      </c>
      <c r="B49" s="97"/>
    </row>
  </sheetData>
  <sheetProtection/>
  <mergeCells count="11">
    <mergeCell ref="A8:B8"/>
    <mergeCell ref="A2:B2"/>
    <mergeCell ref="A9:B9"/>
    <mergeCell ref="A10:B10"/>
    <mergeCell ref="B12:B14"/>
    <mergeCell ref="B28:B32"/>
    <mergeCell ref="A1:B1"/>
    <mergeCell ref="A3:B3"/>
    <mergeCell ref="A4:B4"/>
    <mergeCell ref="A5:B5"/>
    <mergeCell ref="A7:B7"/>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C66"/>
  <sheetViews>
    <sheetView zoomScalePageLayoutView="0" workbookViewId="0" topLeftCell="A37">
      <selection activeCell="A42" sqref="A42"/>
    </sheetView>
  </sheetViews>
  <sheetFormatPr defaultColWidth="11.421875" defaultRowHeight="12.75"/>
  <cols>
    <col min="1" max="1" width="69.421875" style="0" customWidth="1"/>
    <col min="2" max="2" width="44.140625" style="0" customWidth="1"/>
  </cols>
  <sheetData>
    <row r="1" spans="1:2" ht="23.25">
      <c r="A1" s="321" t="s">
        <v>185</v>
      </c>
      <c r="B1" s="322"/>
    </row>
    <row r="2" spans="1:2" ht="20.25">
      <c r="A2" s="315" t="s">
        <v>708</v>
      </c>
      <c r="B2" s="323"/>
    </row>
    <row r="3" spans="1:2" ht="20.25">
      <c r="A3" s="315" t="s">
        <v>147</v>
      </c>
      <c r="B3" s="323"/>
    </row>
    <row r="4" spans="1:2" ht="20.25">
      <c r="A4" s="313" t="s">
        <v>441</v>
      </c>
      <c r="B4" s="324"/>
    </row>
    <row r="5" spans="1:2" ht="20.25">
      <c r="A5" s="175"/>
      <c r="B5" s="176"/>
    </row>
    <row r="6" spans="1:2" ht="19.5" customHeight="1">
      <c r="A6" s="17" t="s">
        <v>281</v>
      </c>
      <c r="B6" s="18" t="s">
        <v>58</v>
      </c>
    </row>
    <row r="7" spans="1:2" ht="45.75" customHeight="1">
      <c r="A7" s="75" t="s">
        <v>482</v>
      </c>
      <c r="B7" s="177" t="s">
        <v>106</v>
      </c>
    </row>
    <row r="8" spans="1:2" ht="192.75" customHeight="1">
      <c r="A8" s="178" t="s">
        <v>481</v>
      </c>
      <c r="B8" s="177" t="s">
        <v>106</v>
      </c>
    </row>
    <row r="9" spans="1:2" ht="51.75" customHeight="1">
      <c r="A9" s="75" t="s">
        <v>282</v>
      </c>
      <c r="B9" s="179" t="s">
        <v>106</v>
      </c>
    </row>
    <row r="10" spans="1:2" ht="46.5" customHeight="1">
      <c r="A10" s="75" t="s">
        <v>283</v>
      </c>
      <c r="B10" s="177" t="s">
        <v>106</v>
      </c>
    </row>
    <row r="11" spans="1:2" ht="48.75" customHeight="1">
      <c r="A11" s="75" t="s">
        <v>284</v>
      </c>
      <c r="B11" s="177" t="s">
        <v>106</v>
      </c>
    </row>
    <row r="12" spans="1:2" ht="42.75">
      <c r="A12" s="75" t="s">
        <v>285</v>
      </c>
      <c r="B12" s="177" t="s">
        <v>106</v>
      </c>
    </row>
    <row r="13" spans="1:2" ht="33.75" customHeight="1">
      <c r="A13" s="75" t="s">
        <v>286</v>
      </c>
      <c r="B13" s="177" t="s">
        <v>106</v>
      </c>
    </row>
    <row r="14" spans="1:2" ht="45.75" customHeight="1">
      <c r="A14" s="100" t="s">
        <v>487</v>
      </c>
      <c r="B14" s="177" t="s">
        <v>106</v>
      </c>
    </row>
    <row r="15" spans="1:2" ht="24.75" customHeight="1">
      <c r="A15" s="75" t="s">
        <v>411</v>
      </c>
      <c r="B15" s="177" t="s">
        <v>106</v>
      </c>
    </row>
    <row r="16" spans="1:2" ht="23.25" customHeight="1">
      <c r="A16" s="75" t="s">
        <v>140</v>
      </c>
      <c r="B16" s="177" t="s">
        <v>106</v>
      </c>
    </row>
    <row r="17" spans="1:3" ht="25.5" customHeight="1">
      <c r="A17" s="100" t="s">
        <v>439</v>
      </c>
      <c r="B17" s="177" t="s">
        <v>106</v>
      </c>
      <c r="C17" s="7"/>
    </row>
    <row r="18" spans="1:2" ht="192.75" customHeight="1">
      <c r="A18" s="100" t="s">
        <v>486</v>
      </c>
      <c r="B18" s="177" t="s">
        <v>106</v>
      </c>
    </row>
    <row r="19" spans="1:2" ht="18" customHeight="1">
      <c r="A19" s="75" t="s">
        <v>287</v>
      </c>
      <c r="B19" s="177" t="s">
        <v>106</v>
      </c>
    </row>
    <row r="20" spans="1:2" ht="17.25" customHeight="1">
      <c r="A20" s="100" t="s">
        <v>288</v>
      </c>
      <c r="B20" s="177" t="s">
        <v>106</v>
      </c>
    </row>
    <row r="21" spans="1:2" ht="18" customHeight="1">
      <c r="A21" s="75" t="s">
        <v>289</v>
      </c>
      <c r="B21" s="177" t="s">
        <v>106</v>
      </c>
    </row>
    <row r="22" spans="1:2" ht="28.5">
      <c r="A22" s="80" t="s">
        <v>290</v>
      </c>
      <c r="B22" s="180"/>
    </row>
    <row r="23" spans="1:2" ht="128.25" customHeight="1">
      <c r="A23" s="100" t="s">
        <v>483</v>
      </c>
      <c r="B23" s="177" t="s">
        <v>106</v>
      </c>
    </row>
    <row r="24" spans="1:2" ht="14.25">
      <c r="A24" s="80" t="s">
        <v>291</v>
      </c>
      <c r="B24" s="181"/>
    </row>
    <row r="25" spans="1:2" ht="15">
      <c r="A25" s="182" t="s">
        <v>148</v>
      </c>
      <c r="B25" s="183"/>
    </row>
    <row r="26" spans="1:2" ht="185.25">
      <c r="A26" s="75" t="s">
        <v>293</v>
      </c>
      <c r="B26" s="177" t="s">
        <v>106</v>
      </c>
    </row>
    <row r="27" spans="1:2" ht="142.5">
      <c r="A27" s="75" t="s">
        <v>295</v>
      </c>
      <c r="B27" s="177" t="s">
        <v>106</v>
      </c>
    </row>
    <row r="28" spans="1:2" ht="34.5" customHeight="1">
      <c r="A28" s="100" t="s">
        <v>367</v>
      </c>
      <c r="B28" s="177" t="s">
        <v>106</v>
      </c>
    </row>
    <row r="29" spans="1:2" ht="35.25" customHeight="1">
      <c r="A29" s="100" t="s">
        <v>368</v>
      </c>
      <c r="B29" s="177" t="s">
        <v>106</v>
      </c>
    </row>
    <row r="30" spans="1:2" ht="89.25" customHeight="1">
      <c r="A30" s="184" t="s">
        <v>292</v>
      </c>
      <c r="B30" s="177" t="s">
        <v>106</v>
      </c>
    </row>
    <row r="31" spans="1:2" ht="70.5" customHeight="1">
      <c r="A31" s="202" t="s">
        <v>596</v>
      </c>
      <c r="B31" s="177" t="s">
        <v>106</v>
      </c>
    </row>
    <row r="32" spans="1:2" ht="76.5" customHeight="1">
      <c r="A32" s="75" t="s">
        <v>294</v>
      </c>
      <c r="B32" s="177" t="s">
        <v>106</v>
      </c>
    </row>
    <row r="33" spans="1:2" ht="88.5" customHeight="1">
      <c r="A33" s="75" t="s">
        <v>300</v>
      </c>
      <c r="B33" s="177" t="s">
        <v>106</v>
      </c>
    </row>
    <row r="34" spans="1:2" ht="44.25" customHeight="1">
      <c r="A34" s="75" t="s">
        <v>488</v>
      </c>
      <c r="B34" s="177" t="s">
        <v>106</v>
      </c>
    </row>
    <row r="35" spans="1:2" ht="101.25" customHeight="1">
      <c r="A35" s="100" t="s">
        <v>489</v>
      </c>
      <c r="B35" s="177" t="s">
        <v>106</v>
      </c>
    </row>
    <row r="36" spans="1:2" ht="105" customHeight="1">
      <c r="A36" s="100" t="s">
        <v>490</v>
      </c>
      <c r="B36" s="177" t="s">
        <v>106</v>
      </c>
    </row>
    <row r="38" spans="1:2" ht="34.5" customHeight="1">
      <c r="A38" s="75" t="s">
        <v>142</v>
      </c>
      <c r="B38" s="177" t="s">
        <v>106</v>
      </c>
    </row>
    <row r="39" spans="1:2" ht="49.5" customHeight="1">
      <c r="A39" s="178" t="s">
        <v>149</v>
      </c>
      <c r="B39" s="177" t="s">
        <v>106</v>
      </c>
    </row>
    <row r="40" spans="1:2" ht="15">
      <c r="A40" s="182" t="s">
        <v>148</v>
      </c>
      <c r="B40" s="183"/>
    </row>
    <row r="41" spans="1:2" ht="21.75" customHeight="1">
      <c r="A41" s="100" t="s">
        <v>437</v>
      </c>
      <c r="B41" s="177" t="s">
        <v>106</v>
      </c>
    </row>
    <row r="42" spans="1:2" ht="242.25">
      <c r="A42" s="75" t="s">
        <v>484</v>
      </c>
      <c r="B42" s="177" t="s">
        <v>106</v>
      </c>
    </row>
    <row r="43" spans="1:2" ht="18.75" customHeight="1">
      <c r="A43" s="75" t="s">
        <v>143</v>
      </c>
      <c r="B43" s="177" t="s">
        <v>106</v>
      </c>
    </row>
    <row r="44" spans="1:2" ht="85.5">
      <c r="A44" s="75" t="s">
        <v>299</v>
      </c>
      <c r="B44" s="177" t="s">
        <v>106</v>
      </c>
    </row>
    <row r="45" spans="1:2" ht="28.5">
      <c r="A45" s="75" t="s">
        <v>144</v>
      </c>
      <c r="B45" s="177" t="s">
        <v>106</v>
      </c>
    </row>
    <row r="46" spans="1:2" ht="34.5" customHeight="1">
      <c r="A46" s="75" t="s">
        <v>145</v>
      </c>
      <c r="B46" s="177" t="s">
        <v>106</v>
      </c>
    </row>
    <row r="47" spans="1:2" ht="99.75">
      <c r="A47" s="75" t="s">
        <v>297</v>
      </c>
      <c r="B47" s="177" t="s">
        <v>106</v>
      </c>
    </row>
    <row r="48" spans="1:2" ht="18" customHeight="1">
      <c r="A48" s="182" t="s">
        <v>148</v>
      </c>
      <c r="B48" s="183"/>
    </row>
    <row r="49" spans="1:2" ht="156.75">
      <c r="A49" s="100" t="s">
        <v>431</v>
      </c>
      <c r="B49" s="177" t="s">
        <v>106</v>
      </c>
    </row>
    <row r="50" spans="1:2" ht="167.25" customHeight="1">
      <c r="A50" s="100" t="s">
        <v>432</v>
      </c>
      <c r="B50" s="177" t="s">
        <v>106</v>
      </c>
    </row>
    <row r="51" spans="1:2" ht="114">
      <c r="A51" s="100" t="s">
        <v>296</v>
      </c>
      <c r="B51" s="177" t="s">
        <v>106</v>
      </c>
    </row>
    <row r="52" spans="1:2" ht="128.25">
      <c r="A52" s="100" t="s">
        <v>433</v>
      </c>
      <c r="B52" s="177" t="s">
        <v>106</v>
      </c>
    </row>
    <row r="53" spans="1:2" ht="99.75">
      <c r="A53" s="100" t="s">
        <v>298</v>
      </c>
      <c r="B53" s="177" t="s">
        <v>106</v>
      </c>
    </row>
    <row r="54" spans="1:2" ht="117.75" customHeight="1">
      <c r="A54" s="100" t="s">
        <v>485</v>
      </c>
      <c r="B54" s="177" t="s">
        <v>106</v>
      </c>
    </row>
    <row r="55" spans="1:2" ht="356.25">
      <c r="A55" s="100" t="s">
        <v>301</v>
      </c>
      <c r="B55" s="177" t="s">
        <v>106</v>
      </c>
    </row>
    <row r="56" spans="1:2" ht="14.25">
      <c r="A56" s="80" t="s">
        <v>150</v>
      </c>
      <c r="B56" s="181"/>
    </row>
    <row r="57" spans="1:2" ht="207.75" customHeight="1">
      <c r="A57" s="185" t="s">
        <v>151</v>
      </c>
      <c r="B57" s="179" t="s">
        <v>141</v>
      </c>
    </row>
    <row r="58" spans="1:3" ht="55.5" customHeight="1">
      <c r="A58" s="100" t="s">
        <v>438</v>
      </c>
      <c r="B58" s="177" t="s">
        <v>141</v>
      </c>
      <c r="C58" s="8"/>
    </row>
    <row r="59" spans="1:2" ht="199.5">
      <c r="A59" s="186" t="s">
        <v>434</v>
      </c>
      <c r="B59" s="177" t="s">
        <v>141</v>
      </c>
    </row>
    <row r="60" spans="1:2" ht="15">
      <c r="A60" s="182" t="s">
        <v>78</v>
      </c>
      <c r="B60" s="183" t="s">
        <v>58</v>
      </c>
    </row>
    <row r="61" spans="1:2" ht="14.25">
      <c r="A61" s="187" t="s">
        <v>146</v>
      </c>
      <c r="B61" s="188" t="s">
        <v>339</v>
      </c>
    </row>
    <row r="62" spans="1:2" ht="15.75">
      <c r="A62" s="17" t="s">
        <v>77</v>
      </c>
      <c r="B62" s="18"/>
    </row>
    <row r="63" spans="1:2" ht="18">
      <c r="A63" s="51" t="s">
        <v>572</v>
      </c>
      <c r="B63" s="52"/>
    </row>
    <row r="64" spans="1:2" ht="18">
      <c r="A64" s="51" t="s">
        <v>55</v>
      </c>
      <c r="B64" s="53"/>
    </row>
    <row r="65" spans="1:2" ht="18">
      <c r="A65" s="51" t="s">
        <v>362</v>
      </c>
      <c r="B65" s="54"/>
    </row>
    <row r="66" spans="1:2" ht="16.5" thickBot="1">
      <c r="A66" s="96" t="s">
        <v>573</v>
      </c>
      <c r="B66" s="97"/>
    </row>
  </sheetData>
  <sheetProtection/>
  <mergeCells count="4">
    <mergeCell ref="A1:B1"/>
    <mergeCell ref="A3:B3"/>
    <mergeCell ref="A4:B4"/>
    <mergeCell ref="A2:B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62"/>
  <sheetViews>
    <sheetView zoomScalePageLayoutView="0" workbookViewId="0" topLeftCell="A25">
      <selection activeCell="A25" sqref="A25"/>
    </sheetView>
  </sheetViews>
  <sheetFormatPr defaultColWidth="11.421875" defaultRowHeight="12.75"/>
  <cols>
    <col min="1" max="1" width="59.28125" style="0" customWidth="1"/>
    <col min="2" max="2" width="58.28125" style="0" customWidth="1"/>
  </cols>
  <sheetData>
    <row r="1" spans="1:2" ht="23.25">
      <c r="A1" s="321" t="s">
        <v>185</v>
      </c>
      <c r="B1" s="322"/>
    </row>
    <row r="2" spans="1:2" ht="20.25">
      <c r="A2" s="315" t="s">
        <v>708</v>
      </c>
      <c r="B2" s="323"/>
    </row>
    <row r="3" spans="1:2" ht="20.25">
      <c r="A3" s="315" t="s">
        <v>167</v>
      </c>
      <c r="B3" s="323"/>
    </row>
    <row r="4" spans="1:2" ht="20.25">
      <c r="A4" s="313" t="s">
        <v>441</v>
      </c>
      <c r="B4" s="324"/>
    </row>
    <row r="5" spans="1:2" ht="14.25">
      <c r="A5" s="9"/>
      <c r="B5" s="10"/>
    </row>
    <row r="6" spans="1:2" ht="15.75">
      <c r="A6" s="17" t="s">
        <v>6</v>
      </c>
      <c r="B6" s="18" t="s">
        <v>58</v>
      </c>
    </row>
    <row r="7" spans="1:2" ht="153">
      <c r="A7" s="168" t="s">
        <v>516</v>
      </c>
      <c r="B7" s="25" t="s">
        <v>106</v>
      </c>
    </row>
    <row r="8" spans="1:2" ht="191.25">
      <c r="A8" s="169" t="s">
        <v>520</v>
      </c>
      <c r="B8" s="25" t="s">
        <v>106</v>
      </c>
    </row>
    <row r="9" spans="1:2" ht="12.75">
      <c r="A9" s="164" t="s">
        <v>163</v>
      </c>
      <c r="B9" s="131"/>
    </row>
    <row r="10" spans="1:2" ht="82.5" customHeight="1">
      <c r="A10" s="170" t="s">
        <v>513</v>
      </c>
      <c r="B10" s="25" t="s">
        <v>141</v>
      </c>
    </row>
    <row r="11" spans="1:2" ht="12.75">
      <c r="A11" s="164" t="s">
        <v>249</v>
      </c>
      <c r="B11" s="131"/>
    </row>
    <row r="12" spans="1:2" ht="33" customHeight="1">
      <c r="A12" s="171" t="s">
        <v>511</v>
      </c>
      <c r="B12" s="25"/>
    </row>
    <row r="13" spans="1:2" ht="12.75">
      <c r="A13" s="164" t="s">
        <v>164</v>
      </c>
      <c r="B13" s="131"/>
    </row>
    <row r="14" spans="1:2" ht="16.5" customHeight="1">
      <c r="A14" s="153" t="s">
        <v>522</v>
      </c>
      <c r="B14" s="25" t="s">
        <v>141</v>
      </c>
    </row>
    <row r="15" spans="1:2" ht="12.75">
      <c r="A15" s="164" t="s">
        <v>165</v>
      </c>
      <c r="B15" s="131"/>
    </row>
    <row r="16" spans="1:2" ht="15" customHeight="1">
      <c r="A16" s="153" t="s">
        <v>521</v>
      </c>
      <c r="B16" s="25" t="s">
        <v>141</v>
      </c>
    </row>
    <row r="17" spans="1:2" ht="12.75">
      <c r="A17" s="164" t="s">
        <v>514</v>
      </c>
      <c r="B17" s="131"/>
    </row>
    <row r="18" spans="1:2" ht="28.5" customHeight="1">
      <c r="A18" s="69" t="s">
        <v>515</v>
      </c>
      <c r="B18" s="25" t="s">
        <v>141</v>
      </c>
    </row>
    <row r="19" spans="1:2" ht="12.75">
      <c r="A19" s="172" t="s">
        <v>148</v>
      </c>
      <c r="B19" s="34"/>
    </row>
    <row r="20" spans="1:2" ht="33.75" customHeight="1">
      <c r="A20" s="132" t="s">
        <v>519</v>
      </c>
      <c r="B20" s="25" t="s">
        <v>141</v>
      </c>
    </row>
    <row r="21" spans="1:2" ht="73.5" customHeight="1">
      <c r="A21" s="132" t="s">
        <v>524</v>
      </c>
      <c r="B21" s="25" t="s">
        <v>141</v>
      </c>
    </row>
    <row r="22" spans="1:2" ht="93.75" customHeight="1">
      <c r="A22" s="65" t="s">
        <v>350</v>
      </c>
      <c r="B22" s="25" t="s">
        <v>141</v>
      </c>
    </row>
    <row r="23" spans="1:2" ht="191.25">
      <c r="A23" s="65" t="s">
        <v>512</v>
      </c>
      <c r="B23" s="25" t="s">
        <v>141</v>
      </c>
    </row>
    <row r="24" spans="1:2" ht="66" customHeight="1">
      <c r="A24" s="65" t="s">
        <v>252</v>
      </c>
      <c r="B24" s="25" t="s">
        <v>141</v>
      </c>
    </row>
    <row r="25" spans="1:2" ht="160.5" customHeight="1">
      <c r="A25" s="163" t="s">
        <v>718</v>
      </c>
      <c r="B25" s="25" t="s">
        <v>141</v>
      </c>
    </row>
    <row r="26" spans="1:2" ht="204">
      <c r="A26" s="42" t="s">
        <v>256</v>
      </c>
      <c r="B26" s="25" t="s">
        <v>141</v>
      </c>
    </row>
    <row r="27" spans="1:2" ht="204">
      <c r="A27" s="20" t="s">
        <v>253</v>
      </c>
      <c r="B27" s="25" t="s">
        <v>141</v>
      </c>
    </row>
    <row r="28" spans="1:2" ht="409.5">
      <c r="A28" s="30" t="s">
        <v>251</v>
      </c>
      <c r="B28" s="25" t="s">
        <v>141</v>
      </c>
    </row>
    <row r="29" spans="1:2" ht="12.75">
      <c r="A29" s="30" t="s">
        <v>81</v>
      </c>
      <c r="B29" s="25" t="s">
        <v>141</v>
      </c>
    </row>
    <row r="30" spans="1:2" ht="76.5">
      <c r="A30" s="173" t="s">
        <v>250</v>
      </c>
      <c r="B30" s="25" t="s">
        <v>141</v>
      </c>
    </row>
    <row r="31" spans="1:2" ht="12.75">
      <c r="A31" s="65" t="s">
        <v>82</v>
      </c>
      <c r="B31" s="25" t="s">
        <v>141</v>
      </c>
    </row>
    <row r="32" spans="1:2" ht="12.75">
      <c r="A32" s="65" t="s">
        <v>83</v>
      </c>
      <c r="B32" s="25" t="s">
        <v>141</v>
      </c>
    </row>
    <row r="33" spans="1:2" ht="66" customHeight="1">
      <c r="A33" s="65" t="s">
        <v>255</v>
      </c>
      <c r="B33" s="25" t="s">
        <v>141</v>
      </c>
    </row>
    <row r="34" spans="1:2" ht="25.5">
      <c r="A34" s="65" t="s">
        <v>84</v>
      </c>
      <c r="B34" s="25" t="s">
        <v>141</v>
      </c>
    </row>
    <row r="35" spans="1:2" ht="18.75" customHeight="1">
      <c r="A35" s="65" t="s">
        <v>85</v>
      </c>
      <c r="B35" s="25" t="s">
        <v>141</v>
      </c>
    </row>
    <row r="36" spans="1:2" ht="25.5">
      <c r="A36" s="174" t="s">
        <v>364</v>
      </c>
      <c r="B36" s="25" t="s">
        <v>141</v>
      </c>
    </row>
    <row r="37" spans="1:2" ht="30" customHeight="1">
      <c r="A37" s="132" t="s">
        <v>517</v>
      </c>
      <c r="B37" s="25" t="s">
        <v>141</v>
      </c>
    </row>
    <row r="38" spans="1:2" ht="21.75" customHeight="1">
      <c r="A38" s="132" t="s">
        <v>518</v>
      </c>
      <c r="B38" s="25" t="s">
        <v>141</v>
      </c>
    </row>
    <row r="39" spans="1:2" ht="30.75" customHeight="1">
      <c r="A39" s="132" t="s">
        <v>523</v>
      </c>
      <c r="B39" s="25" t="s">
        <v>141</v>
      </c>
    </row>
    <row r="40" spans="1:2" ht="17.25" customHeight="1">
      <c r="A40" s="65" t="s">
        <v>86</v>
      </c>
      <c r="B40" s="25" t="s">
        <v>141</v>
      </c>
    </row>
    <row r="41" spans="1:2" ht="127.5">
      <c r="A41" s="163" t="s">
        <v>254</v>
      </c>
      <c r="B41" s="25" t="s">
        <v>141</v>
      </c>
    </row>
    <row r="42" spans="1:2" ht="63.75">
      <c r="A42" s="37" t="s">
        <v>166</v>
      </c>
      <c r="B42" s="25" t="s">
        <v>141</v>
      </c>
    </row>
    <row r="43" spans="1:2" ht="165.75">
      <c r="A43" s="161" t="s">
        <v>257</v>
      </c>
      <c r="B43" s="25" t="s">
        <v>141</v>
      </c>
    </row>
    <row r="44" spans="1:2" ht="12.75">
      <c r="A44" s="37" t="s">
        <v>87</v>
      </c>
      <c r="B44" s="362" t="s">
        <v>141</v>
      </c>
    </row>
    <row r="45" spans="1:2" ht="51">
      <c r="A45" s="70" t="s">
        <v>88</v>
      </c>
      <c r="B45" s="362"/>
    </row>
    <row r="46" spans="1:2" ht="114.75">
      <c r="A46" s="173" t="s">
        <v>89</v>
      </c>
      <c r="B46" s="363"/>
    </row>
    <row r="47" spans="1:2" ht="42" customHeight="1">
      <c r="A47" s="173" t="s">
        <v>525</v>
      </c>
      <c r="B47" s="25" t="s">
        <v>141</v>
      </c>
    </row>
    <row r="48" spans="1:2" ht="219.75" customHeight="1">
      <c r="A48" s="30" t="s">
        <v>258</v>
      </c>
      <c r="B48" s="25" t="s">
        <v>141</v>
      </c>
    </row>
    <row r="49" spans="1:2" ht="102">
      <c r="A49" s="30" t="s">
        <v>259</v>
      </c>
      <c r="B49" s="25" t="s">
        <v>141</v>
      </c>
    </row>
    <row r="50" spans="1:2" ht="63.75">
      <c r="A50" s="30" t="s">
        <v>260</v>
      </c>
      <c r="B50" s="25" t="s">
        <v>141</v>
      </c>
    </row>
    <row r="51" spans="1:2" ht="114.75">
      <c r="A51" s="30" t="s">
        <v>261</v>
      </c>
      <c r="B51" s="25" t="s">
        <v>141</v>
      </c>
    </row>
    <row r="52" spans="1:2" ht="127.5">
      <c r="A52" s="30" t="s">
        <v>262</v>
      </c>
      <c r="B52" s="25" t="s">
        <v>141</v>
      </c>
    </row>
    <row r="53" spans="1:2" ht="331.5">
      <c r="A53" s="30" t="s">
        <v>263</v>
      </c>
      <c r="B53" s="25" t="s">
        <v>141</v>
      </c>
    </row>
    <row r="54" spans="1:2" ht="102">
      <c r="A54" s="30" t="s">
        <v>264</v>
      </c>
      <c r="B54" s="25" t="s">
        <v>141</v>
      </c>
    </row>
    <row r="55" spans="1:2" ht="191.25">
      <c r="A55" s="30" t="s">
        <v>265</v>
      </c>
      <c r="B55" s="25" t="s">
        <v>141</v>
      </c>
    </row>
    <row r="56" spans="1:2" ht="12.75">
      <c r="A56" s="172" t="s">
        <v>78</v>
      </c>
      <c r="B56" s="34"/>
    </row>
    <row r="57" spans="1:2" ht="12.75">
      <c r="A57" s="155" t="s">
        <v>538</v>
      </c>
      <c r="B57" s="157"/>
    </row>
    <row r="58" spans="1:2" ht="12.75">
      <c r="A58" s="172" t="s">
        <v>77</v>
      </c>
      <c r="B58" s="34"/>
    </row>
    <row r="59" spans="1:2" ht="18">
      <c r="A59" s="51" t="s">
        <v>572</v>
      </c>
      <c r="B59" s="52"/>
    </row>
    <row r="60" spans="1:2" ht="18">
      <c r="A60" s="51" t="s">
        <v>55</v>
      </c>
      <c r="B60" s="53"/>
    </row>
    <row r="61" spans="1:2" ht="18">
      <c r="A61" s="51" t="s">
        <v>362</v>
      </c>
      <c r="B61" s="54"/>
    </row>
    <row r="62" spans="1:2" ht="16.5" thickBot="1">
      <c r="A62" s="96" t="s">
        <v>573</v>
      </c>
      <c r="B62" s="97"/>
    </row>
  </sheetData>
  <sheetProtection/>
  <mergeCells count="5">
    <mergeCell ref="A1:B1"/>
    <mergeCell ref="A3:B3"/>
    <mergeCell ref="A4:B4"/>
    <mergeCell ref="B44:B46"/>
    <mergeCell ref="A2:B2"/>
  </mergeCells>
  <printOptions/>
  <pageMargins left="0.7" right="0.7" top="0.75" bottom="0.75" header="0.3" footer="0.3"/>
  <pageSetup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B44"/>
  <sheetViews>
    <sheetView zoomScalePageLayoutView="0" workbookViewId="0" topLeftCell="A1">
      <selection activeCell="A1" sqref="A1:B1"/>
    </sheetView>
  </sheetViews>
  <sheetFormatPr defaultColWidth="11.421875" defaultRowHeight="12.75"/>
  <cols>
    <col min="1" max="1" width="54.8515625" style="0" customWidth="1"/>
    <col min="2" max="2" width="55.7109375" style="0" customWidth="1"/>
  </cols>
  <sheetData>
    <row r="1" spans="1:2" ht="23.25">
      <c r="A1" s="321" t="s">
        <v>185</v>
      </c>
      <c r="B1" s="322"/>
    </row>
    <row r="2" spans="1:2" ht="20.25">
      <c r="A2" s="315" t="s">
        <v>708</v>
      </c>
      <c r="B2" s="323"/>
    </row>
    <row r="3" spans="1:2" ht="20.25">
      <c r="A3" s="315" t="s">
        <v>169</v>
      </c>
      <c r="B3" s="323"/>
    </row>
    <row r="4" spans="1:2" ht="20.25">
      <c r="A4" s="313" t="s">
        <v>430</v>
      </c>
      <c r="B4" s="324"/>
    </row>
    <row r="5" spans="1:2" ht="15">
      <c r="A5" s="159"/>
      <c r="B5" s="160"/>
    </row>
    <row r="6" spans="1:2" ht="15.75">
      <c r="A6" s="17" t="s">
        <v>6</v>
      </c>
      <c r="B6" s="18" t="s">
        <v>58</v>
      </c>
    </row>
    <row r="7" spans="1:2" ht="127.5">
      <c r="A7" s="132" t="s">
        <v>266</v>
      </c>
      <c r="B7" s="25" t="s">
        <v>106</v>
      </c>
    </row>
    <row r="8" spans="1:2" ht="26.25" customHeight="1">
      <c r="A8" s="161" t="s">
        <v>168</v>
      </c>
      <c r="B8" s="25" t="s">
        <v>106</v>
      </c>
    </row>
    <row r="9" spans="1:2" ht="12.75">
      <c r="A9" s="162" t="s">
        <v>162</v>
      </c>
      <c r="B9" s="131"/>
    </row>
    <row r="10" spans="1:2" ht="63.75">
      <c r="A10" s="163" t="s">
        <v>528</v>
      </c>
      <c r="B10" s="25" t="s">
        <v>106</v>
      </c>
    </row>
    <row r="11" spans="1:2" ht="12.75">
      <c r="A11" s="162" t="s">
        <v>163</v>
      </c>
      <c r="B11" s="131"/>
    </row>
    <row r="12" spans="1:2" ht="102">
      <c r="A12" s="65" t="s">
        <v>526</v>
      </c>
      <c r="B12" s="25" t="s">
        <v>141</v>
      </c>
    </row>
    <row r="13" spans="1:2" ht="12.75">
      <c r="A13" s="164" t="s">
        <v>164</v>
      </c>
      <c r="B13" s="131"/>
    </row>
    <row r="14" spans="1:2" ht="12.75">
      <c r="A14" s="153" t="s">
        <v>90</v>
      </c>
      <c r="B14" s="25" t="s">
        <v>141</v>
      </c>
    </row>
    <row r="15" spans="1:2" ht="12.75">
      <c r="A15" s="164" t="s">
        <v>165</v>
      </c>
      <c r="B15" s="131"/>
    </row>
    <row r="16" spans="1:2" ht="12.75">
      <c r="A16" s="203">
        <v>4000000000</v>
      </c>
      <c r="B16" s="25" t="s">
        <v>141</v>
      </c>
    </row>
    <row r="17" spans="1:2" ht="12.75">
      <c r="A17" s="164" t="s">
        <v>514</v>
      </c>
      <c r="B17" s="131"/>
    </row>
    <row r="18" spans="1:2" ht="27.75" customHeight="1">
      <c r="A18" s="153" t="s">
        <v>527</v>
      </c>
      <c r="B18" s="25" t="s">
        <v>141</v>
      </c>
    </row>
    <row r="19" spans="1:2" ht="15.75">
      <c r="A19" s="17" t="s">
        <v>148</v>
      </c>
      <c r="B19" s="18" t="s">
        <v>58</v>
      </c>
    </row>
    <row r="20" spans="1:2" ht="89.25">
      <c r="A20" s="65" t="s">
        <v>269</v>
      </c>
      <c r="B20" s="25" t="s">
        <v>106</v>
      </c>
    </row>
    <row r="21" spans="1:2" ht="204">
      <c r="A21" s="65" t="s">
        <v>270</v>
      </c>
      <c r="B21" s="25" t="s">
        <v>106</v>
      </c>
    </row>
    <row r="22" spans="1:2" ht="63.75">
      <c r="A22" s="65" t="s">
        <v>252</v>
      </c>
      <c r="B22" s="25" t="s">
        <v>106</v>
      </c>
    </row>
    <row r="23" spans="1:2" ht="38.25">
      <c r="A23" s="165" t="s">
        <v>365</v>
      </c>
      <c r="B23" s="25" t="s">
        <v>106</v>
      </c>
    </row>
    <row r="24" spans="1:2" ht="76.5">
      <c r="A24" s="166" t="s">
        <v>267</v>
      </c>
      <c r="B24" s="25" t="s">
        <v>106</v>
      </c>
    </row>
    <row r="25" spans="1:2" ht="63.75">
      <c r="A25" s="132" t="s">
        <v>422</v>
      </c>
      <c r="B25" s="25" t="s">
        <v>106</v>
      </c>
    </row>
    <row r="26" spans="1:2" ht="127.5">
      <c r="A26" s="65" t="s">
        <v>271</v>
      </c>
      <c r="B26" s="25" t="s">
        <v>106</v>
      </c>
    </row>
    <row r="27" spans="1:2" ht="25.5">
      <c r="A27" s="132" t="s">
        <v>366</v>
      </c>
      <c r="B27" s="25" t="s">
        <v>106</v>
      </c>
    </row>
    <row r="28" spans="1:2" ht="153">
      <c r="A28" s="163" t="s">
        <v>268</v>
      </c>
      <c r="B28" s="25" t="s">
        <v>106</v>
      </c>
    </row>
    <row r="29" spans="1:2" ht="127.5">
      <c r="A29" s="167" t="s">
        <v>272</v>
      </c>
      <c r="B29" s="25" t="s">
        <v>106</v>
      </c>
    </row>
    <row r="30" spans="1:2" ht="153">
      <c r="A30" s="167" t="s">
        <v>273</v>
      </c>
      <c r="B30" s="25" t="s">
        <v>106</v>
      </c>
    </row>
    <row r="31" spans="1:2" ht="153">
      <c r="A31" s="167" t="s">
        <v>274</v>
      </c>
      <c r="B31" s="25" t="s">
        <v>106</v>
      </c>
    </row>
    <row r="32" spans="1:2" ht="102">
      <c r="A32" s="167" t="s">
        <v>275</v>
      </c>
      <c r="B32" s="25" t="s">
        <v>106</v>
      </c>
    </row>
    <row r="33" spans="1:2" ht="76.5">
      <c r="A33" s="167" t="s">
        <v>276</v>
      </c>
      <c r="B33" s="25" t="s">
        <v>106</v>
      </c>
    </row>
    <row r="34" spans="1:2" ht="140.25">
      <c r="A34" s="167" t="s">
        <v>277</v>
      </c>
      <c r="B34" s="25" t="s">
        <v>106</v>
      </c>
    </row>
    <row r="35" spans="1:2" ht="134.25" customHeight="1">
      <c r="A35" s="163" t="s">
        <v>278</v>
      </c>
      <c r="B35" s="25" t="s">
        <v>106</v>
      </c>
    </row>
    <row r="36" spans="1:2" ht="357">
      <c r="A36" s="167" t="s">
        <v>279</v>
      </c>
      <c r="B36" s="25" t="s">
        <v>106</v>
      </c>
    </row>
    <row r="37" spans="1:2" ht="204">
      <c r="A37" s="167" t="s">
        <v>280</v>
      </c>
      <c r="B37" s="25" t="s">
        <v>106</v>
      </c>
    </row>
    <row r="38" spans="1:2" ht="15.75">
      <c r="A38" s="17" t="s">
        <v>78</v>
      </c>
      <c r="B38" s="18"/>
    </row>
    <row r="39" spans="1:2" ht="12.75">
      <c r="A39" s="155" t="s">
        <v>538</v>
      </c>
      <c r="B39" s="72"/>
    </row>
    <row r="40" spans="1:2" ht="15.75">
      <c r="A40" s="17" t="s">
        <v>77</v>
      </c>
      <c r="B40" s="18"/>
    </row>
    <row r="41" spans="1:2" ht="18">
      <c r="A41" s="51" t="s">
        <v>572</v>
      </c>
      <c r="B41" s="52"/>
    </row>
    <row r="42" spans="1:2" ht="18">
      <c r="A42" s="51" t="s">
        <v>55</v>
      </c>
      <c r="B42" s="53"/>
    </row>
    <row r="43" spans="1:2" ht="18">
      <c r="A43" s="51" t="s">
        <v>362</v>
      </c>
      <c r="B43" s="54"/>
    </row>
    <row r="44" spans="1:2" ht="16.5" thickBot="1">
      <c r="A44" s="96" t="s">
        <v>573</v>
      </c>
      <c r="B44" s="97"/>
    </row>
  </sheetData>
  <sheetProtection/>
  <mergeCells count="4">
    <mergeCell ref="A1:B1"/>
    <mergeCell ref="A3:B3"/>
    <mergeCell ref="A4:B4"/>
    <mergeCell ref="A2:B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Marsh &amp; McLennan Companies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Marsh</dc:creator>
  <cp:keywords/>
  <dc:description/>
  <cp:lastModifiedBy>lida.grq</cp:lastModifiedBy>
  <cp:lastPrinted>2018-02-28T23:21:09Z</cp:lastPrinted>
  <dcterms:created xsi:type="dcterms:W3CDTF">2012-09-10T13:26:10Z</dcterms:created>
  <dcterms:modified xsi:type="dcterms:W3CDTF">2019-03-14T20:56:19Z</dcterms:modified>
  <cp:category/>
  <cp:version/>
  <cp:contentType/>
  <cp:contentStatus/>
</cp:coreProperties>
</file>