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0" windowWidth="17790" windowHeight="9825" activeTab="0"/>
  </bookViews>
  <sheets>
    <sheet name="PRESUP UNIDO CONVOCATORIA" sheetId="1" r:id="rId1"/>
  </sheets>
  <definedNames>
    <definedName name="_xlnm.Print_Area" localSheetId="0">'PRESUP UNIDO CONVOCATORIA'!$A$1:$F$131</definedName>
    <definedName name="OLE_LINK1" localSheetId="0">'PRESUP UNIDO CONVOCATORIA'!#REF!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<sst xmlns="http://schemas.openxmlformats.org/spreadsheetml/2006/main" count="232" uniqueCount="125">
  <si>
    <t xml:space="preserve">No </t>
  </si>
  <si>
    <t>DESCRIPCIÓN</t>
  </si>
  <si>
    <t xml:space="preserve"> </t>
  </si>
  <si>
    <t>CANT</t>
  </si>
  <si>
    <t>VALOR/UN</t>
  </si>
  <si>
    <t>VALOR/TOT</t>
  </si>
  <si>
    <t>UN</t>
  </si>
  <si>
    <t>m2</t>
  </si>
  <si>
    <t xml:space="preserve">ELABORADO POR: OFICINA DE PLANEACIÓN U.T.P. ARQ. NORMA LUCIA CARDONA V.  </t>
  </si>
  <si>
    <t xml:space="preserve">CAMPAMENTO GENERAL. Guadua, Esterilla, teja de zinc, piso en aglomerado apisonado, y tableros de madera levantados del piso </t>
  </si>
  <si>
    <t>un</t>
  </si>
  <si>
    <t>Aseo General final retiro de sobrantes</t>
  </si>
  <si>
    <t xml:space="preserve">SUBTOTAL </t>
  </si>
  <si>
    <t>ADMINISTRACIÓN</t>
  </si>
  <si>
    <t>UTILIDAD</t>
  </si>
  <si>
    <t>IMPREVISTOS</t>
  </si>
  <si>
    <t>I.V.A (SOBRE UTILIDAD)</t>
  </si>
  <si>
    <t>m</t>
  </si>
  <si>
    <t>gl</t>
  </si>
  <si>
    <t>UTP, PRESUPUESTO DETALLADO DE OBRAS DE CONVOCATORIA 2010</t>
  </si>
  <si>
    <t xml:space="preserve">SUBTOTAL 1. </t>
  </si>
  <si>
    <t>3. SUBTOTAL  OBRA CIVIL</t>
  </si>
  <si>
    <t>4.  CIENCIAS DEL DEPORTE Y LA RECREACION</t>
  </si>
  <si>
    <t>1. GENERALES</t>
  </si>
  <si>
    <t>Resanes y pintura paredes .Inc. filos y dilataciones</t>
  </si>
  <si>
    <t>Resanes y pintura cielos. Inc. filos y dilataciones</t>
  </si>
  <si>
    <t>2. SUBTOTAL  OBRA CIVIL</t>
  </si>
  <si>
    <t>Demolicion muro en ladrilo para machones en concreto. (0,25m*0,15m)*8un* 0,90m</t>
  </si>
  <si>
    <t>Sellado de ventanas existentes. H maxima 1,30m</t>
  </si>
  <si>
    <t>Suministro e instalacion divisiones en aluminio y vidrio  4mm. H=0,90m</t>
  </si>
  <si>
    <t>Calculo, construccion e instalacion  estructura para escalera metalica, .</t>
  </si>
  <si>
    <t>Retiro y reinstalacion de Cielo raso falso y retiro de tejas de cubierta en cafeteria y wc</t>
  </si>
  <si>
    <t>Suministro e instalacion de claraboyas  sobre wc y cafeteria</t>
  </si>
  <si>
    <t>Suministro e instalacion rejillas en  PVC tipo colmena en cielo raso wc y cocina.</t>
  </si>
  <si>
    <t>Resanes estuco y pintura sobre muros existentes</t>
  </si>
  <si>
    <t>Suministro e instalacion cielo raso falso en gyplack junta perdida sobre oficina. Inc. sellos, pintura tres manos</t>
  </si>
  <si>
    <t>Resane y repinte paredes efectadas</t>
  </si>
  <si>
    <t>4. SUBTOTAL  OBRA CIVIL</t>
  </si>
  <si>
    <t>Resane y repinte paredes afectadas</t>
  </si>
  <si>
    <t>6. SUBTOTAL  OBRA CIVIL</t>
  </si>
  <si>
    <t>Resane y repinte cielo raso</t>
  </si>
  <si>
    <t xml:space="preserve">Resane y repinte paredes </t>
  </si>
  <si>
    <t>Suministro e instacion dintel en gyplack h= 0,40</t>
  </si>
  <si>
    <t>Desmonte, retiro y reinstalacion ventanas oficina de planeacion</t>
  </si>
  <si>
    <t>BELLAS ARTES Y HUMANIDADES. Adecuacion de espacios de maestria y oficina de extencion</t>
  </si>
  <si>
    <t>Desmonte y retiro vidrio templado y puerta existente</t>
  </si>
  <si>
    <t>Pulida, desmanchado , encerada y brillada pisos en terrazo</t>
  </si>
  <si>
    <t>Resane y repinte pintura paredes</t>
  </si>
  <si>
    <t>Pulida,resanes, desmanchado , encerada y brillada pisos en terrazo</t>
  </si>
  <si>
    <t>Desmonte marco y puerta metalica. ( 0,9*2,30*2)</t>
  </si>
  <si>
    <t>8. SUBTOTAL  OBRA CIVIL</t>
  </si>
  <si>
    <t>9. SUBTOTAL  OBRA CIVIL</t>
  </si>
  <si>
    <t>Localización y replanteo</t>
  </si>
  <si>
    <t>Construccion machones en concreto. Incluye hierro. (0,20m*0,15m*0,9m*)*9un</t>
  </si>
  <si>
    <t>Recorte y remate baranda metálica existente</t>
  </si>
  <si>
    <t>Retiro y reubicacion maquinaria. Inc. montacargas liviano</t>
  </si>
  <si>
    <t>Construccion adicion muro en ladrillo. Incluye despeje de hierro machon y remate final</t>
  </si>
  <si>
    <t>Suministro e instalacion baranda metalica en tuberia estructural cuadrada igual a existente</t>
  </si>
  <si>
    <t>Revoque muros</t>
  </si>
  <si>
    <t>Estuco y pintura muro adicional antepecho</t>
  </si>
  <si>
    <t>Resanes y repinte muro antepecho h= 0,90 m</t>
  </si>
  <si>
    <t>Demolicion antepecho muro doble en ladrillo. (of de profesores)</t>
  </si>
  <si>
    <t>OFICINA DE PERSONAL</t>
  </si>
  <si>
    <t>Resane y repinte paredes. (toda la oficina personal y sandra)</t>
  </si>
  <si>
    <t>Pulida, desmanchado , encerada y brillada pisos en terrazo. (toda la oficina personal y sandra   )</t>
  </si>
  <si>
    <t>Suministro e instalacion muros en gyplack dos caras H= 2,50m. Inc. sellos y pintura tres manos de primera</t>
  </si>
  <si>
    <t>OFICINA DE PLANEACION</t>
  </si>
  <si>
    <t>5.  TECNOLOGIA ELECTRICA. E 201 Y E110</t>
  </si>
  <si>
    <t>6.  VICERRECTORIA ADMINISTRATIVA</t>
  </si>
  <si>
    <t>6. ADECUACION ESPACIOS OFICINA DE PERSONAL Y PLANEACION</t>
  </si>
  <si>
    <t>7.  VICERRECTORIA ACADEMICA</t>
  </si>
  <si>
    <t>7. SUBTOTAL  OBRA CIVIL</t>
  </si>
  <si>
    <t>9. EMISORA</t>
  </si>
  <si>
    <r>
      <t xml:space="preserve">Cambio de vidrios 4 mm. en ventanas selladas por vidrios </t>
    </r>
    <r>
      <rPr>
        <sz val="11"/>
        <rFont val="Arial"/>
        <family val="2"/>
      </rPr>
      <t>granizados</t>
    </r>
    <r>
      <rPr>
        <sz val="11"/>
        <color indexed="10"/>
        <rFont val="Arial"/>
        <family val="2"/>
      </rPr>
      <t xml:space="preserve">. </t>
    </r>
    <r>
      <rPr>
        <sz val="11"/>
        <rFont val="Arial"/>
        <family val="2"/>
      </rPr>
      <t>H maxima 1,00m</t>
    </r>
  </si>
  <si>
    <t>Pintura esmalte canaleta en lamina cielo, incluye anticorrosivo</t>
  </si>
  <si>
    <t>Pulida,resanes, desmanchado , diamantado, encerada y brillada pisos en terrazo</t>
  </si>
  <si>
    <t>Contruccion vigueta de amarre en concreto. Inc. Hierro y anclajes. (ancho 0,15m espesor 0,10m)</t>
  </si>
  <si>
    <t>Construccion e instalacion pasos en lamina alfajor antideslisante e=3mm.</t>
  </si>
  <si>
    <t xml:space="preserve"> Refuerzo muro bajo en superboard o gyplac para soporte divisiones de aluminio y vidrio.Incluye recorte, refuerzo y retape</t>
  </si>
  <si>
    <t>Demolicion muros en superboard o gyplac</t>
  </si>
  <si>
    <t>Suministro e instalacion muros en gyplac. E= 0,08 m. Incluye sellos y pintura tres manos de 1a</t>
  </si>
  <si>
    <t>Suministro e instalacion guardaescoba en superboard resistente al agua. Inc. sellos, pintura tres manos de 1a color gris basalto</t>
  </si>
  <si>
    <t>Suministro e instalacion muros en gyplack dos caras H= 1,80 m. Inc. Sellos, estuco plástico y pintura tres manos de 1ª calidad.</t>
  </si>
  <si>
    <t>Suministro e instalacion muros en gyplac dos caras H= 0,90 m.Inc. sellos, estuco pl'astico y tres manos de pintura 1a calidad.</t>
  </si>
  <si>
    <t>Retiro y reubicacion de unidad condensadora de aire acondicionado. Incluye mantenimiento, soportes de ángulos metálicos y obra civil</t>
  </si>
  <si>
    <t>Suministro e instalación calados en superboard. Inc pintura exteriores tres manos, filos y dilataciones</t>
  </si>
  <si>
    <t xml:space="preserve">Pintura esmalte marco y puerta en lamina of sandra. Inc. anticorrosivo en puntos </t>
  </si>
  <si>
    <t>Desmonte, modificación y reinstalacion ventanas</t>
  </si>
  <si>
    <t>Suministro e instalacion persiana de aluminio  similar o igual a existentes ( acceso  exteriora oficinas) h=2,15m y 0,55m</t>
  </si>
  <si>
    <t>Suministro e instalacion marco y puerta en lamina con mirilla de vidrio, chapa de seguridad, tope y manija  similar a existentes. (0,80m*2,10)(acceso exterior oficinas)</t>
  </si>
  <si>
    <t>Suministro e instalacion marco y puerta en madera cedro. Inc. chapa de seguridad y tope (0,80m*2,10)(acceso interior oficinas)</t>
  </si>
  <si>
    <t>Resane y repinte  paredes</t>
  </si>
  <si>
    <t>Suministro e instalación puerta corrediza aluminio y vidrio(dos cuerpos de 0,75m) L= 1,50m. Riel superior y guia inferior. (0,75+0,75 *1,80). Inc manija, chapa de seguridad, receptor de la misma y paral de soporte estructural.</t>
  </si>
  <si>
    <t xml:space="preserve">Suministro e instalacion tapaluz en marcos. Burlete ventana P ref. home center 14647 </t>
  </si>
  <si>
    <t>Suministro e instalacion aislante de ruido en pata de puertas. Rollo bajo puerta doble marca Tesa ref. Home center hc 156780</t>
  </si>
  <si>
    <t>3.  FACULTAD Y ESCUELA MECANICA (Mezanine laboratorio)</t>
  </si>
  <si>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2.</t>
    </r>
    <r>
      <rPr>
        <sz val="12"/>
        <color indexed="8"/>
        <rFont val="Arial"/>
        <family val="2"/>
      </rPr>
      <t xml:space="preserve">  </t>
    </r>
    <r>
      <rPr>
        <b/>
        <sz val="12"/>
        <color indexed="8"/>
        <rFont val="Arial"/>
        <family val="2"/>
      </rPr>
      <t xml:space="preserve"> FACULTAD DE INGENIERIA ELECTRICA. (E-229, E235, E-236)</t>
    </r>
  </si>
  <si>
    <t>8. FACULTAD DE INGENIERIA INDUSTRIAL (Adecuación de espacios laboratorios virtuales)</t>
  </si>
  <si>
    <t>Resane y repinte cielos</t>
  </si>
  <si>
    <t>ml</t>
  </si>
  <si>
    <t>SUBTOTAL DIRECTOS + INDIRECTOS</t>
  </si>
  <si>
    <t>10. LABORATORIO DE PATRIMONIO HISTORICO</t>
  </si>
  <si>
    <t>Desmonte y retiro divisiones en madera</t>
  </si>
  <si>
    <t>Desmonte y retiro lavadero existente</t>
  </si>
  <si>
    <t>Sello provisional tuberias hidraulicas y sanitarias</t>
  </si>
  <si>
    <t>Construccion meson en grano pulido blanco. Incluye poceta de agua y griferia</t>
  </si>
  <si>
    <t>Desmonte, recorte y reinstalacion ventanas.(para extractores)</t>
  </si>
  <si>
    <t>pto</t>
  </si>
  <si>
    <t>Reinstalacion tuberia de suministro y desague (de 1 a 5 m de long), para poceta. Inc. materiales, griferia, sifon y accesorios</t>
  </si>
  <si>
    <t>Resanes de piso en baldosa terrazo</t>
  </si>
  <si>
    <t>10. SUBTOTAL  OBRA CIVIL</t>
  </si>
  <si>
    <t>Estuco y pintura machones de concreto. Inc. Filos y dilataciones</t>
  </si>
  <si>
    <t>Suministro e instalacion dilatacion metalica en alfajor, con refuerzo para desnivel de piso. (2,70m*0,50m)</t>
  </si>
  <si>
    <t>Suministro e instalacion dilatacion metalica en alfajor, . (18m*0,10m). Inc. angulo de soporte en placa.</t>
  </si>
  <si>
    <t>Repinte pintura esmalte canaletas metálicas porta cables. Inc. Anticorrosivo</t>
  </si>
  <si>
    <t>Aseo del sitio y retiro de sobrantes</t>
  </si>
  <si>
    <t>lt</t>
  </si>
  <si>
    <t>5. SUBTOTAL  OBRA CIVIL</t>
  </si>
  <si>
    <t>Suministro e instalación base Mástico en polvo y líquido.(resane fisuras de placa colaborante). (mezcla galon y kg)</t>
  </si>
  <si>
    <t>Suministro e instalación piso en VINISOL tipo roca ,marmol de 3mm color a definir. Autoextinguible. Incluye pegante especial</t>
  </si>
  <si>
    <t>Suministro e instalacion sellador final para piso VINISOL tipo Roca marmol 3mm</t>
  </si>
  <si>
    <t>Demolicion y retiro muros en gyplack o superboard. Of. Planeacion. Incluye guardaescoba</t>
  </si>
  <si>
    <t>Demolicion y retiro muros en gyplack o superboard. Incluye guardaescobas y/o vidrios (interiores y exteriores)</t>
  </si>
  <si>
    <t>COSTO TOTAL PRESUPUESTO OBRA CIVIL</t>
  </si>
  <si>
    <t>ANEXO N° 2</t>
  </si>
</sst>
</file>

<file path=xl/styles.xml><?xml version="1.0" encoding="utf-8"?>
<styleSheet xmlns="http://schemas.openxmlformats.org/spreadsheetml/2006/main">
  <numFmts count="5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[$-240A]dddd\,\ dd&quot; de &quot;mmmm&quot; de &quot;yyyy"/>
    <numFmt numFmtId="187" formatCode="dd\-mm\-yy;@"/>
    <numFmt numFmtId="188" formatCode="mmm\-yyyy"/>
    <numFmt numFmtId="189" formatCode="0.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#,##0.000"/>
    <numFmt numFmtId="196" formatCode="&quot;$&quot;\ #,##0"/>
    <numFmt numFmtId="197" formatCode="&quot;$&quot;\ #,##0.00"/>
    <numFmt numFmtId="198" formatCode="0.0000"/>
    <numFmt numFmtId="199" formatCode="0.000"/>
    <numFmt numFmtId="200" formatCode="#,##0.00\ _€"/>
    <numFmt numFmtId="201" formatCode="#,##0.000_);\(#,##0.000\)"/>
    <numFmt numFmtId="202" formatCode="#,##0.0_);\(#,##0.0\)"/>
    <numFmt numFmtId="203" formatCode="&quot;$&quot;\ #,##0.000"/>
    <numFmt numFmtId="204" formatCode="&quot;$&quot;\ #,##0.0000"/>
    <numFmt numFmtId="205" formatCode="&quot;$&quot;\ 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4"/>
      <color indexed="8"/>
      <name val="Tahoma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11"/>
      <color indexed="10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1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90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190" fontId="48" fillId="0" borderId="0" xfId="0" applyNumberFormat="1" applyFont="1" applyAlignment="1">
      <alignment horizontal="center" vertical="center" wrapText="1"/>
    </xf>
    <xf numFmtId="0" fontId="49" fillId="0" borderId="13" xfId="0" applyFont="1" applyBorder="1" applyAlignment="1">
      <alignment vertical="center" wrapText="1"/>
    </xf>
    <xf numFmtId="0" fontId="7" fillId="34" borderId="14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200" fontId="49" fillId="0" borderId="10" xfId="0" applyNumberFormat="1" applyFont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" fontId="3" fillId="34" borderId="10" xfId="0" applyNumberFormat="1" applyFont="1" applyFill="1" applyBorder="1" applyAlignment="1">
      <alignment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190" fontId="50" fillId="0" borderId="10" xfId="0" applyNumberFormat="1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 wrapText="1"/>
    </xf>
    <xf numFmtId="190" fontId="4" fillId="0" borderId="11" xfId="0" applyNumberFormat="1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center" vertical="center" wrapText="1"/>
    </xf>
    <xf numFmtId="4" fontId="3" fillId="34" borderId="13" xfId="0" applyNumberFormat="1" applyFont="1" applyFill="1" applyBorder="1" applyAlignment="1">
      <alignment horizontal="center" vertical="center" wrapText="1"/>
    </xf>
    <xf numFmtId="4" fontId="3" fillId="34" borderId="15" xfId="0" applyNumberFormat="1" applyFont="1" applyFill="1" applyBorder="1" applyAlignment="1">
      <alignment horizontal="right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3" fillId="34" borderId="13" xfId="0" applyNumberFormat="1" applyFont="1" applyFill="1" applyBorder="1" applyAlignment="1">
      <alignment horizontal="right" vertical="center" wrapText="1"/>
    </xf>
    <xf numFmtId="4" fontId="50" fillId="0" borderId="12" xfId="0" applyNumberFormat="1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0" fontId="4" fillId="0" borderId="15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right" vertical="center" wrapText="1"/>
    </xf>
    <xf numFmtId="16" fontId="0" fillId="0" borderId="0" xfId="0" applyNumberFormat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49" fillId="0" borderId="0" xfId="0" applyFont="1" applyAlignment="1">
      <alignment vertical="justify"/>
    </xf>
    <xf numFmtId="4" fontId="4" fillId="34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9" fontId="4" fillId="0" borderId="10" xfId="0" applyNumberFormat="1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zoomScale="75" zoomScaleNormal="75" zoomScalePageLayoutView="0" workbookViewId="0" topLeftCell="A1">
      <selection activeCell="G17" sqref="G17"/>
    </sheetView>
  </sheetViews>
  <sheetFormatPr defaultColWidth="11.00390625" defaultRowHeight="15"/>
  <cols>
    <col min="1" max="1" width="6.8515625" style="13" customWidth="1"/>
    <col min="2" max="2" width="77.7109375" style="13" customWidth="1"/>
    <col min="3" max="3" width="5.00390625" style="13" customWidth="1"/>
    <col min="4" max="4" width="7.140625" style="13" customWidth="1"/>
    <col min="5" max="5" width="15.7109375" style="13" customWidth="1"/>
    <col min="6" max="6" width="14.421875" style="13" customWidth="1"/>
    <col min="7" max="7" width="30.421875" style="1" customWidth="1"/>
    <col min="8" max="16384" width="11.00390625" style="1" customWidth="1"/>
  </cols>
  <sheetData>
    <row r="1" ht="39" customHeight="1">
      <c r="B1" s="73" t="s">
        <v>124</v>
      </c>
    </row>
    <row r="2" spans="1:6" ht="32.25" customHeight="1">
      <c r="A2" s="77" t="s">
        <v>19</v>
      </c>
      <c r="B2" s="77"/>
      <c r="C2" s="77"/>
      <c r="D2" s="77"/>
      <c r="E2" s="77"/>
      <c r="F2" s="77"/>
    </row>
    <row r="3" spans="1:6" ht="30.75" customHeight="1">
      <c r="A3" s="78" t="s">
        <v>8</v>
      </c>
      <c r="B3" s="78"/>
      <c r="C3" s="78"/>
      <c r="D3" s="78"/>
      <c r="E3" s="78"/>
      <c r="F3" s="78"/>
    </row>
    <row r="4" spans="2:6" ht="24.75" customHeight="1">
      <c r="B4" s="79" t="s">
        <v>23</v>
      </c>
      <c r="C4" s="79"/>
      <c r="D4" s="79"/>
      <c r="E4" s="79"/>
      <c r="F4" s="79"/>
    </row>
    <row r="5" spans="1:6" ht="15">
      <c r="A5" s="2" t="s">
        <v>0</v>
      </c>
      <c r="B5" s="2" t="s">
        <v>1</v>
      </c>
      <c r="C5" s="2" t="s">
        <v>6</v>
      </c>
      <c r="D5" s="57" t="s">
        <v>3</v>
      </c>
      <c r="E5" s="2" t="s">
        <v>4</v>
      </c>
      <c r="F5" s="2" t="s">
        <v>5</v>
      </c>
    </row>
    <row r="6" spans="1:6" ht="33.75" customHeight="1">
      <c r="A6" s="8">
        <v>1.1</v>
      </c>
      <c r="B6" s="6" t="s">
        <v>9</v>
      </c>
      <c r="C6" s="7" t="s">
        <v>7</v>
      </c>
      <c r="D6" s="7">
        <v>15</v>
      </c>
      <c r="E6" s="16"/>
      <c r="F6" s="16"/>
    </row>
    <row r="7" spans="1:6" ht="18" customHeight="1">
      <c r="A7" s="20">
        <f>A6+0.1</f>
        <v>1.2000000000000002</v>
      </c>
      <c r="B7" s="5" t="s">
        <v>11</v>
      </c>
      <c r="C7" s="7" t="s">
        <v>18</v>
      </c>
      <c r="D7" s="7">
        <v>1</v>
      </c>
      <c r="E7" s="17"/>
      <c r="F7" s="16"/>
    </row>
    <row r="8" spans="1:5" ht="18" customHeight="1">
      <c r="A8" s="8"/>
      <c r="B8" s="10" t="s">
        <v>20</v>
      </c>
      <c r="C8" s="14"/>
      <c r="D8" s="14"/>
      <c r="E8" s="18"/>
    </row>
    <row r="9" spans="1:6" ht="18.75" customHeight="1">
      <c r="A9" s="36"/>
      <c r="B9" s="75" t="s">
        <v>96</v>
      </c>
      <c r="C9" s="75"/>
      <c r="D9" s="75"/>
      <c r="E9" s="75"/>
      <c r="F9" s="75"/>
    </row>
    <row r="10" spans="1:6" ht="18" customHeight="1">
      <c r="A10" s="8">
        <v>2.1</v>
      </c>
      <c r="B10" s="22" t="s">
        <v>24</v>
      </c>
      <c r="C10" s="12" t="s">
        <v>7</v>
      </c>
      <c r="D10" s="52">
        <f>(5.1*6)*2.5+(28)</f>
        <v>104.5</v>
      </c>
      <c r="E10" s="24"/>
      <c r="F10" s="24"/>
    </row>
    <row r="11" spans="1:6" ht="18" customHeight="1">
      <c r="A11" s="8">
        <f>A10+0.1</f>
        <v>2.2</v>
      </c>
      <c r="B11" s="22" t="s">
        <v>74</v>
      </c>
      <c r="C11" s="12" t="s">
        <v>17</v>
      </c>
      <c r="D11" s="52">
        <v>11</v>
      </c>
      <c r="E11" s="24"/>
      <c r="F11" s="24"/>
    </row>
    <row r="12" spans="1:6" ht="18.75" customHeight="1">
      <c r="A12" s="8">
        <f>A11+0.1</f>
        <v>2.3000000000000003</v>
      </c>
      <c r="B12" s="23" t="s">
        <v>25</v>
      </c>
      <c r="C12" s="12" t="s">
        <v>7</v>
      </c>
      <c r="D12" s="7">
        <f>ROUND((5.1*6),0)+8</f>
        <v>39</v>
      </c>
      <c r="E12" s="24"/>
      <c r="F12" s="24"/>
    </row>
    <row r="13" spans="1:6" ht="18.75" customHeight="1">
      <c r="A13" s="8">
        <f>A12+0.1</f>
        <v>2.4000000000000004</v>
      </c>
      <c r="B13" s="32" t="s">
        <v>75</v>
      </c>
      <c r="C13" s="12" t="s">
        <v>7</v>
      </c>
      <c r="D13" s="46">
        <v>39</v>
      </c>
      <c r="E13" s="24"/>
      <c r="F13" s="24"/>
    </row>
    <row r="14" spans="1:6" ht="18" customHeight="1">
      <c r="A14" s="8"/>
      <c r="B14" s="19" t="s">
        <v>26</v>
      </c>
      <c r="C14" s="21"/>
      <c r="D14" s="21"/>
      <c r="E14" s="21"/>
      <c r="F14" s="15"/>
    </row>
    <row r="15" spans="2:6" ht="19.5" customHeight="1">
      <c r="B15" s="75" t="s">
        <v>95</v>
      </c>
      <c r="C15" s="75"/>
      <c r="D15" s="75"/>
      <c r="E15" s="75"/>
      <c r="F15" s="75"/>
    </row>
    <row r="16" spans="1:7" ht="21" customHeight="1">
      <c r="A16" s="2">
        <v>3.1</v>
      </c>
      <c r="B16" s="25" t="s">
        <v>61</v>
      </c>
      <c r="C16" s="26" t="s">
        <v>7</v>
      </c>
      <c r="D16" s="53">
        <f>(2.7+2.7)*1.1</f>
        <v>5.940000000000001</v>
      </c>
      <c r="E16" s="27"/>
      <c r="F16" s="28"/>
      <c r="G16" s="59"/>
    </row>
    <row r="17" spans="1:6" ht="18" customHeight="1">
      <c r="A17" s="2">
        <f>A16+0.1</f>
        <v>3.2</v>
      </c>
      <c r="B17" s="25" t="s">
        <v>27</v>
      </c>
      <c r="C17" s="26" t="s">
        <v>17</v>
      </c>
      <c r="D17" s="53">
        <f>(8*0.9)</f>
        <v>7.2</v>
      </c>
      <c r="E17" s="27"/>
      <c r="F17" s="28"/>
    </row>
    <row r="18" spans="1:6" ht="18" customHeight="1">
      <c r="A18" s="2">
        <f aca="true" t="shared" si="0" ref="A18:A24">A17+0.1</f>
        <v>3.3000000000000003</v>
      </c>
      <c r="B18" s="25" t="s">
        <v>54</v>
      </c>
      <c r="C18" s="26" t="s">
        <v>17</v>
      </c>
      <c r="D18" s="53">
        <v>19</v>
      </c>
      <c r="E18" s="27"/>
      <c r="F18" s="28"/>
    </row>
    <row r="19" spans="1:6" ht="27.75" customHeight="1">
      <c r="A19" s="2">
        <f t="shared" si="0"/>
        <v>3.4000000000000004</v>
      </c>
      <c r="B19" s="25" t="s">
        <v>84</v>
      </c>
      <c r="C19" s="26" t="s">
        <v>10</v>
      </c>
      <c r="D19" s="53">
        <v>1</v>
      </c>
      <c r="E19" s="27"/>
      <c r="F19" s="28"/>
    </row>
    <row r="20" spans="1:6" ht="18" customHeight="1">
      <c r="A20" s="2">
        <f t="shared" si="0"/>
        <v>3.5000000000000004</v>
      </c>
      <c r="B20" s="25" t="s">
        <v>55</v>
      </c>
      <c r="C20" s="26" t="s">
        <v>18</v>
      </c>
      <c r="D20" s="53">
        <v>1</v>
      </c>
      <c r="E20" s="27"/>
      <c r="F20" s="28"/>
    </row>
    <row r="21" spans="1:6" ht="18" customHeight="1">
      <c r="A21" s="2">
        <f t="shared" si="0"/>
        <v>3.6000000000000005</v>
      </c>
      <c r="B21" s="25" t="s">
        <v>28</v>
      </c>
      <c r="C21" s="26" t="s">
        <v>10</v>
      </c>
      <c r="D21" s="53">
        <v>10</v>
      </c>
      <c r="E21" s="27"/>
      <c r="F21" s="28"/>
    </row>
    <row r="22" spans="1:6" ht="30" customHeight="1">
      <c r="A22" s="2">
        <f t="shared" si="0"/>
        <v>3.7000000000000006</v>
      </c>
      <c r="B22" s="25" t="s">
        <v>73</v>
      </c>
      <c r="C22" s="26" t="s">
        <v>7</v>
      </c>
      <c r="D22" s="53">
        <f>12*1.3</f>
        <v>15.600000000000001</v>
      </c>
      <c r="E22" s="27"/>
      <c r="F22" s="28"/>
    </row>
    <row r="23" spans="1:6" ht="18" customHeight="1">
      <c r="A23" s="2">
        <f t="shared" si="0"/>
        <v>3.8000000000000007</v>
      </c>
      <c r="B23" s="25" t="s">
        <v>52</v>
      </c>
      <c r="C23" s="26" t="s">
        <v>7</v>
      </c>
      <c r="D23" s="53">
        <v>182</v>
      </c>
      <c r="E23" s="27"/>
      <c r="F23" s="28"/>
    </row>
    <row r="24" spans="1:6" ht="18" customHeight="1">
      <c r="A24" s="2">
        <f t="shared" si="0"/>
        <v>3.900000000000001</v>
      </c>
      <c r="B24" s="25" t="s">
        <v>56</v>
      </c>
      <c r="C24" s="26" t="s">
        <v>7</v>
      </c>
      <c r="D24" s="53">
        <v>1.5</v>
      </c>
      <c r="E24" s="27"/>
      <c r="F24" s="28"/>
    </row>
    <row r="25" spans="1:6" ht="18" customHeight="1">
      <c r="A25" s="9">
        <v>3.1</v>
      </c>
      <c r="B25" s="25" t="s">
        <v>53</v>
      </c>
      <c r="C25" s="26" t="s">
        <v>17</v>
      </c>
      <c r="D25" s="53">
        <f>(0.9*9)</f>
        <v>8.1</v>
      </c>
      <c r="E25" s="27"/>
      <c r="F25" s="28"/>
    </row>
    <row r="26" spans="1:6" ht="30" customHeight="1">
      <c r="A26" s="9">
        <f aca="true" t="shared" si="1" ref="A26:A50">A25+0.01</f>
        <v>3.11</v>
      </c>
      <c r="B26" s="25" t="s">
        <v>76</v>
      </c>
      <c r="C26" s="26" t="s">
        <v>17</v>
      </c>
      <c r="D26" s="53">
        <v>19</v>
      </c>
      <c r="E26" s="27"/>
      <c r="F26" s="28"/>
    </row>
    <row r="27" spans="1:6" ht="18" customHeight="1">
      <c r="A27" s="9">
        <f t="shared" si="1"/>
        <v>3.1199999999999997</v>
      </c>
      <c r="B27" s="25" t="s">
        <v>30</v>
      </c>
      <c r="C27" s="26" t="s">
        <v>18</v>
      </c>
      <c r="D27" s="54">
        <v>1</v>
      </c>
      <c r="E27" s="27"/>
      <c r="F27" s="27"/>
    </row>
    <row r="28" spans="1:6" ht="18" customHeight="1">
      <c r="A28" s="9">
        <f t="shared" si="1"/>
        <v>3.1299999999999994</v>
      </c>
      <c r="B28" s="25" t="s">
        <v>77</v>
      </c>
      <c r="C28" s="26" t="s">
        <v>7</v>
      </c>
      <c r="D28" s="53">
        <f>(1.1*2.3)+(1.1*3)+(1.5*1.1)</f>
        <v>7.48</v>
      </c>
      <c r="E28" s="29"/>
      <c r="F28" s="28"/>
    </row>
    <row r="29" spans="1:6" ht="30" customHeight="1">
      <c r="A29" s="9">
        <f t="shared" si="1"/>
        <v>3.1399999999999992</v>
      </c>
      <c r="B29" s="25" t="s">
        <v>57</v>
      </c>
      <c r="C29" s="26" t="s">
        <v>17</v>
      </c>
      <c r="D29" s="53">
        <f>(1.2+1.9+4.2+3+1.8)</f>
        <v>12.100000000000001</v>
      </c>
      <c r="E29" s="29"/>
      <c r="F29" s="28"/>
    </row>
    <row r="30" spans="1:6" ht="30" customHeight="1">
      <c r="A30" s="9">
        <f t="shared" si="1"/>
        <v>3.149999999999999</v>
      </c>
      <c r="B30" s="25" t="s">
        <v>112</v>
      </c>
      <c r="C30" s="26" t="s">
        <v>17</v>
      </c>
      <c r="D30" s="53">
        <v>3</v>
      </c>
      <c r="E30" s="29"/>
      <c r="F30" s="28"/>
    </row>
    <row r="31" spans="1:6" ht="30" customHeight="1">
      <c r="A31" s="9">
        <f t="shared" si="1"/>
        <v>3.159999999999999</v>
      </c>
      <c r="B31" s="25" t="s">
        <v>113</v>
      </c>
      <c r="C31" s="26" t="s">
        <v>17</v>
      </c>
      <c r="D31" s="53">
        <v>18</v>
      </c>
      <c r="E31" s="29"/>
      <c r="F31" s="28"/>
    </row>
    <row r="32" spans="1:6" ht="15.75" customHeight="1">
      <c r="A32" s="9">
        <f t="shared" si="1"/>
        <v>3.1699999999999986</v>
      </c>
      <c r="B32" s="25" t="s">
        <v>58</v>
      </c>
      <c r="C32" s="26" t="s">
        <v>7</v>
      </c>
      <c r="D32" s="53">
        <v>15</v>
      </c>
      <c r="E32" s="29"/>
      <c r="F32" s="28"/>
    </row>
    <row r="33" spans="1:6" ht="18" customHeight="1">
      <c r="A33" s="9">
        <f t="shared" si="1"/>
        <v>3.1799999999999984</v>
      </c>
      <c r="B33" s="25" t="s">
        <v>111</v>
      </c>
      <c r="C33" s="26" t="s">
        <v>17</v>
      </c>
      <c r="D33" s="53">
        <f>8.1*2</f>
        <v>16.2</v>
      </c>
      <c r="E33" s="29"/>
      <c r="F33" s="28"/>
    </row>
    <row r="34" spans="1:6" ht="18" customHeight="1">
      <c r="A34" s="9">
        <f t="shared" si="1"/>
        <v>3.189999999999998</v>
      </c>
      <c r="B34" s="25" t="s">
        <v>59</v>
      </c>
      <c r="C34" s="26" t="s">
        <v>7</v>
      </c>
      <c r="D34" s="53">
        <v>2</v>
      </c>
      <c r="E34" s="29"/>
      <c r="F34" s="28"/>
    </row>
    <row r="35" spans="1:6" ht="18" customHeight="1">
      <c r="A35" s="9">
        <f t="shared" si="1"/>
        <v>3.199999999999998</v>
      </c>
      <c r="B35" s="25" t="s">
        <v>60</v>
      </c>
      <c r="C35" s="26" t="s">
        <v>7</v>
      </c>
      <c r="D35" s="53">
        <f>19*0.9</f>
        <v>17.1</v>
      </c>
      <c r="E35" s="29"/>
      <c r="F35" s="28"/>
    </row>
    <row r="36" spans="1:6" ht="30" customHeight="1">
      <c r="A36" s="9">
        <f t="shared" si="1"/>
        <v>3.2099999999999977</v>
      </c>
      <c r="B36" s="25" t="s">
        <v>78</v>
      </c>
      <c r="C36" s="26" t="s">
        <v>18</v>
      </c>
      <c r="D36" s="53">
        <v>1</v>
      </c>
      <c r="E36" s="27"/>
      <c r="F36" s="28"/>
    </row>
    <row r="37" spans="1:6" ht="30" customHeight="1">
      <c r="A37" s="9">
        <f t="shared" si="1"/>
        <v>3.2199999999999975</v>
      </c>
      <c r="B37" s="25" t="s">
        <v>83</v>
      </c>
      <c r="C37" s="26" t="s">
        <v>7</v>
      </c>
      <c r="D37" s="53">
        <f>(4.6+4.7+3.6+3.6+2.4+14.3+4.4+5)*0.9+3</f>
        <v>41.34</v>
      </c>
      <c r="E37" s="27"/>
      <c r="F37" s="28"/>
    </row>
    <row r="38" spans="1:6" ht="30" customHeight="1">
      <c r="A38" s="9">
        <f t="shared" si="1"/>
        <v>3.2299999999999973</v>
      </c>
      <c r="B38" s="25" t="s">
        <v>81</v>
      </c>
      <c r="C38" s="26" t="s">
        <v>17</v>
      </c>
      <c r="D38" s="53">
        <v>102</v>
      </c>
      <c r="E38" s="27"/>
      <c r="F38" s="28"/>
    </row>
    <row r="39" spans="1:6" ht="18" customHeight="1">
      <c r="A39" s="9">
        <f t="shared" si="1"/>
        <v>3.239999999999997</v>
      </c>
      <c r="B39" s="25" t="s">
        <v>29</v>
      </c>
      <c r="C39" s="26" t="s">
        <v>7</v>
      </c>
      <c r="D39" s="53">
        <f>(14+7+6+5+3.5+3.5+4.8+4.8+2.5)</f>
        <v>51.099999999999994</v>
      </c>
      <c r="E39" s="27"/>
      <c r="F39" s="28"/>
    </row>
    <row r="40" spans="1:6" ht="30" customHeight="1">
      <c r="A40" s="9">
        <f t="shared" si="1"/>
        <v>3.249999999999997</v>
      </c>
      <c r="B40" s="25" t="s">
        <v>82</v>
      </c>
      <c r="C40" s="26" t="s">
        <v>7</v>
      </c>
      <c r="D40" s="53">
        <f>6.2*1.8</f>
        <v>11.16</v>
      </c>
      <c r="E40" s="27"/>
      <c r="F40" s="28"/>
    </row>
    <row r="41" spans="1:6" ht="30" customHeight="1">
      <c r="A41" s="9">
        <f t="shared" si="1"/>
        <v>3.2599999999999967</v>
      </c>
      <c r="B41" s="25" t="s">
        <v>92</v>
      </c>
      <c r="C41" s="26" t="s">
        <v>10</v>
      </c>
      <c r="D41" s="53">
        <v>6</v>
      </c>
      <c r="E41" s="27"/>
      <c r="F41" s="28"/>
    </row>
    <row r="42" spans="1:6" ht="30" customHeight="1">
      <c r="A42" s="9">
        <f t="shared" si="1"/>
        <v>3.2699999999999965</v>
      </c>
      <c r="B42" s="23" t="s">
        <v>119</v>
      </c>
      <c r="C42" s="26" t="s">
        <v>7</v>
      </c>
      <c r="D42" s="53">
        <v>250</v>
      </c>
      <c r="E42" s="27"/>
      <c r="F42" s="28"/>
    </row>
    <row r="43" spans="1:6" ht="30" customHeight="1">
      <c r="A43" s="9">
        <f t="shared" si="1"/>
        <v>3.2799999999999963</v>
      </c>
      <c r="B43" s="23" t="s">
        <v>118</v>
      </c>
      <c r="C43" s="26" t="s">
        <v>10</v>
      </c>
      <c r="D43" s="53">
        <v>25</v>
      </c>
      <c r="E43" s="27"/>
      <c r="F43" s="28"/>
    </row>
    <row r="44" spans="1:6" ht="30" customHeight="1">
      <c r="A44" s="9">
        <f t="shared" si="1"/>
        <v>3.289999999999996</v>
      </c>
      <c r="B44" s="23" t="s">
        <v>120</v>
      </c>
      <c r="C44" s="26" t="s">
        <v>116</v>
      </c>
      <c r="D44" s="53">
        <v>8</v>
      </c>
      <c r="E44" s="27"/>
      <c r="F44" s="28"/>
    </row>
    <row r="45" spans="1:6" ht="30" customHeight="1">
      <c r="A45" s="9">
        <f t="shared" si="1"/>
        <v>3.299999999999996</v>
      </c>
      <c r="B45" s="25" t="s">
        <v>31</v>
      </c>
      <c r="C45" s="26" t="s">
        <v>18</v>
      </c>
      <c r="D45" s="53">
        <v>1</v>
      </c>
      <c r="E45" s="27"/>
      <c r="F45" s="28"/>
    </row>
    <row r="46" spans="1:6" ht="18" customHeight="1">
      <c r="A46" s="9">
        <f t="shared" si="1"/>
        <v>3.3099999999999956</v>
      </c>
      <c r="B46" s="25" t="s">
        <v>32</v>
      </c>
      <c r="C46" s="26" t="s">
        <v>10</v>
      </c>
      <c r="D46" s="53">
        <v>4</v>
      </c>
      <c r="E46" s="27"/>
      <c r="F46" s="28"/>
    </row>
    <row r="47" spans="1:6" ht="18" customHeight="1">
      <c r="A47" s="9">
        <f t="shared" si="1"/>
        <v>3.3199999999999954</v>
      </c>
      <c r="B47" s="25" t="s">
        <v>33</v>
      </c>
      <c r="C47" s="26" t="s">
        <v>10</v>
      </c>
      <c r="D47" s="53">
        <v>4</v>
      </c>
      <c r="E47" s="27"/>
      <c r="F47" s="28"/>
    </row>
    <row r="48" spans="1:6" ht="30" customHeight="1">
      <c r="A48" s="9">
        <f t="shared" si="1"/>
        <v>3.329999999999995</v>
      </c>
      <c r="B48" s="25" t="s">
        <v>35</v>
      </c>
      <c r="C48" s="26" t="s">
        <v>7</v>
      </c>
      <c r="D48" s="53">
        <f>4.5*5.5</f>
        <v>24.75</v>
      </c>
      <c r="E48" s="27"/>
      <c r="F48" s="28"/>
    </row>
    <row r="49" spans="1:6" ht="18" customHeight="1">
      <c r="A49" s="9">
        <f t="shared" si="1"/>
        <v>3.339999999999995</v>
      </c>
      <c r="B49" s="30" t="s">
        <v>34</v>
      </c>
      <c r="C49" s="26" t="s">
        <v>7</v>
      </c>
      <c r="D49" s="53">
        <v>50</v>
      </c>
      <c r="E49" s="27"/>
      <c r="F49" s="28"/>
    </row>
    <row r="50" spans="1:6" ht="18" customHeight="1">
      <c r="A50" s="9">
        <f t="shared" si="1"/>
        <v>3.3499999999999948</v>
      </c>
      <c r="B50" s="30" t="s">
        <v>115</v>
      </c>
      <c r="C50" s="26" t="s">
        <v>10</v>
      </c>
      <c r="D50" s="53">
        <v>4</v>
      </c>
      <c r="E50" s="27"/>
      <c r="F50" s="27"/>
    </row>
    <row r="51" spans="1:6" ht="18" customHeight="1">
      <c r="A51" s="70"/>
      <c r="B51" s="19" t="s">
        <v>21</v>
      </c>
      <c r="C51" s="37"/>
      <c r="D51" s="38"/>
      <c r="E51" s="39"/>
      <c r="F51" s="40"/>
    </row>
    <row r="52" spans="1:6" ht="18.75" customHeight="1">
      <c r="A52" s="31"/>
      <c r="B52" s="75" t="s">
        <v>22</v>
      </c>
      <c r="C52" s="75"/>
      <c r="D52" s="75"/>
      <c r="E52" s="75"/>
      <c r="F52" s="75"/>
    </row>
    <row r="53" spans="1:6" ht="18" customHeight="1">
      <c r="A53" s="69">
        <v>4.1</v>
      </c>
      <c r="B53" s="32" t="s">
        <v>36</v>
      </c>
      <c r="C53" s="26" t="s">
        <v>7</v>
      </c>
      <c r="D53" s="26">
        <v>10</v>
      </c>
      <c r="E53" s="27"/>
      <c r="F53" s="27"/>
    </row>
    <row r="54" spans="1:6" ht="18" customHeight="1">
      <c r="A54" s="33">
        <f>A53+0.1</f>
        <v>4.199999999999999</v>
      </c>
      <c r="B54" s="32" t="s">
        <v>115</v>
      </c>
      <c r="C54" s="26" t="s">
        <v>10</v>
      </c>
      <c r="D54" s="26">
        <v>1</v>
      </c>
      <c r="E54" s="27"/>
      <c r="F54" s="27"/>
    </row>
    <row r="55" spans="1:6" ht="18" customHeight="1">
      <c r="A55" s="33"/>
      <c r="B55" s="19" t="s">
        <v>37</v>
      </c>
      <c r="C55" s="41"/>
      <c r="D55" s="38"/>
      <c r="E55" s="42"/>
      <c r="F55" s="40"/>
    </row>
    <row r="56" spans="1:6" ht="18.75" customHeight="1">
      <c r="A56" s="33"/>
      <c r="B56" s="80" t="s">
        <v>67</v>
      </c>
      <c r="C56" s="80"/>
      <c r="D56" s="80"/>
      <c r="E56" s="80"/>
      <c r="F56" s="80"/>
    </row>
    <row r="57" spans="1:6" ht="17.25" customHeight="1">
      <c r="A57" s="33">
        <v>5.1</v>
      </c>
      <c r="B57" s="32" t="s">
        <v>38</v>
      </c>
      <c r="C57" s="7" t="s">
        <v>7</v>
      </c>
      <c r="D57" s="55">
        <f>(16+37)*2.5</f>
        <v>132.5</v>
      </c>
      <c r="E57" s="17"/>
      <c r="F57" s="17"/>
    </row>
    <row r="58" spans="1:6" ht="17.25" customHeight="1">
      <c r="A58" s="33">
        <f>A57+0.1</f>
        <v>5.199999999999999</v>
      </c>
      <c r="B58" s="32" t="s">
        <v>98</v>
      </c>
      <c r="C58" s="7" t="s">
        <v>7</v>
      </c>
      <c r="D58" s="55">
        <f>30+60</f>
        <v>90</v>
      </c>
      <c r="E58" s="17"/>
      <c r="F58" s="17"/>
    </row>
    <row r="59" spans="1:6" ht="17.25" customHeight="1">
      <c r="A59" s="33">
        <f>A58+0.1</f>
        <v>5.299999999999999</v>
      </c>
      <c r="B59" s="32" t="s">
        <v>114</v>
      </c>
      <c r="C59" s="7" t="s">
        <v>99</v>
      </c>
      <c r="D59" s="55">
        <v>60</v>
      </c>
      <c r="E59" s="27"/>
      <c r="F59" s="17"/>
    </row>
    <row r="60" spans="1:6" ht="17.25" customHeight="1">
      <c r="A60" s="33">
        <f>A59+0.1</f>
        <v>5.399999999999999</v>
      </c>
      <c r="B60" s="32" t="s">
        <v>115</v>
      </c>
      <c r="C60" s="26" t="s">
        <v>10</v>
      </c>
      <c r="D60" s="26">
        <v>1</v>
      </c>
      <c r="E60" s="27"/>
      <c r="F60" s="27"/>
    </row>
    <row r="61" spans="1:6" ht="18" customHeight="1">
      <c r="A61" s="43"/>
      <c r="B61" s="19" t="s">
        <v>117</v>
      </c>
      <c r="C61" s="3"/>
      <c r="D61" s="48"/>
      <c r="E61" s="48"/>
      <c r="F61" s="50"/>
    </row>
    <row r="62" spans="1:6" ht="18.75" customHeight="1">
      <c r="A62" s="43"/>
      <c r="B62" s="75" t="s">
        <v>68</v>
      </c>
      <c r="C62" s="75"/>
      <c r="D62" s="75"/>
      <c r="E62" s="75"/>
      <c r="F62" s="75"/>
    </row>
    <row r="63" spans="1:6" ht="18" customHeight="1">
      <c r="A63" s="33"/>
      <c r="B63" s="35" t="s">
        <v>69</v>
      </c>
      <c r="C63" s="10"/>
      <c r="D63" s="10"/>
      <c r="E63" s="10"/>
      <c r="F63" s="50"/>
    </row>
    <row r="64" spans="1:6" ht="18" customHeight="1">
      <c r="A64" s="33"/>
      <c r="B64" s="35" t="s">
        <v>62</v>
      </c>
      <c r="C64" s="10"/>
      <c r="D64" s="10"/>
      <c r="E64" s="10"/>
      <c r="F64" s="10"/>
    </row>
    <row r="65" spans="1:6" ht="18" customHeight="1">
      <c r="A65" s="33">
        <f>6.1</f>
        <v>6.1</v>
      </c>
      <c r="B65" s="32" t="s">
        <v>122</v>
      </c>
      <c r="C65" s="7" t="s">
        <v>7</v>
      </c>
      <c r="D65" s="7">
        <v>10</v>
      </c>
      <c r="E65" s="17"/>
      <c r="F65" s="17"/>
    </row>
    <row r="66" spans="1:6" ht="18" customHeight="1">
      <c r="A66" s="33">
        <f aca="true" t="shared" si="2" ref="A66:A73">A65+0.1</f>
        <v>6.199999999999999</v>
      </c>
      <c r="B66" s="32" t="s">
        <v>52</v>
      </c>
      <c r="C66" s="7" t="s">
        <v>7</v>
      </c>
      <c r="D66" s="7">
        <v>7</v>
      </c>
      <c r="E66" s="17"/>
      <c r="F66" s="17"/>
    </row>
    <row r="67" spans="1:6" ht="18" customHeight="1">
      <c r="A67" s="33">
        <f t="shared" si="2"/>
        <v>6.299999999999999</v>
      </c>
      <c r="B67" s="25" t="s">
        <v>65</v>
      </c>
      <c r="C67" s="7" t="s">
        <v>7</v>
      </c>
      <c r="D67" s="7">
        <v>7</v>
      </c>
      <c r="E67" s="17"/>
      <c r="F67" s="17"/>
    </row>
    <row r="68" spans="1:6" ht="18" customHeight="1">
      <c r="A68" s="33">
        <f t="shared" si="2"/>
        <v>6.399999999999999</v>
      </c>
      <c r="B68" s="25" t="s">
        <v>42</v>
      </c>
      <c r="C68" s="7" t="s">
        <v>7</v>
      </c>
      <c r="D68" s="7">
        <v>2</v>
      </c>
      <c r="E68" s="17"/>
      <c r="F68" s="17"/>
    </row>
    <row r="69" spans="1:6" ht="29.25" customHeight="1">
      <c r="A69" s="33">
        <f t="shared" si="2"/>
        <v>6.499999999999998</v>
      </c>
      <c r="B69" s="66" t="s">
        <v>85</v>
      </c>
      <c r="C69" s="7" t="s">
        <v>7</v>
      </c>
      <c r="D69" s="56">
        <f>(5.6+2.6)*2.5</f>
        <v>20.5</v>
      </c>
      <c r="E69" s="17"/>
      <c r="F69" s="17"/>
    </row>
    <row r="70" spans="1:6" ht="18" customHeight="1">
      <c r="A70" s="33">
        <f t="shared" si="2"/>
        <v>6.599999999999998</v>
      </c>
      <c r="B70" s="32" t="s">
        <v>63</v>
      </c>
      <c r="C70" s="7" t="s">
        <v>7</v>
      </c>
      <c r="D70" s="11">
        <v>145</v>
      </c>
      <c r="E70" s="17"/>
      <c r="F70" s="17"/>
    </row>
    <row r="71" spans="1:6" ht="18" customHeight="1">
      <c r="A71" s="33">
        <f t="shared" si="2"/>
        <v>6.6999999999999975</v>
      </c>
      <c r="B71" s="32" t="s">
        <v>40</v>
      </c>
      <c r="C71" s="7" t="s">
        <v>7</v>
      </c>
      <c r="D71" s="7">
        <v>145</v>
      </c>
      <c r="E71" s="17"/>
      <c r="F71" s="17"/>
    </row>
    <row r="72" spans="1:6" ht="30" customHeight="1">
      <c r="A72" s="33">
        <f t="shared" si="2"/>
        <v>6.799999999999997</v>
      </c>
      <c r="B72" s="32" t="s">
        <v>64</v>
      </c>
      <c r="C72" s="7" t="s">
        <v>7</v>
      </c>
      <c r="D72" s="7">
        <v>145</v>
      </c>
      <c r="E72" s="17"/>
      <c r="F72" s="17"/>
    </row>
    <row r="73" spans="1:6" ht="25.5" customHeight="1">
      <c r="A73" s="33">
        <f t="shared" si="2"/>
        <v>6.899999999999997</v>
      </c>
      <c r="B73" s="32" t="s">
        <v>86</v>
      </c>
      <c r="C73" s="26" t="s">
        <v>10</v>
      </c>
      <c r="D73" s="26">
        <v>1</v>
      </c>
      <c r="E73" s="27"/>
      <c r="F73" s="17"/>
    </row>
    <row r="74" spans="1:6" ht="30" customHeight="1">
      <c r="A74" s="34">
        <v>6.1</v>
      </c>
      <c r="B74" s="32" t="s">
        <v>81</v>
      </c>
      <c r="C74" s="26" t="s">
        <v>17</v>
      </c>
      <c r="D74" s="26">
        <v>30</v>
      </c>
      <c r="E74" s="27"/>
      <c r="F74" s="17"/>
    </row>
    <row r="75" spans="2:6" ht="18" customHeight="1">
      <c r="B75" s="61" t="s">
        <v>66</v>
      </c>
      <c r="C75" s="7"/>
      <c r="D75" s="7"/>
      <c r="E75" s="17"/>
      <c r="F75" s="17"/>
    </row>
    <row r="76" spans="1:6" ht="18" customHeight="1">
      <c r="A76" s="34">
        <f>A74+0.01</f>
        <v>6.109999999999999</v>
      </c>
      <c r="B76" s="44" t="s">
        <v>121</v>
      </c>
      <c r="C76" s="47" t="s">
        <v>7</v>
      </c>
      <c r="D76" s="47">
        <v>25</v>
      </c>
      <c r="E76" s="49"/>
      <c r="F76" s="49"/>
    </row>
    <row r="77" spans="1:6" ht="18" customHeight="1">
      <c r="A77" s="34">
        <f aca="true" t="shared" si="3" ref="A77:A84">A76+0.01</f>
        <v>6.119999999999999</v>
      </c>
      <c r="B77" s="44" t="s">
        <v>43</v>
      </c>
      <c r="C77" s="47" t="s">
        <v>10</v>
      </c>
      <c r="D77" s="47">
        <v>2</v>
      </c>
      <c r="E77" s="49"/>
      <c r="F77" s="49"/>
    </row>
    <row r="78" spans="1:6" ht="18" customHeight="1">
      <c r="A78" s="34">
        <f t="shared" si="3"/>
        <v>6.129999999999999</v>
      </c>
      <c r="B78" s="44" t="s">
        <v>52</v>
      </c>
      <c r="C78" s="47" t="s">
        <v>7</v>
      </c>
      <c r="D78" s="47">
        <v>25</v>
      </c>
      <c r="E78" s="49"/>
      <c r="F78" s="49"/>
    </row>
    <row r="79" spans="1:6" ht="35.25" customHeight="1">
      <c r="A79" s="34">
        <f t="shared" si="3"/>
        <v>6.139999999999999</v>
      </c>
      <c r="B79" s="45" t="s">
        <v>65</v>
      </c>
      <c r="C79" s="47" t="s">
        <v>7</v>
      </c>
      <c r="D79" s="47">
        <v>15</v>
      </c>
      <c r="E79" s="49"/>
      <c r="F79" s="49"/>
    </row>
    <row r="80" spans="1:6" ht="18" customHeight="1">
      <c r="A80" s="34">
        <f t="shared" si="3"/>
        <v>6.149999999999999</v>
      </c>
      <c r="B80" s="44" t="s">
        <v>41</v>
      </c>
      <c r="C80" s="47" t="s">
        <v>7</v>
      </c>
      <c r="D80" s="62">
        <v>270</v>
      </c>
      <c r="E80" s="49"/>
      <c r="F80" s="49"/>
    </row>
    <row r="81" spans="1:6" ht="30" customHeight="1">
      <c r="A81" s="34">
        <f t="shared" si="3"/>
        <v>6.159999999999998</v>
      </c>
      <c r="B81" s="44" t="s">
        <v>40</v>
      </c>
      <c r="C81" s="47" t="s">
        <v>7</v>
      </c>
      <c r="D81" s="47">
        <v>150</v>
      </c>
      <c r="E81" s="49"/>
      <c r="F81" s="49"/>
    </row>
    <row r="82" spans="1:6" ht="18" customHeight="1">
      <c r="A82" s="34">
        <f t="shared" si="3"/>
        <v>6.169999999999998</v>
      </c>
      <c r="B82" s="44" t="s">
        <v>46</v>
      </c>
      <c r="C82" s="47" t="s">
        <v>7</v>
      </c>
      <c r="D82" s="47">
        <v>150</v>
      </c>
      <c r="E82" s="49"/>
      <c r="F82" s="49"/>
    </row>
    <row r="83" spans="1:6" ht="18" customHeight="1">
      <c r="A83" s="34">
        <f t="shared" si="3"/>
        <v>6.179999999999998</v>
      </c>
      <c r="B83" s="44" t="s">
        <v>81</v>
      </c>
      <c r="C83" s="47" t="s">
        <v>17</v>
      </c>
      <c r="D83" s="47">
        <v>35</v>
      </c>
      <c r="E83" s="49"/>
      <c r="F83" s="49"/>
    </row>
    <row r="84" spans="1:6" ht="18" customHeight="1">
      <c r="A84" s="34">
        <f t="shared" si="3"/>
        <v>6.189999999999998</v>
      </c>
      <c r="B84" s="32" t="s">
        <v>115</v>
      </c>
      <c r="C84" s="47" t="s">
        <v>10</v>
      </c>
      <c r="D84" s="47">
        <v>3</v>
      </c>
      <c r="E84" s="49"/>
      <c r="F84" s="49"/>
    </row>
    <row r="85" spans="1:6" ht="18" customHeight="1">
      <c r="A85" s="34"/>
      <c r="B85" s="19" t="s">
        <v>39</v>
      </c>
      <c r="C85" s="63"/>
      <c r="D85" s="64"/>
      <c r="E85" s="64"/>
      <c r="F85" s="65"/>
    </row>
    <row r="86" spans="1:6" ht="18.75" customHeight="1">
      <c r="A86" s="33"/>
      <c r="B86" s="74" t="s">
        <v>70</v>
      </c>
      <c r="C86" s="75"/>
      <c r="D86" s="75"/>
      <c r="E86" s="75"/>
      <c r="F86" s="76"/>
    </row>
    <row r="87" spans="2:6" ht="32.25" customHeight="1">
      <c r="B87" s="60" t="s">
        <v>44</v>
      </c>
      <c r="C87" s="48"/>
      <c r="D87" s="48"/>
      <c r="E87" s="48"/>
      <c r="F87" s="50"/>
    </row>
    <row r="88" spans="1:6" ht="18" customHeight="1">
      <c r="A88" s="33">
        <v>7.1</v>
      </c>
      <c r="B88" s="5" t="s">
        <v>45</v>
      </c>
      <c r="C88" s="7" t="s">
        <v>10</v>
      </c>
      <c r="D88" s="7">
        <v>1</v>
      </c>
      <c r="E88" s="17"/>
      <c r="F88" s="17"/>
    </row>
    <row r="89" spans="1:6" ht="18" customHeight="1">
      <c r="A89" s="33">
        <f aca="true" t="shared" si="4" ref="A89:A96">A88+0.1</f>
        <v>7.199999999999999</v>
      </c>
      <c r="B89" s="5" t="s">
        <v>87</v>
      </c>
      <c r="C89" s="7" t="s">
        <v>18</v>
      </c>
      <c r="D89" s="7">
        <v>1</v>
      </c>
      <c r="E89" s="17"/>
      <c r="F89" s="17"/>
    </row>
    <row r="90" spans="1:6" ht="18" customHeight="1">
      <c r="A90" s="33">
        <f t="shared" si="4"/>
        <v>7.299999999999999</v>
      </c>
      <c r="B90" s="13" t="s">
        <v>49</v>
      </c>
      <c r="C90" s="7" t="s">
        <v>7</v>
      </c>
      <c r="D90" s="56">
        <f>0.9*2.3*2</f>
        <v>4.14</v>
      </c>
      <c r="E90" s="17"/>
      <c r="F90" s="17"/>
    </row>
    <row r="91" spans="1:6" ht="18" customHeight="1">
      <c r="A91" s="33">
        <f t="shared" si="4"/>
        <v>7.399999999999999</v>
      </c>
      <c r="B91" s="5" t="s">
        <v>79</v>
      </c>
      <c r="C91" s="7" t="s">
        <v>7</v>
      </c>
      <c r="D91" s="7">
        <v>10</v>
      </c>
      <c r="E91" s="17"/>
      <c r="F91" s="17"/>
    </row>
    <row r="92" spans="1:6" ht="18" customHeight="1">
      <c r="A92" s="33">
        <f t="shared" si="4"/>
        <v>7.499999999999998</v>
      </c>
      <c r="B92" s="5" t="s">
        <v>52</v>
      </c>
      <c r="C92" s="7" t="s">
        <v>7</v>
      </c>
      <c r="D92" s="7">
        <v>5</v>
      </c>
      <c r="E92" s="17"/>
      <c r="F92" s="17"/>
    </row>
    <row r="93" spans="1:6" ht="30.75" customHeight="1">
      <c r="A93" s="33">
        <f t="shared" si="4"/>
        <v>7.599999999999998</v>
      </c>
      <c r="B93" s="5" t="s">
        <v>80</v>
      </c>
      <c r="C93" s="7" t="s">
        <v>7</v>
      </c>
      <c r="D93" s="7">
        <f>7*3+2</f>
        <v>23</v>
      </c>
      <c r="E93" s="17"/>
      <c r="F93" s="17"/>
    </row>
    <row r="94" spans="1:6" ht="30" customHeight="1">
      <c r="A94" s="33">
        <f t="shared" si="4"/>
        <v>7.6999999999999975</v>
      </c>
      <c r="B94" s="5" t="s">
        <v>88</v>
      </c>
      <c r="C94" s="7" t="s">
        <v>7</v>
      </c>
      <c r="D94" s="7">
        <v>5</v>
      </c>
      <c r="E94" s="17"/>
      <c r="F94" s="17"/>
    </row>
    <row r="95" spans="1:6" ht="48.75" customHeight="1">
      <c r="A95" s="33">
        <f t="shared" si="4"/>
        <v>7.799999999999997</v>
      </c>
      <c r="B95" s="5" t="s">
        <v>89</v>
      </c>
      <c r="C95" s="7" t="s">
        <v>10</v>
      </c>
      <c r="D95" s="7">
        <v>2</v>
      </c>
      <c r="E95" s="17"/>
      <c r="F95" s="17"/>
    </row>
    <row r="96" spans="1:6" ht="36.75" customHeight="1">
      <c r="A96" s="33">
        <f t="shared" si="4"/>
        <v>7.899999999999997</v>
      </c>
      <c r="B96" s="5" t="s">
        <v>90</v>
      </c>
      <c r="C96" s="7" t="s">
        <v>10</v>
      </c>
      <c r="D96" s="7">
        <v>2</v>
      </c>
      <c r="E96" s="17"/>
      <c r="F96" s="17"/>
    </row>
    <row r="97" spans="1:6" ht="18" customHeight="1">
      <c r="A97" s="34">
        <v>7.1</v>
      </c>
      <c r="B97" s="5" t="s">
        <v>91</v>
      </c>
      <c r="C97" s="7" t="s">
        <v>7</v>
      </c>
      <c r="D97" s="7">
        <v>48</v>
      </c>
      <c r="E97" s="17"/>
      <c r="F97" s="17"/>
    </row>
    <row r="98" spans="1:6" ht="30" customHeight="1">
      <c r="A98" s="34">
        <f>A97+0.01</f>
        <v>7.109999999999999</v>
      </c>
      <c r="B98" s="32" t="s">
        <v>48</v>
      </c>
      <c r="C98" s="26" t="s">
        <v>7</v>
      </c>
      <c r="D98" s="26">
        <v>39</v>
      </c>
      <c r="E98" s="27"/>
      <c r="F98" s="17"/>
    </row>
    <row r="99" spans="1:6" ht="18" customHeight="1">
      <c r="A99" s="34">
        <f>A98+0.01</f>
        <v>7.119999999999999</v>
      </c>
      <c r="B99" s="32" t="s">
        <v>115</v>
      </c>
      <c r="C99" s="12" t="s">
        <v>10</v>
      </c>
      <c r="D99" s="12">
        <v>1</v>
      </c>
      <c r="E99" s="58"/>
      <c r="F99" s="17"/>
    </row>
    <row r="100" spans="1:6" ht="18" customHeight="1">
      <c r="A100" s="34"/>
      <c r="B100" s="19" t="s">
        <v>71</v>
      </c>
      <c r="C100" s="6"/>
      <c r="D100" s="6"/>
      <c r="E100" s="51"/>
      <c r="F100" s="51"/>
    </row>
    <row r="101" spans="1:6" ht="29.25" customHeight="1">
      <c r="A101" s="33"/>
      <c r="B101" s="4" t="s">
        <v>97</v>
      </c>
      <c r="C101" s="6"/>
      <c r="D101" s="6"/>
      <c r="E101" s="51"/>
      <c r="F101" s="51"/>
    </row>
    <row r="102" spans="1:6" ht="18" customHeight="1">
      <c r="A102" s="33">
        <v>8.1</v>
      </c>
      <c r="B102" s="5" t="s">
        <v>47</v>
      </c>
      <c r="C102" s="7" t="s">
        <v>7</v>
      </c>
      <c r="D102" s="7">
        <v>48</v>
      </c>
      <c r="E102" s="17"/>
      <c r="F102" s="17"/>
    </row>
    <row r="103" spans="1:6" ht="18" customHeight="1">
      <c r="A103" s="33">
        <f>A102+0.1</f>
        <v>8.2</v>
      </c>
      <c r="B103" s="32" t="s">
        <v>48</v>
      </c>
      <c r="C103" s="26" t="s">
        <v>7</v>
      </c>
      <c r="D103" s="26">
        <v>39</v>
      </c>
      <c r="E103" s="27"/>
      <c r="F103" s="27"/>
    </row>
    <row r="104" spans="1:6" ht="18" customHeight="1">
      <c r="A104" s="33"/>
      <c r="B104" s="19" t="s">
        <v>50</v>
      </c>
      <c r="C104" s="6"/>
      <c r="D104" s="6"/>
      <c r="E104" s="51"/>
      <c r="F104" s="27"/>
    </row>
    <row r="105" spans="1:6" ht="18" customHeight="1">
      <c r="A105" s="33"/>
      <c r="B105" s="4" t="s">
        <v>72</v>
      </c>
      <c r="C105" s="6"/>
      <c r="D105" s="6"/>
      <c r="E105" s="51"/>
      <c r="F105" s="27"/>
    </row>
    <row r="106" spans="1:6" ht="29.25" customHeight="1">
      <c r="A106" s="33">
        <v>9.1</v>
      </c>
      <c r="B106" s="5" t="s">
        <v>93</v>
      </c>
      <c r="C106" s="7" t="s">
        <v>17</v>
      </c>
      <c r="D106" s="7">
        <v>35</v>
      </c>
      <c r="E106" s="17"/>
      <c r="F106" s="27"/>
    </row>
    <row r="107" spans="1:6" ht="41.25" customHeight="1">
      <c r="A107" s="33">
        <f>A106+0.1</f>
        <v>9.2</v>
      </c>
      <c r="B107" s="5" t="s">
        <v>94</v>
      </c>
      <c r="C107" s="26" t="s">
        <v>17</v>
      </c>
      <c r="D107" s="26">
        <v>6</v>
      </c>
      <c r="E107" s="27"/>
      <c r="F107" s="27"/>
    </row>
    <row r="108" spans="1:6" ht="18" customHeight="1">
      <c r="A108" s="33">
        <f>A107+0.1</f>
        <v>9.299999999999999</v>
      </c>
      <c r="B108" s="32" t="s">
        <v>115</v>
      </c>
      <c r="C108" s="26" t="s">
        <v>10</v>
      </c>
      <c r="D108" s="26">
        <v>1</v>
      </c>
      <c r="E108" s="27"/>
      <c r="F108" s="27"/>
    </row>
    <row r="109" spans="1:6" ht="18" customHeight="1">
      <c r="A109" s="33"/>
      <c r="B109" s="19" t="s">
        <v>51</v>
      </c>
      <c r="C109" s="25"/>
      <c r="D109" s="25"/>
      <c r="E109" s="67"/>
      <c r="F109" s="27"/>
    </row>
    <row r="110" spans="1:6" ht="18" customHeight="1">
      <c r="A110" s="33"/>
      <c r="B110" s="61" t="s">
        <v>101</v>
      </c>
      <c r="C110" s="25"/>
      <c r="D110" s="25"/>
      <c r="E110" s="67"/>
      <c r="F110" s="27"/>
    </row>
    <row r="111" spans="1:6" ht="18" customHeight="1">
      <c r="A111" s="33">
        <v>10.1</v>
      </c>
      <c r="B111" s="32" t="s">
        <v>102</v>
      </c>
      <c r="C111" s="26" t="s">
        <v>7</v>
      </c>
      <c r="D111" s="26">
        <v>23</v>
      </c>
      <c r="E111" s="28"/>
      <c r="F111" s="27"/>
    </row>
    <row r="112" spans="1:6" ht="18" customHeight="1">
      <c r="A112" s="33">
        <f aca="true" t="shared" si="5" ref="A112:A119">A111+0.1</f>
        <v>10.2</v>
      </c>
      <c r="B112" s="32" t="s">
        <v>106</v>
      </c>
      <c r="C112" s="26" t="s">
        <v>10</v>
      </c>
      <c r="D112" s="26">
        <v>2</v>
      </c>
      <c r="E112" s="28"/>
      <c r="F112" s="27"/>
    </row>
    <row r="113" spans="1:6" ht="18" customHeight="1">
      <c r="A113" s="33">
        <f t="shared" si="5"/>
        <v>10.299999999999999</v>
      </c>
      <c r="B113" s="32" t="s">
        <v>103</v>
      </c>
      <c r="C113" s="26" t="s">
        <v>10</v>
      </c>
      <c r="D113" s="26">
        <v>1</v>
      </c>
      <c r="E113" s="28"/>
      <c r="F113" s="27"/>
    </row>
    <row r="114" spans="1:6" ht="18" customHeight="1">
      <c r="A114" s="33">
        <f t="shared" si="5"/>
        <v>10.399999999999999</v>
      </c>
      <c r="B114" s="32" t="s">
        <v>104</v>
      </c>
      <c r="C114" s="26" t="s">
        <v>107</v>
      </c>
      <c r="D114" s="26">
        <v>2</v>
      </c>
      <c r="E114" s="28"/>
      <c r="F114" s="27"/>
    </row>
    <row r="115" spans="1:6" ht="18" customHeight="1">
      <c r="A115" s="33">
        <f t="shared" si="5"/>
        <v>10.499999999999998</v>
      </c>
      <c r="B115" s="32" t="s">
        <v>105</v>
      </c>
      <c r="C115" s="26" t="s">
        <v>17</v>
      </c>
      <c r="D115" s="26">
        <v>15</v>
      </c>
      <c r="E115" s="28"/>
      <c r="F115" s="27"/>
    </row>
    <row r="116" spans="1:7" ht="36.75" customHeight="1">
      <c r="A116" s="33">
        <f t="shared" si="5"/>
        <v>10.599999999999998</v>
      </c>
      <c r="B116" s="32" t="s">
        <v>108</v>
      </c>
      <c r="C116" s="26" t="s">
        <v>107</v>
      </c>
      <c r="D116" s="26">
        <v>2</v>
      </c>
      <c r="E116" s="28"/>
      <c r="F116" s="27"/>
      <c r="G116" s="1" t="s">
        <v>2</v>
      </c>
    </row>
    <row r="117" spans="1:12" ht="18" customHeight="1">
      <c r="A117" s="33">
        <f t="shared" si="5"/>
        <v>10.699999999999998</v>
      </c>
      <c r="B117" s="32" t="s">
        <v>109</v>
      </c>
      <c r="C117" s="26" t="s">
        <v>7</v>
      </c>
      <c r="D117" s="26">
        <v>2</v>
      </c>
      <c r="E117" s="28"/>
      <c r="F117" s="27"/>
      <c r="L117" s="1" t="s">
        <v>2</v>
      </c>
    </row>
    <row r="118" spans="1:6" ht="18" customHeight="1">
      <c r="A118" s="33">
        <f t="shared" si="5"/>
        <v>10.799999999999997</v>
      </c>
      <c r="B118" s="5" t="s">
        <v>47</v>
      </c>
      <c r="C118" s="26" t="s">
        <v>7</v>
      </c>
      <c r="D118" s="26">
        <f>(7.2+7.2+4.3+4.3+2+1.71+1.71+0.55+0.55+0.55+0.55+0.75+0.75+0.85+0.85+2.15)*3.5</f>
        <v>125.89500000000002</v>
      </c>
      <c r="E118" s="27"/>
      <c r="F118" s="27"/>
    </row>
    <row r="119" spans="1:11" ht="18" customHeight="1">
      <c r="A119" s="33">
        <f t="shared" si="5"/>
        <v>10.899999999999997</v>
      </c>
      <c r="B119" s="32" t="s">
        <v>40</v>
      </c>
      <c r="C119" s="26" t="s">
        <v>7</v>
      </c>
      <c r="D119" s="26">
        <v>63</v>
      </c>
      <c r="E119" s="27"/>
      <c r="F119" s="27"/>
      <c r="K119" s="1" t="s">
        <v>2</v>
      </c>
    </row>
    <row r="120" spans="1:6" ht="18" customHeight="1">
      <c r="A120" s="34">
        <v>10.1</v>
      </c>
      <c r="B120" s="32" t="s">
        <v>48</v>
      </c>
      <c r="C120" s="26" t="s">
        <v>7</v>
      </c>
      <c r="D120" s="26">
        <v>63</v>
      </c>
      <c r="E120" s="27"/>
      <c r="F120" s="27"/>
    </row>
    <row r="121" spans="1:6" ht="18" customHeight="1">
      <c r="A121" s="34">
        <f>A120+0.01</f>
        <v>10.11</v>
      </c>
      <c r="B121" s="32" t="s">
        <v>115</v>
      </c>
      <c r="C121" s="26" t="s">
        <v>10</v>
      </c>
      <c r="D121" s="26">
        <v>3</v>
      </c>
      <c r="E121" s="27"/>
      <c r="F121" s="27"/>
    </row>
    <row r="122" spans="2:7" ht="15">
      <c r="B122" s="19" t="s">
        <v>110</v>
      </c>
      <c r="C122" s="6"/>
      <c r="D122" s="6"/>
      <c r="E122" s="6"/>
      <c r="F122" s="6"/>
      <c r="G122"/>
    </row>
    <row r="123" ht="15">
      <c r="G123" t="s">
        <v>2</v>
      </c>
    </row>
    <row r="124" spans="2:7" ht="15">
      <c r="B124" s="71" t="s">
        <v>12</v>
      </c>
      <c r="C124" s="71"/>
      <c r="D124" s="71"/>
      <c r="E124" s="71"/>
      <c r="F124" s="71"/>
      <c r="G124"/>
    </row>
    <row r="125" spans="2:7" ht="15">
      <c r="B125" s="71" t="s">
        <v>13</v>
      </c>
      <c r="C125" s="71"/>
      <c r="D125" s="72"/>
      <c r="E125" s="71"/>
      <c r="F125" s="71"/>
      <c r="G125"/>
    </row>
    <row r="126" spans="2:7" ht="15">
      <c r="B126" s="71" t="s">
        <v>14</v>
      </c>
      <c r="C126" s="71"/>
      <c r="D126" s="72"/>
      <c r="E126" s="71"/>
      <c r="F126" s="71"/>
      <c r="G126"/>
    </row>
    <row r="127" spans="2:6" ht="15">
      <c r="B127" s="71" t="s">
        <v>15</v>
      </c>
      <c r="C127" s="71"/>
      <c r="D127" s="72"/>
      <c r="E127" s="71"/>
      <c r="F127" s="71"/>
    </row>
    <row r="128" spans="2:6" ht="15">
      <c r="B128" s="71" t="s">
        <v>100</v>
      </c>
      <c r="C128" s="71"/>
      <c r="D128" s="71"/>
      <c r="E128" s="71"/>
      <c r="F128" s="71"/>
    </row>
    <row r="129" spans="2:6" ht="15">
      <c r="B129" s="71" t="s">
        <v>16</v>
      </c>
      <c r="C129" s="71"/>
      <c r="D129" s="72"/>
      <c r="E129" s="71"/>
      <c r="F129" s="71"/>
    </row>
    <row r="130" spans="2:6" ht="15">
      <c r="B130" s="71" t="s">
        <v>123</v>
      </c>
      <c r="C130" s="71"/>
      <c r="D130" s="72"/>
      <c r="E130" s="71"/>
      <c r="F130" s="71"/>
    </row>
    <row r="131" ht="15">
      <c r="G131" s="68"/>
    </row>
  </sheetData>
  <sheetProtection/>
  <mergeCells count="9">
    <mergeCell ref="B86:F86"/>
    <mergeCell ref="B62:F62"/>
    <mergeCell ref="A2:F2"/>
    <mergeCell ref="A3:F3"/>
    <mergeCell ref="B4:F4"/>
    <mergeCell ref="B9:F9"/>
    <mergeCell ref="B56:F56"/>
    <mergeCell ref="B15:F15"/>
    <mergeCell ref="B52:F52"/>
  </mergeCells>
  <printOptions/>
  <pageMargins left="1.03" right="0.2362204724409449" top="0.19" bottom="0.2" header="0.17" footer="0.14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cortesgar</cp:lastModifiedBy>
  <cp:lastPrinted>2010-09-20T22:14:06Z</cp:lastPrinted>
  <dcterms:created xsi:type="dcterms:W3CDTF">2007-11-01T00:10:19Z</dcterms:created>
  <dcterms:modified xsi:type="dcterms:W3CDTF">2010-10-04T18:29:14Z</dcterms:modified>
  <cp:category/>
  <cp:version/>
  <cp:contentType/>
  <cp:contentStatus/>
</cp:coreProperties>
</file>