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bookViews>
    <workbookView xWindow="0" yWindow="0" windowWidth="20490" windowHeight="7155"/>
  </bookViews>
  <sheets>
    <sheet name="Identificación" sheetId="5" r:id="rId1"/>
    <sheet name="Instructivo" sheetId="11" r:id="rId2"/>
    <sheet name="Análisis de Causa" sheetId="12" state="hidden" r:id="rId3"/>
    <sheet name="Hoja2" sheetId="10" state="hidden" r:id="rId4"/>
    <sheet name="Hoja1" sheetId="9" state="hidden" r:id="rId5"/>
    <sheet name="1115-F02 Informe avance Plan m " sheetId="1" state="hidden" r:id="rId6"/>
    <sheet name="Hoja3" sheetId="3" state="hidden" r:id="rId7"/>
  </sheets>
  <externalReferences>
    <externalReference r:id="rId8"/>
  </externalReferences>
  <definedNames>
    <definedName name="_xlnm._FilterDatabase" localSheetId="5" hidden="1">'1115-F02 Informe avance Plan m '!$A$14:$X$102</definedName>
    <definedName name="_xlnm._FilterDatabase" localSheetId="0" hidden="1">Identificación!$S$13:$S$72</definedName>
    <definedName name="_xlnm.Print_Area" localSheetId="5">'1115-F02 Informe avance Plan m '!$A$1:$P$114</definedName>
    <definedName name="_xlnm.Print_Area" localSheetId="0">Identificación!$A$1:$P$16</definedName>
    <definedName name="Dependencia" localSheetId="2">[1]Hoja1!$B$2:$B$43</definedName>
    <definedName name="Dependencia">Hoja1!$B$2:$B$43</definedName>
    <definedName name="DEPENDENCIAS" localSheetId="2">[1]Hoja1!$B$2:$C$43</definedName>
    <definedName name="DEPENDENCIAS">Hoja1!$B$2:$C$43</definedName>
    <definedName name="Jurídica">Hoja1!$C$21</definedName>
    <definedName name="PROCESOS">Hoja1!$B$2:$B$43</definedName>
    <definedName name="_xlnm.Print_Titles" localSheetId="5">'1115-F02 Informe avance Plan m '!$13:$14</definedName>
    <definedName name="_xlnm.Print_Titles" localSheetId="0">Identificación!$1:$11</definedName>
  </definedNames>
  <calcPr calcId="152511"/>
  <fileRecoveryPr autoRecover="0"/>
</workbook>
</file>

<file path=xl/calcChain.xml><?xml version="1.0" encoding="utf-8"?>
<calcChain xmlns="http://schemas.openxmlformats.org/spreadsheetml/2006/main">
  <c r="E41" i="5" l="1"/>
  <c r="E37" i="5"/>
  <c r="E33" i="5"/>
  <c r="E29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E69" i="5"/>
  <c r="E65" i="5"/>
  <c r="E61" i="5"/>
  <c r="E57" i="5"/>
  <c r="E53" i="5"/>
  <c r="E49" i="5"/>
  <c r="E45" i="5"/>
  <c r="E17" i="5"/>
  <c r="H33" i="5" l="1"/>
  <c r="E25" i="5"/>
  <c r="E21" i="5"/>
  <c r="E13" i="5"/>
  <c r="H13" i="5" s="1"/>
  <c r="J6" i="5" l="1"/>
  <c r="H69" i="5" l="1"/>
  <c r="H65" i="5"/>
  <c r="H61" i="5"/>
  <c r="H57" i="5"/>
  <c r="H53" i="5"/>
  <c r="H49" i="5"/>
  <c r="H45" i="5"/>
  <c r="H29" i="5"/>
  <c r="H41" i="5" l="1"/>
  <c r="H37" i="5"/>
  <c r="H25" i="5"/>
  <c r="H21" i="5"/>
  <c r="H17" i="5" l="1"/>
  <c r="G21" i="1" l="1"/>
  <c r="H21" i="1"/>
  <c r="I21" i="1"/>
  <c r="J21" i="1"/>
  <c r="G24" i="1"/>
  <c r="H24" i="1"/>
  <c r="I24" i="1"/>
  <c r="J24" i="1"/>
  <c r="G37" i="1"/>
  <c r="H37" i="1"/>
  <c r="I37" i="1"/>
  <c r="J37" i="1"/>
  <c r="G33" i="1"/>
  <c r="H33" i="1"/>
  <c r="I33" i="1"/>
  <c r="J33" i="1"/>
  <c r="E38" i="1"/>
  <c r="G42" i="1"/>
  <c r="H42" i="1"/>
  <c r="I42" i="1"/>
  <c r="J42" i="1"/>
  <c r="C90" i="1"/>
  <c r="B90" i="1"/>
  <c r="D90" i="1"/>
  <c r="E90" i="1"/>
  <c r="F90" i="1"/>
  <c r="F84" i="1"/>
  <c r="F87" i="1"/>
  <c r="F78" i="1"/>
  <c r="F81" i="1"/>
  <c r="F75" i="1"/>
  <c r="F18" i="1"/>
  <c r="F19" i="1"/>
  <c r="F20" i="1"/>
  <c r="F23" i="1"/>
  <c r="F26" i="1"/>
  <c r="F29" i="1"/>
  <c r="F32" i="1"/>
  <c r="F35" i="1"/>
  <c r="F38" i="1"/>
  <c r="F41" i="1"/>
  <c r="F44" i="1"/>
  <c r="F47" i="1"/>
  <c r="F50" i="1"/>
  <c r="F51" i="1"/>
  <c r="F54" i="1"/>
  <c r="F57" i="1"/>
  <c r="F60" i="1"/>
  <c r="F63" i="1"/>
  <c r="F66" i="1"/>
  <c r="F69" i="1"/>
  <c r="F72" i="1"/>
  <c r="G18" i="1"/>
  <c r="H18" i="1"/>
  <c r="Q18" i="1" s="1"/>
  <c r="R18" i="1" s="1"/>
  <c r="I18" i="1"/>
  <c r="J18" i="1"/>
  <c r="G19" i="1"/>
  <c r="H19" i="1"/>
  <c r="Q19" i="1" s="1"/>
  <c r="R19" i="1" s="1"/>
  <c r="I19" i="1"/>
  <c r="J19" i="1"/>
  <c r="G20" i="1"/>
  <c r="H20" i="1"/>
  <c r="Q20" i="1" s="1"/>
  <c r="R20" i="1" s="1"/>
  <c r="H23" i="1"/>
  <c r="Q23" i="1" s="1"/>
  <c r="R23" i="1" s="1"/>
  <c r="U10" i="1"/>
  <c r="I20" i="1"/>
  <c r="J20" i="1"/>
  <c r="G22" i="1"/>
  <c r="H22" i="1"/>
  <c r="I22" i="1"/>
  <c r="J22" i="1"/>
  <c r="G23" i="1"/>
  <c r="I23" i="1"/>
  <c r="J23" i="1"/>
  <c r="G25" i="1"/>
  <c r="H25" i="1"/>
  <c r="I25" i="1"/>
  <c r="J25" i="1"/>
  <c r="G26" i="1"/>
  <c r="H26" i="1"/>
  <c r="Q26" i="1" s="1"/>
  <c r="R26" i="1" s="1"/>
  <c r="S26" i="1" s="1"/>
  <c r="I26" i="1"/>
  <c r="J26" i="1"/>
  <c r="G27" i="1"/>
  <c r="H27" i="1"/>
  <c r="I27" i="1"/>
  <c r="J27" i="1"/>
  <c r="G28" i="1"/>
  <c r="H28" i="1"/>
  <c r="I28" i="1"/>
  <c r="J28" i="1"/>
  <c r="G29" i="1"/>
  <c r="H29" i="1"/>
  <c r="Q29" i="1" s="1"/>
  <c r="R29" i="1" s="1"/>
  <c r="S29" i="1" s="1"/>
  <c r="H32" i="1"/>
  <c r="Q32" i="1" s="1"/>
  <c r="R32" i="1" s="1"/>
  <c r="S32" i="1" s="1"/>
  <c r="I29" i="1"/>
  <c r="J29" i="1"/>
  <c r="G30" i="1"/>
  <c r="H30" i="1"/>
  <c r="I30" i="1"/>
  <c r="J30" i="1"/>
  <c r="G31" i="1"/>
  <c r="H31" i="1"/>
  <c r="I31" i="1"/>
  <c r="J31" i="1"/>
  <c r="G32" i="1"/>
  <c r="I32" i="1"/>
  <c r="J32" i="1"/>
  <c r="G34" i="1"/>
  <c r="H34" i="1"/>
  <c r="I34" i="1"/>
  <c r="J34" i="1"/>
  <c r="G35" i="1"/>
  <c r="H35" i="1"/>
  <c r="Q35" i="1" s="1"/>
  <c r="R35" i="1" s="1"/>
  <c r="S35" i="1" s="1"/>
  <c r="I35" i="1"/>
  <c r="J35" i="1"/>
  <c r="G36" i="1"/>
  <c r="H36" i="1"/>
  <c r="I36" i="1"/>
  <c r="J36" i="1"/>
  <c r="G38" i="1"/>
  <c r="H38" i="1"/>
  <c r="Q38" i="1" s="1"/>
  <c r="R38" i="1" s="1"/>
  <c r="S38" i="1" s="1"/>
  <c r="I38" i="1"/>
  <c r="J38" i="1"/>
  <c r="G39" i="1"/>
  <c r="H39" i="1"/>
  <c r="I39" i="1"/>
  <c r="J39" i="1"/>
  <c r="G40" i="1"/>
  <c r="H40" i="1"/>
  <c r="I40" i="1"/>
  <c r="J40" i="1"/>
  <c r="G41" i="1"/>
  <c r="H41" i="1"/>
  <c r="Q41" i="1" s="1"/>
  <c r="R41" i="1" s="1"/>
  <c r="S41" i="1" s="1"/>
  <c r="I41" i="1"/>
  <c r="J41" i="1"/>
  <c r="G43" i="1"/>
  <c r="H43" i="1"/>
  <c r="I43" i="1"/>
  <c r="J43" i="1"/>
  <c r="G44" i="1"/>
  <c r="H44" i="1"/>
  <c r="Q44" i="1" s="1"/>
  <c r="R44" i="1" s="1"/>
  <c r="S44" i="1" s="1"/>
  <c r="I44" i="1"/>
  <c r="J44" i="1"/>
  <c r="G45" i="1"/>
  <c r="H45" i="1"/>
  <c r="I45" i="1"/>
  <c r="J45" i="1"/>
  <c r="G46" i="1"/>
  <c r="H46" i="1"/>
  <c r="I46" i="1"/>
  <c r="J46" i="1"/>
  <c r="G47" i="1"/>
  <c r="H47" i="1"/>
  <c r="Q47" i="1" s="1"/>
  <c r="R47" i="1" s="1"/>
  <c r="S47" i="1" s="1"/>
  <c r="I47" i="1"/>
  <c r="J47" i="1"/>
  <c r="G48" i="1"/>
  <c r="H48" i="1"/>
  <c r="I48" i="1"/>
  <c r="J48" i="1"/>
  <c r="G49" i="1"/>
  <c r="H49" i="1"/>
  <c r="I49" i="1"/>
  <c r="J49" i="1"/>
  <c r="G50" i="1"/>
  <c r="H50" i="1"/>
  <c r="Q50" i="1" s="1"/>
  <c r="R50" i="1" s="1"/>
  <c r="S50" i="1" s="1"/>
  <c r="I50" i="1"/>
  <c r="J50" i="1"/>
  <c r="G51" i="1"/>
  <c r="H51" i="1"/>
  <c r="Q51" i="1" s="1"/>
  <c r="R51" i="1" s="1"/>
  <c r="S51" i="1" s="1"/>
  <c r="I51" i="1"/>
  <c r="J51" i="1"/>
  <c r="G52" i="1"/>
  <c r="H52" i="1"/>
  <c r="I52" i="1"/>
  <c r="J52" i="1"/>
  <c r="G53" i="1"/>
  <c r="H53" i="1"/>
  <c r="I53" i="1"/>
  <c r="J53" i="1"/>
  <c r="G54" i="1"/>
  <c r="H54" i="1"/>
  <c r="Q54" i="1" s="1"/>
  <c r="R54" i="1" s="1"/>
  <c r="S54" i="1" s="1"/>
  <c r="I54" i="1"/>
  <c r="J54" i="1"/>
  <c r="G55" i="1"/>
  <c r="H55" i="1"/>
  <c r="I55" i="1"/>
  <c r="J55" i="1"/>
  <c r="G56" i="1"/>
  <c r="H56" i="1"/>
  <c r="I56" i="1"/>
  <c r="J56" i="1"/>
  <c r="G57" i="1"/>
  <c r="H57" i="1"/>
  <c r="Q57" i="1" s="1"/>
  <c r="R57" i="1" s="1"/>
  <c r="S57" i="1" s="1"/>
  <c r="I57" i="1"/>
  <c r="J57" i="1"/>
  <c r="G58" i="1"/>
  <c r="H58" i="1"/>
  <c r="I58" i="1"/>
  <c r="J58" i="1"/>
  <c r="G59" i="1"/>
  <c r="H59" i="1"/>
  <c r="I59" i="1"/>
  <c r="J59" i="1"/>
  <c r="G60" i="1"/>
  <c r="H60" i="1"/>
  <c r="Q60" i="1" s="1"/>
  <c r="R60" i="1" s="1"/>
  <c r="H63" i="1"/>
  <c r="Q63" i="1" s="1"/>
  <c r="R63" i="1" s="1"/>
  <c r="I60" i="1"/>
  <c r="J60" i="1"/>
  <c r="G61" i="1"/>
  <c r="H61" i="1"/>
  <c r="I61" i="1"/>
  <c r="J61" i="1"/>
  <c r="G62" i="1"/>
  <c r="H62" i="1"/>
  <c r="I62" i="1"/>
  <c r="J62" i="1"/>
  <c r="G63" i="1"/>
  <c r="I63" i="1"/>
  <c r="J63" i="1"/>
  <c r="G64" i="1"/>
  <c r="H64" i="1"/>
  <c r="I64" i="1"/>
  <c r="J64" i="1"/>
  <c r="G65" i="1"/>
  <c r="H65" i="1"/>
  <c r="I65" i="1"/>
  <c r="J65" i="1"/>
  <c r="G66" i="1"/>
  <c r="H66" i="1"/>
  <c r="Q66" i="1" s="1"/>
  <c r="R66" i="1" s="1"/>
  <c r="I66" i="1"/>
  <c r="J66" i="1"/>
  <c r="G67" i="1"/>
  <c r="H67" i="1"/>
  <c r="I67" i="1"/>
  <c r="J67" i="1"/>
  <c r="G68" i="1"/>
  <c r="H68" i="1"/>
  <c r="I68" i="1"/>
  <c r="J68" i="1"/>
  <c r="G69" i="1"/>
  <c r="H69" i="1"/>
  <c r="Q69" i="1" s="1"/>
  <c r="R69" i="1" s="1"/>
  <c r="I69" i="1"/>
  <c r="J69" i="1"/>
  <c r="G70" i="1"/>
  <c r="H70" i="1"/>
  <c r="I70" i="1"/>
  <c r="J70" i="1"/>
  <c r="G71" i="1"/>
  <c r="H71" i="1"/>
  <c r="I71" i="1"/>
  <c r="J71" i="1"/>
  <c r="G72" i="1"/>
  <c r="H72" i="1"/>
  <c r="Q72" i="1" s="1"/>
  <c r="R72" i="1" s="1"/>
  <c r="S72" i="1" s="1"/>
  <c r="I72" i="1"/>
  <c r="J72" i="1"/>
  <c r="G73" i="1"/>
  <c r="H73" i="1"/>
  <c r="I73" i="1"/>
  <c r="J73" i="1"/>
  <c r="G74" i="1"/>
  <c r="H74" i="1"/>
  <c r="I74" i="1"/>
  <c r="J74" i="1"/>
  <c r="G75" i="1"/>
  <c r="H75" i="1"/>
  <c r="Q75" i="1" s="1"/>
  <c r="R75" i="1" s="1"/>
  <c r="S75" i="1" s="1"/>
  <c r="I75" i="1"/>
  <c r="J75" i="1"/>
  <c r="G76" i="1"/>
  <c r="H76" i="1"/>
  <c r="I76" i="1"/>
  <c r="J76" i="1"/>
  <c r="G77" i="1"/>
  <c r="H77" i="1"/>
  <c r="I77" i="1"/>
  <c r="J77" i="1"/>
  <c r="G78" i="1"/>
  <c r="H78" i="1"/>
  <c r="Q78" i="1" s="1"/>
  <c r="R78" i="1" s="1"/>
  <c r="I78" i="1"/>
  <c r="J78" i="1"/>
  <c r="G79" i="1"/>
  <c r="H79" i="1"/>
  <c r="I79" i="1"/>
  <c r="J79" i="1"/>
  <c r="G80" i="1"/>
  <c r="H80" i="1"/>
  <c r="I80" i="1"/>
  <c r="J80" i="1"/>
  <c r="G81" i="1"/>
  <c r="H81" i="1"/>
  <c r="Q81" i="1" s="1"/>
  <c r="R81" i="1" s="1"/>
  <c r="I81" i="1"/>
  <c r="J81" i="1"/>
  <c r="G82" i="1"/>
  <c r="H82" i="1"/>
  <c r="I82" i="1"/>
  <c r="J82" i="1"/>
  <c r="G83" i="1"/>
  <c r="H83" i="1"/>
  <c r="I83" i="1"/>
  <c r="J83" i="1"/>
  <c r="G84" i="1"/>
  <c r="H84" i="1"/>
  <c r="Q84" i="1" s="1"/>
  <c r="R84" i="1" s="1"/>
  <c r="I84" i="1"/>
  <c r="J84" i="1"/>
  <c r="G85" i="1"/>
  <c r="H85" i="1"/>
  <c r="I85" i="1"/>
  <c r="J85" i="1"/>
  <c r="G86" i="1"/>
  <c r="H86" i="1"/>
  <c r="I86" i="1"/>
  <c r="J86" i="1"/>
  <c r="G87" i="1"/>
  <c r="H87" i="1"/>
  <c r="Q87" i="1" s="1"/>
  <c r="R87" i="1" s="1"/>
  <c r="I87" i="1"/>
  <c r="J87" i="1"/>
  <c r="G88" i="1"/>
  <c r="H88" i="1"/>
  <c r="I88" i="1"/>
  <c r="J88" i="1"/>
  <c r="G89" i="1"/>
  <c r="H89" i="1"/>
  <c r="I89" i="1"/>
  <c r="J89" i="1"/>
  <c r="G90" i="1"/>
  <c r="H90" i="1"/>
  <c r="Q90" i="1" s="1"/>
  <c r="R90" i="1" s="1"/>
  <c r="I90" i="1"/>
  <c r="J90" i="1"/>
  <c r="G91" i="1"/>
  <c r="H91" i="1"/>
  <c r="Q91" i="1" s="1"/>
  <c r="R91" i="1" s="1"/>
  <c r="I91" i="1"/>
  <c r="J91" i="1"/>
  <c r="G92" i="1"/>
  <c r="H92" i="1"/>
  <c r="Q92" i="1" s="1"/>
  <c r="R92" i="1" s="1"/>
  <c r="I92" i="1"/>
  <c r="J92" i="1"/>
  <c r="G16" i="1"/>
  <c r="H16" i="1"/>
  <c r="I16" i="1"/>
  <c r="J16" i="1"/>
  <c r="G17" i="1"/>
  <c r="H17" i="1"/>
  <c r="I17" i="1"/>
  <c r="J17" i="1"/>
  <c r="I15" i="1"/>
  <c r="J15" i="1"/>
  <c r="H15" i="1"/>
  <c r="Q15" i="1" s="1"/>
  <c r="F15" i="1"/>
  <c r="G15" i="1"/>
  <c r="B18" i="1"/>
  <c r="C18" i="1"/>
  <c r="D18" i="1"/>
  <c r="E18" i="1"/>
  <c r="B19" i="1"/>
  <c r="C19" i="1"/>
  <c r="D19" i="1"/>
  <c r="E19" i="1"/>
  <c r="B20" i="1"/>
  <c r="C20" i="1"/>
  <c r="D20" i="1"/>
  <c r="E20" i="1"/>
  <c r="B23" i="1"/>
  <c r="C23" i="1"/>
  <c r="D23" i="1"/>
  <c r="E23" i="1"/>
  <c r="B26" i="1"/>
  <c r="C26" i="1"/>
  <c r="D26" i="1"/>
  <c r="E26" i="1"/>
  <c r="B29" i="1"/>
  <c r="C29" i="1"/>
  <c r="D29" i="1"/>
  <c r="E29" i="1"/>
  <c r="B32" i="1"/>
  <c r="C32" i="1"/>
  <c r="D32" i="1"/>
  <c r="E32" i="1"/>
  <c r="B35" i="1"/>
  <c r="C35" i="1"/>
  <c r="D35" i="1"/>
  <c r="E35" i="1"/>
  <c r="B38" i="1"/>
  <c r="C38" i="1"/>
  <c r="D38" i="1"/>
  <c r="B41" i="1"/>
  <c r="C41" i="1"/>
  <c r="D41" i="1"/>
  <c r="E41" i="1"/>
  <c r="B44" i="1"/>
  <c r="C44" i="1"/>
  <c r="D44" i="1"/>
  <c r="E44" i="1"/>
  <c r="B47" i="1"/>
  <c r="C47" i="1"/>
  <c r="D47" i="1"/>
  <c r="E47" i="1"/>
  <c r="B50" i="1"/>
  <c r="C50" i="1"/>
  <c r="D50" i="1"/>
  <c r="E50" i="1"/>
  <c r="B51" i="1"/>
  <c r="C51" i="1"/>
  <c r="D51" i="1"/>
  <c r="E51" i="1"/>
  <c r="B54" i="1"/>
  <c r="C54" i="1"/>
  <c r="D54" i="1"/>
  <c r="E54" i="1"/>
  <c r="B57" i="1"/>
  <c r="C57" i="1"/>
  <c r="D57" i="1"/>
  <c r="E57" i="1"/>
  <c r="B60" i="1"/>
  <c r="C60" i="1"/>
  <c r="D60" i="1"/>
  <c r="E60" i="1"/>
  <c r="B63" i="1"/>
  <c r="C63" i="1"/>
  <c r="D63" i="1"/>
  <c r="E63" i="1"/>
  <c r="B66" i="1"/>
  <c r="C66" i="1"/>
  <c r="D66" i="1"/>
  <c r="E66" i="1"/>
  <c r="B69" i="1"/>
  <c r="C69" i="1"/>
  <c r="D69" i="1"/>
  <c r="E69" i="1"/>
  <c r="B72" i="1"/>
  <c r="C72" i="1"/>
  <c r="D72" i="1"/>
  <c r="E72" i="1"/>
  <c r="B75" i="1"/>
  <c r="C75" i="1"/>
  <c r="D75" i="1"/>
  <c r="E75" i="1"/>
  <c r="B78" i="1"/>
  <c r="C78" i="1"/>
  <c r="D78" i="1"/>
  <c r="E78" i="1"/>
  <c r="B81" i="1"/>
  <c r="C81" i="1"/>
  <c r="D81" i="1"/>
  <c r="E81" i="1"/>
  <c r="B84" i="1"/>
  <c r="C84" i="1"/>
  <c r="D84" i="1"/>
  <c r="E84" i="1"/>
  <c r="B87" i="1"/>
  <c r="C87" i="1"/>
  <c r="D87" i="1"/>
  <c r="E87" i="1"/>
  <c r="D15" i="1"/>
  <c r="P11" i="1"/>
  <c r="V11" i="1" s="1"/>
  <c r="P8" i="1"/>
  <c r="V12" i="1" s="1"/>
  <c r="L8" i="1"/>
  <c r="L10" i="1"/>
  <c r="U11" i="1"/>
  <c r="B15" i="1"/>
  <c r="E15" i="1"/>
  <c r="C15" i="1"/>
  <c r="B2" i="3"/>
  <c r="P10" i="1"/>
  <c r="T9" i="1" s="1"/>
  <c r="O7" i="1" s="1"/>
  <c r="P9" i="1"/>
  <c r="V9" i="1" s="1"/>
  <c r="T51" i="1" l="1"/>
  <c r="T47" i="1"/>
  <c r="T38" i="1"/>
  <c r="T35" i="1"/>
  <c r="T26" i="1"/>
  <c r="T75" i="1"/>
  <c r="T50" i="1"/>
  <c r="T44" i="1"/>
  <c r="T41" i="1"/>
  <c r="S60" i="1"/>
  <c r="T60" i="1" s="1"/>
  <c r="Q102" i="1"/>
  <c r="R15" i="1"/>
  <c r="S15" i="1" s="1"/>
  <c r="S91" i="1"/>
  <c r="T91" i="1" s="1"/>
  <c r="S87" i="1"/>
  <c r="T87" i="1" s="1"/>
  <c r="S78" i="1"/>
  <c r="T78" i="1" s="1"/>
  <c r="T54" i="1"/>
  <c r="T29" i="1"/>
  <c r="S66" i="1"/>
  <c r="T66" i="1" s="1"/>
  <c r="S19" i="1"/>
  <c r="T19" i="1" s="1"/>
  <c r="V10" i="1"/>
  <c r="V8" i="1" s="1"/>
  <c r="R102" i="1" l="1"/>
  <c r="L11" i="1"/>
  <c r="T15" i="1"/>
  <c r="S102" i="1"/>
  <c r="O6" i="1" s="1"/>
  <c r="L9" i="1" l="1"/>
  <c r="M9" i="1" s="1"/>
  <c r="T102" i="1"/>
  <c r="H105" i="1"/>
  <c r="M11" i="1"/>
  <c r="J105" i="1" l="1"/>
  <c r="H106" i="1"/>
  <c r="J106" i="1" s="1"/>
  <c r="J104" i="1" l="1"/>
</calcChain>
</file>

<file path=xl/comments1.xml><?xml version="1.0" encoding="utf-8"?>
<comments xmlns="http://schemas.openxmlformats.org/spreadsheetml/2006/main">
  <authors>
    <author>Juan Diego</author>
  </authors>
  <commentList>
    <comment ref="S11" authorId="0" shapeId="0">
      <text>
        <r>
          <rPr>
            <sz val="9"/>
            <color indexed="81"/>
            <rFont val="Tahoma"/>
            <family val="2"/>
          </rPr>
          <t>Esta casilla se debe diligenciar el momento de aprobar el plan de mejoramiento.</t>
        </r>
      </text>
    </comment>
  </commentList>
</comments>
</file>

<file path=xl/sharedStrings.xml><?xml version="1.0" encoding="utf-8"?>
<sst xmlns="http://schemas.openxmlformats.org/spreadsheetml/2006/main" count="284" uniqueCount="240">
  <si>
    <t>Unidad de medida</t>
  </si>
  <si>
    <t>Denominación</t>
  </si>
  <si>
    <t>VENCIDA</t>
  </si>
  <si>
    <t>VIGENTE</t>
  </si>
  <si>
    <t>RESPONSABLE</t>
  </si>
  <si>
    <t>DESCRIPCIÓN</t>
  </si>
  <si>
    <t>CÓDIGO</t>
  </si>
  <si>
    <t>HALLAZGO</t>
  </si>
  <si>
    <t>No.</t>
  </si>
  <si>
    <t>FINALIZADA</t>
  </si>
  <si>
    <t>No. De Informe de Avance:</t>
  </si>
  <si>
    <t>Fecha de corte de Informe de avance:</t>
  </si>
  <si>
    <t>METAS VENCIDAS</t>
  </si>
  <si>
    <t>METAS EN CERO</t>
  </si>
  <si>
    <t>METAS FINALIZADAS</t>
  </si>
  <si>
    <t>METAS CON % AVANCE</t>
  </si>
  <si>
    <t>Fecha Finalizacion</t>
  </si>
  <si>
    <t>Convenciones</t>
  </si>
  <si>
    <t xml:space="preserve">Código </t>
  </si>
  <si>
    <t xml:space="preserve">Versión </t>
  </si>
  <si>
    <t xml:space="preserve">Fecha </t>
  </si>
  <si>
    <t>1 de 1</t>
  </si>
  <si>
    <t>1115 - F02</t>
  </si>
  <si>
    <t>CONTROL INTERNO</t>
  </si>
  <si>
    <t>INFORME DE REVISIÓN AVANCE DEL PLAN DE MEJORAMIENTO</t>
  </si>
  <si>
    <t>PORCENTAJE DE AVANCE DEL PLAN DE MEJORAMIENTO:</t>
  </si>
  <si>
    <t>Tomado de Plan de mejoramiento CGR</t>
  </si>
  <si>
    <t>Fecha del Comité:</t>
  </si>
  <si>
    <t>ACTIVIDADES</t>
  </si>
  <si>
    <t>ESTADO DE LA ACTIVIDAD</t>
  </si>
  <si>
    <t>AVANCE FÍSICO DE EJECUCIÓN ACTIVIDAD</t>
  </si>
  <si>
    <t xml:space="preserve">Página </t>
  </si>
  <si>
    <t>No. De Acta de Comité:</t>
  </si>
  <si>
    <t>CAUSA</t>
  </si>
  <si>
    <t>Cantidad Unidad de Medida</t>
  </si>
  <si>
    <t>REVISIÓN COMITÉ DE COORDINACIÓN CONTROL INTERNO</t>
  </si>
  <si>
    <t>DESCRIPCIÓN CUALITATIVO DEL AVANCE</t>
  </si>
  <si>
    <t>SUMA ACTIVIDADES</t>
  </si>
  <si>
    <t>CUMPLIMIENTO</t>
  </si>
  <si>
    <t>% AVANCE ACCIÓN</t>
  </si>
  <si>
    <t>ACCIÓN</t>
  </si>
  <si>
    <t>ACTIVIDAD</t>
  </si>
  <si>
    <t>AVANCE</t>
  </si>
  <si>
    <t>PESO ACTIVIDAD</t>
  </si>
  <si>
    <t>SUMA DE ACCIONES</t>
  </si>
  <si>
    <t>SUMA DE HALLLAZGOS</t>
  </si>
  <si>
    <t>HALLAZGOS CON MEJORAS CUMPLIDAS</t>
  </si>
  <si>
    <t>ACCIONES PLAN FINALIZADAS</t>
  </si>
  <si>
    <t>TOTAL DE ACCIONES</t>
  </si>
  <si>
    <t>PORCENTAJE DE CUMPLIMIENTO DEL PLAN DE MEJORAMIENTO:</t>
  </si>
  <si>
    <t>TOTAL HALLAZGOS</t>
  </si>
  <si>
    <t>Actividades Finalizadas</t>
  </si>
  <si>
    <t>Total Actividades</t>
  </si>
  <si>
    <t>Actividades Vencidas</t>
  </si>
  <si>
    <t>Actividades en cero (0)</t>
  </si>
  <si>
    <t>ITEM</t>
  </si>
  <si>
    <t>ACCIONES FINALIZADAS</t>
  </si>
  <si>
    <t>ACCIONES  PENDIENTES</t>
  </si>
  <si>
    <t>No. 02 de 2017</t>
  </si>
  <si>
    <t>Terminadas Primer Seguimiento</t>
  </si>
  <si>
    <t>Terminadas Segundo Seguimiento</t>
  </si>
  <si>
    <t>Parciales</t>
  </si>
  <si>
    <t>Terminadas Tercer Seguimiento</t>
  </si>
  <si>
    <t>Sin Avance</t>
  </si>
  <si>
    <t>ACCION DE MEJORA</t>
  </si>
  <si>
    <t>Código</t>
  </si>
  <si>
    <t>Versión</t>
  </si>
  <si>
    <t>Fecha</t>
  </si>
  <si>
    <t>Página</t>
  </si>
  <si>
    <t>1313-F10</t>
  </si>
  <si>
    <t>FECHA FINALIZACIÓN</t>
  </si>
  <si>
    <t>FECHA 
INICIO</t>
  </si>
  <si>
    <t>ACCIÓN GENERAL</t>
  </si>
  <si>
    <t>ORIGEN</t>
  </si>
  <si>
    <t>No</t>
  </si>
  <si>
    <t>DESCRIPCIÓN ACTIVIDADES</t>
  </si>
  <si>
    <t>CAUSA(S)</t>
  </si>
  <si>
    <t>REACCIÓN (Corrección, control frente a las consecuencias)</t>
  </si>
  <si>
    <t>Docencia</t>
  </si>
  <si>
    <t>Extensión y Proyección Social</t>
  </si>
  <si>
    <t>Internacionalización</t>
  </si>
  <si>
    <t>Sistema Integral de Gestión</t>
  </si>
  <si>
    <t>Procesos</t>
  </si>
  <si>
    <t>Dependencia /Área</t>
  </si>
  <si>
    <t>Admisiones, Registro y Control Académico</t>
  </si>
  <si>
    <t>Biblioteca e Información Científica</t>
  </si>
  <si>
    <t>Control y seguimiento institucional</t>
  </si>
  <si>
    <t>Control Interno</t>
  </si>
  <si>
    <t xml:space="preserve">Control Interno Disciplinario </t>
  </si>
  <si>
    <t>Gestión de documentos</t>
  </si>
  <si>
    <t>Administracion institucional</t>
  </si>
  <si>
    <t>Gestión Financiera</t>
  </si>
  <si>
    <t>Administración institucional
Control y seguimiento institucional</t>
  </si>
  <si>
    <t>Gestión de Servicios Institucionales</t>
  </si>
  <si>
    <t>Administración institucional
Bienestar institucional</t>
  </si>
  <si>
    <t>Gestión del Talento Humano</t>
  </si>
  <si>
    <t>Gestión de Tecnologías Informáticas y Sistemas de Información</t>
  </si>
  <si>
    <t>Jurídica</t>
  </si>
  <si>
    <t>Direccionamiento institucional
Administracion institucional
Aseguramiento de la calidad institucional</t>
  </si>
  <si>
    <t>Planeación</t>
  </si>
  <si>
    <t>Direccionamiento institucional</t>
  </si>
  <si>
    <t xml:space="preserve">Rectoría </t>
  </si>
  <si>
    <t>Rectoría - Comunicaciones</t>
  </si>
  <si>
    <t>Recursos Informáticos y Educativos</t>
  </si>
  <si>
    <t>Relaciones Internacionales</t>
  </si>
  <si>
    <t>Secretaría General</t>
  </si>
  <si>
    <t>Aseguramiento de calidad institucional</t>
  </si>
  <si>
    <t>Direccionamiento institucional
Docencia
Bienestar institucional
Aseguramiento de la calidad institucional</t>
  </si>
  <si>
    <t>Vicerrectoría Académica</t>
  </si>
  <si>
    <t xml:space="preserve">
Egresados</t>
  </si>
  <si>
    <t>Vicerrectoría Académica -Egresados</t>
  </si>
  <si>
    <t>Direccionamiento institucional
Extensión y Proyección Social
Administración institucional
Bienestar institucional
Control y seguimiento institucional</t>
  </si>
  <si>
    <t>Docencia
Investigacion e Innovación
Extensión y proyección social
Aseguramiento de la calidad institucional</t>
  </si>
  <si>
    <t>Vicerrectoría de Investigaciones, Innovación y Extensión</t>
  </si>
  <si>
    <t>Docencia
Bienestar institucional</t>
  </si>
  <si>
    <t>Vicerrectoría de Responsabilidad Social y Bienestar Universitario</t>
  </si>
  <si>
    <t>Extensión y proyección social</t>
  </si>
  <si>
    <t>Laboratorio de Genética Médica</t>
  </si>
  <si>
    <t>Docencia
Investigacion e innovación
Extensión y proyección social
Administracion institucional</t>
  </si>
  <si>
    <t>Vicerrectoría Administrativa y Financiera - Jardín Botánico</t>
  </si>
  <si>
    <t>Vicerrectoría Académica - Univirtual</t>
  </si>
  <si>
    <t>Laboratorio de Aguas y Alimentos</t>
  </si>
  <si>
    <t>Laboratorio de Química Ambiental</t>
  </si>
  <si>
    <t>Laboratorio de Ensayos a Equipos Acondicionadores de Aire</t>
  </si>
  <si>
    <t>Laboratorio de Ensayos no Destructivos</t>
  </si>
  <si>
    <t>Laboratorio de Metrología Dimensional</t>
  </si>
  <si>
    <t>Laboratorio de Metrología de Variables Eléctricas</t>
  </si>
  <si>
    <t>Grupo de Investigación en Agua y Saneamiento</t>
  </si>
  <si>
    <t>Vicerrectoria Administrativa y Financiera</t>
  </si>
  <si>
    <t>Facultad de Bellas Artes y Humanidades</t>
  </si>
  <si>
    <t>Facultad de Ciencias Agrarias y Agroindustria</t>
  </si>
  <si>
    <t>Facultad de Ciencias Ambientales</t>
  </si>
  <si>
    <t>Facultad de Ciencias Básicas</t>
  </si>
  <si>
    <t>Facultad de Ciencias de la Educación</t>
  </si>
  <si>
    <t>Facultad de Ciencias Empresariales</t>
  </si>
  <si>
    <t>Facultad de Ciencias de la Salud</t>
  </si>
  <si>
    <t>Facultad de Ingenierías</t>
  </si>
  <si>
    <t>Facultad de Ingeniería Mecánica</t>
  </si>
  <si>
    <t>Facultad de Tecnologías</t>
  </si>
  <si>
    <r>
      <t xml:space="preserve">RESPONSABLE DE LA
</t>
    </r>
    <r>
      <rPr>
        <b/>
        <sz val="11"/>
        <rFont val="Calibri"/>
        <family val="2"/>
      </rPr>
      <t>ACCIÓN</t>
    </r>
  </si>
  <si>
    <t>TIPO</t>
  </si>
  <si>
    <t>Proceso:</t>
  </si>
  <si>
    <t>Probabilidad</t>
  </si>
  <si>
    <t>Calificación</t>
  </si>
  <si>
    <t>Impacto</t>
  </si>
  <si>
    <t>Éxito</t>
  </si>
  <si>
    <t>Baja</t>
  </si>
  <si>
    <t>Bajo</t>
  </si>
  <si>
    <t>La oportunidad no se presentó</t>
  </si>
  <si>
    <t>Media baja</t>
  </si>
  <si>
    <t>Medio-Bajo</t>
  </si>
  <si>
    <t>Media</t>
  </si>
  <si>
    <t>Medio</t>
  </si>
  <si>
    <t>Se lograron algunas expectativas</t>
  </si>
  <si>
    <t>Media-Alta</t>
  </si>
  <si>
    <t>Medio-Alto</t>
  </si>
  <si>
    <t>Se lograron todas las expectativas</t>
  </si>
  <si>
    <t>Alta</t>
  </si>
  <si>
    <t>Alto</t>
  </si>
  <si>
    <t>Se superaron las expectativas</t>
  </si>
  <si>
    <t>PROBABILIDAD DE MATERIALIZAR LA OPORTUNIDAD</t>
  </si>
  <si>
    <t>CALIFICACION DE LA PROBABILIDAD</t>
  </si>
  <si>
    <t>IMPACTO / BENEFICIO</t>
  </si>
  <si>
    <t>CALIFICACION DEL IMPACTO / BENEFICIO</t>
  </si>
  <si>
    <r>
      <t xml:space="preserve">VALORACION DE LA OPORTUNIDAD
</t>
    </r>
    <r>
      <rPr>
        <b/>
        <sz val="9"/>
        <color indexed="8"/>
        <rFont val="Calibri"/>
        <family val="2"/>
        <scheme val="minor"/>
      </rPr>
      <t>(Probabilidad x Impacto)</t>
    </r>
  </si>
  <si>
    <t>La oportunidad  se abandonó</t>
  </si>
  <si>
    <t>Se  cumplió la acción- Es eficaz</t>
  </si>
  <si>
    <t>OPORTUNIDAD DE MEJORA</t>
  </si>
  <si>
    <t>SISTEMA INTEGRAL DE GESTIÓN</t>
  </si>
  <si>
    <t xml:space="preserve">PLAN DE MEJORAMIENTO </t>
  </si>
  <si>
    <t>PLAN DE MEJORAMIENTO</t>
  </si>
  <si>
    <t>ETAPA 1</t>
  </si>
  <si>
    <t xml:space="preserve">Identifique la oportunidad teniendo en cuenta: </t>
  </si>
  <si>
    <t>ETAPA 5</t>
  </si>
  <si>
    <t xml:space="preserve">Realice el seguimiento a las acciones propuestas para abordar la oportunidad, teniendo en cuenta: </t>
  </si>
  <si>
    <t>Descripción de la oportunidad</t>
  </si>
  <si>
    <t xml:space="preserve">Seguimiento a las acciones </t>
  </si>
  <si>
    <t>FACTORES EXTERNOS</t>
  </si>
  <si>
    <t xml:space="preserve">SEGUIMIENTO A LA IMPLEMENTACION </t>
  </si>
  <si>
    <t>Económicos</t>
  </si>
  <si>
    <t xml:space="preserve">Determine si la accion se ejecutó o no en el tiempo definido. </t>
  </si>
  <si>
    <t>Socioculturales</t>
  </si>
  <si>
    <t>Políticos</t>
  </si>
  <si>
    <t>Legales y Normativos</t>
  </si>
  <si>
    <t>VERIFICACION DE EFICACIA</t>
  </si>
  <si>
    <t>Tecnologías</t>
  </si>
  <si>
    <t xml:space="preserve">Elija desde la lista desplegable, según sea el caso: </t>
  </si>
  <si>
    <r>
      <rPr>
        <sz val="7"/>
        <rFont val="Calibri"/>
        <family val="2"/>
        <scheme val="minor"/>
      </rPr>
      <t xml:space="preserve">Medio  </t>
    </r>
    <r>
      <rPr>
        <sz val="8"/>
        <rFont val="Calibri"/>
        <family val="2"/>
        <scheme val="minor"/>
      </rPr>
      <t>Ambientales</t>
    </r>
  </si>
  <si>
    <t>La oportunidad se abandonó</t>
  </si>
  <si>
    <t>ETAPA 2</t>
  </si>
  <si>
    <t xml:space="preserve">Califique la probabilidad de que se materialice la oportunidad, así: </t>
  </si>
  <si>
    <t>Calificacion de la probabilidad</t>
  </si>
  <si>
    <t>5. Alta</t>
  </si>
  <si>
    <t>Se lograron todas  las expectativas</t>
  </si>
  <si>
    <t>4. Media - Alta</t>
  </si>
  <si>
    <t>3. Media</t>
  </si>
  <si>
    <t>2. Media-Baja</t>
  </si>
  <si>
    <t>1. Baja</t>
  </si>
  <si>
    <t>ETAPA 3</t>
  </si>
  <si>
    <t>Calificacion del Impacto / Beneficio</t>
  </si>
  <si>
    <t>5. Alto</t>
  </si>
  <si>
    <t>4. Medio -Alto</t>
  </si>
  <si>
    <t>3. Medio</t>
  </si>
  <si>
    <t>2. Medio- Bajo</t>
  </si>
  <si>
    <t>1. Bajo</t>
  </si>
  <si>
    <t>ETAPA 4</t>
  </si>
  <si>
    <t xml:space="preserve">Al valorar la oportunidad, se obtendrá un resultado asi: </t>
  </si>
  <si>
    <t xml:space="preserve">Valoracion de la oportunidad (Probabilidad * Impacto) </t>
  </si>
  <si>
    <t>PROBABILIDAD</t>
  </si>
  <si>
    <t xml:space="preserve">Tenga en cuenta solo las portunidades con valoracion igual o mayor a 16 y establezca las acciones para abordarlas, establezca una fecha de cumplimiento y aisgne un responsable. </t>
  </si>
  <si>
    <t>Jhenin</t>
  </si>
  <si>
    <t>Edna</t>
  </si>
  <si>
    <t>Dependencia/Área/OEC:</t>
  </si>
  <si>
    <t>Administración institucional</t>
  </si>
  <si>
    <t>No se cumplió la acción</t>
  </si>
  <si>
    <t xml:space="preserve">Califique el impacto / beneficio de implementar la oportunidad, para obtener al final un promedio de las cinco  variables descritas a continuación: </t>
  </si>
  <si>
    <t>SI</t>
  </si>
  <si>
    <t>NO</t>
  </si>
  <si>
    <t>RECURRENCIA
(Seleccionar si la No Conformidad es recurrente)</t>
  </si>
  <si>
    <t xml:space="preserve">EFICACIA </t>
  </si>
  <si>
    <t>SEGUIMIENTO
(Espacio reservado para el Sistema Integral de Gestión)</t>
  </si>
  <si>
    <t>FECHA Y DETALLES DE SEGUIMIENTO (Espacio reservado para 
el Sistema Integral de Gestión)</t>
  </si>
  <si>
    <t>SISTEMA INTEGRAL DE GESTIÓN
PLAN DE MEJORAMIENTO</t>
  </si>
  <si>
    <t>Observación</t>
  </si>
  <si>
    <t>RIESGOS/
OPORTUNIDADES
(Seleccionar si es necesario actualizar riesgos y oportunidades)</t>
  </si>
  <si>
    <t>CAMBIOS
(Seleccionar si es necesario realizar cambios al sistema de gestión y mencionar el cambio)</t>
  </si>
  <si>
    <t>SI/NO</t>
  </si>
  <si>
    <t>2020-08-21</t>
  </si>
  <si>
    <t>ANÁLISIS 5 POR QUÉ'S</t>
  </si>
  <si>
    <t>PROBLEMA O HALLAZGO</t>
  </si>
  <si>
    <t>POR QUE? 1</t>
  </si>
  <si>
    <t>S/N</t>
  </si>
  <si>
    <t>POR QUE? 2</t>
  </si>
  <si>
    <t>POR QUE? 3</t>
  </si>
  <si>
    <t>POR QUE? 4</t>
  </si>
  <si>
    <t>POR QUE? 5</t>
  </si>
  <si>
    <t>CAUSA RAÍZ</t>
  </si>
  <si>
    <t>ACCIÓN CORRECTIVA</t>
  </si>
  <si>
    <t>1  de 2</t>
  </si>
  <si>
    <t xml:space="preserve"> 2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</si>
</sst>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0.000%"/>
    <numFmt numFmtId="166" formatCode="[$-C0A]d\ &quot;de&quot;\ mmmm\ &quot;de&quot;\ yyyy;@"/>
    <numFmt numFmtId="167" formatCode="[$-C0A]dd\-mmm\-yy;@"/>
    <numFmt numFmtId="168" formatCode="[$-C0A]d\-mmm\-yy;@"/>
    <numFmt numFmtId="169" formatCode="yyyy\-mm\-dd;@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5"/>
      <color indexed="9"/>
      <name val="Arial"/>
      <family val="2"/>
    </font>
    <font>
      <b/>
      <sz val="6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Tahoma"/>
      <family val="2"/>
    </font>
    <font>
      <sz val="7"/>
      <name val="Calibri"/>
      <family val="2"/>
      <scheme val="minor"/>
    </font>
    <font>
      <b/>
      <sz val="8"/>
      <name val="Tahoma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6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Arial"/>
      <family val="2"/>
    </font>
    <font>
      <sz val="9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6" tint="-0.249977111117893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F7F7F"/>
        <bgColor rgb="FF7F7F7F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4" fillId="0" borderId="0"/>
    <xf numFmtId="0" fontId="5" fillId="0" borderId="0"/>
    <xf numFmtId="9" fontId="1" fillId="0" borderId="0" applyFont="0" applyFill="0" applyBorder="0" applyAlignment="0" applyProtection="0"/>
    <xf numFmtId="0" fontId="41" fillId="0" borderId="0"/>
  </cellStyleXfs>
  <cellXfs count="45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0" xfId="0" applyFont="1" applyFill="1" applyBorder="1"/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10" fontId="0" fillId="0" borderId="0" xfId="0" applyNumberFormat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top" wrapText="1"/>
    </xf>
    <xf numFmtId="0" fontId="9" fillId="0" borderId="8" xfId="0" applyFont="1" applyBorder="1" applyAlignment="1" applyProtection="1">
      <alignment horizontal="center" vertical="top" wrapText="1"/>
    </xf>
    <xf numFmtId="14" fontId="9" fillId="0" borderId="8" xfId="0" applyNumberFormat="1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right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 vertical="center"/>
    </xf>
    <xf numFmtId="164" fontId="3" fillId="0" borderId="0" xfId="0" applyNumberFormat="1" applyFont="1" applyProtection="1"/>
    <xf numFmtId="165" fontId="0" fillId="0" borderId="0" xfId="3" applyNumberFormat="1" applyFont="1" applyProtection="1"/>
    <xf numFmtId="10" fontId="0" fillId="0" borderId="0" xfId="3" applyNumberFormat="1" applyFont="1" applyProtection="1"/>
    <xf numFmtId="0" fontId="17" fillId="4" borderId="13" xfId="0" applyFont="1" applyFill="1" applyBorder="1" applyAlignment="1" applyProtection="1">
      <alignment horizontal="center" vertical="center"/>
    </xf>
    <xf numFmtId="10" fontId="17" fillId="4" borderId="14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2" fontId="18" fillId="4" borderId="16" xfId="0" applyNumberFormat="1" applyFont="1" applyFill="1" applyBorder="1" applyAlignment="1" applyProtection="1">
      <alignment horizontal="center" vertical="center" wrapText="1"/>
    </xf>
    <xf numFmtId="10" fontId="18" fillId="4" borderId="17" xfId="0" applyNumberFormat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168" fontId="0" fillId="3" borderId="13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9" fontId="0" fillId="0" borderId="18" xfId="3" applyFont="1" applyFill="1" applyBorder="1" applyAlignment="1" applyProtection="1">
      <alignment horizontal="center" vertical="center"/>
    </xf>
    <xf numFmtId="2" fontId="0" fillId="0" borderId="13" xfId="3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0" fontId="0" fillId="3" borderId="3" xfId="0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168" fontId="0" fillId="3" borderId="3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9" fontId="0" fillId="0" borderId="19" xfId="3" applyFont="1" applyFill="1" applyBorder="1" applyAlignment="1" applyProtection="1">
      <alignment horizontal="center" vertical="center"/>
    </xf>
    <xf numFmtId="2" fontId="0" fillId="0" borderId="3" xfId="3" applyNumberFormat="1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8" fontId="0" fillId="3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9" fontId="0" fillId="0" borderId="20" xfId="3" applyFont="1" applyFill="1" applyBorder="1" applyAlignment="1" applyProtection="1">
      <alignment horizontal="center" vertical="center"/>
    </xf>
    <xf numFmtId="2" fontId="0" fillId="0" borderId="1" xfId="3" applyNumberFormat="1" applyFont="1" applyBorder="1" applyAlignment="1" applyProtection="1">
      <alignment horizontal="center" vertical="center"/>
    </xf>
    <xf numFmtId="9" fontId="0" fillId="0" borderId="21" xfId="3" applyFont="1" applyFill="1" applyBorder="1" applyAlignment="1" applyProtection="1">
      <alignment horizontal="center" vertical="center"/>
    </xf>
    <xf numFmtId="2" fontId="0" fillId="0" borderId="22" xfId="3" applyNumberFormat="1" applyFont="1" applyBorder="1" applyAlignment="1" applyProtection="1">
      <alignment horizontal="center" vertical="center"/>
    </xf>
    <xf numFmtId="10" fontId="0" fillId="0" borderId="23" xfId="3" applyNumberFormat="1" applyFont="1" applyFill="1" applyBorder="1" applyAlignment="1" applyProtection="1">
      <alignment horizontal="center" vertical="center"/>
    </xf>
    <xf numFmtId="9" fontId="0" fillId="0" borderId="24" xfId="3" applyFont="1" applyFill="1" applyBorder="1" applyAlignment="1" applyProtection="1">
      <alignment horizontal="center" vertical="center"/>
    </xf>
    <xf numFmtId="2" fontId="0" fillId="0" borderId="25" xfId="3" applyNumberFormat="1" applyFont="1" applyBorder="1" applyAlignment="1" applyProtection="1">
      <alignment horizontal="center" vertical="center"/>
    </xf>
    <xf numFmtId="2" fontId="0" fillId="0" borderId="2" xfId="3" applyNumberFormat="1" applyFont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9" fontId="0" fillId="0" borderId="0" xfId="3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vertical="center"/>
    </xf>
    <xf numFmtId="0" fontId="10" fillId="2" borderId="28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horizontal="center" vertical="center"/>
    </xf>
    <xf numFmtId="9" fontId="0" fillId="0" borderId="29" xfId="3" applyFont="1" applyFill="1" applyBorder="1" applyAlignment="1" applyProtection="1">
      <alignment horizontal="center" vertical="center"/>
    </xf>
    <xf numFmtId="9" fontId="0" fillId="0" borderId="30" xfId="3" applyFont="1" applyFill="1" applyBorder="1" applyAlignment="1" applyProtection="1">
      <alignment horizontal="center" vertical="center"/>
    </xf>
    <xf numFmtId="9" fontId="0" fillId="0" borderId="31" xfId="3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2" xfId="0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165" fontId="0" fillId="0" borderId="3" xfId="3" applyNumberFormat="1" applyFont="1" applyBorder="1" applyAlignment="1" applyProtection="1">
      <alignment horizontal="center" vertical="center"/>
    </xf>
    <xf numFmtId="165" fontId="0" fillId="0" borderId="22" xfId="3" applyNumberFormat="1" applyFont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vertical="center"/>
    </xf>
    <xf numFmtId="165" fontId="0" fillId="0" borderId="2" xfId="3" applyNumberFormat="1" applyFont="1" applyBorder="1" applyAlignment="1" applyProtection="1">
      <alignment vertical="center"/>
    </xf>
    <xf numFmtId="165" fontId="0" fillId="0" borderId="25" xfId="3" applyNumberFormat="1" applyFont="1" applyBorder="1" applyAlignment="1" applyProtection="1">
      <alignment horizontal="center" vertical="center"/>
    </xf>
    <xf numFmtId="165" fontId="0" fillId="0" borderId="2" xfId="3" applyNumberFormat="1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9" fontId="3" fillId="0" borderId="0" xfId="3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/>
    </xf>
    <xf numFmtId="9" fontId="0" fillId="0" borderId="1" xfId="3" applyFont="1" applyBorder="1" applyAlignment="1" applyProtection="1">
      <alignment horizontal="center" vertical="center"/>
    </xf>
    <xf numFmtId="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9" fontId="0" fillId="0" borderId="0" xfId="0" applyNumberFormat="1" applyProtection="1"/>
    <xf numFmtId="9" fontId="3" fillId="0" borderId="1" xfId="0" applyNumberFormat="1" applyFont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9" fontId="0" fillId="0" borderId="33" xfId="3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/>
    </xf>
    <xf numFmtId="9" fontId="3" fillId="10" borderId="3" xfId="3" applyFont="1" applyFill="1" applyBorder="1" applyAlignment="1" applyProtection="1">
      <alignment horizontal="center" vertical="center"/>
    </xf>
    <xf numFmtId="0" fontId="3" fillId="11" borderId="35" xfId="0" applyFont="1" applyFill="1" applyBorder="1" applyAlignment="1" applyProtection="1">
      <alignment horizontal="center" vertical="center"/>
    </xf>
    <xf numFmtId="9" fontId="3" fillId="11" borderId="1" xfId="3" applyFont="1" applyFill="1" applyBorder="1" applyAlignment="1" applyProtection="1">
      <alignment horizontal="center" vertical="center"/>
    </xf>
    <xf numFmtId="0" fontId="3" fillId="12" borderId="12" xfId="0" applyNumberFormat="1" applyFont="1" applyFill="1" applyBorder="1" applyAlignment="1" applyProtection="1">
      <alignment horizontal="center" vertical="center"/>
    </xf>
    <xf numFmtId="0" fontId="5" fillId="12" borderId="36" xfId="3" applyNumberFormat="1" applyFont="1" applyFill="1" applyBorder="1" applyAlignment="1" applyProtection="1">
      <alignment horizontal="center" vertical="center"/>
    </xf>
    <xf numFmtId="0" fontId="5" fillId="12" borderId="37" xfId="3" applyNumberFormat="1" applyFont="1" applyFill="1" applyBorder="1" applyAlignment="1" applyProtection="1">
      <alignment horizontal="center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</xf>
    <xf numFmtId="9" fontId="0" fillId="0" borderId="41" xfId="3" applyFont="1" applyFill="1" applyBorder="1" applyAlignment="1" applyProtection="1">
      <alignment horizontal="center" vertical="center"/>
    </xf>
    <xf numFmtId="2" fontId="0" fillId="0" borderId="42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0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3" xfId="3" applyFont="1" applyFill="1" applyBorder="1" applyAlignment="1" applyProtection="1">
      <alignment horizontal="center" vertical="center"/>
    </xf>
    <xf numFmtId="0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44" xfId="3" applyFont="1" applyFill="1" applyBorder="1" applyAlignment="1" applyProtection="1">
      <alignment horizontal="center" vertical="center"/>
    </xf>
    <xf numFmtId="2" fontId="0" fillId="0" borderId="16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9" fontId="0" fillId="0" borderId="45" xfId="3" applyFont="1" applyFill="1" applyBorder="1" applyAlignment="1" applyProtection="1">
      <alignment horizontal="center" vertical="center"/>
    </xf>
    <xf numFmtId="2" fontId="0" fillId="0" borderId="46" xfId="3" applyNumberFormat="1" applyFont="1" applyBorder="1" applyAlignment="1" applyProtection="1">
      <alignment horizontal="center" vertical="center"/>
    </xf>
    <xf numFmtId="165" fontId="0" fillId="0" borderId="46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vertical="center"/>
    </xf>
    <xf numFmtId="9" fontId="0" fillId="0" borderId="47" xfId="3" applyFont="1" applyFill="1" applyBorder="1" applyAlignment="1" applyProtection="1">
      <alignment horizontal="center" vertical="center"/>
    </xf>
    <xf numFmtId="9" fontId="0" fillId="0" borderId="15" xfId="3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68" fontId="0" fillId="3" borderId="16" xfId="0" applyNumberFormat="1" applyFill="1" applyBorder="1" applyAlignment="1" applyProtection="1">
      <alignment horizontal="center" vertical="center"/>
    </xf>
    <xf numFmtId="9" fontId="0" fillId="0" borderId="0" xfId="3" applyFont="1" applyFill="1" applyBorder="1" applyAlignment="1" applyProtection="1">
      <alignment horizontal="center" vertical="center"/>
    </xf>
    <xf numFmtId="2" fontId="0" fillId="0" borderId="0" xfId="3" applyNumberFormat="1" applyFont="1" applyBorder="1" applyAlignment="1" applyProtection="1">
      <alignment horizontal="center" vertical="center"/>
    </xf>
    <xf numFmtId="165" fontId="0" fillId="0" borderId="0" xfId="3" applyNumberFormat="1" applyFont="1" applyBorder="1" applyAlignment="1" applyProtection="1">
      <alignment horizontal="center" vertical="center"/>
    </xf>
    <xf numFmtId="10" fontId="0" fillId="0" borderId="0" xfId="3" applyNumberFormat="1" applyFont="1" applyFill="1" applyBorder="1" applyAlignment="1" applyProtection="1">
      <alignment horizontal="center" vertical="center"/>
    </xf>
    <xf numFmtId="0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</xf>
    <xf numFmtId="168" fontId="0" fillId="3" borderId="46" xfId="0" applyNumberFormat="1" applyFill="1" applyBorder="1" applyAlignment="1" applyProtection="1">
      <alignment horizontal="center" vertical="center"/>
    </xf>
    <xf numFmtId="0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</xf>
    <xf numFmtId="9" fontId="0" fillId="0" borderId="48" xfId="3" applyFont="1" applyFill="1" applyBorder="1" applyAlignment="1" applyProtection="1">
      <alignment horizontal="center" vertical="center"/>
    </xf>
    <xf numFmtId="9" fontId="0" fillId="0" borderId="49" xfId="3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 applyProtection="1">
      <alignment horizontal="right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right" vertical="center" wrapText="1"/>
    </xf>
    <xf numFmtId="0" fontId="16" fillId="0" borderId="51" xfId="0" applyFont="1" applyFill="1" applyBorder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/>
    <xf numFmtId="0" fontId="5" fillId="0" borderId="50" xfId="0" applyFont="1" applyFill="1" applyBorder="1" applyAlignment="1" applyProtection="1"/>
    <xf numFmtId="0" fontId="5" fillId="0" borderId="53" xfId="0" applyFont="1" applyFill="1" applyBorder="1" applyAlignment="1" applyProtection="1"/>
    <xf numFmtId="0" fontId="5" fillId="0" borderId="51" xfId="0" applyFont="1" applyFill="1" applyBorder="1" applyAlignment="1" applyProtection="1"/>
    <xf numFmtId="0" fontId="5" fillId="0" borderId="54" xfId="0" applyFont="1" applyFill="1" applyBorder="1" applyProtection="1"/>
    <xf numFmtId="0" fontId="23" fillId="13" borderId="1" xfId="2" applyFont="1" applyFill="1" applyBorder="1" applyAlignment="1">
      <alignment horizontal="center" vertical="center"/>
    </xf>
    <xf numFmtId="0" fontId="5" fillId="0" borderId="0" xfId="2"/>
    <xf numFmtId="0" fontId="1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7" fillId="12" borderId="1" xfId="0" applyFont="1" applyFill="1" applyBorder="1" applyAlignment="1">
      <alignment vertical="center"/>
    </xf>
    <xf numFmtId="0" fontId="27" fillId="12" borderId="1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3" borderId="1" xfId="0" applyFont="1" applyFill="1" applyBorder="1" applyAlignment="1" applyProtection="1">
      <alignment horizontal="center" vertical="center"/>
      <protection locked="0"/>
    </xf>
    <xf numFmtId="0" fontId="27" fillId="14" borderId="1" xfId="0" quotePrefix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wrapText="1"/>
    </xf>
    <xf numFmtId="0" fontId="31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vertical="top" wrapText="1"/>
    </xf>
    <xf numFmtId="0" fontId="30" fillId="0" borderId="9" xfId="0" applyFont="1" applyBorder="1" applyAlignment="1">
      <alignment vertical="center" wrapText="1"/>
    </xf>
    <xf numFmtId="0" fontId="30" fillId="0" borderId="9" xfId="0" applyFont="1" applyBorder="1" applyAlignment="1">
      <alignment wrapText="1"/>
    </xf>
    <xf numFmtId="0" fontId="0" fillId="0" borderId="54" xfId="0" applyBorder="1"/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 wrapText="1"/>
    </xf>
    <xf numFmtId="0" fontId="30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5" fillId="16" borderId="62" xfId="0" applyFont="1" applyFill="1" applyBorder="1" applyAlignment="1">
      <alignment horizontal="center" vertical="center"/>
    </xf>
    <xf numFmtId="0" fontId="36" fillId="15" borderId="10" xfId="0" applyFont="1" applyFill="1" applyBorder="1" applyAlignment="1">
      <alignment horizontal="center" vertical="center"/>
    </xf>
    <xf numFmtId="0" fontId="36" fillId="15" borderId="63" xfId="0" applyFont="1" applyFill="1" applyBorder="1" applyAlignment="1">
      <alignment horizontal="center" vertical="center"/>
    </xf>
    <xf numFmtId="0" fontId="36" fillId="16" borderId="6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17" borderId="4" xfId="0" applyFont="1" applyFill="1" applyBorder="1" applyAlignment="1">
      <alignment horizontal="center" vertical="center"/>
    </xf>
    <xf numFmtId="0" fontId="37" fillId="17" borderId="32" xfId="0" applyFont="1" applyFill="1" applyBorder="1" applyAlignment="1">
      <alignment horizontal="center" vertical="center"/>
    </xf>
    <xf numFmtId="0" fontId="36" fillId="16" borderId="64" xfId="0" applyFont="1" applyFill="1" applyBorder="1" applyAlignment="1">
      <alignment horizontal="center" vertical="center"/>
    </xf>
    <xf numFmtId="0" fontId="37" fillId="17" borderId="9" xfId="0" applyFont="1" applyFill="1" applyBorder="1" applyAlignment="1">
      <alignment horizontal="center" vertical="center"/>
    </xf>
    <xf numFmtId="0" fontId="37" fillId="17" borderId="6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 textRotation="90" wrapText="1"/>
    </xf>
    <xf numFmtId="0" fontId="1" fillId="0" borderId="0" xfId="0" applyFont="1"/>
    <xf numFmtId="0" fontId="5" fillId="0" borderId="0" xfId="2" applyFill="1"/>
    <xf numFmtId="0" fontId="25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4" fillId="0" borderId="1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6" fillId="0" borderId="30" xfId="0" applyFont="1" applyFill="1" applyBorder="1" applyAlignment="1" applyProtection="1">
      <alignment horizontal="right"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13" borderId="16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41" fillId="0" borderId="0" xfId="4" applyFont="1" applyAlignment="1"/>
    <xf numFmtId="0" fontId="43" fillId="0" borderId="0" xfId="4" applyFont="1"/>
    <xf numFmtId="0" fontId="42" fillId="0" borderId="0" xfId="4" applyFont="1"/>
    <xf numFmtId="0" fontId="42" fillId="0" borderId="0" xfId="4" applyFont="1" applyAlignment="1">
      <alignment horizontal="center"/>
    </xf>
    <xf numFmtId="0" fontId="44" fillId="18" borderId="65" xfId="4" applyFont="1" applyFill="1" applyBorder="1" applyAlignment="1">
      <alignment horizontal="center" vertical="center"/>
    </xf>
    <xf numFmtId="0" fontId="44" fillId="18" borderId="66" xfId="4" applyFont="1" applyFill="1" applyBorder="1" applyAlignment="1">
      <alignment horizontal="center" vertical="center"/>
    </xf>
    <xf numFmtId="0" fontId="44" fillId="18" borderId="67" xfId="4" applyFont="1" applyFill="1" applyBorder="1" applyAlignment="1">
      <alignment horizontal="center" vertical="center"/>
    </xf>
    <xf numFmtId="0" fontId="45" fillId="0" borderId="68" xfId="4" applyFont="1" applyBorder="1" applyAlignment="1">
      <alignment horizontal="center" vertical="center" wrapText="1"/>
    </xf>
    <xf numFmtId="0" fontId="45" fillId="0" borderId="69" xfId="4" applyFont="1" applyBorder="1" applyAlignment="1">
      <alignment horizontal="center" vertical="center" wrapText="1"/>
    </xf>
    <xf numFmtId="0" fontId="45" fillId="0" borderId="69" xfId="4" applyFont="1" applyFill="1" applyBorder="1" applyAlignment="1">
      <alignment horizontal="center" vertical="center" wrapText="1"/>
    </xf>
    <xf numFmtId="16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13" borderId="52" xfId="0" applyFont="1" applyFill="1" applyBorder="1" applyAlignment="1" applyProtection="1">
      <alignment horizontal="center" vertical="center" wrapText="1"/>
    </xf>
    <xf numFmtId="0" fontId="21" fillId="13" borderId="50" xfId="0" applyFont="1" applyFill="1" applyBorder="1" applyAlignment="1" applyProtection="1">
      <alignment horizontal="center" vertical="center" wrapText="1"/>
    </xf>
    <xf numFmtId="0" fontId="21" fillId="13" borderId="44" xfId="0" applyFont="1" applyFill="1" applyBorder="1" applyAlignment="1" applyProtection="1">
      <alignment horizontal="center" vertical="center" wrapText="1"/>
    </xf>
    <xf numFmtId="0" fontId="21" fillId="13" borderId="53" xfId="0" applyFont="1" applyFill="1" applyBorder="1" applyAlignment="1" applyProtection="1">
      <alignment horizontal="center" vertical="center" wrapText="1"/>
    </xf>
    <xf numFmtId="0" fontId="21" fillId="13" borderId="51" xfId="0" applyFont="1" applyFill="1" applyBorder="1" applyAlignment="1" applyProtection="1">
      <alignment horizontal="center" vertical="center" wrapText="1"/>
    </xf>
    <xf numFmtId="0" fontId="21" fillId="13" borderId="33" xfId="0" applyFont="1" applyFill="1" applyBorder="1" applyAlignment="1" applyProtection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 wrapText="1"/>
    </xf>
    <xf numFmtId="0" fontId="26" fillId="0" borderId="50" xfId="0" applyFont="1" applyFill="1" applyBorder="1" applyAlignment="1" applyProtection="1">
      <alignment horizontal="center" vertical="center" wrapText="1"/>
    </xf>
    <xf numFmtId="0" fontId="26" fillId="0" borderId="44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6" fillId="0" borderId="53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1" fillId="13" borderId="35" xfId="0" applyFont="1" applyFill="1" applyBorder="1" applyAlignment="1" applyProtection="1">
      <alignment horizontal="center" vertical="center" wrapText="1"/>
    </xf>
    <xf numFmtId="0" fontId="21" fillId="13" borderId="30" xfId="0" applyFont="1" applyFill="1" applyBorder="1" applyAlignment="1" applyProtection="1">
      <alignment horizontal="center" vertical="center" wrapText="1"/>
    </xf>
    <xf numFmtId="0" fontId="21" fillId="13" borderId="16" xfId="0" applyFont="1" applyFill="1" applyBorder="1" applyAlignment="1" applyProtection="1">
      <alignment horizontal="center" vertical="center" wrapText="1"/>
    </xf>
    <xf numFmtId="0" fontId="21" fillId="13" borderId="2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9" fillId="5" borderId="16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1" fillId="0" borderId="5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49" xfId="0" applyFont="1" applyBorder="1" applyAlignment="1">
      <alignment horizontal="center" vertical="top" wrapText="1"/>
    </xf>
    <xf numFmtId="0" fontId="30" fillId="0" borderId="43" xfId="0" applyFont="1" applyBorder="1" applyAlignment="1">
      <alignment horizontal="center" vertical="top" wrapText="1"/>
    </xf>
    <xf numFmtId="0" fontId="30" fillId="0" borderId="4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4" fillId="0" borderId="49" xfId="0" applyFont="1" applyBorder="1" applyAlignment="1">
      <alignment horizontal="center" vertical="top" wrapText="1"/>
    </xf>
    <xf numFmtId="0" fontId="34" fillId="0" borderId="43" xfId="0" applyFont="1" applyBorder="1" applyAlignment="1">
      <alignment horizontal="center" vertical="top" wrapText="1"/>
    </xf>
    <xf numFmtId="0" fontId="34" fillId="0" borderId="45" xfId="0" applyFont="1" applyBorder="1" applyAlignment="1">
      <alignment horizontal="center" vertical="top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wrapText="1"/>
    </xf>
    <xf numFmtId="0" fontId="30" fillId="15" borderId="3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42" fillId="0" borderId="0" xfId="4" applyFont="1" applyAlignment="1">
      <alignment horizontal="center"/>
    </xf>
    <xf numFmtId="0" fontId="41" fillId="0" borderId="0" xfId="4" applyFont="1" applyAlignment="1"/>
    <xf numFmtId="0" fontId="1" fillId="0" borderId="43" xfId="2" applyFont="1" applyFill="1" applyBorder="1" applyAlignment="1">
      <alignment horizontal="center" vertical="center"/>
    </xf>
    <xf numFmtId="0" fontId="5" fillId="0" borderId="43" xfId="2" applyFill="1" applyBorder="1" applyAlignment="1">
      <alignment horizontal="center"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wrapText="1"/>
    </xf>
    <xf numFmtId="0" fontId="0" fillId="3" borderId="46" xfId="0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top" wrapText="1"/>
    </xf>
    <xf numFmtId="0" fontId="5" fillId="3" borderId="42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10" fontId="0" fillId="0" borderId="38" xfId="3" applyNumberFormat="1" applyFont="1" applyFill="1" applyBorder="1" applyAlignment="1" applyProtection="1">
      <alignment horizontal="center" vertical="center"/>
    </xf>
    <xf numFmtId="10" fontId="0" fillId="0" borderId="40" xfId="3" applyNumberFormat="1" applyFont="1" applyFill="1" applyBorder="1" applyAlignment="1" applyProtection="1">
      <alignment horizontal="center" vertical="center"/>
    </xf>
    <xf numFmtId="10" fontId="0" fillId="0" borderId="39" xfId="3" applyNumberFormat="1" applyFont="1" applyFill="1" applyBorder="1" applyAlignment="1" applyProtection="1">
      <alignment horizontal="center" vertical="center"/>
    </xf>
    <xf numFmtId="165" fontId="0" fillId="0" borderId="13" xfId="3" applyNumberFormat="1" applyFont="1" applyBorder="1" applyAlignment="1" applyProtection="1">
      <alignment horizontal="center" vertical="center"/>
    </xf>
    <xf numFmtId="165" fontId="0" fillId="0" borderId="42" xfId="3" applyNumberFormat="1" applyFont="1" applyBorder="1" applyAlignment="1" applyProtection="1">
      <alignment horizontal="center" vertical="center"/>
    </xf>
    <xf numFmtId="165" fontId="0" fillId="0" borderId="3" xfId="3" applyNumberFormat="1" applyFont="1" applyBorder="1" applyAlignment="1" applyProtection="1">
      <alignment horizontal="center" vertical="center"/>
    </xf>
    <xf numFmtId="10" fontId="0" fillId="0" borderId="17" xfId="3" applyNumberFormat="1" applyFont="1" applyFill="1" applyBorder="1" applyAlignment="1" applyProtection="1">
      <alignment horizontal="center" vertical="center"/>
    </xf>
    <xf numFmtId="10" fontId="0" fillId="0" borderId="26" xfId="3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 wrapText="1"/>
    </xf>
    <xf numFmtId="10" fontId="8" fillId="3" borderId="57" xfId="0" applyNumberFormat="1" applyFont="1" applyFill="1" applyBorder="1" applyAlignment="1" applyProtection="1">
      <alignment horizontal="center" vertical="center"/>
    </xf>
    <xf numFmtId="10" fontId="8" fillId="3" borderId="59" xfId="0" applyNumberFormat="1" applyFont="1" applyFill="1" applyBorder="1" applyAlignment="1" applyProtection="1">
      <alignment horizontal="center" vertical="center"/>
    </xf>
    <xf numFmtId="0" fontId="3" fillId="12" borderId="2" xfId="0" applyFont="1" applyFill="1" applyBorder="1" applyAlignment="1" applyProtection="1">
      <alignment horizontal="center" vertical="center"/>
    </xf>
    <xf numFmtId="0" fontId="5" fillId="12" borderId="35" xfId="0" applyFont="1" applyFill="1" applyBorder="1" applyAlignment="1" applyProtection="1">
      <alignment horizontal="center" vertical="center"/>
    </xf>
    <xf numFmtId="0" fontId="5" fillId="12" borderId="30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54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10" fontId="0" fillId="0" borderId="14" xfId="3" applyNumberFormat="1" applyFont="1" applyFill="1" applyBorder="1" applyAlignment="1" applyProtection="1">
      <alignment horizontal="center" vertical="center"/>
    </xf>
    <xf numFmtId="10" fontId="0" fillId="0" borderId="36" xfId="3" applyNumberFormat="1" applyFont="1" applyFill="1" applyBorder="1" applyAlignment="1" applyProtection="1">
      <alignment horizontal="center" vertical="center"/>
    </xf>
    <xf numFmtId="10" fontId="0" fillId="0" borderId="37" xfId="3" applyNumberFormat="1" applyFont="1" applyFill="1" applyBorder="1" applyAlignment="1" applyProtection="1">
      <alignment horizontal="center" vertical="center"/>
    </xf>
    <xf numFmtId="10" fontId="5" fillId="0" borderId="38" xfId="3" applyNumberFormat="1" applyFont="1" applyFill="1" applyBorder="1" applyAlignment="1" applyProtection="1">
      <alignment horizontal="center" vertical="center"/>
    </xf>
    <xf numFmtId="10" fontId="5" fillId="0" borderId="40" xfId="3" applyNumberFormat="1" applyFont="1" applyFill="1" applyBorder="1" applyAlignment="1" applyProtection="1">
      <alignment horizontal="center" vertical="center"/>
    </xf>
    <xf numFmtId="165" fontId="0" fillId="0" borderId="1" xfId="3" applyNumberFormat="1" applyFont="1" applyBorder="1" applyAlignment="1" applyProtection="1">
      <alignment horizontal="center" vertical="center"/>
    </xf>
    <xf numFmtId="165" fontId="0" fillId="0" borderId="16" xfId="3" applyNumberFormat="1" applyFont="1" applyBorder="1" applyAlignment="1" applyProtection="1">
      <alignment horizontal="center" vertical="center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8" fillId="11" borderId="2" xfId="0" applyNumberFormat="1" applyFont="1" applyFill="1" applyBorder="1" applyAlignment="1" applyProtection="1">
      <alignment horizontal="center" vertical="center"/>
    </xf>
    <xf numFmtId="0" fontId="5" fillId="12" borderId="56" xfId="0" applyFont="1" applyFill="1" applyBorder="1" applyAlignment="1" applyProtection="1">
      <alignment horizontal="center" vertical="center"/>
    </xf>
    <xf numFmtId="0" fontId="5" fillId="12" borderId="31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36" xfId="0" applyFont="1" applyFill="1" applyBorder="1" applyAlignment="1" applyProtection="1">
      <alignment horizontal="center" vertical="top" wrapText="1"/>
      <protection locked="0"/>
    </xf>
    <xf numFmtId="0" fontId="3" fillId="5" borderId="16" xfId="0" applyFont="1" applyFill="1" applyBorder="1" applyAlignment="1" applyProtection="1">
      <alignment horizontal="center" vertical="top" wrapText="1"/>
      <protection locked="0"/>
    </xf>
    <xf numFmtId="0" fontId="3" fillId="5" borderId="17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  <protection locked="0"/>
    </xf>
    <xf numFmtId="0" fontId="0" fillId="5" borderId="36" xfId="0" applyFill="1" applyBorder="1" applyAlignment="1" applyProtection="1">
      <alignment horizontal="left" vertical="top" wrapText="1"/>
      <protection locked="0"/>
    </xf>
    <xf numFmtId="0" fontId="3" fillId="5" borderId="3" xfId="0" applyFont="1" applyFill="1" applyBorder="1" applyAlignment="1" applyProtection="1">
      <alignment horizontal="left" vertical="top" wrapText="1"/>
      <protection locked="0"/>
    </xf>
    <xf numFmtId="0" fontId="0" fillId="5" borderId="37" xfId="0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/>
    </xf>
    <xf numFmtId="0" fontId="3" fillId="10" borderId="20" xfId="0" applyFont="1" applyFill="1" applyBorder="1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5" fillId="11" borderId="20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center" vertical="top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5" fontId="0" fillId="0" borderId="2" xfId="3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top" wrapText="1"/>
      <protection locked="0"/>
    </xf>
    <xf numFmtId="0" fontId="0" fillId="5" borderId="26" xfId="0" applyFill="1" applyBorder="1" applyAlignment="1" applyProtection="1">
      <alignment horizontal="left" vertical="top" wrapText="1"/>
      <protection locked="0"/>
    </xf>
    <xf numFmtId="0" fontId="3" fillId="5" borderId="25" xfId="0" applyFont="1" applyFill="1" applyBorder="1" applyAlignment="1" applyProtection="1">
      <alignment horizontal="left" vertical="top" wrapText="1"/>
      <protection locked="0"/>
    </xf>
    <xf numFmtId="0" fontId="0" fillId="5" borderId="38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167" fontId="0" fillId="0" borderId="56" xfId="0" applyNumberFormat="1" applyFill="1" applyBorder="1" applyAlignment="1" applyProtection="1">
      <alignment horizontal="center" vertical="center"/>
    </xf>
    <xf numFmtId="0" fontId="5" fillId="10" borderId="19" xfId="0" applyFont="1" applyFill="1" applyBorder="1" applyAlignment="1" applyProtection="1">
      <alignment horizontal="center" vertical="center"/>
    </xf>
    <xf numFmtId="0" fontId="5" fillId="10" borderId="3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0" fillId="0" borderId="55" xfId="0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57" xfId="0" applyFont="1" applyBorder="1" applyAlignment="1" applyProtection="1">
      <alignment horizontal="right" vertical="center" wrapText="1"/>
    </xf>
    <xf numFmtId="0" fontId="3" fillId="0" borderId="58" xfId="0" applyFont="1" applyBorder="1" applyAlignment="1" applyProtection="1">
      <alignment horizontal="right" vertical="center" wrapText="1"/>
    </xf>
    <xf numFmtId="0" fontId="3" fillId="0" borderId="59" xfId="0" applyFont="1" applyBorder="1" applyAlignment="1" applyProtection="1">
      <alignment horizontal="right" vertical="center" wrapText="1"/>
    </xf>
    <xf numFmtId="166" fontId="0" fillId="0" borderId="55" xfId="0" applyNumberForma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4"/>
    <cellStyle name="Porcentaje" xfId="3" builtinId="5"/>
  </cellStyles>
  <dxfs count="3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ill>
        <patternFill patternType="gray125">
          <bgColor theme="1" tint="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  <dxf>
      <font>
        <strike val="0"/>
      </font>
      <fill>
        <patternFill patternType="gray125"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LAS ACCIONES</a:t>
            </a:r>
          </a:p>
        </c:rich>
      </c:tx>
      <c:overlay val="0"/>
      <c:spPr>
        <a:solidFill>
          <a:schemeClr val="accent1">
            <a:lumMod val="75000"/>
          </a:schemeClr>
        </a:solidFill>
        <a:ln>
          <a:noFill/>
        </a:ln>
        <a:effectLst/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097216100634927E-2"/>
          <c:y val="0.17631538724063617"/>
          <c:w val="0.8171290921574943"/>
          <c:h val="0.545280329542140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7-4D11-9742-3934605FED4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7-4D11-9742-3934605FED4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'1115-F02 Informe avance Plan m '!$G$105:$G$106</c:f>
              <c:strCache>
                <c:ptCount val="2"/>
                <c:pt idx="0">
                  <c:v>ACCIONES FINALIZADAS</c:v>
                </c:pt>
                <c:pt idx="1">
                  <c:v>ACCIONES  PENDIENTES</c:v>
                </c:pt>
              </c:strCache>
            </c:strRef>
          </c:cat>
          <c:val>
            <c:numRef>
              <c:f>'1115-F02 Informe avance Plan m '!$H$105:$H$106</c:f>
              <c:numCache>
                <c:formatCode>General</c:formatCode>
                <c:ptCount val="2"/>
                <c:pt idx="0">
                  <c:v>0</c:v>
                </c:pt>
                <c:pt idx="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A7-4D11-9742-3934605FE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27927323038108"/>
          <c:y val="0.71513446575854567"/>
          <c:w val="0.66472990294817791"/>
          <c:h val="0.275964703225153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6631091081189"/>
          <c:y val="0.25405438932431024"/>
          <c:w val="0.63268708391339867"/>
          <c:h val="0.4189194717581711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A52-4FC9-BD39-BDE6C3B3CA6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52-4FC9-BD39-BDE6C3B3CA6E}"/>
              </c:ext>
            </c:extLst>
          </c:dPt>
          <c:dPt>
            <c:idx val="2"/>
            <c:bubble3D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A52-4FC9-BD39-BDE6C3B3CA6E}"/>
              </c:ext>
            </c:extLst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Hoja3!$B$1:$B$4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A52-4FC9-BD39-BDE6C3B3CA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A52-4FC9-BD39-BDE6C3B3CA6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A52-4FC9-BD39-BDE6C3B3CA6E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A52-4FC9-BD39-BDE6C3B3CA6E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A52-4FC9-BD39-BDE6C3B3CA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Hoja3!$A$1:$A$4</c:f>
              <c:strCache>
                <c:ptCount val="4"/>
                <c:pt idx="0">
                  <c:v>METAS FINALIZADAS</c:v>
                </c:pt>
                <c:pt idx="1">
                  <c:v>METAS VENCIDAS</c:v>
                </c:pt>
                <c:pt idx="2">
                  <c:v>METAS CON % AVANCE</c:v>
                </c:pt>
                <c:pt idx="3">
                  <c:v>METAS EN CERO</c:v>
                </c:pt>
              </c:strCache>
            </c:strRef>
          </c:cat>
          <c:val>
            <c:numRef>
              <c:f>Hoja3!$C$1:$C$4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A52-4FC9-BD39-BDE6C3B3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363636363636362E-2"/>
          <c:y val="0.91621735120947712"/>
          <c:w val="0.93535544420583794"/>
          <c:h val="6.486486486486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1</xdr:col>
      <xdr:colOff>209550</xdr:colOff>
      <xdr:row>3</xdr:row>
      <xdr:rowOff>76200</xdr:rowOff>
    </xdr:to>
    <xdr:pic>
      <xdr:nvPicPr>
        <xdr:cNvPr id="187404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2</xdr:col>
      <xdr:colOff>323850</xdr:colOff>
      <xdr:row>4</xdr:row>
      <xdr:rowOff>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990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2</xdr:col>
      <xdr:colOff>133350</xdr:colOff>
      <xdr:row>12</xdr:row>
      <xdr:rowOff>504825</xdr:rowOff>
    </xdr:to>
    <xdr:pic>
      <xdr:nvPicPr>
        <xdr:cNvPr id="129813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57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102</xdr:row>
      <xdr:rowOff>76200</xdr:rowOff>
    </xdr:from>
    <xdr:to>
      <xdr:col>15</xdr:col>
      <xdr:colOff>133350</xdr:colOff>
      <xdr:row>121</xdr:row>
      <xdr:rowOff>104775</xdr:rowOff>
    </xdr:to>
    <xdr:graphicFrame macro="">
      <xdr:nvGraphicFramePr>
        <xdr:cNvPr id="129813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10</xdr:row>
      <xdr:rowOff>142875</xdr:rowOff>
    </xdr:from>
    <xdr:to>
      <xdr:col>11</xdr:col>
      <xdr:colOff>361950</xdr:colOff>
      <xdr:row>32</xdr:row>
      <xdr:rowOff>104775</xdr:rowOff>
    </xdr:to>
    <xdr:graphicFrame macro="">
      <xdr:nvGraphicFramePr>
        <xdr:cNvPr id="14390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lanes%20de%20Mejoramiento\Auditor&#237;a%20Interna%209001%202019\1313-F10_V4_Plan_de_mejoramiento%20S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"/>
      <sheetName val="Instructivo"/>
      <sheetName val="Análisis de Causa"/>
      <sheetName val="Hoja2"/>
      <sheetName val="Hoja1"/>
      <sheetName val="1115-F02 Informe avance Plan m 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Admisiones, Registro y Control Académico</v>
          </cell>
          <cell r="C2" t="str">
            <v>Docencia</v>
          </cell>
        </row>
        <row r="3">
          <cell r="B3" t="str">
            <v>Biblioteca e Información Científica</v>
          </cell>
          <cell r="C3" t="str">
            <v>Docencia</v>
          </cell>
        </row>
        <row r="4">
          <cell r="B4" t="str">
            <v>Control Interno</v>
          </cell>
          <cell r="C4" t="str">
            <v>Control y seguimiento institucional</v>
          </cell>
        </row>
        <row r="5">
          <cell r="B5" t="str">
            <v xml:space="preserve">Control Interno Disciplinario </v>
          </cell>
          <cell r="C5" t="str">
            <v>Control y seguimiento institucional</v>
          </cell>
        </row>
        <row r="6">
          <cell r="B6" t="str">
            <v>Facultad de Bellas Artes y Humanidades</v>
          </cell>
          <cell r="C6" t="str">
            <v>Docencia
Investigacion e innovación
Extensión y proyección social
Administracion institucional</v>
          </cell>
        </row>
        <row r="7">
          <cell r="B7" t="str">
            <v>Facultad de Ciencias Agrarias y Agroindustria</v>
          </cell>
          <cell r="C7" t="str">
            <v>Docencia
Investigacion e innovación
Extensión y proyección social
Administracion institucional</v>
          </cell>
        </row>
        <row r="8">
          <cell r="B8" t="str">
            <v>Facultad de Ciencias Ambientales</v>
          </cell>
          <cell r="C8" t="str">
            <v>Docencia
Investigacion e innovación
Extensión y proyección social
Administracion institucional</v>
          </cell>
        </row>
        <row r="9">
          <cell r="B9" t="str">
            <v>Facultad de Ciencias Básicas</v>
          </cell>
          <cell r="C9" t="str">
            <v>Docencia
Investigacion e innovación
Extensión y proyección social
Administracion institucional</v>
          </cell>
        </row>
        <row r="10">
          <cell r="B10" t="str">
            <v>Facultad de Ciencias de la Educación</v>
          </cell>
          <cell r="C10" t="str">
            <v>Docencia
Investigacion e innovación
Extensión y proyección social
Administracion institucional</v>
          </cell>
        </row>
        <row r="11">
          <cell r="B11" t="str">
            <v>Facultad de Ciencias Empresariales</v>
          </cell>
          <cell r="C11" t="str">
            <v>Docencia
Investigacion e innovación
Extensión y proyección social
Administracion institucional</v>
          </cell>
        </row>
        <row r="12">
          <cell r="B12" t="str">
            <v>Facultad de Ciencias de la Salud</v>
          </cell>
          <cell r="C12" t="str">
            <v>Docencia
Investigacion e innovación
Extensión y proyección social
Administracion institucional</v>
          </cell>
        </row>
        <row r="13">
          <cell r="B13" t="str">
            <v>Facultad de Ingenierías</v>
          </cell>
          <cell r="C13" t="str">
            <v>Docencia
Investigacion e innovación
Extensión y proyección social
Administracion institucional</v>
          </cell>
        </row>
        <row r="14">
          <cell r="B14" t="str">
            <v>Facultad de Ingeniería Mecánica</v>
          </cell>
          <cell r="C14" t="str">
            <v>Docencia
Investigacion e innovación
Extensión y proyección social
Administracion institucional</v>
          </cell>
        </row>
        <row r="15">
          <cell r="B15" t="str">
            <v>Facultad de Tecnologías</v>
          </cell>
          <cell r="C15" t="str">
            <v>Docencia
Investigacion e innovación
Extensión y proyección social
Administracion institucional</v>
          </cell>
        </row>
        <row r="16">
          <cell r="B16" t="str">
            <v>Gestión de documentos</v>
          </cell>
          <cell r="C16" t="str">
            <v>Administracion institucional</v>
          </cell>
        </row>
        <row r="17">
          <cell r="B17" t="str">
            <v>Gestión Financiera</v>
          </cell>
          <cell r="C17" t="str">
            <v>Administracion institucional</v>
          </cell>
        </row>
        <row r="18">
          <cell r="B18" t="str">
            <v>Gestión de Servicios Institucionales</v>
          </cell>
          <cell r="C18" t="str">
            <v>Administración institucional
Control y seguimiento institucional</v>
          </cell>
        </row>
        <row r="19">
          <cell r="B19" t="str">
            <v>Gestión del Talento Humano</v>
          </cell>
          <cell r="C19" t="str">
            <v>Administración institucional
Bienestar institucional</v>
          </cell>
        </row>
        <row r="20">
          <cell r="B20" t="str">
            <v>Gestión de Tecnologías Informáticas y Sistemas de Información</v>
          </cell>
          <cell r="C20" t="str">
            <v>Administración institucional</v>
          </cell>
        </row>
        <row r="21">
          <cell r="B21" t="str">
            <v>Jurídica</v>
          </cell>
          <cell r="C21" t="str">
            <v>Administracion institucional</v>
          </cell>
        </row>
        <row r="22">
          <cell r="B22" t="str">
            <v>Planeación</v>
          </cell>
          <cell r="C22" t="str">
            <v>Direccionamiento institucional
Administracion institucional
Aseguramiento de la calidad institucional</v>
          </cell>
        </row>
        <row r="23">
          <cell r="B23" t="str">
            <v xml:space="preserve">Rectoría </v>
          </cell>
          <cell r="C23" t="str">
            <v>Direccionamiento institucional</v>
          </cell>
        </row>
        <row r="24">
          <cell r="B24" t="str">
            <v>Rectoría - Comunicaciones</v>
          </cell>
          <cell r="C24" t="str">
            <v>Administracion institucional</v>
          </cell>
        </row>
        <row r="25">
          <cell r="B25" t="str">
            <v>Recursos Informáticos y Educativos</v>
          </cell>
          <cell r="C25" t="str">
            <v>Administracion institucional</v>
          </cell>
        </row>
        <row r="26">
          <cell r="B26" t="str">
            <v>Relaciones Internacionales</v>
          </cell>
          <cell r="C26" t="str">
            <v>Internacionalización</v>
          </cell>
        </row>
        <row r="27">
          <cell r="B27" t="str">
            <v>Secretaría General</v>
          </cell>
          <cell r="C27" t="str">
            <v>Administracion institucional</v>
          </cell>
        </row>
        <row r="28">
          <cell r="B28" t="str">
            <v>Sistema Integral de Gestión</v>
          </cell>
          <cell r="C28" t="str">
            <v>Aseguramiento de calidad institucional</v>
          </cell>
        </row>
        <row r="29">
          <cell r="B29" t="str">
            <v>Vicerrectoría Académica</v>
          </cell>
          <cell r="C29" t="str">
            <v>Direccionamiento institucional
Docencia
Bienestar institucional
Aseguramiento de la calidad institucional</v>
          </cell>
        </row>
        <row r="30">
          <cell r="B30" t="str">
            <v>Vicerrectoría Académica - Univirtual</v>
          </cell>
          <cell r="C30" t="str">
            <v>Extensión y Proyección Social</v>
          </cell>
        </row>
        <row r="31">
          <cell r="B31" t="str">
            <v>Vicerrectoría Académica -Egresados</v>
          </cell>
          <cell r="C31" t="str">
            <v xml:space="preserve">
Egresados</v>
          </cell>
        </row>
        <row r="32">
          <cell r="B32" t="str">
            <v>Vicerrectoria Administrativa y Financiera</v>
          </cell>
          <cell r="C32" t="str">
            <v>Direccionamiento institucional
Extensión y Proyección Social
Administración institucional
Bienestar institucional
Control y seguimiento institucional</v>
          </cell>
        </row>
        <row r="33">
          <cell r="B33" t="str">
            <v>Vicerrectoría Administrativa y Financiera - Jardín Botánico</v>
          </cell>
          <cell r="C33" t="str">
            <v>Extensión y Proyección Social</v>
          </cell>
        </row>
        <row r="34">
          <cell r="B34" t="str">
            <v>Vicerrectoría de Investigaciones, Innovación y Extensión</v>
          </cell>
          <cell r="C34" t="str">
            <v>Docencia
Investigacion e Innovación
Extensión y proyección social
Aseguramiento de la calidad institucional</v>
          </cell>
        </row>
        <row r="35">
          <cell r="B35" t="str">
            <v>Vicerrectoría de Responsabilidad Social y Bienestar Universitario</v>
          </cell>
          <cell r="C35" t="str">
            <v>Docencia
Bienestar institucional</v>
          </cell>
        </row>
        <row r="36">
          <cell r="B36" t="str">
            <v>Laboratorio de Genética Médica</v>
          </cell>
          <cell r="C36" t="str">
            <v>Extensión y proyección social</v>
          </cell>
        </row>
        <row r="37">
          <cell r="B37" t="str">
            <v>Laboratorio de Aguas y Alimentos</v>
          </cell>
          <cell r="C37" t="str">
            <v>Extensión y proyección social</v>
          </cell>
        </row>
        <row r="38">
          <cell r="B38" t="str">
            <v>Laboratorio de Química Ambiental</v>
          </cell>
          <cell r="C38" t="str">
            <v>Extensión y proyección social</v>
          </cell>
        </row>
        <row r="39">
          <cell r="B39" t="str">
            <v>Laboratorio de Ensayos a Equipos Acondicionadores de Aire</v>
          </cell>
          <cell r="C39" t="str">
            <v>Extensión y proyección social</v>
          </cell>
        </row>
        <row r="40">
          <cell r="B40" t="str">
            <v>Laboratorio de Ensayos no Destructivos</v>
          </cell>
          <cell r="C40" t="str">
            <v>Extensión y proyección social</v>
          </cell>
        </row>
        <row r="41">
          <cell r="B41" t="str">
            <v>Laboratorio de Metrología Dimensional</v>
          </cell>
          <cell r="C41" t="str">
            <v>Extensión y proyección social</v>
          </cell>
        </row>
        <row r="42">
          <cell r="B42" t="str">
            <v>Laboratorio de Metrología de Variables Eléctricas</v>
          </cell>
          <cell r="C42" t="str">
            <v>Extensión y proyección social</v>
          </cell>
        </row>
        <row r="43">
          <cell r="B43" t="str">
            <v>Grupo de Investigación en Agua y Saneamiento</v>
          </cell>
          <cell r="C43" t="str">
            <v>Extensión y proyección social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showGridLines="0" tabSelected="1" topLeftCell="O1" zoomScale="80" zoomScaleNormal="80" zoomScaleSheetLayoutView="85" workbookViewId="0">
      <selection activeCell="W6" sqref="W6"/>
    </sheetView>
  </sheetViews>
  <sheetFormatPr baseColWidth="10" defaultColWidth="9" defaultRowHeight="12" x14ac:dyDescent="0.2"/>
  <cols>
    <col min="1" max="2" width="14.7109375" style="4" customWidth="1"/>
    <col min="3" max="3" width="33.7109375" style="4" customWidth="1"/>
    <col min="4" max="7" width="15.42578125" style="4" customWidth="1"/>
    <col min="8" max="8" width="19.85546875" style="4" customWidth="1"/>
    <col min="9" max="9" width="15.5703125" style="4" customWidth="1"/>
    <col min="10" max="10" width="26.140625" style="179" customWidth="1"/>
    <col min="11" max="12" width="29" style="178" customWidth="1"/>
    <col min="13" max="13" width="26.140625" style="178" customWidth="1"/>
    <col min="14" max="14" width="24.42578125" style="178" customWidth="1"/>
    <col min="15" max="16" width="18.42578125" style="178" customWidth="1"/>
    <col min="17" max="17" width="10.85546875" style="178" customWidth="1"/>
    <col min="18" max="18" width="15.28515625" style="178" customWidth="1"/>
    <col min="19" max="19" width="18.140625" style="178" customWidth="1"/>
    <col min="20" max="20" width="12.140625" style="178" customWidth="1"/>
    <col min="21" max="21" width="16.140625" style="178" customWidth="1"/>
    <col min="22" max="22" width="18.140625" style="178" customWidth="1"/>
    <col min="23" max="23" width="24.5703125" style="4" customWidth="1"/>
    <col min="24" max="24" width="23.7109375" style="4" customWidth="1"/>
    <col min="25" max="16384" width="9" style="4"/>
  </cols>
  <sheetData>
    <row r="1" spans="1:44" s="176" customFormat="1" ht="18" customHeight="1" x14ac:dyDescent="0.2">
      <c r="A1" s="185"/>
      <c r="B1" s="186"/>
      <c r="C1" s="271" t="s">
        <v>222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46" t="s">
        <v>65</v>
      </c>
      <c r="W1" s="175" t="s">
        <v>69</v>
      </c>
      <c r="AR1" s="245" t="s">
        <v>216</v>
      </c>
    </row>
    <row r="2" spans="1:44" s="176" customFormat="1" ht="18" customHeight="1" x14ac:dyDescent="0.2">
      <c r="A2" s="189"/>
      <c r="C2" s="274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  <c r="V2" s="246" t="s">
        <v>66</v>
      </c>
      <c r="W2" s="175">
        <v>5</v>
      </c>
      <c r="AR2" s="245" t="s">
        <v>217</v>
      </c>
    </row>
    <row r="3" spans="1:44" s="176" customFormat="1" ht="18" customHeight="1" x14ac:dyDescent="0.2">
      <c r="A3" s="189"/>
      <c r="C3" s="274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6"/>
      <c r="V3" s="246" t="s">
        <v>67</v>
      </c>
      <c r="W3" s="251" t="s">
        <v>227</v>
      </c>
    </row>
    <row r="4" spans="1:44" s="176" customFormat="1" ht="18" customHeight="1" x14ac:dyDescent="0.2">
      <c r="A4" s="187"/>
      <c r="B4" s="188"/>
      <c r="C4" s="277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  <c r="V4" s="246" t="s">
        <v>68</v>
      </c>
      <c r="W4" s="181" t="s">
        <v>238</v>
      </c>
    </row>
    <row r="5" spans="1:44" ht="18.75" customHeight="1" x14ac:dyDescent="0.2"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44" ht="76.5" customHeight="1" x14ac:dyDescent="0.2">
      <c r="A6" s="303" t="s">
        <v>212</v>
      </c>
      <c r="B6" s="303"/>
      <c r="C6" s="297"/>
      <c r="D6" s="297"/>
      <c r="E6" s="193"/>
      <c r="F6" s="193"/>
      <c r="G6" s="193"/>
      <c r="H6" s="193"/>
      <c r="I6" s="194" t="s">
        <v>141</v>
      </c>
      <c r="J6" s="296" t="e">
        <f>VLOOKUP(C6,DEPENDENCIAS,2,FALSE)</f>
        <v>#N/A</v>
      </c>
      <c r="K6" s="296"/>
      <c r="L6" s="184"/>
      <c r="M6" s="184"/>
      <c r="N6" s="194"/>
      <c r="O6" s="197"/>
    </row>
    <row r="7" spans="1:44" ht="22.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84"/>
      <c r="N7" s="194"/>
      <c r="O7" s="197"/>
      <c r="P7" s="194"/>
      <c r="Q7" s="194"/>
      <c r="R7" s="194"/>
      <c r="S7" s="194"/>
      <c r="T7" s="194"/>
      <c r="U7" s="194"/>
      <c r="V7" s="194"/>
      <c r="W7" s="194"/>
    </row>
    <row r="8" spans="1:44" ht="22.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84"/>
      <c r="N8" s="194"/>
      <c r="O8" s="197"/>
      <c r="P8" s="194"/>
      <c r="Q8" s="194"/>
      <c r="R8" s="194"/>
      <c r="S8" s="194"/>
      <c r="T8" s="194"/>
      <c r="U8" s="194"/>
      <c r="V8" s="194"/>
      <c r="W8" s="194"/>
    </row>
    <row r="9" spans="1:44" ht="24.75" customHeight="1" x14ac:dyDescent="0.2">
      <c r="A9" s="298" t="s">
        <v>74</v>
      </c>
      <c r="B9" s="298" t="s">
        <v>140</v>
      </c>
      <c r="C9" s="298" t="s">
        <v>5</v>
      </c>
      <c r="D9" s="293" t="s">
        <v>167</v>
      </c>
      <c r="E9" s="293"/>
      <c r="F9" s="293"/>
      <c r="G9" s="293"/>
      <c r="H9" s="293"/>
      <c r="I9" s="298" t="s">
        <v>73</v>
      </c>
      <c r="J9" s="294" t="s">
        <v>237</v>
      </c>
      <c r="K9" s="295"/>
      <c r="L9" s="298" t="s">
        <v>72</v>
      </c>
      <c r="M9" s="298" t="s">
        <v>75</v>
      </c>
      <c r="N9" s="298" t="s">
        <v>139</v>
      </c>
      <c r="O9" s="298" t="s">
        <v>71</v>
      </c>
      <c r="P9" s="298" t="s">
        <v>70</v>
      </c>
      <c r="Q9" s="265" t="s">
        <v>220</v>
      </c>
      <c r="R9" s="266"/>
      <c r="S9" s="266"/>
      <c r="T9" s="266"/>
      <c r="U9" s="266"/>
      <c r="V9" s="266"/>
      <c r="W9" s="267"/>
    </row>
    <row r="10" spans="1:44" ht="15" customHeight="1" x14ac:dyDescent="0.2">
      <c r="A10" s="299"/>
      <c r="B10" s="299"/>
      <c r="C10" s="299"/>
      <c r="D10" s="298" t="s">
        <v>160</v>
      </c>
      <c r="E10" s="298" t="s">
        <v>161</v>
      </c>
      <c r="F10" s="298" t="s">
        <v>162</v>
      </c>
      <c r="G10" s="298" t="s">
        <v>163</v>
      </c>
      <c r="H10" s="298" t="s">
        <v>164</v>
      </c>
      <c r="I10" s="299"/>
      <c r="J10" s="298" t="s">
        <v>77</v>
      </c>
      <c r="K10" s="298" t="s">
        <v>76</v>
      </c>
      <c r="L10" s="299"/>
      <c r="M10" s="299"/>
      <c r="N10" s="299"/>
      <c r="O10" s="299"/>
      <c r="P10" s="299"/>
      <c r="Q10" s="268"/>
      <c r="R10" s="269"/>
      <c r="S10" s="269"/>
      <c r="T10" s="269"/>
      <c r="U10" s="269"/>
      <c r="V10" s="269"/>
      <c r="W10" s="270"/>
      <c r="X10" s="195"/>
    </row>
    <row r="11" spans="1:44" s="177" customFormat="1" ht="93" customHeight="1" x14ac:dyDescent="0.2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80" t="s">
        <v>225</v>
      </c>
      <c r="R11" s="281"/>
      <c r="S11" s="282" t="s">
        <v>218</v>
      </c>
      <c r="T11" s="280" t="s">
        <v>224</v>
      </c>
      <c r="U11" s="281"/>
      <c r="V11" s="282" t="s">
        <v>219</v>
      </c>
      <c r="W11" s="282" t="s">
        <v>221</v>
      </c>
      <c r="X11" s="196"/>
    </row>
    <row r="12" spans="1:44" s="177" customFormat="1" ht="18.75" x14ac:dyDescent="0.2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250" t="s">
        <v>226</v>
      </c>
      <c r="R12" s="250" t="s">
        <v>223</v>
      </c>
      <c r="S12" s="283"/>
      <c r="T12" s="250" t="s">
        <v>226</v>
      </c>
      <c r="U12" s="250" t="s">
        <v>223</v>
      </c>
      <c r="V12" s="283"/>
      <c r="W12" s="283"/>
      <c r="X12" s="196"/>
    </row>
    <row r="13" spans="1:44" ht="12.75" x14ac:dyDescent="0.2">
      <c r="A13" s="284"/>
      <c r="B13" s="284"/>
      <c r="C13" s="284"/>
      <c r="D13" s="284"/>
      <c r="E13" s="284" t="e">
        <f>VLOOKUP(D13,Hoja2!A1:B6,2,FALSE)</f>
        <v>#N/A</v>
      </c>
      <c r="F13" s="290"/>
      <c r="G13" s="290" t="e">
        <f>VLOOKUP(F13,Hoja2!C1:D6,2,FALSE)</f>
        <v>#N/A</v>
      </c>
      <c r="H13" s="290" t="e">
        <f>E13*G13</f>
        <v>#N/A</v>
      </c>
      <c r="I13" s="284"/>
      <c r="J13" s="287"/>
      <c r="K13" s="198"/>
      <c r="L13" s="287"/>
      <c r="M13" s="198"/>
      <c r="N13" s="198"/>
      <c r="O13" s="198"/>
      <c r="P13" s="198"/>
      <c r="Q13" s="262"/>
      <c r="R13" s="262"/>
      <c r="S13" s="262"/>
      <c r="T13" s="262"/>
      <c r="U13" s="262"/>
      <c r="V13" s="262"/>
      <c r="W13" s="304"/>
    </row>
    <row r="14" spans="1:44" ht="12.75" x14ac:dyDescent="0.2">
      <c r="A14" s="285"/>
      <c r="B14" s="285"/>
      <c r="C14" s="285"/>
      <c r="D14" s="285"/>
      <c r="E14" s="285"/>
      <c r="F14" s="291"/>
      <c r="G14" s="291"/>
      <c r="H14" s="291"/>
      <c r="I14" s="285"/>
      <c r="J14" s="288"/>
      <c r="K14" s="198"/>
      <c r="L14" s="288"/>
      <c r="M14" s="198"/>
      <c r="N14" s="198"/>
      <c r="O14" s="198"/>
      <c r="P14" s="198"/>
      <c r="Q14" s="263"/>
      <c r="R14" s="263"/>
      <c r="S14" s="263"/>
      <c r="T14" s="263"/>
      <c r="U14" s="263"/>
      <c r="V14" s="263"/>
      <c r="W14" s="305"/>
    </row>
    <row r="15" spans="1:44" ht="12.75" x14ac:dyDescent="0.2">
      <c r="A15" s="285"/>
      <c r="B15" s="285"/>
      <c r="C15" s="285"/>
      <c r="D15" s="285"/>
      <c r="E15" s="285"/>
      <c r="F15" s="291"/>
      <c r="G15" s="291"/>
      <c r="H15" s="291"/>
      <c r="I15" s="285"/>
      <c r="J15" s="288"/>
      <c r="K15" s="198"/>
      <c r="L15" s="288"/>
      <c r="M15" s="198"/>
      <c r="N15" s="198"/>
      <c r="O15" s="198"/>
      <c r="P15" s="198"/>
      <c r="Q15" s="263"/>
      <c r="R15" s="263"/>
      <c r="S15" s="263"/>
      <c r="T15" s="263"/>
      <c r="U15" s="263"/>
      <c r="V15" s="263"/>
      <c r="W15" s="305"/>
    </row>
    <row r="16" spans="1:44" ht="12.75" x14ac:dyDescent="0.2">
      <c r="A16" s="286"/>
      <c r="B16" s="286"/>
      <c r="C16" s="286"/>
      <c r="D16" s="286"/>
      <c r="E16" s="286"/>
      <c r="F16" s="292"/>
      <c r="G16" s="292"/>
      <c r="H16" s="292"/>
      <c r="I16" s="286"/>
      <c r="J16" s="289"/>
      <c r="K16" s="198"/>
      <c r="L16" s="289"/>
      <c r="M16" s="198"/>
      <c r="N16" s="198"/>
      <c r="O16" s="198"/>
      <c r="P16" s="198"/>
      <c r="Q16" s="264"/>
      <c r="R16" s="264"/>
      <c r="S16" s="264"/>
      <c r="T16" s="264"/>
      <c r="U16" s="264"/>
      <c r="V16" s="264"/>
      <c r="W16" s="306"/>
    </row>
    <row r="17" spans="1:23" ht="12.75" customHeight="1" x14ac:dyDescent="0.2">
      <c r="A17" s="284"/>
      <c r="B17" s="284"/>
      <c r="C17" s="284"/>
      <c r="D17" s="284"/>
      <c r="E17" s="284" t="e">
        <f>VLOOKUP(D17,Hoja2!A1:B6,2,FALSE)</f>
        <v>#N/A</v>
      </c>
      <c r="F17" s="290"/>
      <c r="G17" s="290" t="e">
        <f>VLOOKUP(F17,Hoja2!C1:D6,2,FALSE)</f>
        <v>#N/A</v>
      </c>
      <c r="H17" s="290" t="e">
        <f>E17*G17</f>
        <v>#N/A</v>
      </c>
      <c r="I17" s="284"/>
      <c r="J17" s="287"/>
      <c r="K17" s="198"/>
      <c r="L17" s="287"/>
      <c r="M17" s="198"/>
      <c r="N17" s="198"/>
      <c r="O17" s="198"/>
      <c r="P17" s="198"/>
      <c r="Q17" s="262"/>
      <c r="R17" s="262"/>
      <c r="S17" s="262"/>
      <c r="T17" s="262"/>
      <c r="U17" s="262"/>
      <c r="V17" s="262"/>
      <c r="W17" s="304"/>
    </row>
    <row r="18" spans="1:23" ht="12.75" customHeight="1" x14ac:dyDescent="0.2">
      <c r="A18" s="285"/>
      <c r="B18" s="285"/>
      <c r="C18" s="285"/>
      <c r="D18" s="285"/>
      <c r="E18" s="285"/>
      <c r="F18" s="291"/>
      <c r="G18" s="291"/>
      <c r="H18" s="291"/>
      <c r="I18" s="285"/>
      <c r="J18" s="288"/>
      <c r="K18" s="198"/>
      <c r="L18" s="288"/>
      <c r="M18" s="198"/>
      <c r="N18" s="198"/>
      <c r="O18" s="198"/>
      <c r="P18" s="198"/>
      <c r="Q18" s="263"/>
      <c r="R18" s="263"/>
      <c r="S18" s="263"/>
      <c r="T18" s="263"/>
      <c r="U18" s="263"/>
      <c r="V18" s="263"/>
      <c r="W18" s="305"/>
    </row>
    <row r="19" spans="1:23" ht="12.75" customHeight="1" x14ac:dyDescent="0.2">
      <c r="A19" s="285"/>
      <c r="B19" s="285"/>
      <c r="C19" s="285"/>
      <c r="D19" s="285"/>
      <c r="E19" s="285"/>
      <c r="F19" s="291"/>
      <c r="G19" s="291"/>
      <c r="H19" s="291"/>
      <c r="I19" s="285"/>
      <c r="J19" s="288"/>
      <c r="K19" s="198"/>
      <c r="L19" s="288"/>
      <c r="M19" s="198"/>
      <c r="N19" s="198"/>
      <c r="O19" s="198"/>
      <c r="P19" s="198"/>
      <c r="Q19" s="263"/>
      <c r="R19" s="263"/>
      <c r="S19" s="263"/>
      <c r="T19" s="263"/>
      <c r="U19" s="263"/>
      <c r="V19" s="263"/>
      <c r="W19" s="305"/>
    </row>
    <row r="20" spans="1:23" ht="12.75" customHeight="1" x14ac:dyDescent="0.2">
      <c r="A20" s="286"/>
      <c r="B20" s="286"/>
      <c r="C20" s="286"/>
      <c r="D20" s="286"/>
      <c r="E20" s="286"/>
      <c r="F20" s="292"/>
      <c r="G20" s="292"/>
      <c r="H20" s="292"/>
      <c r="I20" s="286"/>
      <c r="J20" s="289"/>
      <c r="K20" s="198"/>
      <c r="L20" s="289"/>
      <c r="M20" s="198"/>
      <c r="N20" s="198"/>
      <c r="O20" s="198"/>
      <c r="P20" s="198"/>
      <c r="Q20" s="264"/>
      <c r="R20" s="264"/>
      <c r="S20" s="264"/>
      <c r="T20" s="264"/>
      <c r="U20" s="264"/>
      <c r="V20" s="264"/>
      <c r="W20" s="306"/>
    </row>
    <row r="21" spans="1:23" ht="12.75" x14ac:dyDescent="0.2">
      <c r="A21" s="302"/>
      <c r="B21" s="302"/>
      <c r="C21" s="284"/>
      <c r="D21" s="302"/>
      <c r="E21" s="302" t="e">
        <f>VLOOKUP(D21,Hoja2!A1:B6,2,FALSE)</f>
        <v>#N/A</v>
      </c>
      <c r="F21" s="301"/>
      <c r="G21" s="301" t="e">
        <f>VLOOKUP(F21,Hoja2!C1:D6,2,FALSE)</f>
        <v>#N/A</v>
      </c>
      <c r="H21" s="301" t="e">
        <f t="shared" ref="H21" si="0">E21*G21</f>
        <v>#N/A</v>
      </c>
      <c r="I21" s="284"/>
      <c r="J21" s="287"/>
      <c r="K21" s="198"/>
      <c r="L21" s="287"/>
      <c r="M21" s="198"/>
      <c r="N21" s="198"/>
      <c r="O21" s="198"/>
      <c r="P21" s="198"/>
      <c r="Q21" s="262"/>
      <c r="R21" s="262"/>
      <c r="S21" s="262"/>
      <c r="T21" s="262"/>
      <c r="U21" s="262"/>
      <c r="V21" s="262"/>
      <c r="W21" s="304"/>
    </row>
    <row r="22" spans="1:23" ht="12.75" x14ac:dyDescent="0.2">
      <c r="A22" s="302"/>
      <c r="B22" s="302"/>
      <c r="C22" s="285"/>
      <c r="D22" s="302"/>
      <c r="E22" s="302"/>
      <c r="F22" s="301"/>
      <c r="G22" s="301"/>
      <c r="H22" s="301"/>
      <c r="I22" s="285"/>
      <c r="J22" s="288"/>
      <c r="K22" s="198"/>
      <c r="L22" s="288"/>
      <c r="M22" s="198"/>
      <c r="N22" s="198"/>
      <c r="O22" s="198"/>
      <c r="P22" s="198"/>
      <c r="Q22" s="263"/>
      <c r="R22" s="263"/>
      <c r="S22" s="263"/>
      <c r="T22" s="263"/>
      <c r="U22" s="263"/>
      <c r="V22" s="263"/>
      <c r="W22" s="305"/>
    </row>
    <row r="23" spans="1:23" ht="12" customHeight="1" x14ac:dyDescent="0.2">
      <c r="A23" s="302"/>
      <c r="B23" s="302"/>
      <c r="C23" s="285"/>
      <c r="D23" s="302"/>
      <c r="E23" s="302"/>
      <c r="F23" s="301"/>
      <c r="G23" s="301"/>
      <c r="H23" s="301"/>
      <c r="I23" s="285"/>
      <c r="J23" s="288"/>
      <c r="K23" s="204"/>
      <c r="L23" s="288"/>
      <c r="M23" s="204"/>
      <c r="N23" s="204"/>
      <c r="O23" s="204"/>
      <c r="P23" s="204"/>
      <c r="Q23" s="263"/>
      <c r="R23" s="263"/>
      <c r="S23" s="263"/>
      <c r="T23" s="263"/>
      <c r="U23" s="263"/>
      <c r="V23" s="263"/>
      <c r="W23" s="305"/>
    </row>
    <row r="24" spans="1:23" ht="12" customHeight="1" x14ac:dyDescent="0.2">
      <c r="A24" s="302"/>
      <c r="B24" s="302"/>
      <c r="C24" s="286"/>
      <c r="D24" s="302"/>
      <c r="E24" s="302"/>
      <c r="F24" s="301"/>
      <c r="G24" s="301"/>
      <c r="H24" s="301"/>
      <c r="I24" s="286"/>
      <c r="J24" s="289"/>
      <c r="K24" s="204"/>
      <c r="L24" s="289"/>
      <c r="M24" s="204"/>
      <c r="N24" s="204"/>
      <c r="O24" s="204"/>
      <c r="P24" s="204"/>
      <c r="Q24" s="264"/>
      <c r="R24" s="264"/>
      <c r="S24" s="264"/>
      <c r="T24" s="264"/>
      <c r="U24" s="264"/>
      <c r="V24" s="264"/>
      <c r="W24" s="306"/>
    </row>
    <row r="25" spans="1:23" ht="12.75" x14ac:dyDescent="0.2">
      <c r="A25" s="302"/>
      <c r="B25" s="302"/>
      <c r="C25" s="284"/>
      <c r="D25" s="302"/>
      <c r="E25" s="302" t="e">
        <f>VLOOKUP(D25,Hoja2!A1:B6,2,FALSE)</f>
        <v>#N/A</v>
      </c>
      <c r="F25" s="301"/>
      <c r="G25" s="301" t="e">
        <f>VLOOKUP(F25,Hoja2!C1:D6,2,FALSE)</f>
        <v>#N/A</v>
      </c>
      <c r="H25" s="301" t="e">
        <f t="shared" ref="H25" si="1">E25*G25</f>
        <v>#N/A</v>
      </c>
      <c r="I25" s="284"/>
      <c r="J25" s="287"/>
      <c r="K25" s="198"/>
      <c r="L25" s="287"/>
      <c r="M25" s="198"/>
      <c r="N25" s="198"/>
      <c r="O25" s="198"/>
      <c r="P25" s="198"/>
      <c r="Q25" s="262"/>
      <c r="R25" s="262"/>
      <c r="S25" s="262"/>
      <c r="T25" s="262"/>
      <c r="U25" s="262"/>
      <c r="V25" s="262"/>
      <c r="W25" s="304"/>
    </row>
    <row r="26" spans="1:23" ht="12.75" x14ac:dyDescent="0.2">
      <c r="A26" s="302"/>
      <c r="B26" s="302"/>
      <c r="C26" s="285"/>
      <c r="D26" s="302"/>
      <c r="E26" s="302"/>
      <c r="F26" s="301"/>
      <c r="G26" s="301"/>
      <c r="H26" s="301"/>
      <c r="I26" s="285"/>
      <c r="J26" s="288"/>
      <c r="K26" s="198"/>
      <c r="L26" s="288"/>
      <c r="M26" s="198"/>
      <c r="N26" s="198"/>
      <c r="O26" s="198"/>
      <c r="P26" s="198"/>
      <c r="Q26" s="263"/>
      <c r="R26" s="263"/>
      <c r="S26" s="263"/>
      <c r="T26" s="263"/>
      <c r="U26" s="263"/>
      <c r="V26" s="263"/>
      <c r="W26" s="305"/>
    </row>
    <row r="27" spans="1:23" ht="12" customHeight="1" x14ac:dyDescent="0.2">
      <c r="A27" s="302"/>
      <c r="B27" s="302"/>
      <c r="C27" s="285"/>
      <c r="D27" s="302"/>
      <c r="E27" s="302"/>
      <c r="F27" s="301"/>
      <c r="G27" s="301"/>
      <c r="H27" s="301"/>
      <c r="I27" s="285"/>
      <c r="J27" s="288"/>
      <c r="K27" s="204"/>
      <c r="L27" s="288"/>
      <c r="M27" s="204"/>
      <c r="N27" s="204"/>
      <c r="O27" s="204"/>
      <c r="P27" s="204"/>
      <c r="Q27" s="263"/>
      <c r="R27" s="263"/>
      <c r="S27" s="263"/>
      <c r="T27" s="263"/>
      <c r="U27" s="263"/>
      <c r="V27" s="263"/>
      <c r="W27" s="305"/>
    </row>
    <row r="28" spans="1:23" ht="12" customHeight="1" x14ac:dyDescent="0.2">
      <c r="A28" s="302"/>
      <c r="B28" s="302"/>
      <c r="C28" s="286"/>
      <c r="D28" s="302"/>
      <c r="E28" s="302"/>
      <c r="F28" s="301"/>
      <c r="G28" s="301"/>
      <c r="H28" s="301"/>
      <c r="I28" s="286"/>
      <c r="J28" s="289"/>
      <c r="K28" s="204"/>
      <c r="L28" s="289"/>
      <c r="M28" s="204"/>
      <c r="N28" s="204"/>
      <c r="O28" s="204"/>
      <c r="P28" s="204"/>
      <c r="Q28" s="264"/>
      <c r="R28" s="264"/>
      <c r="S28" s="264"/>
      <c r="T28" s="264"/>
      <c r="U28" s="264"/>
      <c r="V28" s="264"/>
      <c r="W28" s="306"/>
    </row>
    <row r="29" spans="1:23" ht="12.75" x14ac:dyDescent="0.2">
      <c r="A29" s="302"/>
      <c r="B29" s="302"/>
      <c r="C29" s="284"/>
      <c r="D29" s="302"/>
      <c r="E29" s="302" t="e">
        <f>VLOOKUP(D29,Hoja2!A1:B6,2,FALSE)</f>
        <v>#N/A</v>
      </c>
      <c r="F29" s="301"/>
      <c r="G29" s="301" t="e">
        <f>VLOOKUP(F29,Hoja2!C1:D6,2,FALSE)</f>
        <v>#N/A</v>
      </c>
      <c r="H29" s="301" t="e">
        <f t="shared" ref="H29" si="2">E29*G29</f>
        <v>#N/A</v>
      </c>
      <c r="I29" s="284"/>
      <c r="J29" s="287"/>
      <c r="K29" s="198"/>
      <c r="L29" s="287"/>
      <c r="M29" s="198"/>
      <c r="N29" s="198"/>
      <c r="O29" s="198"/>
      <c r="P29" s="198"/>
      <c r="Q29" s="262"/>
      <c r="R29" s="262"/>
      <c r="S29" s="262"/>
      <c r="T29" s="262"/>
      <c r="U29" s="262"/>
      <c r="V29" s="262"/>
      <c r="W29" s="304"/>
    </row>
    <row r="30" spans="1:23" ht="12.75" x14ac:dyDescent="0.2">
      <c r="A30" s="302"/>
      <c r="B30" s="302"/>
      <c r="C30" s="285"/>
      <c r="D30" s="302"/>
      <c r="E30" s="302"/>
      <c r="F30" s="301"/>
      <c r="G30" s="301"/>
      <c r="H30" s="301"/>
      <c r="I30" s="285"/>
      <c r="J30" s="288"/>
      <c r="K30" s="198"/>
      <c r="L30" s="288"/>
      <c r="M30" s="198"/>
      <c r="N30" s="198"/>
      <c r="O30" s="198"/>
      <c r="P30" s="198"/>
      <c r="Q30" s="263"/>
      <c r="R30" s="263"/>
      <c r="S30" s="263"/>
      <c r="T30" s="263"/>
      <c r="U30" s="263"/>
      <c r="V30" s="263"/>
      <c r="W30" s="305"/>
    </row>
    <row r="31" spans="1:23" ht="12" customHeight="1" x14ac:dyDescent="0.2">
      <c r="A31" s="302"/>
      <c r="B31" s="302"/>
      <c r="C31" s="285"/>
      <c r="D31" s="302"/>
      <c r="E31" s="302"/>
      <c r="F31" s="301"/>
      <c r="G31" s="301"/>
      <c r="H31" s="301"/>
      <c r="I31" s="285"/>
      <c r="J31" s="288"/>
      <c r="K31" s="204"/>
      <c r="L31" s="288"/>
      <c r="M31" s="204"/>
      <c r="N31" s="204"/>
      <c r="O31" s="204"/>
      <c r="P31" s="204"/>
      <c r="Q31" s="263"/>
      <c r="R31" s="263"/>
      <c r="S31" s="263"/>
      <c r="T31" s="263"/>
      <c r="U31" s="263"/>
      <c r="V31" s="263"/>
      <c r="W31" s="305"/>
    </row>
    <row r="32" spans="1:23" ht="12" customHeight="1" x14ac:dyDescent="0.2">
      <c r="A32" s="302"/>
      <c r="B32" s="302"/>
      <c r="C32" s="286"/>
      <c r="D32" s="302"/>
      <c r="E32" s="302"/>
      <c r="F32" s="301"/>
      <c r="G32" s="301"/>
      <c r="H32" s="301"/>
      <c r="I32" s="286"/>
      <c r="J32" s="289"/>
      <c r="K32" s="204"/>
      <c r="L32" s="289"/>
      <c r="M32" s="204"/>
      <c r="N32" s="204"/>
      <c r="O32" s="204"/>
      <c r="P32" s="204"/>
      <c r="Q32" s="264"/>
      <c r="R32" s="264"/>
      <c r="S32" s="264"/>
      <c r="T32" s="264"/>
      <c r="U32" s="264"/>
      <c r="V32" s="264"/>
      <c r="W32" s="306"/>
    </row>
    <row r="33" spans="1:23" ht="12.75" x14ac:dyDescent="0.2">
      <c r="A33" s="302"/>
      <c r="B33" s="302"/>
      <c r="C33" s="284"/>
      <c r="D33" s="302"/>
      <c r="E33" s="302" t="e">
        <f>VLOOKUP(D33,Hoja2!A1:B6,2,FALSE)</f>
        <v>#N/A</v>
      </c>
      <c r="F33" s="301"/>
      <c r="G33" s="301" t="e">
        <f>VLOOKUP(F33,Hoja2!C1:D6,2,FALSE)</f>
        <v>#N/A</v>
      </c>
      <c r="H33" s="301" t="e">
        <f>E33*G33</f>
        <v>#N/A</v>
      </c>
      <c r="I33" s="284"/>
      <c r="J33" s="287"/>
      <c r="K33" s="198"/>
      <c r="L33" s="287"/>
      <c r="M33" s="198"/>
      <c r="N33" s="198"/>
      <c r="O33" s="198"/>
      <c r="P33" s="198"/>
      <c r="Q33" s="262"/>
      <c r="R33" s="262"/>
      <c r="S33" s="262"/>
      <c r="T33" s="262"/>
      <c r="U33" s="262"/>
      <c r="V33" s="262"/>
      <c r="W33" s="304"/>
    </row>
    <row r="34" spans="1:23" ht="12.75" x14ac:dyDescent="0.2">
      <c r="A34" s="302"/>
      <c r="B34" s="302"/>
      <c r="C34" s="285"/>
      <c r="D34" s="302"/>
      <c r="E34" s="302"/>
      <c r="F34" s="301"/>
      <c r="G34" s="301"/>
      <c r="H34" s="301"/>
      <c r="I34" s="285"/>
      <c r="J34" s="288"/>
      <c r="K34" s="198"/>
      <c r="L34" s="288"/>
      <c r="M34" s="198"/>
      <c r="N34" s="198"/>
      <c r="O34" s="198"/>
      <c r="P34" s="198"/>
      <c r="Q34" s="263"/>
      <c r="R34" s="263"/>
      <c r="S34" s="263"/>
      <c r="T34" s="263"/>
      <c r="U34" s="263"/>
      <c r="V34" s="263"/>
      <c r="W34" s="305"/>
    </row>
    <row r="35" spans="1:23" ht="12" customHeight="1" x14ac:dyDescent="0.2">
      <c r="A35" s="302"/>
      <c r="B35" s="302"/>
      <c r="C35" s="285"/>
      <c r="D35" s="302"/>
      <c r="E35" s="302"/>
      <c r="F35" s="301"/>
      <c r="G35" s="301"/>
      <c r="H35" s="301"/>
      <c r="I35" s="285"/>
      <c r="J35" s="288"/>
      <c r="K35" s="204"/>
      <c r="L35" s="288"/>
      <c r="M35" s="204"/>
      <c r="N35" s="204"/>
      <c r="O35" s="204"/>
      <c r="P35" s="204"/>
      <c r="Q35" s="263"/>
      <c r="R35" s="263"/>
      <c r="S35" s="263"/>
      <c r="T35" s="263"/>
      <c r="U35" s="263"/>
      <c r="V35" s="263"/>
      <c r="W35" s="305"/>
    </row>
    <row r="36" spans="1:23" ht="12" customHeight="1" x14ac:dyDescent="0.2">
      <c r="A36" s="302"/>
      <c r="B36" s="302"/>
      <c r="C36" s="286"/>
      <c r="D36" s="302"/>
      <c r="E36" s="302"/>
      <c r="F36" s="301"/>
      <c r="G36" s="301"/>
      <c r="H36" s="301"/>
      <c r="I36" s="286"/>
      <c r="J36" s="289"/>
      <c r="K36" s="204"/>
      <c r="L36" s="289"/>
      <c r="M36" s="204"/>
      <c r="N36" s="204"/>
      <c r="O36" s="204"/>
      <c r="P36" s="204"/>
      <c r="Q36" s="264"/>
      <c r="R36" s="264"/>
      <c r="S36" s="264"/>
      <c r="T36" s="264"/>
      <c r="U36" s="264"/>
      <c r="V36" s="264"/>
      <c r="W36" s="306"/>
    </row>
    <row r="37" spans="1:23" ht="12.75" x14ac:dyDescent="0.2">
      <c r="A37" s="302"/>
      <c r="B37" s="302"/>
      <c r="C37" s="284"/>
      <c r="D37" s="302"/>
      <c r="E37" s="302" t="e">
        <f>VLOOKUP(D37,Hoja2!A1:B6,2,FALSE)</f>
        <v>#N/A</v>
      </c>
      <c r="F37" s="301"/>
      <c r="G37" s="301" t="e">
        <f>VLOOKUP(F37,Hoja2!C1:D6,2,FALSE)</f>
        <v>#N/A</v>
      </c>
      <c r="H37" s="301" t="e">
        <f t="shared" ref="H37" si="3">E37*G37</f>
        <v>#N/A</v>
      </c>
      <c r="I37" s="284"/>
      <c r="J37" s="287"/>
      <c r="K37" s="198"/>
      <c r="L37" s="287"/>
      <c r="M37" s="198"/>
      <c r="N37" s="198"/>
      <c r="O37" s="198"/>
      <c r="P37" s="198"/>
      <c r="Q37" s="262"/>
      <c r="R37" s="262"/>
      <c r="S37" s="262"/>
      <c r="T37" s="262"/>
      <c r="U37" s="262"/>
      <c r="V37" s="262"/>
      <c r="W37" s="304"/>
    </row>
    <row r="38" spans="1:23" ht="12.75" x14ac:dyDescent="0.2">
      <c r="A38" s="302"/>
      <c r="B38" s="302"/>
      <c r="C38" s="285"/>
      <c r="D38" s="302"/>
      <c r="E38" s="302"/>
      <c r="F38" s="301"/>
      <c r="G38" s="301"/>
      <c r="H38" s="301"/>
      <c r="I38" s="285"/>
      <c r="J38" s="288"/>
      <c r="K38" s="198"/>
      <c r="L38" s="288"/>
      <c r="M38" s="198"/>
      <c r="N38" s="198"/>
      <c r="O38" s="198"/>
      <c r="P38" s="198"/>
      <c r="Q38" s="263"/>
      <c r="R38" s="263"/>
      <c r="S38" s="263"/>
      <c r="T38" s="263"/>
      <c r="U38" s="263"/>
      <c r="V38" s="263"/>
      <c r="W38" s="305"/>
    </row>
    <row r="39" spans="1:23" ht="12" customHeight="1" x14ac:dyDescent="0.2">
      <c r="A39" s="302"/>
      <c r="B39" s="302"/>
      <c r="C39" s="285"/>
      <c r="D39" s="302"/>
      <c r="E39" s="302"/>
      <c r="F39" s="301"/>
      <c r="G39" s="301"/>
      <c r="H39" s="301"/>
      <c r="I39" s="285"/>
      <c r="J39" s="288"/>
      <c r="K39" s="204"/>
      <c r="L39" s="288"/>
      <c r="M39" s="204"/>
      <c r="N39" s="204"/>
      <c r="O39" s="204"/>
      <c r="P39" s="204"/>
      <c r="Q39" s="263"/>
      <c r="R39" s="263"/>
      <c r="S39" s="263"/>
      <c r="T39" s="263"/>
      <c r="U39" s="263"/>
      <c r="V39" s="263"/>
      <c r="W39" s="305"/>
    </row>
    <row r="40" spans="1:23" ht="12" customHeight="1" x14ac:dyDescent="0.2">
      <c r="A40" s="302"/>
      <c r="B40" s="302"/>
      <c r="C40" s="286"/>
      <c r="D40" s="302"/>
      <c r="E40" s="302"/>
      <c r="F40" s="301"/>
      <c r="G40" s="301"/>
      <c r="H40" s="301"/>
      <c r="I40" s="286"/>
      <c r="J40" s="289"/>
      <c r="K40" s="204"/>
      <c r="L40" s="289"/>
      <c r="M40" s="204"/>
      <c r="N40" s="204"/>
      <c r="O40" s="204"/>
      <c r="P40" s="204"/>
      <c r="Q40" s="264"/>
      <c r="R40" s="264"/>
      <c r="S40" s="264"/>
      <c r="T40" s="264"/>
      <c r="U40" s="264"/>
      <c r="V40" s="264"/>
      <c r="W40" s="306"/>
    </row>
    <row r="41" spans="1:23" ht="12.75" x14ac:dyDescent="0.2">
      <c r="A41" s="302"/>
      <c r="B41" s="302"/>
      <c r="C41" s="284"/>
      <c r="D41" s="302"/>
      <c r="E41" s="302" t="e">
        <f>VLOOKUP(D41,Hoja2!A1:B6,2,FALSE)</f>
        <v>#N/A</v>
      </c>
      <c r="F41" s="301"/>
      <c r="G41" s="301" t="e">
        <f>VLOOKUP(F41,Hoja2!C1:D6,2,FALSE)</f>
        <v>#N/A</v>
      </c>
      <c r="H41" s="301" t="e">
        <f t="shared" ref="H41" si="4">E41*G41</f>
        <v>#N/A</v>
      </c>
      <c r="I41" s="284"/>
      <c r="J41" s="287"/>
      <c r="K41" s="198"/>
      <c r="L41" s="287"/>
      <c r="M41" s="198"/>
      <c r="N41" s="198"/>
      <c r="O41" s="198"/>
      <c r="P41" s="198"/>
      <c r="Q41" s="262"/>
      <c r="R41" s="262"/>
      <c r="S41" s="262"/>
      <c r="T41" s="262"/>
      <c r="U41" s="262"/>
      <c r="V41" s="262"/>
      <c r="W41" s="304"/>
    </row>
    <row r="42" spans="1:23" ht="12.75" x14ac:dyDescent="0.2">
      <c r="A42" s="302"/>
      <c r="B42" s="302"/>
      <c r="C42" s="285"/>
      <c r="D42" s="302"/>
      <c r="E42" s="302"/>
      <c r="F42" s="301"/>
      <c r="G42" s="301"/>
      <c r="H42" s="301"/>
      <c r="I42" s="285"/>
      <c r="J42" s="288"/>
      <c r="K42" s="198"/>
      <c r="L42" s="288"/>
      <c r="M42" s="198"/>
      <c r="N42" s="198"/>
      <c r="O42" s="198"/>
      <c r="P42" s="198"/>
      <c r="Q42" s="263"/>
      <c r="R42" s="263"/>
      <c r="S42" s="263"/>
      <c r="T42" s="263"/>
      <c r="U42" s="263"/>
      <c r="V42" s="263"/>
      <c r="W42" s="305"/>
    </row>
    <row r="43" spans="1:23" ht="12" customHeight="1" x14ac:dyDescent="0.2">
      <c r="A43" s="302"/>
      <c r="B43" s="302"/>
      <c r="C43" s="285"/>
      <c r="D43" s="302"/>
      <c r="E43" s="302"/>
      <c r="F43" s="301"/>
      <c r="G43" s="301"/>
      <c r="H43" s="301"/>
      <c r="I43" s="285"/>
      <c r="J43" s="288"/>
      <c r="K43" s="204"/>
      <c r="L43" s="288"/>
      <c r="M43" s="204"/>
      <c r="N43" s="204"/>
      <c r="O43" s="204"/>
      <c r="P43" s="204"/>
      <c r="Q43" s="263"/>
      <c r="R43" s="263"/>
      <c r="S43" s="263"/>
      <c r="T43" s="263"/>
      <c r="U43" s="263"/>
      <c r="V43" s="263"/>
      <c r="W43" s="305"/>
    </row>
    <row r="44" spans="1:23" ht="12" customHeight="1" x14ac:dyDescent="0.2">
      <c r="A44" s="302"/>
      <c r="B44" s="302"/>
      <c r="C44" s="286"/>
      <c r="D44" s="302"/>
      <c r="E44" s="302"/>
      <c r="F44" s="301"/>
      <c r="G44" s="301"/>
      <c r="H44" s="301"/>
      <c r="I44" s="286"/>
      <c r="J44" s="289"/>
      <c r="K44" s="204"/>
      <c r="L44" s="289"/>
      <c r="M44" s="204"/>
      <c r="N44" s="204"/>
      <c r="O44" s="204"/>
      <c r="P44" s="204"/>
      <c r="Q44" s="264"/>
      <c r="R44" s="264"/>
      <c r="S44" s="264"/>
      <c r="T44" s="264"/>
      <c r="U44" s="264"/>
      <c r="V44" s="264"/>
      <c r="W44" s="306"/>
    </row>
    <row r="45" spans="1:23" ht="12.75" x14ac:dyDescent="0.2">
      <c r="A45" s="302"/>
      <c r="B45" s="302"/>
      <c r="C45" s="284"/>
      <c r="D45" s="302"/>
      <c r="E45" s="302" t="e">
        <f>VLOOKUP(D45,Hoja2!A1:B6,2,FALSE)</f>
        <v>#N/A</v>
      </c>
      <c r="F45" s="301"/>
      <c r="G45" s="301" t="e">
        <f>VLOOKUP(F45,Hoja2!C1:D6,2,FALSE)</f>
        <v>#N/A</v>
      </c>
      <c r="H45" s="301" t="e">
        <f t="shared" ref="H45" si="5">E45*G45</f>
        <v>#N/A</v>
      </c>
      <c r="I45" s="284"/>
      <c r="J45" s="287"/>
      <c r="K45" s="198"/>
      <c r="L45" s="287"/>
      <c r="M45" s="198"/>
      <c r="N45" s="198"/>
      <c r="O45" s="198"/>
      <c r="P45" s="198"/>
      <c r="Q45" s="262"/>
      <c r="R45" s="262"/>
      <c r="S45" s="262"/>
      <c r="T45" s="262"/>
      <c r="U45" s="262"/>
      <c r="V45" s="262"/>
      <c r="W45" s="304"/>
    </row>
    <row r="46" spans="1:23" ht="12.75" x14ac:dyDescent="0.2">
      <c r="A46" s="302"/>
      <c r="B46" s="302"/>
      <c r="C46" s="285"/>
      <c r="D46" s="302"/>
      <c r="E46" s="302"/>
      <c r="F46" s="301"/>
      <c r="G46" s="301"/>
      <c r="H46" s="301"/>
      <c r="I46" s="285"/>
      <c r="J46" s="288"/>
      <c r="K46" s="198"/>
      <c r="L46" s="288"/>
      <c r="M46" s="198"/>
      <c r="N46" s="198"/>
      <c r="O46" s="198"/>
      <c r="P46" s="198"/>
      <c r="Q46" s="263"/>
      <c r="R46" s="263"/>
      <c r="S46" s="263"/>
      <c r="T46" s="263"/>
      <c r="U46" s="263"/>
      <c r="V46" s="263"/>
      <c r="W46" s="305"/>
    </row>
    <row r="47" spans="1:23" ht="12" customHeight="1" x14ac:dyDescent="0.2">
      <c r="A47" s="302"/>
      <c r="B47" s="302"/>
      <c r="C47" s="285"/>
      <c r="D47" s="302"/>
      <c r="E47" s="302"/>
      <c r="F47" s="301"/>
      <c r="G47" s="301"/>
      <c r="H47" s="301"/>
      <c r="I47" s="285"/>
      <c r="J47" s="288"/>
      <c r="K47" s="204"/>
      <c r="L47" s="288"/>
      <c r="M47" s="204"/>
      <c r="N47" s="204"/>
      <c r="O47" s="204"/>
      <c r="P47" s="204"/>
      <c r="Q47" s="263"/>
      <c r="R47" s="263"/>
      <c r="S47" s="263"/>
      <c r="T47" s="263"/>
      <c r="U47" s="263"/>
      <c r="V47" s="263"/>
      <c r="W47" s="305"/>
    </row>
    <row r="48" spans="1:23" ht="12" customHeight="1" x14ac:dyDescent="0.2">
      <c r="A48" s="302"/>
      <c r="B48" s="302"/>
      <c r="C48" s="286"/>
      <c r="D48" s="302"/>
      <c r="E48" s="302"/>
      <c r="F48" s="301"/>
      <c r="G48" s="301"/>
      <c r="H48" s="301"/>
      <c r="I48" s="286"/>
      <c r="J48" s="289"/>
      <c r="K48" s="204"/>
      <c r="L48" s="289"/>
      <c r="M48" s="204"/>
      <c r="N48" s="204"/>
      <c r="O48" s="204"/>
      <c r="P48" s="204"/>
      <c r="Q48" s="264"/>
      <c r="R48" s="264"/>
      <c r="S48" s="264"/>
      <c r="T48" s="264"/>
      <c r="U48" s="264"/>
      <c r="V48" s="264"/>
      <c r="W48" s="306"/>
    </row>
    <row r="49" spans="1:23" ht="12.75" x14ac:dyDescent="0.2">
      <c r="A49" s="302"/>
      <c r="B49" s="302"/>
      <c r="C49" s="284"/>
      <c r="D49" s="302"/>
      <c r="E49" s="302" t="e">
        <f>VLOOKUP(D49,Hoja2!A1:B6,2,FALSE)</f>
        <v>#N/A</v>
      </c>
      <c r="F49" s="301"/>
      <c r="G49" s="301" t="e">
        <f>VLOOKUP(F49,Hoja2!C1:D6,2,FALSE)</f>
        <v>#N/A</v>
      </c>
      <c r="H49" s="301" t="e">
        <f t="shared" ref="H49" si="6">E49*G49</f>
        <v>#N/A</v>
      </c>
      <c r="I49" s="284"/>
      <c r="J49" s="287"/>
      <c r="K49" s="198"/>
      <c r="L49" s="287"/>
      <c r="M49" s="198"/>
      <c r="N49" s="198"/>
      <c r="O49" s="198"/>
      <c r="P49" s="198"/>
      <c r="Q49" s="262"/>
      <c r="R49" s="262"/>
      <c r="S49" s="262"/>
      <c r="T49" s="262"/>
      <c r="U49" s="262"/>
      <c r="V49" s="262"/>
      <c r="W49" s="304"/>
    </row>
    <row r="50" spans="1:23" ht="12.75" x14ac:dyDescent="0.2">
      <c r="A50" s="302"/>
      <c r="B50" s="302"/>
      <c r="C50" s="285"/>
      <c r="D50" s="302"/>
      <c r="E50" s="302"/>
      <c r="F50" s="301"/>
      <c r="G50" s="301"/>
      <c r="H50" s="301"/>
      <c r="I50" s="285"/>
      <c r="J50" s="288"/>
      <c r="K50" s="198"/>
      <c r="L50" s="288"/>
      <c r="M50" s="198"/>
      <c r="N50" s="198"/>
      <c r="O50" s="198"/>
      <c r="P50" s="198"/>
      <c r="Q50" s="263"/>
      <c r="R50" s="263"/>
      <c r="S50" s="263"/>
      <c r="T50" s="263"/>
      <c r="U50" s="263"/>
      <c r="V50" s="263"/>
      <c r="W50" s="305"/>
    </row>
    <row r="51" spans="1:23" ht="12" customHeight="1" x14ac:dyDescent="0.2">
      <c r="A51" s="302"/>
      <c r="B51" s="302"/>
      <c r="C51" s="285"/>
      <c r="D51" s="302"/>
      <c r="E51" s="302"/>
      <c r="F51" s="301"/>
      <c r="G51" s="301"/>
      <c r="H51" s="301"/>
      <c r="I51" s="285"/>
      <c r="J51" s="288"/>
      <c r="K51" s="204"/>
      <c r="L51" s="288"/>
      <c r="M51" s="204"/>
      <c r="N51" s="204"/>
      <c r="O51" s="204"/>
      <c r="P51" s="204"/>
      <c r="Q51" s="263"/>
      <c r="R51" s="263"/>
      <c r="S51" s="263"/>
      <c r="T51" s="263"/>
      <c r="U51" s="263"/>
      <c r="V51" s="263"/>
      <c r="W51" s="305"/>
    </row>
    <row r="52" spans="1:23" ht="12" customHeight="1" x14ac:dyDescent="0.2">
      <c r="A52" s="302"/>
      <c r="B52" s="302"/>
      <c r="C52" s="286"/>
      <c r="D52" s="302"/>
      <c r="E52" s="302"/>
      <c r="F52" s="301"/>
      <c r="G52" s="301"/>
      <c r="H52" s="301"/>
      <c r="I52" s="286"/>
      <c r="J52" s="289"/>
      <c r="K52" s="204"/>
      <c r="L52" s="289"/>
      <c r="M52" s="204"/>
      <c r="N52" s="204"/>
      <c r="O52" s="204"/>
      <c r="P52" s="204"/>
      <c r="Q52" s="264"/>
      <c r="R52" s="264"/>
      <c r="S52" s="264"/>
      <c r="T52" s="264"/>
      <c r="U52" s="264"/>
      <c r="V52" s="264"/>
      <c r="W52" s="306"/>
    </row>
    <row r="53" spans="1:23" ht="12.75" x14ac:dyDescent="0.2">
      <c r="A53" s="302"/>
      <c r="B53" s="302"/>
      <c r="C53" s="284"/>
      <c r="D53" s="302"/>
      <c r="E53" s="302" t="e">
        <f>VLOOKUP(D53,Hoja2!A1:B6,2,FALSE)</f>
        <v>#N/A</v>
      </c>
      <c r="F53" s="301"/>
      <c r="G53" s="301" t="e">
        <f>VLOOKUP(F53,Hoja2!C1:D6,2,FALSE)</f>
        <v>#N/A</v>
      </c>
      <c r="H53" s="301" t="e">
        <f t="shared" ref="H53" si="7">E53*G53</f>
        <v>#N/A</v>
      </c>
      <c r="I53" s="284"/>
      <c r="J53" s="287"/>
      <c r="K53" s="198"/>
      <c r="L53" s="287"/>
      <c r="M53" s="198"/>
      <c r="N53" s="198"/>
      <c r="O53" s="198"/>
      <c r="P53" s="198"/>
      <c r="Q53" s="262"/>
      <c r="R53" s="262"/>
      <c r="S53" s="262"/>
      <c r="T53" s="262"/>
      <c r="U53" s="262"/>
      <c r="V53" s="262"/>
      <c r="W53" s="304"/>
    </row>
    <row r="54" spans="1:23" ht="12.75" x14ac:dyDescent="0.2">
      <c r="A54" s="302"/>
      <c r="B54" s="302"/>
      <c r="C54" s="285"/>
      <c r="D54" s="302"/>
      <c r="E54" s="302"/>
      <c r="F54" s="301"/>
      <c r="G54" s="301"/>
      <c r="H54" s="301"/>
      <c r="I54" s="285"/>
      <c r="J54" s="288"/>
      <c r="K54" s="198"/>
      <c r="L54" s="288"/>
      <c r="M54" s="198"/>
      <c r="N54" s="198"/>
      <c r="O54" s="198"/>
      <c r="P54" s="198"/>
      <c r="Q54" s="263"/>
      <c r="R54" s="263"/>
      <c r="S54" s="263"/>
      <c r="T54" s="263"/>
      <c r="U54" s="263"/>
      <c r="V54" s="263"/>
      <c r="W54" s="305"/>
    </row>
    <row r="55" spans="1:23" ht="12" customHeight="1" x14ac:dyDescent="0.2">
      <c r="A55" s="302"/>
      <c r="B55" s="302"/>
      <c r="C55" s="285"/>
      <c r="D55" s="302"/>
      <c r="E55" s="302"/>
      <c r="F55" s="301"/>
      <c r="G55" s="301"/>
      <c r="H55" s="301"/>
      <c r="I55" s="285"/>
      <c r="J55" s="288"/>
      <c r="K55" s="204"/>
      <c r="L55" s="288"/>
      <c r="M55" s="204"/>
      <c r="N55" s="204"/>
      <c r="O55" s="204"/>
      <c r="P55" s="204"/>
      <c r="Q55" s="263"/>
      <c r="R55" s="263"/>
      <c r="S55" s="263"/>
      <c r="T55" s="263"/>
      <c r="U55" s="263"/>
      <c r="V55" s="263"/>
      <c r="W55" s="305"/>
    </row>
    <row r="56" spans="1:23" ht="12" customHeight="1" x14ac:dyDescent="0.2">
      <c r="A56" s="302"/>
      <c r="B56" s="302"/>
      <c r="C56" s="286"/>
      <c r="D56" s="302"/>
      <c r="E56" s="302"/>
      <c r="F56" s="301"/>
      <c r="G56" s="301"/>
      <c r="H56" s="301"/>
      <c r="I56" s="286"/>
      <c r="J56" s="289"/>
      <c r="K56" s="204"/>
      <c r="L56" s="289"/>
      <c r="M56" s="204"/>
      <c r="N56" s="204"/>
      <c r="O56" s="204"/>
      <c r="P56" s="204"/>
      <c r="Q56" s="264"/>
      <c r="R56" s="264"/>
      <c r="S56" s="264"/>
      <c r="T56" s="264"/>
      <c r="U56" s="264"/>
      <c r="V56" s="264"/>
      <c r="W56" s="306"/>
    </row>
    <row r="57" spans="1:23" ht="12.75" x14ac:dyDescent="0.2">
      <c r="A57" s="302"/>
      <c r="B57" s="302"/>
      <c r="C57" s="284"/>
      <c r="D57" s="302"/>
      <c r="E57" s="302" t="e">
        <f>VLOOKUP(D57,Hoja2!A1:B6,2,FALSE)</f>
        <v>#N/A</v>
      </c>
      <c r="F57" s="301"/>
      <c r="G57" s="301" t="e">
        <f>VLOOKUP(F57,Hoja2!C1:D6,2,FALSE)</f>
        <v>#N/A</v>
      </c>
      <c r="H57" s="301" t="e">
        <f t="shared" ref="H57" si="8">E57*G57</f>
        <v>#N/A</v>
      </c>
      <c r="I57" s="284"/>
      <c r="J57" s="287"/>
      <c r="K57" s="198"/>
      <c r="L57" s="287"/>
      <c r="M57" s="198"/>
      <c r="N57" s="198"/>
      <c r="O57" s="198"/>
      <c r="P57" s="198"/>
      <c r="Q57" s="262"/>
      <c r="R57" s="262"/>
      <c r="S57" s="262"/>
      <c r="T57" s="262"/>
      <c r="U57" s="262"/>
      <c r="V57" s="262"/>
      <c r="W57" s="304"/>
    </row>
    <row r="58" spans="1:23" ht="12.75" x14ac:dyDescent="0.2">
      <c r="A58" s="302"/>
      <c r="B58" s="302"/>
      <c r="C58" s="285"/>
      <c r="D58" s="302"/>
      <c r="E58" s="302"/>
      <c r="F58" s="301"/>
      <c r="G58" s="301"/>
      <c r="H58" s="301"/>
      <c r="I58" s="285"/>
      <c r="J58" s="288"/>
      <c r="K58" s="198"/>
      <c r="L58" s="288"/>
      <c r="M58" s="198"/>
      <c r="N58" s="198"/>
      <c r="O58" s="198"/>
      <c r="P58" s="198"/>
      <c r="Q58" s="263"/>
      <c r="R58" s="263"/>
      <c r="S58" s="263"/>
      <c r="T58" s="263"/>
      <c r="U58" s="263"/>
      <c r="V58" s="263"/>
      <c r="W58" s="305"/>
    </row>
    <row r="59" spans="1:23" ht="12" customHeight="1" x14ac:dyDescent="0.2">
      <c r="A59" s="302"/>
      <c r="B59" s="302"/>
      <c r="C59" s="285"/>
      <c r="D59" s="302"/>
      <c r="E59" s="302"/>
      <c r="F59" s="301"/>
      <c r="G59" s="301"/>
      <c r="H59" s="301"/>
      <c r="I59" s="285"/>
      <c r="J59" s="288"/>
      <c r="K59" s="204"/>
      <c r="L59" s="288"/>
      <c r="M59" s="204"/>
      <c r="N59" s="204"/>
      <c r="O59" s="204"/>
      <c r="P59" s="204"/>
      <c r="Q59" s="263"/>
      <c r="R59" s="263"/>
      <c r="S59" s="263"/>
      <c r="T59" s="263"/>
      <c r="U59" s="263"/>
      <c r="V59" s="263"/>
      <c r="W59" s="305"/>
    </row>
    <row r="60" spans="1:23" ht="12" customHeight="1" x14ac:dyDescent="0.2">
      <c r="A60" s="302"/>
      <c r="B60" s="302"/>
      <c r="C60" s="286"/>
      <c r="D60" s="302"/>
      <c r="E60" s="302"/>
      <c r="F60" s="301"/>
      <c r="G60" s="301"/>
      <c r="H60" s="301"/>
      <c r="I60" s="286"/>
      <c r="J60" s="289"/>
      <c r="K60" s="204"/>
      <c r="L60" s="289"/>
      <c r="M60" s="204"/>
      <c r="N60" s="204"/>
      <c r="O60" s="204"/>
      <c r="P60" s="204"/>
      <c r="Q60" s="264"/>
      <c r="R60" s="264"/>
      <c r="S60" s="264"/>
      <c r="T60" s="264"/>
      <c r="U60" s="264"/>
      <c r="V60" s="264"/>
      <c r="W60" s="306"/>
    </row>
    <row r="61" spans="1:23" ht="12.75" x14ac:dyDescent="0.2">
      <c r="A61" s="302"/>
      <c r="B61" s="302"/>
      <c r="C61" s="284"/>
      <c r="D61" s="302"/>
      <c r="E61" s="302" t="e">
        <f>VLOOKUP(D61,Hoja2!A1:B6,2,FALSE)</f>
        <v>#N/A</v>
      </c>
      <c r="F61" s="301"/>
      <c r="G61" s="301" t="e">
        <f>VLOOKUP(F61,Hoja2!C1:D6,2,FALSE)</f>
        <v>#N/A</v>
      </c>
      <c r="H61" s="301" t="e">
        <f t="shared" ref="H61" si="9">E61*G61</f>
        <v>#N/A</v>
      </c>
      <c r="I61" s="284"/>
      <c r="J61" s="287"/>
      <c r="K61" s="198"/>
      <c r="L61" s="287"/>
      <c r="M61" s="198"/>
      <c r="N61" s="198"/>
      <c r="O61" s="198"/>
      <c r="P61" s="198"/>
      <c r="Q61" s="262"/>
      <c r="R61" s="262"/>
      <c r="S61" s="262"/>
      <c r="T61" s="262"/>
      <c r="U61" s="262"/>
      <c r="V61" s="262"/>
      <c r="W61" s="304"/>
    </row>
    <row r="62" spans="1:23" ht="12.75" x14ac:dyDescent="0.2">
      <c r="A62" s="302"/>
      <c r="B62" s="302"/>
      <c r="C62" s="285"/>
      <c r="D62" s="302"/>
      <c r="E62" s="302"/>
      <c r="F62" s="301"/>
      <c r="G62" s="301"/>
      <c r="H62" s="301"/>
      <c r="I62" s="285"/>
      <c r="J62" s="288"/>
      <c r="K62" s="198"/>
      <c r="L62" s="288"/>
      <c r="M62" s="198"/>
      <c r="N62" s="198"/>
      <c r="O62" s="198"/>
      <c r="P62" s="198"/>
      <c r="Q62" s="263"/>
      <c r="R62" s="263"/>
      <c r="S62" s="263"/>
      <c r="T62" s="263"/>
      <c r="U62" s="263"/>
      <c r="V62" s="263"/>
      <c r="W62" s="305"/>
    </row>
    <row r="63" spans="1:23" ht="12" customHeight="1" x14ac:dyDescent="0.2">
      <c r="A63" s="302"/>
      <c r="B63" s="302"/>
      <c r="C63" s="285"/>
      <c r="D63" s="302"/>
      <c r="E63" s="302"/>
      <c r="F63" s="301"/>
      <c r="G63" s="301"/>
      <c r="H63" s="301"/>
      <c r="I63" s="285"/>
      <c r="J63" s="288"/>
      <c r="K63" s="204"/>
      <c r="L63" s="288"/>
      <c r="M63" s="204"/>
      <c r="N63" s="204"/>
      <c r="O63" s="204"/>
      <c r="P63" s="204"/>
      <c r="Q63" s="263"/>
      <c r="R63" s="263"/>
      <c r="S63" s="263"/>
      <c r="T63" s="263"/>
      <c r="U63" s="263"/>
      <c r="V63" s="263"/>
      <c r="W63" s="305"/>
    </row>
    <row r="64" spans="1:23" ht="12" customHeight="1" x14ac:dyDescent="0.2">
      <c r="A64" s="302"/>
      <c r="B64" s="302"/>
      <c r="C64" s="286"/>
      <c r="D64" s="302"/>
      <c r="E64" s="302"/>
      <c r="F64" s="301"/>
      <c r="G64" s="301"/>
      <c r="H64" s="301"/>
      <c r="I64" s="286"/>
      <c r="J64" s="289"/>
      <c r="K64" s="204"/>
      <c r="L64" s="289"/>
      <c r="M64" s="204"/>
      <c r="N64" s="204"/>
      <c r="O64" s="204"/>
      <c r="P64" s="204"/>
      <c r="Q64" s="264"/>
      <c r="R64" s="264"/>
      <c r="S64" s="264"/>
      <c r="T64" s="264"/>
      <c r="U64" s="264"/>
      <c r="V64" s="264"/>
      <c r="W64" s="306"/>
    </row>
    <row r="65" spans="1:23" ht="12.75" x14ac:dyDescent="0.2">
      <c r="A65" s="302"/>
      <c r="B65" s="302"/>
      <c r="C65" s="284"/>
      <c r="D65" s="302"/>
      <c r="E65" s="302" t="e">
        <f>VLOOKUP(D65,Hoja2!A1:B6,2,FALSE)</f>
        <v>#N/A</v>
      </c>
      <c r="F65" s="301"/>
      <c r="G65" s="301" t="e">
        <f>VLOOKUP(F65,Hoja2!C1:D6,2,FALSE)</f>
        <v>#N/A</v>
      </c>
      <c r="H65" s="301" t="e">
        <f t="shared" ref="H65" si="10">E65*G65</f>
        <v>#N/A</v>
      </c>
      <c r="I65" s="284"/>
      <c r="J65" s="287"/>
      <c r="K65" s="198"/>
      <c r="L65" s="287"/>
      <c r="M65" s="198"/>
      <c r="N65" s="198"/>
      <c r="O65" s="198"/>
      <c r="P65" s="198"/>
      <c r="Q65" s="262"/>
      <c r="R65" s="262"/>
      <c r="S65" s="262"/>
      <c r="T65" s="262"/>
      <c r="U65" s="262"/>
      <c r="V65" s="262"/>
      <c r="W65" s="304"/>
    </row>
    <row r="66" spans="1:23" ht="12.75" x14ac:dyDescent="0.2">
      <c r="A66" s="302"/>
      <c r="B66" s="302"/>
      <c r="C66" s="285"/>
      <c r="D66" s="302"/>
      <c r="E66" s="302"/>
      <c r="F66" s="301"/>
      <c r="G66" s="301"/>
      <c r="H66" s="301"/>
      <c r="I66" s="285"/>
      <c r="J66" s="288"/>
      <c r="K66" s="198"/>
      <c r="L66" s="288"/>
      <c r="M66" s="198"/>
      <c r="N66" s="198"/>
      <c r="O66" s="198"/>
      <c r="P66" s="198"/>
      <c r="Q66" s="263"/>
      <c r="R66" s="263"/>
      <c r="S66" s="263"/>
      <c r="T66" s="263"/>
      <c r="U66" s="263"/>
      <c r="V66" s="263"/>
      <c r="W66" s="305"/>
    </row>
    <row r="67" spans="1:23" ht="12" customHeight="1" x14ac:dyDescent="0.2">
      <c r="A67" s="302"/>
      <c r="B67" s="302"/>
      <c r="C67" s="285"/>
      <c r="D67" s="302"/>
      <c r="E67" s="302"/>
      <c r="F67" s="301"/>
      <c r="G67" s="301"/>
      <c r="H67" s="301"/>
      <c r="I67" s="285"/>
      <c r="J67" s="288"/>
      <c r="K67" s="204"/>
      <c r="L67" s="288"/>
      <c r="M67" s="204"/>
      <c r="N67" s="204"/>
      <c r="O67" s="204"/>
      <c r="P67" s="204"/>
      <c r="Q67" s="263"/>
      <c r="R67" s="263"/>
      <c r="S67" s="263"/>
      <c r="T67" s="263"/>
      <c r="U67" s="263"/>
      <c r="V67" s="263"/>
      <c r="W67" s="305"/>
    </row>
    <row r="68" spans="1:23" ht="12" customHeight="1" x14ac:dyDescent="0.2">
      <c r="A68" s="302"/>
      <c r="B68" s="302"/>
      <c r="C68" s="286"/>
      <c r="D68" s="302"/>
      <c r="E68" s="302"/>
      <c r="F68" s="301"/>
      <c r="G68" s="301"/>
      <c r="H68" s="301"/>
      <c r="I68" s="286"/>
      <c r="J68" s="289"/>
      <c r="K68" s="204"/>
      <c r="L68" s="289"/>
      <c r="M68" s="204"/>
      <c r="N68" s="204"/>
      <c r="O68" s="204"/>
      <c r="P68" s="204"/>
      <c r="Q68" s="264"/>
      <c r="R68" s="264"/>
      <c r="S68" s="264"/>
      <c r="T68" s="264"/>
      <c r="U68" s="264"/>
      <c r="V68" s="264"/>
      <c r="W68" s="306"/>
    </row>
    <row r="69" spans="1:23" ht="12.75" x14ac:dyDescent="0.2">
      <c r="A69" s="302"/>
      <c r="B69" s="302"/>
      <c r="C69" s="284"/>
      <c r="D69" s="302"/>
      <c r="E69" s="302" t="e">
        <f>VLOOKUP(D69,Hoja2!A1:B6,2,FALSE)</f>
        <v>#N/A</v>
      </c>
      <c r="F69" s="301"/>
      <c r="G69" s="301" t="e">
        <f>VLOOKUP(F69,Hoja2!C1:D6,2,FALSE)</f>
        <v>#N/A</v>
      </c>
      <c r="H69" s="301" t="e">
        <f t="shared" ref="H69" si="11">E69*G69</f>
        <v>#N/A</v>
      </c>
      <c r="I69" s="284"/>
      <c r="J69" s="287"/>
      <c r="K69" s="198"/>
      <c r="L69" s="287"/>
      <c r="M69" s="198"/>
      <c r="N69" s="198"/>
      <c r="O69" s="198"/>
      <c r="P69" s="198"/>
      <c r="Q69" s="247"/>
      <c r="R69" s="262"/>
      <c r="S69" s="242"/>
      <c r="T69" s="247"/>
      <c r="U69" s="262"/>
      <c r="V69" s="262"/>
      <c r="W69" s="304"/>
    </row>
    <row r="70" spans="1:23" ht="12.75" x14ac:dyDescent="0.2">
      <c r="A70" s="302"/>
      <c r="B70" s="302"/>
      <c r="C70" s="285"/>
      <c r="D70" s="302"/>
      <c r="E70" s="302"/>
      <c r="F70" s="301"/>
      <c r="G70" s="301"/>
      <c r="H70" s="301"/>
      <c r="I70" s="285"/>
      <c r="J70" s="288"/>
      <c r="K70" s="198"/>
      <c r="L70" s="288"/>
      <c r="M70" s="198"/>
      <c r="N70" s="198"/>
      <c r="O70" s="198"/>
      <c r="P70" s="198"/>
      <c r="Q70" s="248"/>
      <c r="R70" s="263"/>
      <c r="S70" s="243"/>
      <c r="T70" s="248"/>
      <c r="U70" s="263"/>
      <c r="V70" s="263"/>
      <c r="W70" s="305"/>
    </row>
    <row r="71" spans="1:23" ht="12.75" x14ac:dyDescent="0.2">
      <c r="A71" s="302"/>
      <c r="B71" s="302"/>
      <c r="C71" s="285"/>
      <c r="D71" s="302"/>
      <c r="E71" s="302"/>
      <c r="F71" s="301"/>
      <c r="G71" s="301"/>
      <c r="H71" s="301"/>
      <c r="I71" s="285"/>
      <c r="J71" s="288"/>
      <c r="K71" s="204"/>
      <c r="L71" s="288"/>
      <c r="M71" s="204"/>
      <c r="N71" s="204"/>
      <c r="O71" s="204"/>
      <c r="P71" s="204"/>
      <c r="Q71" s="248"/>
      <c r="R71" s="263"/>
      <c r="S71" s="243"/>
      <c r="T71" s="248"/>
      <c r="U71" s="263"/>
      <c r="V71" s="263"/>
      <c r="W71" s="305"/>
    </row>
    <row r="72" spans="1:23" ht="12.75" x14ac:dyDescent="0.2">
      <c r="A72" s="302"/>
      <c r="B72" s="302"/>
      <c r="C72" s="286"/>
      <c r="D72" s="302"/>
      <c r="E72" s="302"/>
      <c r="F72" s="301"/>
      <c r="G72" s="301"/>
      <c r="H72" s="301"/>
      <c r="I72" s="286"/>
      <c r="J72" s="289"/>
      <c r="K72" s="204"/>
      <c r="L72" s="289"/>
      <c r="M72" s="204"/>
      <c r="N72" s="204"/>
      <c r="O72" s="204"/>
      <c r="P72" s="204"/>
      <c r="Q72" s="249"/>
      <c r="R72" s="264"/>
      <c r="S72" s="244"/>
      <c r="T72" s="249"/>
      <c r="U72" s="264"/>
      <c r="V72" s="264"/>
      <c r="W72" s="306"/>
    </row>
  </sheetData>
  <sheetProtection formatCells="0"/>
  <mergeCells count="295">
    <mergeCell ref="T57:T60"/>
    <mergeCell ref="U57:U60"/>
    <mergeCell ref="T61:T64"/>
    <mergeCell ref="U61:U64"/>
    <mergeCell ref="T65:T68"/>
    <mergeCell ref="U65:U68"/>
    <mergeCell ref="R65:R68"/>
    <mergeCell ref="R69:R72"/>
    <mergeCell ref="T13:T16"/>
    <mergeCell ref="U13:U16"/>
    <mergeCell ref="T17:T20"/>
    <mergeCell ref="U17:U20"/>
    <mergeCell ref="T21:T24"/>
    <mergeCell ref="U21:U24"/>
    <mergeCell ref="T25:T28"/>
    <mergeCell ref="U25:U28"/>
    <mergeCell ref="T29:T32"/>
    <mergeCell ref="U29:U32"/>
    <mergeCell ref="T33:T36"/>
    <mergeCell ref="U33:U36"/>
    <mergeCell ref="T37:T40"/>
    <mergeCell ref="U37:U40"/>
    <mergeCell ref="T41:T44"/>
    <mergeCell ref="U41:U44"/>
    <mergeCell ref="U49:U52"/>
    <mergeCell ref="T53:T56"/>
    <mergeCell ref="U53:U56"/>
    <mergeCell ref="Q37:Q40"/>
    <mergeCell ref="R37:R40"/>
    <mergeCell ref="Q41:Q44"/>
    <mergeCell ref="R41:R44"/>
    <mergeCell ref="Q45:Q48"/>
    <mergeCell ref="R45:R48"/>
    <mergeCell ref="Q49:Q52"/>
    <mergeCell ref="R49:R52"/>
    <mergeCell ref="Q53:Q56"/>
    <mergeCell ref="R53:R56"/>
    <mergeCell ref="Q21:Q24"/>
    <mergeCell ref="R21:R24"/>
    <mergeCell ref="Q25:Q28"/>
    <mergeCell ref="R25:R28"/>
    <mergeCell ref="Q29:Q32"/>
    <mergeCell ref="R29:R32"/>
    <mergeCell ref="Q33:Q36"/>
    <mergeCell ref="R33:R36"/>
    <mergeCell ref="T49:T52"/>
    <mergeCell ref="J69:J72"/>
    <mergeCell ref="L69:L72"/>
    <mergeCell ref="W69:W72"/>
    <mergeCell ref="F65:F68"/>
    <mergeCell ref="G65:G68"/>
    <mergeCell ref="H65:H68"/>
    <mergeCell ref="I65:I68"/>
    <mergeCell ref="J65:J68"/>
    <mergeCell ref="A65:A68"/>
    <mergeCell ref="B65:B68"/>
    <mergeCell ref="C65:C68"/>
    <mergeCell ref="U69:U72"/>
    <mergeCell ref="A69:A72"/>
    <mergeCell ref="B69:B72"/>
    <mergeCell ref="C69:C72"/>
    <mergeCell ref="D69:D72"/>
    <mergeCell ref="E69:E72"/>
    <mergeCell ref="F69:F72"/>
    <mergeCell ref="G69:G72"/>
    <mergeCell ref="H69:H72"/>
    <mergeCell ref="I69:I72"/>
    <mergeCell ref="D65:D68"/>
    <mergeCell ref="E65:E68"/>
    <mergeCell ref="Q65:Q68"/>
    <mergeCell ref="L57:L60"/>
    <mergeCell ref="W57:W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J61:J64"/>
    <mergeCell ref="L61:L64"/>
    <mergeCell ref="W61:W64"/>
    <mergeCell ref="F57:F60"/>
    <mergeCell ref="G57:G60"/>
    <mergeCell ref="H57:H60"/>
    <mergeCell ref="I57:I60"/>
    <mergeCell ref="J57:J60"/>
    <mergeCell ref="A57:A60"/>
    <mergeCell ref="Q57:Q60"/>
    <mergeCell ref="R57:R60"/>
    <mergeCell ref="Q61:Q64"/>
    <mergeCell ref="R61:R64"/>
    <mergeCell ref="L65:L68"/>
    <mergeCell ref="W65:W68"/>
    <mergeCell ref="B57:B60"/>
    <mergeCell ref="C57:C60"/>
    <mergeCell ref="D57:D60"/>
    <mergeCell ref="E57:E60"/>
    <mergeCell ref="L49:L52"/>
    <mergeCell ref="W49:W52"/>
    <mergeCell ref="A53:A56"/>
    <mergeCell ref="B53:B56"/>
    <mergeCell ref="C53:C56"/>
    <mergeCell ref="D53:D56"/>
    <mergeCell ref="E53:E56"/>
    <mergeCell ref="F53:F56"/>
    <mergeCell ref="G53:G56"/>
    <mergeCell ref="H53:H56"/>
    <mergeCell ref="I53:I56"/>
    <mergeCell ref="J53:J56"/>
    <mergeCell ref="L53:L56"/>
    <mergeCell ref="W53:W56"/>
    <mergeCell ref="F49:F52"/>
    <mergeCell ref="G49:G52"/>
    <mergeCell ref="H49:H52"/>
    <mergeCell ref="J49:J52"/>
    <mergeCell ref="W41:W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L45:L48"/>
    <mergeCell ref="W45:W48"/>
    <mergeCell ref="F41:F44"/>
    <mergeCell ref="G41:G44"/>
    <mergeCell ref="T45:T48"/>
    <mergeCell ref="U45:U48"/>
    <mergeCell ref="A49:A52"/>
    <mergeCell ref="B49:B52"/>
    <mergeCell ref="C49:C52"/>
    <mergeCell ref="D49:D52"/>
    <mergeCell ref="E49:E52"/>
    <mergeCell ref="L41:L44"/>
    <mergeCell ref="A33:A36"/>
    <mergeCell ref="B33:B36"/>
    <mergeCell ref="C33:C36"/>
    <mergeCell ref="D33:D36"/>
    <mergeCell ref="H41:H44"/>
    <mergeCell ref="I41:I44"/>
    <mergeCell ref="J41:J44"/>
    <mergeCell ref="A41:A44"/>
    <mergeCell ref="B41:B44"/>
    <mergeCell ref="C41:C44"/>
    <mergeCell ref="D41:D44"/>
    <mergeCell ref="E41:E44"/>
    <mergeCell ref="I49:I52"/>
    <mergeCell ref="V21:V24"/>
    <mergeCell ref="V29:V32"/>
    <mergeCell ref="A21:A24"/>
    <mergeCell ref="I21:I24"/>
    <mergeCell ref="W33:W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J37:J40"/>
    <mergeCell ref="L37:L40"/>
    <mergeCell ref="W37:W40"/>
    <mergeCell ref="F33:F36"/>
    <mergeCell ref="G33:G36"/>
    <mergeCell ref="H33:H36"/>
    <mergeCell ref="I33:I36"/>
    <mergeCell ref="J33:J36"/>
    <mergeCell ref="L33:L36"/>
    <mergeCell ref="E33:E36"/>
    <mergeCell ref="W25:W28"/>
    <mergeCell ref="V25:V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J29:J32"/>
    <mergeCell ref="L29:L32"/>
    <mergeCell ref="W29:W32"/>
    <mergeCell ref="J25:J28"/>
    <mergeCell ref="L25:L28"/>
    <mergeCell ref="S29:S32"/>
    <mergeCell ref="A25:A28"/>
    <mergeCell ref="B25:B28"/>
    <mergeCell ref="C25:C28"/>
    <mergeCell ref="D25:D28"/>
    <mergeCell ref="E25:E28"/>
    <mergeCell ref="F25:F28"/>
    <mergeCell ref="G25:G28"/>
    <mergeCell ref="H25:H28"/>
    <mergeCell ref="D21:D24"/>
    <mergeCell ref="C21:C24"/>
    <mergeCell ref="A6:B6"/>
    <mergeCell ref="W13:W16"/>
    <mergeCell ref="H17:H20"/>
    <mergeCell ref="G17:G20"/>
    <mergeCell ref="W17:W20"/>
    <mergeCell ref="C13:C16"/>
    <mergeCell ref="W21:W24"/>
    <mergeCell ref="B13:B16"/>
    <mergeCell ref="I25:I28"/>
    <mergeCell ref="L21:L24"/>
    <mergeCell ref="H21:H24"/>
    <mergeCell ref="G21:G24"/>
    <mergeCell ref="F21:F24"/>
    <mergeCell ref="E21:E24"/>
    <mergeCell ref="J21:J24"/>
    <mergeCell ref="B21:B24"/>
    <mergeCell ref="S13:S16"/>
    <mergeCell ref="S17:S20"/>
    <mergeCell ref="S21:S24"/>
    <mergeCell ref="S25:S28"/>
    <mergeCell ref="V13:V16"/>
    <mergeCell ref="D9:H9"/>
    <mergeCell ref="J9:K9"/>
    <mergeCell ref="J6:K6"/>
    <mergeCell ref="C6:D6"/>
    <mergeCell ref="P9:P12"/>
    <mergeCell ref="L9:L12"/>
    <mergeCell ref="M9:M12"/>
    <mergeCell ref="N9:N12"/>
    <mergeCell ref="O9:O12"/>
    <mergeCell ref="K10:K12"/>
    <mergeCell ref="J10:J12"/>
    <mergeCell ref="D10:D12"/>
    <mergeCell ref="E10:E12"/>
    <mergeCell ref="F10:F12"/>
    <mergeCell ref="G10:G12"/>
    <mergeCell ref="H10:H12"/>
    <mergeCell ref="C9:C12"/>
    <mergeCell ref="I9:I12"/>
    <mergeCell ref="J17:J20"/>
    <mergeCell ref="L17:L20"/>
    <mergeCell ref="F17:F20"/>
    <mergeCell ref="E17:E20"/>
    <mergeCell ref="D17:D20"/>
    <mergeCell ref="C17:C20"/>
    <mergeCell ref="B17:B20"/>
    <mergeCell ref="V17:V20"/>
    <mergeCell ref="A17:A20"/>
    <mergeCell ref="I17:I20"/>
    <mergeCell ref="Q17:Q20"/>
    <mergeCell ref="R17:R20"/>
    <mergeCell ref="W11:W12"/>
    <mergeCell ref="V11:V12"/>
    <mergeCell ref="A13:A16"/>
    <mergeCell ref="I13:I16"/>
    <mergeCell ref="J13:J16"/>
    <mergeCell ref="H13:H16"/>
    <mergeCell ref="G13:G16"/>
    <mergeCell ref="F13:F16"/>
    <mergeCell ref="E13:E16"/>
    <mergeCell ref="D13:D16"/>
    <mergeCell ref="L13:L16"/>
    <mergeCell ref="Q13:Q16"/>
    <mergeCell ref="R13:R16"/>
    <mergeCell ref="A9:A12"/>
    <mergeCell ref="B9:B12"/>
    <mergeCell ref="V69:V72"/>
    <mergeCell ref="Q9:W10"/>
    <mergeCell ref="C1:U4"/>
    <mergeCell ref="V33:V36"/>
    <mergeCell ref="V37:V40"/>
    <mergeCell ref="V41:V44"/>
    <mergeCell ref="V45:V48"/>
    <mergeCell ref="V49:V52"/>
    <mergeCell ref="V53:V56"/>
    <mergeCell ref="V57:V60"/>
    <mergeCell ref="V61:V64"/>
    <mergeCell ref="V65:V68"/>
    <mergeCell ref="S33:S36"/>
    <mergeCell ref="S37:S40"/>
    <mergeCell ref="S41:S44"/>
    <mergeCell ref="S45:S48"/>
    <mergeCell ref="S49:S52"/>
    <mergeCell ref="S53:S56"/>
    <mergeCell ref="S57:S60"/>
    <mergeCell ref="S61:S64"/>
    <mergeCell ref="S65:S68"/>
    <mergeCell ref="Q11:R11"/>
    <mergeCell ref="S11:S12"/>
    <mergeCell ref="T11:U11"/>
  </mergeCells>
  <conditionalFormatting sqref="D13:H13">
    <cfRule type="expression" dxfId="32" priority="43">
      <formula>$B$13="Acción correctiva"</formula>
    </cfRule>
  </conditionalFormatting>
  <conditionalFormatting sqref="D17:H17">
    <cfRule type="expression" dxfId="31" priority="36">
      <formula>$B$17="Acción correctiva"</formula>
    </cfRule>
  </conditionalFormatting>
  <conditionalFormatting sqref="D21:H24">
    <cfRule type="expression" dxfId="30" priority="32">
      <formula>$B$21="Acción correctiva"</formula>
    </cfRule>
  </conditionalFormatting>
  <conditionalFormatting sqref="D25:H28">
    <cfRule type="expression" dxfId="29" priority="27">
      <formula>$B$25="Acción correctiva"</formula>
    </cfRule>
  </conditionalFormatting>
  <conditionalFormatting sqref="D29:H32">
    <cfRule type="expression" dxfId="28" priority="26">
      <formula>$B$29="Acción correctiva"</formula>
    </cfRule>
  </conditionalFormatting>
  <conditionalFormatting sqref="D33:H33">
    <cfRule type="expression" dxfId="27" priority="25">
      <formula>$B$33="Acción correctiva"</formula>
    </cfRule>
  </conditionalFormatting>
  <conditionalFormatting sqref="D37:H37">
    <cfRule type="expression" dxfId="26" priority="24">
      <formula>$B$37="Acción correctiva"</formula>
    </cfRule>
  </conditionalFormatting>
  <conditionalFormatting sqref="D41:H41">
    <cfRule type="expression" dxfId="25" priority="23">
      <formula>$B$41="Acción correctiva"</formula>
    </cfRule>
  </conditionalFormatting>
  <conditionalFormatting sqref="D45:H45">
    <cfRule type="expression" dxfId="24" priority="22">
      <formula>$B$45="Acción correctiva"</formula>
    </cfRule>
  </conditionalFormatting>
  <conditionalFormatting sqref="D49:H49">
    <cfRule type="expression" dxfId="23" priority="21">
      <formula>$B$49="Acción correctiva"</formula>
    </cfRule>
  </conditionalFormatting>
  <conditionalFormatting sqref="D53:H53">
    <cfRule type="expression" dxfId="22" priority="20">
      <formula>$B$53="Acción correctiva"</formula>
    </cfRule>
  </conditionalFormatting>
  <conditionalFormatting sqref="D57:H57">
    <cfRule type="expression" dxfId="21" priority="19">
      <formula>$B$57="Acción correctiva"</formula>
    </cfRule>
  </conditionalFormatting>
  <conditionalFormatting sqref="D61:H61">
    <cfRule type="expression" dxfId="20" priority="18">
      <formula>$B$61="Acción correctiva"</formula>
    </cfRule>
  </conditionalFormatting>
  <conditionalFormatting sqref="D65:H65">
    <cfRule type="expression" dxfId="19" priority="17">
      <formula>$B$65="Acción correctiva"</formula>
    </cfRule>
  </conditionalFormatting>
  <conditionalFormatting sqref="D69:H69">
    <cfRule type="expression" dxfId="18" priority="16">
      <formula>$B$69="Acción correctiva"</formula>
    </cfRule>
  </conditionalFormatting>
  <conditionalFormatting sqref="J13:K16">
    <cfRule type="expression" dxfId="17" priority="15">
      <formula>$B$13="Oportunidad de mejora"</formula>
    </cfRule>
  </conditionalFormatting>
  <conditionalFormatting sqref="J17:K20">
    <cfRule type="expression" dxfId="16" priority="14">
      <formula>$B$17="Oportunidad de mejora"</formula>
    </cfRule>
  </conditionalFormatting>
  <conditionalFormatting sqref="J21:K24">
    <cfRule type="expression" dxfId="15" priority="13">
      <formula>$B$21="Oportunidad de mejora"</formula>
    </cfRule>
  </conditionalFormatting>
  <conditionalFormatting sqref="J25:K28">
    <cfRule type="expression" dxfId="14" priority="12">
      <formula>$B$25="Oportunidad de mejora"</formula>
    </cfRule>
  </conditionalFormatting>
  <conditionalFormatting sqref="J29:K32">
    <cfRule type="expression" dxfId="13" priority="11">
      <formula>$B$29="Oportunidad de mejora"</formula>
    </cfRule>
  </conditionalFormatting>
  <conditionalFormatting sqref="J33:K36">
    <cfRule type="expression" dxfId="12" priority="10">
      <formula>$B$33="Oportunidad de mejora"</formula>
    </cfRule>
  </conditionalFormatting>
  <conditionalFormatting sqref="J37:K40">
    <cfRule type="expression" dxfId="11" priority="9">
      <formula>$B$37="Oportunidad de mejora"</formula>
    </cfRule>
  </conditionalFormatting>
  <conditionalFormatting sqref="J41:K44">
    <cfRule type="expression" dxfId="10" priority="8">
      <formula>$B$41="Oportunidad de mejora"</formula>
    </cfRule>
  </conditionalFormatting>
  <conditionalFormatting sqref="J45:K48">
    <cfRule type="expression" dxfId="9" priority="7">
      <formula>$B$45="Oportunidad de mejora"</formula>
    </cfRule>
  </conditionalFormatting>
  <conditionalFormatting sqref="J49:K52">
    <cfRule type="expression" dxfId="8" priority="6">
      <formula>$B$49="Oportunidad de mejora"</formula>
    </cfRule>
  </conditionalFormatting>
  <conditionalFormatting sqref="J53:K56">
    <cfRule type="expression" dxfId="7" priority="5">
      <formula>$B$53="Oportunidad de mejora"</formula>
    </cfRule>
  </conditionalFormatting>
  <conditionalFormatting sqref="J57:K60">
    <cfRule type="expression" dxfId="6" priority="4">
      <formula>$B$57="Oportunidad de mejora"</formula>
    </cfRule>
  </conditionalFormatting>
  <conditionalFormatting sqref="J61:K64">
    <cfRule type="expression" dxfId="5" priority="3">
      <formula>$B$61="Oportunidad de mejora"</formula>
    </cfRule>
  </conditionalFormatting>
  <conditionalFormatting sqref="J65:K68">
    <cfRule type="expression" dxfId="4" priority="2">
      <formula>$B$65="Oportunidad de mejora"</formula>
    </cfRule>
  </conditionalFormatting>
  <conditionalFormatting sqref="J69:K72">
    <cfRule type="expression" dxfId="3" priority="1">
      <formula>$B$69="Oportunidad de mejora"</formula>
    </cfRule>
  </conditionalFormatting>
  <dataValidations xWindow="559" yWindow="467" count="10">
    <dataValidation allowBlank="1" showInputMessage="1" showErrorMessage="1" prompt="Describa la acción inmediata que debe ejecutarse para que la situación no se siga presentando, en caso de ser una no conformidad._x000a_" sqref="J13 J17 J21 J25 J29 J33 J37 J41 J45 J49 J53 J57 J61 J65 J69"/>
    <dataValidation allowBlank="1" showInputMessage="1" showErrorMessage="1" prompt="Describa la acción general que va a realizar para atender la situación a mejorar." sqref="M13:P22 M25:P26 M29:P30 M33:P34 M37:P38 M41:P42 M45:P46 M49:P50 M53:P54 M57:P58 M61:P62 M65:P66 M69:P70"/>
    <dataValidation allowBlank="1" showInputMessage="1" showErrorMessage="1" prompt="Describa las causas por las cuales la situación a mejorar se está presentando._x000a_" sqref="K13:K22 L13 L17 L21 K25:K26 L25 K29:K30 L29 K33:K34 L33 K37:K38 L37 K41:K42 L41 K45:K46 L45 K49:K50 L49 K53:K54 L53 K57:K58 L57 K61:K62 L61 K65:K66 L65 K69:K70 L69"/>
    <dataValidation type="list" allowBlank="1" showInputMessage="1" showErrorMessage="1" prompt="Escoja la dependencia/área a la que pertenece" sqref="C6">
      <formula1>Dependencia</formula1>
    </dataValidation>
    <dataValidation type="list" allowBlank="1" showInputMessage="1" showErrorMessage="1" sqref="B13 B17 B65 B21 B25 B29 B33 B37 B41 B45 B49 B53 B57 B61 B69">
      <formula1>"Acción correctiva, Oportunidad de mejora"</formula1>
    </dataValidation>
    <dataValidation allowBlank="1" showInputMessage="1" showErrorMessage="1" prompt="Diligenciar únicamente en caso de Oportunidad de mejora" sqref="G21:H21 G13:H13 E13 G17:H17 E17 E21 G25:H25 E25 G29:H29 E29 G33:H33 E33 G37:H37 E37 G41:H41 E41 G45:H45 E45 G49:H49 E49 G53:H53 E53 G57:H57 E57 G61:H61 E61 G65:H65 E65 G69:H69 E69"/>
    <dataValidation allowBlank="1" showInputMessage="1" showErrorMessage="1" prompt="Acción correctiva:_x000a_Ac-año-xx_x000a_Oportunidad de mejora: _x000a_Om-año-xx" sqref="A13 A17 A21 A25 A29 A33 A37 A41 A45 A49 A53 A57 A61 A65 A69"/>
    <dataValidation type="list" allowBlank="1" showInputMessage="1" showErrorMessage="1" sqref="I13:I72">
      <formula1>"Auditoría interna, Auditoría externa, Revisión de procedimientos, Trabajo no conforme, Revisión por la dirección, PQRS, Iniciativas propias, MSU, Análisis de resultados"</formula1>
    </dataValidation>
    <dataValidation type="list" allowBlank="1" showInputMessage="1" errorTitle="Entrada no válida" error="Por favor escriba una fecha válida (AAAA/MM/DD)" promptTitle="Ingrese una fecha (AAAA/MM/DD)" sqref="S13:T72 Q13:Q72">
      <formula1>$AR$1:$AR$2</formula1>
    </dataValidation>
    <dataValidation allowBlank="1" showInputMessage="1" errorTitle="Entrada no válida" error="Por favor escriba una fecha válida (AAAA/MM/DD)" promptTitle="Ingrese una fecha (AAAA/MM/DD)" sqref="R13 R17 R21 R25 R29 R33 R37 R41 R45 R49 R53 R57 R61 R65 U69 U13 U17 U21 U25 U29 U33 U37 U41 U45 U49 U53 U57 U61 R69 U65"/>
  </dataValidations>
  <pageMargins left="1.5748031496062993" right="0.39370078740157483" top="0.78740157480314965" bottom="0.78740157480314965" header="0" footer="0.39370078740157483"/>
  <pageSetup paperSize="5" scale="58" orientation="landscape" r:id="rId1"/>
  <headerFooter alignWithMargins="0">
    <oddFooter>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59" yWindow="467" count="3">
        <x14:dataValidation type="list" allowBlank="1" showInputMessage="1" errorTitle="Entrada no válida" error="Por favor escriba una fecha válida (AAAA/MM/DD)" promptTitle="Ingrese una fecha (AAAA/MM/DD)">
          <x14:formula1>
            <xm:f>Hoja2!$E$2:$E$8</xm:f>
          </x14:formula1>
          <xm:sqref>V17 V21 V25 V29 V33 V37 V41 V45 V53 V57 V65 V61 V49 V13 V69</xm:sqref>
        </x14:dataValidation>
        <x14:dataValidation type="list" allowBlank="1" showInputMessage="1" showErrorMessage="1" prompt="Diligenciar únicamente en caso de Oportunidad de mejora">
          <x14:formula1>
            <xm:f>Hoja2!$A$2:$A$6</xm:f>
          </x14:formula1>
          <xm:sqref>D13 D17 D21 D25 D29 D33 D37 D41 D45 D49 D53 D57 D61 D65 D69</xm:sqref>
        </x14:dataValidation>
        <x14:dataValidation type="list" allowBlank="1" showInputMessage="1" showErrorMessage="1" prompt="Diligenciar únicamente en caso de Oportunidad de mejora">
          <x14:formula1>
            <xm:f>Hoja2!$C$2:$C$6</xm:f>
          </x14:formula1>
          <xm:sqref>F13 F17 F21 F25 F29 F33 F37 F41 F45 F49 F53 F57 F61 F65 F69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56"/>
  <sheetViews>
    <sheetView showGridLines="0" zoomScale="85" zoomScaleNormal="85" workbookViewId="0">
      <selection activeCell="R11" sqref="R11"/>
    </sheetView>
  </sheetViews>
  <sheetFormatPr baseColWidth="10" defaultColWidth="11.42578125" defaultRowHeight="12.75" x14ac:dyDescent="0.2"/>
  <cols>
    <col min="1" max="1" width="11.42578125" style="230"/>
    <col min="2" max="2" width="1.5703125" style="230" customWidth="1"/>
    <col min="3" max="3" width="12.5703125" customWidth="1"/>
    <col min="4" max="8" width="11.7109375" customWidth="1"/>
    <col min="9" max="9" width="1.5703125" customWidth="1"/>
    <col min="11" max="11" width="12" customWidth="1"/>
    <col min="12" max="12" width="3" customWidth="1"/>
    <col min="15" max="15" width="14.42578125" customWidth="1"/>
    <col min="16" max="16" width="2.5703125" customWidth="1"/>
    <col min="221" max="221" width="53.85546875" customWidth="1"/>
    <col min="222" max="222" width="4.140625" customWidth="1"/>
    <col min="223" max="223" width="3.7109375" customWidth="1"/>
    <col min="224" max="225" width="4.7109375" customWidth="1"/>
    <col min="226" max="226" width="8.7109375" customWidth="1"/>
    <col min="227" max="229" width="16.7109375" customWidth="1"/>
    <col min="230" max="230" width="3.7109375" customWidth="1"/>
    <col min="477" max="477" width="53.85546875" customWidth="1"/>
    <col min="478" max="478" width="4.140625" customWidth="1"/>
    <col min="479" max="479" width="3.7109375" customWidth="1"/>
    <col min="480" max="481" width="4.7109375" customWidth="1"/>
    <col min="482" max="482" width="8.7109375" customWidth="1"/>
    <col min="483" max="485" width="16.7109375" customWidth="1"/>
    <col min="486" max="486" width="3.7109375" customWidth="1"/>
    <col min="733" max="733" width="53.85546875" customWidth="1"/>
    <col min="734" max="734" width="4.140625" customWidth="1"/>
    <col min="735" max="735" width="3.7109375" customWidth="1"/>
    <col min="736" max="737" width="4.7109375" customWidth="1"/>
    <col min="738" max="738" width="8.7109375" customWidth="1"/>
    <col min="739" max="741" width="16.7109375" customWidth="1"/>
    <col min="742" max="742" width="3.7109375" customWidth="1"/>
    <col min="989" max="989" width="53.85546875" customWidth="1"/>
    <col min="990" max="990" width="4.140625" customWidth="1"/>
    <col min="991" max="991" width="3.7109375" customWidth="1"/>
    <col min="992" max="993" width="4.7109375" customWidth="1"/>
    <col min="994" max="994" width="8.7109375" customWidth="1"/>
    <col min="995" max="997" width="16.7109375" customWidth="1"/>
    <col min="998" max="998" width="3.7109375" customWidth="1"/>
    <col min="1245" max="1245" width="53.85546875" customWidth="1"/>
    <col min="1246" max="1246" width="4.140625" customWidth="1"/>
    <col min="1247" max="1247" width="3.7109375" customWidth="1"/>
    <col min="1248" max="1249" width="4.7109375" customWidth="1"/>
    <col min="1250" max="1250" width="8.7109375" customWidth="1"/>
    <col min="1251" max="1253" width="16.7109375" customWidth="1"/>
    <col min="1254" max="1254" width="3.7109375" customWidth="1"/>
    <col min="1501" max="1501" width="53.85546875" customWidth="1"/>
    <col min="1502" max="1502" width="4.140625" customWidth="1"/>
    <col min="1503" max="1503" width="3.7109375" customWidth="1"/>
    <col min="1504" max="1505" width="4.7109375" customWidth="1"/>
    <col min="1506" max="1506" width="8.7109375" customWidth="1"/>
    <col min="1507" max="1509" width="16.7109375" customWidth="1"/>
    <col min="1510" max="1510" width="3.7109375" customWidth="1"/>
    <col min="1757" max="1757" width="53.85546875" customWidth="1"/>
    <col min="1758" max="1758" width="4.140625" customWidth="1"/>
    <col min="1759" max="1759" width="3.7109375" customWidth="1"/>
    <col min="1760" max="1761" width="4.7109375" customWidth="1"/>
    <col min="1762" max="1762" width="8.7109375" customWidth="1"/>
    <col min="1763" max="1765" width="16.7109375" customWidth="1"/>
    <col min="1766" max="1766" width="3.7109375" customWidth="1"/>
    <col min="2013" max="2013" width="53.85546875" customWidth="1"/>
    <col min="2014" max="2014" width="4.140625" customWidth="1"/>
    <col min="2015" max="2015" width="3.7109375" customWidth="1"/>
    <col min="2016" max="2017" width="4.7109375" customWidth="1"/>
    <col min="2018" max="2018" width="8.7109375" customWidth="1"/>
    <col min="2019" max="2021" width="16.7109375" customWidth="1"/>
    <col min="2022" max="2022" width="3.7109375" customWidth="1"/>
    <col min="2269" max="2269" width="53.85546875" customWidth="1"/>
    <col min="2270" max="2270" width="4.140625" customWidth="1"/>
    <col min="2271" max="2271" width="3.7109375" customWidth="1"/>
    <col min="2272" max="2273" width="4.7109375" customWidth="1"/>
    <col min="2274" max="2274" width="8.7109375" customWidth="1"/>
    <col min="2275" max="2277" width="16.7109375" customWidth="1"/>
    <col min="2278" max="2278" width="3.7109375" customWidth="1"/>
    <col min="2525" max="2525" width="53.85546875" customWidth="1"/>
    <col min="2526" max="2526" width="4.140625" customWidth="1"/>
    <col min="2527" max="2527" width="3.7109375" customWidth="1"/>
    <col min="2528" max="2529" width="4.7109375" customWidth="1"/>
    <col min="2530" max="2530" width="8.7109375" customWidth="1"/>
    <col min="2531" max="2533" width="16.7109375" customWidth="1"/>
    <col min="2534" max="2534" width="3.7109375" customWidth="1"/>
    <col min="2781" max="2781" width="53.85546875" customWidth="1"/>
    <col min="2782" max="2782" width="4.140625" customWidth="1"/>
    <col min="2783" max="2783" width="3.7109375" customWidth="1"/>
    <col min="2784" max="2785" width="4.7109375" customWidth="1"/>
    <col min="2786" max="2786" width="8.7109375" customWidth="1"/>
    <col min="2787" max="2789" width="16.7109375" customWidth="1"/>
    <col min="2790" max="2790" width="3.7109375" customWidth="1"/>
    <col min="3037" max="3037" width="53.85546875" customWidth="1"/>
    <col min="3038" max="3038" width="4.140625" customWidth="1"/>
    <col min="3039" max="3039" width="3.7109375" customWidth="1"/>
    <col min="3040" max="3041" width="4.7109375" customWidth="1"/>
    <col min="3042" max="3042" width="8.7109375" customWidth="1"/>
    <col min="3043" max="3045" width="16.7109375" customWidth="1"/>
    <col min="3046" max="3046" width="3.7109375" customWidth="1"/>
    <col min="3293" max="3293" width="53.85546875" customWidth="1"/>
    <col min="3294" max="3294" width="4.140625" customWidth="1"/>
    <col min="3295" max="3295" width="3.7109375" customWidth="1"/>
    <col min="3296" max="3297" width="4.7109375" customWidth="1"/>
    <col min="3298" max="3298" width="8.7109375" customWidth="1"/>
    <col min="3299" max="3301" width="16.7109375" customWidth="1"/>
    <col min="3302" max="3302" width="3.7109375" customWidth="1"/>
    <col min="3549" max="3549" width="53.85546875" customWidth="1"/>
    <col min="3550" max="3550" width="4.140625" customWidth="1"/>
    <col min="3551" max="3551" width="3.7109375" customWidth="1"/>
    <col min="3552" max="3553" width="4.7109375" customWidth="1"/>
    <col min="3554" max="3554" width="8.7109375" customWidth="1"/>
    <col min="3555" max="3557" width="16.7109375" customWidth="1"/>
    <col min="3558" max="3558" width="3.7109375" customWidth="1"/>
    <col min="3805" max="3805" width="53.85546875" customWidth="1"/>
    <col min="3806" max="3806" width="4.140625" customWidth="1"/>
    <col min="3807" max="3807" width="3.7109375" customWidth="1"/>
    <col min="3808" max="3809" width="4.7109375" customWidth="1"/>
    <col min="3810" max="3810" width="8.7109375" customWidth="1"/>
    <col min="3811" max="3813" width="16.7109375" customWidth="1"/>
    <col min="3814" max="3814" width="3.7109375" customWidth="1"/>
    <col min="4061" max="4061" width="53.85546875" customWidth="1"/>
    <col min="4062" max="4062" width="4.140625" customWidth="1"/>
    <col min="4063" max="4063" width="3.7109375" customWidth="1"/>
    <col min="4064" max="4065" width="4.7109375" customWidth="1"/>
    <col min="4066" max="4066" width="8.7109375" customWidth="1"/>
    <col min="4067" max="4069" width="16.7109375" customWidth="1"/>
    <col min="4070" max="4070" width="3.7109375" customWidth="1"/>
    <col min="4317" max="4317" width="53.85546875" customWidth="1"/>
    <col min="4318" max="4318" width="4.140625" customWidth="1"/>
    <col min="4319" max="4319" width="3.7109375" customWidth="1"/>
    <col min="4320" max="4321" width="4.7109375" customWidth="1"/>
    <col min="4322" max="4322" width="8.7109375" customWidth="1"/>
    <col min="4323" max="4325" width="16.7109375" customWidth="1"/>
    <col min="4326" max="4326" width="3.7109375" customWidth="1"/>
    <col min="4573" max="4573" width="53.85546875" customWidth="1"/>
    <col min="4574" max="4574" width="4.140625" customWidth="1"/>
    <col min="4575" max="4575" width="3.7109375" customWidth="1"/>
    <col min="4576" max="4577" width="4.7109375" customWidth="1"/>
    <col min="4578" max="4578" width="8.7109375" customWidth="1"/>
    <col min="4579" max="4581" width="16.7109375" customWidth="1"/>
    <col min="4582" max="4582" width="3.7109375" customWidth="1"/>
    <col min="4829" max="4829" width="53.85546875" customWidth="1"/>
    <col min="4830" max="4830" width="4.140625" customWidth="1"/>
    <col min="4831" max="4831" width="3.7109375" customWidth="1"/>
    <col min="4832" max="4833" width="4.7109375" customWidth="1"/>
    <col min="4834" max="4834" width="8.7109375" customWidth="1"/>
    <col min="4835" max="4837" width="16.7109375" customWidth="1"/>
    <col min="4838" max="4838" width="3.7109375" customWidth="1"/>
    <col min="5085" max="5085" width="53.85546875" customWidth="1"/>
    <col min="5086" max="5086" width="4.140625" customWidth="1"/>
    <col min="5087" max="5087" width="3.7109375" customWidth="1"/>
    <col min="5088" max="5089" width="4.7109375" customWidth="1"/>
    <col min="5090" max="5090" width="8.7109375" customWidth="1"/>
    <col min="5091" max="5093" width="16.7109375" customWidth="1"/>
    <col min="5094" max="5094" width="3.7109375" customWidth="1"/>
    <col min="5341" max="5341" width="53.85546875" customWidth="1"/>
    <col min="5342" max="5342" width="4.140625" customWidth="1"/>
    <col min="5343" max="5343" width="3.7109375" customWidth="1"/>
    <col min="5344" max="5345" width="4.7109375" customWidth="1"/>
    <col min="5346" max="5346" width="8.7109375" customWidth="1"/>
    <col min="5347" max="5349" width="16.7109375" customWidth="1"/>
    <col min="5350" max="5350" width="3.7109375" customWidth="1"/>
    <col min="5597" max="5597" width="53.85546875" customWidth="1"/>
    <col min="5598" max="5598" width="4.140625" customWidth="1"/>
    <col min="5599" max="5599" width="3.7109375" customWidth="1"/>
    <col min="5600" max="5601" width="4.7109375" customWidth="1"/>
    <col min="5602" max="5602" width="8.7109375" customWidth="1"/>
    <col min="5603" max="5605" width="16.7109375" customWidth="1"/>
    <col min="5606" max="5606" width="3.7109375" customWidth="1"/>
    <col min="5853" max="5853" width="53.85546875" customWidth="1"/>
    <col min="5854" max="5854" width="4.140625" customWidth="1"/>
    <col min="5855" max="5855" width="3.7109375" customWidth="1"/>
    <col min="5856" max="5857" width="4.7109375" customWidth="1"/>
    <col min="5858" max="5858" width="8.7109375" customWidth="1"/>
    <col min="5859" max="5861" width="16.7109375" customWidth="1"/>
    <col min="5862" max="5862" width="3.7109375" customWidth="1"/>
    <col min="6109" max="6109" width="53.85546875" customWidth="1"/>
    <col min="6110" max="6110" width="4.140625" customWidth="1"/>
    <col min="6111" max="6111" width="3.7109375" customWidth="1"/>
    <col min="6112" max="6113" width="4.7109375" customWidth="1"/>
    <col min="6114" max="6114" width="8.7109375" customWidth="1"/>
    <col min="6115" max="6117" width="16.7109375" customWidth="1"/>
    <col min="6118" max="6118" width="3.7109375" customWidth="1"/>
    <col min="6365" max="6365" width="53.85546875" customWidth="1"/>
    <col min="6366" max="6366" width="4.140625" customWidth="1"/>
    <col min="6367" max="6367" width="3.7109375" customWidth="1"/>
    <col min="6368" max="6369" width="4.7109375" customWidth="1"/>
    <col min="6370" max="6370" width="8.7109375" customWidth="1"/>
    <col min="6371" max="6373" width="16.7109375" customWidth="1"/>
    <col min="6374" max="6374" width="3.7109375" customWidth="1"/>
    <col min="6621" max="6621" width="53.85546875" customWidth="1"/>
    <col min="6622" max="6622" width="4.140625" customWidth="1"/>
    <col min="6623" max="6623" width="3.7109375" customWidth="1"/>
    <col min="6624" max="6625" width="4.7109375" customWidth="1"/>
    <col min="6626" max="6626" width="8.7109375" customWidth="1"/>
    <col min="6627" max="6629" width="16.7109375" customWidth="1"/>
    <col min="6630" max="6630" width="3.7109375" customWidth="1"/>
    <col min="6877" max="6877" width="53.85546875" customWidth="1"/>
    <col min="6878" max="6878" width="4.140625" customWidth="1"/>
    <col min="6879" max="6879" width="3.7109375" customWidth="1"/>
    <col min="6880" max="6881" width="4.7109375" customWidth="1"/>
    <col min="6882" max="6882" width="8.7109375" customWidth="1"/>
    <col min="6883" max="6885" width="16.7109375" customWidth="1"/>
    <col min="6886" max="6886" width="3.7109375" customWidth="1"/>
    <col min="7133" max="7133" width="53.85546875" customWidth="1"/>
    <col min="7134" max="7134" width="4.140625" customWidth="1"/>
    <col min="7135" max="7135" width="3.7109375" customWidth="1"/>
    <col min="7136" max="7137" width="4.7109375" customWidth="1"/>
    <col min="7138" max="7138" width="8.7109375" customWidth="1"/>
    <col min="7139" max="7141" width="16.7109375" customWidth="1"/>
    <col min="7142" max="7142" width="3.7109375" customWidth="1"/>
    <col min="7389" max="7389" width="53.85546875" customWidth="1"/>
    <col min="7390" max="7390" width="4.140625" customWidth="1"/>
    <col min="7391" max="7391" width="3.7109375" customWidth="1"/>
    <col min="7392" max="7393" width="4.7109375" customWidth="1"/>
    <col min="7394" max="7394" width="8.7109375" customWidth="1"/>
    <col min="7395" max="7397" width="16.7109375" customWidth="1"/>
    <col min="7398" max="7398" width="3.7109375" customWidth="1"/>
    <col min="7645" max="7645" width="53.85546875" customWidth="1"/>
    <col min="7646" max="7646" width="4.140625" customWidth="1"/>
    <col min="7647" max="7647" width="3.7109375" customWidth="1"/>
    <col min="7648" max="7649" width="4.7109375" customWidth="1"/>
    <col min="7650" max="7650" width="8.7109375" customWidth="1"/>
    <col min="7651" max="7653" width="16.7109375" customWidth="1"/>
    <col min="7654" max="7654" width="3.7109375" customWidth="1"/>
    <col min="7901" max="7901" width="53.85546875" customWidth="1"/>
    <col min="7902" max="7902" width="4.140625" customWidth="1"/>
    <col min="7903" max="7903" width="3.7109375" customWidth="1"/>
    <col min="7904" max="7905" width="4.7109375" customWidth="1"/>
    <col min="7906" max="7906" width="8.7109375" customWidth="1"/>
    <col min="7907" max="7909" width="16.7109375" customWidth="1"/>
    <col min="7910" max="7910" width="3.7109375" customWidth="1"/>
    <col min="8157" max="8157" width="53.85546875" customWidth="1"/>
    <col min="8158" max="8158" width="4.140625" customWidth="1"/>
    <col min="8159" max="8159" width="3.7109375" customWidth="1"/>
    <col min="8160" max="8161" width="4.7109375" customWidth="1"/>
    <col min="8162" max="8162" width="8.7109375" customWidth="1"/>
    <col min="8163" max="8165" width="16.7109375" customWidth="1"/>
    <col min="8166" max="8166" width="3.7109375" customWidth="1"/>
    <col min="8413" max="8413" width="53.85546875" customWidth="1"/>
    <col min="8414" max="8414" width="4.140625" customWidth="1"/>
    <col min="8415" max="8415" width="3.7109375" customWidth="1"/>
    <col min="8416" max="8417" width="4.7109375" customWidth="1"/>
    <col min="8418" max="8418" width="8.7109375" customWidth="1"/>
    <col min="8419" max="8421" width="16.7109375" customWidth="1"/>
    <col min="8422" max="8422" width="3.7109375" customWidth="1"/>
    <col min="8669" max="8669" width="53.85546875" customWidth="1"/>
    <col min="8670" max="8670" width="4.140625" customWidth="1"/>
    <col min="8671" max="8671" width="3.7109375" customWidth="1"/>
    <col min="8672" max="8673" width="4.7109375" customWidth="1"/>
    <col min="8674" max="8674" width="8.7109375" customWidth="1"/>
    <col min="8675" max="8677" width="16.7109375" customWidth="1"/>
    <col min="8678" max="8678" width="3.7109375" customWidth="1"/>
    <col min="8925" max="8925" width="53.85546875" customWidth="1"/>
    <col min="8926" max="8926" width="4.140625" customWidth="1"/>
    <col min="8927" max="8927" width="3.7109375" customWidth="1"/>
    <col min="8928" max="8929" width="4.7109375" customWidth="1"/>
    <col min="8930" max="8930" width="8.7109375" customWidth="1"/>
    <col min="8931" max="8933" width="16.7109375" customWidth="1"/>
    <col min="8934" max="8934" width="3.7109375" customWidth="1"/>
    <col min="9181" max="9181" width="53.85546875" customWidth="1"/>
    <col min="9182" max="9182" width="4.140625" customWidth="1"/>
    <col min="9183" max="9183" width="3.7109375" customWidth="1"/>
    <col min="9184" max="9185" width="4.7109375" customWidth="1"/>
    <col min="9186" max="9186" width="8.7109375" customWidth="1"/>
    <col min="9187" max="9189" width="16.7109375" customWidth="1"/>
    <col min="9190" max="9190" width="3.7109375" customWidth="1"/>
    <col min="9437" max="9437" width="53.85546875" customWidth="1"/>
    <col min="9438" max="9438" width="4.140625" customWidth="1"/>
    <col min="9439" max="9439" width="3.7109375" customWidth="1"/>
    <col min="9440" max="9441" width="4.7109375" customWidth="1"/>
    <col min="9442" max="9442" width="8.7109375" customWidth="1"/>
    <col min="9443" max="9445" width="16.7109375" customWidth="1"/>
    <col min="9446" max="9446" width="3.7109375" customWidth="1"/>
    <col min="9693" max="9693" width="53.85546875" customWidth="1"/>
    <col min="9694" max="9694" width="4.140625" customWidth="1"/>
    <col min="9695" max="9695" width="3.7109375" customWidth="1"/>
    <col min="9696" max="9697" width="4.7109375" customWidth="1"/>
    <col min="9698" max="9698" width="8.7109375" customWidth="1"/>
    <col min="9699" max="9701" width="16.7109375" customWidth="1"/>
    <col min="9702" max="9702" width="3.7109375" customWidth="1"/>
    <col min="9949" max="9949" width="53.85546875" customWidth="1"/>
    <col min="9950" max="9950" width="4.140625" customWidth="1"/>
    <col min="9951" max="9951" width="3.7109375" customWidth="1"/>
    <col min="9952" max="9953" width="4.7109375" customWidth="1"/>
    <col min="9954" max="9954" width="8.7109375" customWidth="1"/>
    <col min="9955" max="9957" width="16.7109375" customWidth="1"/>
    <col min="9958" max="9958" width="3.7109375" customWidth="1"/>
    <col min="10205" max="10205" width="53.85546875" customWidth="1"/>
    <col min="10206" max="10206" width="4.140625" customWidth="1"/>
    <col min="10207" max="10207" width="3.7109375" customWidth="1"/>
    <col min="10208" max="10209" width="4.7109375" customWidth="1"/>
    <col min="10210" max="10210" width="8.7109375" customWidth="1"/>
    <col min="10211" max="10213" width="16.7109375" customWidth="1"/>
    <col min="10214" max="10214" width="3.7109375" customWidth="1"/>
    <col min="10461" max="10461" width="53.85546875" customWidth="1"/>
    <col min="10462" max="10462" width="4.140625" customWidth="1"/>
    <col min="10463" max="10463" width="3.7109375" customWidth="1"/>
    <col min="10464" max="10465" width="4.7109375" customWidth="1"/>
    <col min="10466" max="10466" width="8.7109375" customWidth="1"/>
    <col min="10467" max="10469" width="16.7109375" customWidth="1"/>
    <col min="10470" max="10470" width="3.7109375" customWidth="1"/>
    <col min="10717" max="10717" width="53.85546875" customWidth="1"/>
    <col min="10718" max="10718" width="4.140625" customWidth="1"/>
    <col min="10719" max="10719" width="3.7109375" customWidth="1"/>
    <col min="10720" max="10721" width="4.7109375" customWidth="1"/>
    <col min="10722" max="10722" width="8.7109375" customWidth="1"/>
    <col min="10723" max="10725" width="16.7109375" customWidth="1"/>
    <col min="10726" max="10726" width="3.7109375" customWidth="1"/>
    <col min="10973" max="10973" width="53.85546875" customWidth="1"/>
    <col min="10974" max="10974" width="4.140625" customWidth="1"/>
    <col min="10975" max="10975" width="3.7109375" customWidth="1"/>
    <col min="10976" max="10977" width="4.7109375" customWidth="1"/>
    <col min="10978" max="10978" width="8.7109375" customWidth="1"/>
    <col min="10979" max="10981" width="16.7109375" customWidth="1"/>
    <col min="10982" max="10982" width="3.7109375" customWidth="1"/>
    <col min="11229" max="11229" width="53.85546875" customWidth="1"/>
    <col min="11230" max="11230" width="4.140625" customWidth="1"/>
    <col min="11231" max="11231" width="3.7109375" customWidth="1"/>
    <col min="11232" max="11233" width="4.7109375" customWidth="1"/>
    <col min="11234" max="11234" width="8.7109375" customWidth="1"/>
    <col min="11235" max="11237" width="16.7109375" customWidth="1"/>
    <col min="11238" max="11238" width="3.7109375" customWidth="1"/>
    <col min="11485" max="11485" width="53.85546875" customWidth="1"/>
    <col min="11486" max="11486" width="4.140625" customWidth="1"/>
    <col min="11487" max="11487" width="3.7109375" customWidth="1"/>
    <col min="11488" max="11489" width="4.7109375" customWidth="1"/>
    <col min="11490" max="11490" width="8.7109375" customWidth="1"/>
    <col min="11491" max="11493" width="16.7109375" customWidth="1"/>
    <col min="11494" max="11494" width="3.7109375" customWidth="1"/>
    <col min="11741" max="11741" width="53.85546875" customWidth="1"/>
    <col min="11742" max="11742" width="4.140625" customWidth="1"/>
    <col min="11743" max="11743" width="3.7109375" customWidth="1"/>
    <col min="11744" max="11745" width="4.7109375" customWidth="1"/>
    <col min="11746" max="11746" width="8.7109375" customWidth="1"/>
    <col min="11747" max="11749" width="16.7109375" customWidth="1"/>
    <col min="11750" max="11750" width="3.7109375" customWidth="1"/>
    <col min="11997" max="11997" width="53.85546875" customWidth="1"/>
    <col min="11998" max="11998" width="4.140625" customWidth="1"/>
    <col min="11999" max="11999" width="3.7109375" customWidth="1"/>
    <col min="12000" max="12001" width="4.7109375" customWidth="1"/>
    <col min="12002" max="12002" width="8.7109375" customWidth="1"/>
    <col min="12003" max="12005" width="16.7109375" customWidth="1"/>
    <col min="12006" max="12006" width="3.7109375" customWidth="1"/>
    <col min="12253" max="12253" width="53.85546875" customWidth="1"/>
    <col min="12254" max="12254" width="4.140625" customWidth="1"/>
    <col min="12255" max="12255" width="3.7109375" customWidth="1"/>
    <col min="12256" max="12257" width="4.7109375" customWidth="1"/>
    <col min="12258" max="12258" width="8.7109375" customWidth="1"/>
    <col min="12259" max="12261" width="16.7109375" customWidth="1"/>
    <col min="12262" max="12262" width="3.7109375" customWidth="1"/>
    <col min="12509" max="12509" width="53.85546875" customWidth="1"/>
    <col min="12510" max="12510" width="4.140625" customWidth="1"/>
    <col min="12511" max="12511" width="3.7109375" customWidth="1"/>
    <col min="12512" max="12513" width="4.7109375" customWidth="1"/>
    <col min="12514" max="12514" width="8.7109375" customWidth="1"/>
    <col min="12515" max="12517" width="16.7109375" customWidth="1"/>
    <col min="12518" max="12518" width="3.7109375" customWidth="1"/>
    <col min="12765" max="12765" width="53.85546875" customWidth="1"/>
    <col min="12766" max="12766" width="4.140625" customWidth="1"/>
    <col min="12767" max="12767" width="3.7109375" customWidth="1"/>
    <col min="12768" max="12769" width="4.7109375" customWidth="1"/>
    <col min="12770" max="12770" width="8.7109375" customWidth="1"/>
    <col min="12771" max="12773" width="16.7109375" customWidth="1"/>
    <col min="12774" max="12774" width="3.7109375" customWidth="1"/>
    <col min="13021" max="13021" width="53.85546875" customWidth="1"/>
    <col min="13022" max="13022" width="4.140625" customWidth="1"/>
    <col min="13023" max="13023" width="3.7109375" customWidth="1"/>
    <col min="13024" max="13025" width="4.7109375" customWidth="1"/>
    <col min="13026" max="13026" width="8.7109375" customWidth="1"/>
    <col min="13027" max="13029" width="16.7109375" customWidth="1"/>
    <col min="13030" max="13030" width="3.7109375" customWidth="1"/>
    <col min="13277" max="13277" width="53.85546875" customWidth="1"/>
    <col min="13278" max="13278" width="4.140625" customWidth="1"/>
    <col min="13279" max="13279" width="3.7109375" customWidth="1"/>
    <col min="13280" max="13281" width="4.7109375" customWidth="1"/>
    <col min="13282" max="13282" width="8.7109375" customWidth="1"/>
    <col min="13283" max="13285" width="16.7109375" customWidth="1"/>
    <col min="13286" max="13286" width="3.7109375" customWidth="1"/>
    <col min="13533" max="13533" width="53.85546875" customWidth="1"/>
    <col min="13534" max="13534" width="4.140625" customWidth="1"/>
    <col min="13535" max="13535" width="3.7109375" customWidth="1"/>
    <col min="13536" max="13537" width="4.7109375" customWidth="1"/>
    <col min="13538" max="13538" width="8.7109375" customWidth="1"/>
    <col min="13539" max="13541" width="16.7109375" customWidth="1"/>
    <col min="13542" max="13542" width="3.7109375" customWidth="1"/>
    <col min="13789" max="13789" width="53.85546875" customWidth="1"/>
    <col min="13790" max="13790" width="4.140625" customWidth="1"/>
    <col min="13791" max="13791" width="3.7109375" customWidth="1"/>
    <col min="13792" max="13793" width="4.7109375" customWidth="1"/>
    <col min="13794" max="13794" width="8.7109375" customWidth="1"/>
    <col min="13795" max="13797" width="16.7109375" customWidth="1"/>
    <col min="13798" max="13798" width="3.7109375" customWidth="1"/>
    <col min="14045" max="14045" width="53.85546875" customWidth="1"/>
    <col min="14046" max="14046" width="4.140625" customWidth="1"/>
    <col min="14047" max="14047" width="3.7109375" customWidth="1"/>
    <col min="14048" max="14049" width="4.7109375" customWidth="1"/>
    <col min="14050" max="14050" width="8.7109375" customWidth="1"/>
    <col min="14051" max="14053" width="16.7109375" customWidth="1"/>
    <col min="14054" max="14054" width="3.7109375" customWidth="1"/>
    <col min="14301" max="14301" width="53.85546875" customWidth="1"/>
    <col min="14302" max="14302" width="4.140625" customWidth="1"/>
    <col min="14303" max="14303" width="3.7109375" customWidth="1"/>
    <col min="14304" max="14305" width="4.7109375" customWidth="1"/>
    <col min="14306" max="14306" width="8.7109375" customWidth="1"/>
    <col min="14307" max="14309" width="16.7109375" customWidth="1"/>
    <col min="14310" max="14310" width="3.7109375" customWidth="1"/>
    <col min="14557" max="14557" width="53.85546875" customWidth="1"/>
    <col min="14558" max="14558" width="4.140625" customWidth="1"/>
    <col min="14559" max="14559" width="3.7109375" customWidth="1"/>
    <col min="14560" max="14561" width="4.7109375" customWidth="1"/>
    <col min="14562" max="14562" width="8.7109375" customWidth="1"/>
    <col min="14563" max="14565" width="16.7109375" customWidth="1"/>
    <col min="14566" max="14566" width="3.7109375" customWidth="1"/>
    <col min="14813" max="14813" width="53.85546875" customWidth="1"/>
    <col min="14814" max="14814" width="4.140625" customWidth="1"/>
    <col min="14815" max="14815" width="3.7109375" customWidth="1"/>
    <col min="14816" max="14817" width="4.7109375" customWidth="1"/>
    <col min="14818" max="14818" width="8.7109375" customWidth="1"/>
    <col min="14819" max="14821" width="16.7109375" customWidth="1"/>
    <col min="14822" max="14822" width="3.7109375" customWidth="1"/>
    <col min="15069" max="15069" width="53.85546875" customWidth="1"/>
    <col min="15070" max="15070" width="4.140625" customWidth="1"/>
    <col min="15071" max="15071" width="3.7109375" customWidth="1"/>
    <col min="15072" max="15073" width="4.7109375" customWidth="1"/>
    <col min="15074" max="15074" width="8.7109375" customWidth="1"/>
    <col min="15075" max="15077" width="16.7109375" customWidth="1"/>
    <col min="15078" max="15078" width="3.7109375" customWidth="1"/>
    <col min="15325" max="15325" width="53.85546875" customWidth="1"/>
    <col min="15326" max="15326" width="4.140625" customWidth="1"/>
    <col min="15327" max="15327" width="3.7109375" customWidth="1"/>
    <col min="15328" max="15329" width="4.7109375" customWidth="1"/>
    <col min="15330" max="15330" width="8.7109375" customWidth="1"/>
    <col min="15331" max="15333" width="16.7109375" customWidth="1"/>
    <col min="15334" max="15334" width="3.7109375" customWidth="1"/>
    <col min="15581" max="15581" width="53.85546875" customWidth="1"/>
    <col min="15582" max="15582" width="4.140625" customWidth="1"/>
    <col min="15583" max="15583" width="3.7109375" customWidth="1"/>
    <col min="15584" max="15585" width="4.7109375" customWidth="1"/>
    <col min="15586" max="15586" width="8.7109375" customWidth="1"/>
    <col min="15587" max="15589" width="16.7109375" customWidth="1"/>
    <col min="15590" max="15590" width="3.7109375" customWidth="1"/>
    <col min="15837" max="15837" width="53.85546875" customWidth="1"/>
    <col min="15838" max="15838" width="4.140625" customWidth="1"/>
    <col min="15839" max="15839" width="3.7109375" customWidth="1"/>
    <col min="15840" max="15841" width="4.7109375" customWidth="1"/>
    <col min="15842" max="15842" width="8.7109375" customWidth="1"/>
    <col min="15843" max="15845" width="16.7109375" customWidth="1"/>
    <col min="15846" max="15846" width="3.7109375" customWidth="1"/>
    <col min="16093" max="16093" width="53.85546875" customWidth="1"/>
    <col min="16094" max="16094" width="4.140625" customWidth="1"/>
    <col min="16095" max="16095" width="3.7109375" customWidth="1"/>
    <col min="16096" max="16097" width="4.7109375" customWidth="1"/>
    <col min="16098" max="16098" width="8.7109375" customWidth="1"/>
    <col min="16099" max="16101" width="16.7109375" customWidth="1"/>
    <col min="16102" max="16102" width="3.7109375" customWidth="1"/>
  </cols>
  <sheetData>
    <row r="1" spans="1:18" ht="15.75" customHeight="1" x14ac:dyDescent="0.2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2"/>
      <c r="Q1" s="180" t="s">
        <v>65</v>
      </c>
      <c r="R1" s="175" t="s">
        <v>69</v>
      </c>
    </row>
    <row r="2" spans="1:18" ht="15.75" customHeight="1" x14ac:dyDescent="0.3">
      <c r="A2" s="189"/>
      <c r="B2" s="176"/>
      <c r="C2" s="331" t="s">
        <v>168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180" t="s">
        <v>66</v>
      </c>
      <c r="R2" s="175">
        <v>5</v>
      </c>
    </row>
    <row r="3" spans="1:18" ht="15.75" customHeight="1" x14ac:dyDescent="0.3">
      <c r="A3" s="189"/>
      <c r="B3" s="176"/>
      <c r="C3" s="331" t="s">
        <v>170</v>
      </c>
      <c r="D3" s="331"/>
      <c r="E3" s="331"/>
      <c r="F3" s="331" t="s">
        <v>169</v>
      </c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180" t="s">
        <v>67</v>
      </c>
      <c r="R3" s="251" t="s">
        <v>227</v>
      </c>
    </row>
    <row r="4" spans="1:18" x14ac:dyDescent="0.2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3"/>
      <c r="Q4" s="180" t="s">
        <v>68</v>
      </c>
      <c r="R4" s="181" t="s">
        <v>239</v>
      </c>
    </row>
    <row r="5" spans="1:18" ht="13.5" thickBot="1" x14ac:dyDescent="0.25">
      <c r="A5" s="205"/>
      <c r="B5" s="205"/>
      <c r="C5" s="206"/>
      <c r="D5" s="206"/>
      <c r="E5" s="206"/>
      <c r="F5" s="206"/>
      <c r="G5" s="206"/>
      <c r="H5" s="206"/>
      <c r="I5" s="206"/>
    </row>
    <row r="6" spans="1:18" ht="24" customHeight="1" x14ac:dyDescent="0.2">
      <c r="A6" s="207" t="s">
        <v>171</v>
      </c>
      <c r="B6" s="314"/>
      <c r="C6" s="317" t="s">
        <v>172</v>
      </c>
      <c r="D6" s="317"/>
      <c r="E6" s="317"/>
      <c r="F6" s="317"/>
      <c r="G6" s="317"/>
      <c r="H6" s="317"/>
      <c r="I6" s="318"/>
      <c r="K6" s="207" t="s">
        <v>173</v>
      </c>
      <c r="L6" s="314"/>
      <c r="M6" s="317" t="s">
        <v>174</v>
      </c>
      <c r="N6" s="317"/>
      <c r="O6" s="317"/>
      <c r="P6" s="318"/>
    </row>
    <row r="7" spans="1:18" ht="15" customHeight="1" x14ac:dyDescent="0.2">
      <c r="A7" s="307" t="s">
        <v>175</v>
      </c>
      <c r="B7" s="315"/>
      <c r="C7" s="312"/>
      <c r="D7" s="312"/>
      <c r="E7" s="312"/>
      <c r="F7" s="312"/>
      <c r="G7" s="312"/>
      <c r="H7" s="312"/>
      <c r="I7" s="319"/>
      <c r="K7" s="309" t="s">
        <v>176</v>
      </c>
      <c r="L7" s="315"/>
      <c r="M7" s="312"/>
      <c r="N7" s="312"/>
      <c r="O7" s="312"/>
      <c r="P7" s="319"/>
    </row>
    <row r="8" spans="1:18" ht="15" customHeight="1" x14ac:dyDescent="0.2">
      <c r="A8" s="307"/>
      <c r="B8" s="315"/>
      <c r="C8" s="310" t="s">
        <v>177</v>
      </c>
      <c r="D8" s="310"/>
      <c r="E8" s="310"/>
      <c r="F8" s="311"/>
      <c r="G8" s="311"/>
      <c r="H8" s="311"/>
      <c r="I8" s="319"/>
      <c r="K8" s="309"/>
      <c r="L8" s="315"/>
      <c r="M8" s="310" t="s">
        <v>178</v>
      </c>
      <c r="N8" s="310"/>
      <c r="O8" s="310"/>
      <c r="P8" s="319"/>
    </row>
    <row r="9" spans="1:18" ht="15" customHeight="1" x14ac:dyDescent="0.2">
      <c r="A9" s="307"/>
      <c r="B9" s="315"/>
      <c r="C9" s="312" t="s">
        <v>179</v>
      </c>
      <c r="D9" s="312"/>
      <c r="E9" s="312"/>
      <c r="F9" s="313"/>
      <c r="G9" s="313"/>
      <c r="H9" s="313"/>
      <c r="I9" s="319"/>
      <c r="K9" s="309"/>
      <c r="L9" s="315"/>
      <c r="M9" s="312" t="s">
        <v>180</v>
      </c>
      <c r="N9" s="312"/>
      <c r="O9" s="312"/>
      <c r="P9" s="319"/>
    </row>
    <row r="10" spans="1:18" ht="12.75" customHeight="1" x14ac:dyDescent="0.2">
      <c r="A10" s="307"/>
      <c r="B10" s="315"/>
      <c r="C10" s="312" t="s">
        <v>181</v>
      </c>
      <c r="D10" s="312"/>
      <c r="E10" s="312"/>
      <c r="F10" s="313"/>
      <c r="G10" s="313"/>
      <c r="H10" s="313"/>
      <c r="I10" s="319"/>
      <c r="K10" s="309"/>
      <c r="L10" s="315"/>
      <c r="M10" s="312"/>
      <c r="N10" s="312"/>
      <c r="O10" s="312"/>
      <c r="P10" s="319"/>
    </row>
    <row r="11" spans="1:18" ht="15" customHeight="1" x14ac:dyDescent="0.2">
      <c r="A11" s="307"/>
      <c r="B11" s="315"/>
      <c r="C11" s="312" t="s">
        <v>182</v>
      </c>
      <c r="D11" s="312"/>
      <c r="E11" s="312"/>
      <c r="F11" s="313"/>
      <c r="G11" s="313"/>
      <c r="H11" s="313"/>
      <c r="I11" s="319"/>
      <c r="K11" s="309"/>
      <c r="L11" s="315"/>
      <c r="M11" s="312"/>
      <c r="N11" s="312"/>
      <c r="O11" s="312"/>
      <c r="P11" s="319"/>
    </row>
    <row r="12" spans="1:18" ht="15.75" customHeight="1" x14ac:dyDescent="0.2">
      <c r="A12" s="307"/>
      <c r="B12" s="315"/>
      <c r="C12" s="312" t="s">
        <v>183</v>
      </c>
      <c r="D12" s="312"/>
      <c r="E12" s="312"/>
      <c r="F12" s="313"/>
      <c r="G12" s="313"/>
      <c r="H12" s="313"/>
      <c r="I12" s="319"/>
      <c r="K12" s="309"/>
      <c r="L12" s="315"/>
      <c r="M12" s="310" t="s">
        <v>184</v>
      </c>
      <c r="N12" s="310"/>
      <c r="O12" s="310"/>
      <c r="P12" s="319"/>
    </row>
    <row r="13" spans="1:18" ht="15" customHeight="1" x14ac:dyDescent="0.2">
      <c r="A13" s="307"/>
      <c r="B13" s="315"/>
      <c r="C13" s="312" t="s">
        <v>185</v>
      </c>
      <c r="D13" s="312"/>
      <c r="E13" s="312"/>
      <c r="F13" s="313"/>
      <c r="G13" s="313"/>
      <c r="H13" s="313"/>
      <c r="I13" s="319"/>
      <c r="K13" s="309"/>
      <c r="L13" s="315"/>
      <c r="M13" s="312" t="s">
        <v>186</v>
      </c>
      <c r="N13" s="312"/>
      <c r="O13" s="312"/>
      <c r="P13" s="319"/>
    </row>
    <row r="14" spans="1:18" ht="12.75" customHeight="1" x14ac:dyDescent="0.2">
      <c r="A14" s="307"/>
      <c r="B14" s="315"/>
      <c r="C14" s="312" t="s">
        <v>187</v>
      </c>
      <c r="D14" s="312"/>
      <c r="E14" s="312"/>
      <c r="F14" s="313"/>
      <c r="G14" s="313"/>
      <c r="H14" s="313"/>
      <c r="I14" s="319"/>
      <c r="K14" s="309"/>
      <c r="L14" s="315"/>
      <c r="M14" s="310" t="s">
        <v>148</v>
      </c>
      <c r="N14" s="310"/>
      <c r="O14" s="310"/>
      <c r="P14" s="319"/>
    </row>
    <row r="15" spans="1:18" ht="13.5" thickBot="1" x14ac:dyDescent="0.25">
      <c r="A15" s="308"/>
      <c r="B15" s="316"/>
      <c r="C15" s="338"/>
      <c r="D15" s="338"/>
      <c r="E15" s="338"/>
      <c r="F15" s="338"/>
      <c r="G15" s="338"/>
      <c r="H15" s="338"/>
      <c r="I15" s="320"/>
      <c r="K15" s="309"/>
      <c r="L15" s="315"/>
      <c r="M15" s="321" t="s">
        <v>188</v>
      </c>
      <c r="N15" s="321"/>
      <c r="O15" s="321"/>
      <c r="P15" s="319"/>
    </row>
    <row r="16" spans="1:18" ht="14.25" customHeight="1" x14ac:dyDescent="0.2">
      <c r="A16" s="208" t="s">
        <v>189</v>
      </c>
      <c r="B16" s="324"/>
      <c r="C16" s="317" t="s">
        <v>190</v>
      </c>
      <c r="D16" s="317"/>
      <c r="E16" s="317"/>
      <c r="F16" s="317"/>
      <c r="G16" s="317"/>
      <c r="H16" s="317"/>
      <c r="I16" s="327"/>
      <c r="K16" s="307"/>
      <c r="L16" s="209"/>
      <c r="M16" s="310" t="s">
        <v>153</v>
      </c>
      <c r="N16" s="310"/>
      <c r="O16" s="310"/>
      <c r="P16" s="210"/>
    </row>
    <row r="17" spans="1:16" ht="12.75" customHeight="1" x14ac:dyDescent="0.2">
      <c r="A17" s="307" t="s">
        <v>191</v>
      </c>
      <c r="B17" s="325"/>
      <c r="C17" s="321" t="s">
        <v>192</v>
      </c>
      <c r="D17" s="321"/>
      <c r="E17" s="321"/>
      <c r="F17" s="321"/>
      <c r="G17" s="321"/>
      <c r="H17" s="321"/>
      <c r="I17" s="328"/>
      <c r="K17" s="309"/>
      <c r="L17" s="209"/>
      <c r="M17" s="321" t="s">
        <v>193</v>
      </c>
      <c r="N17" s="321"/>
      <c r="O17" s="321"/>
      <c r="P17" s="211"/>
    </row>
    <row r="18" spans="1:16" ht="12.75" customHeight="1" x14ac:dyDescent="0.2">
      <c r="A18" s="307"/>
      <c r="B18" s="325"/>
      <c r="C18" s="321" t="s">
        <v>194</v>
      </c>
      <c r="D18" s="321"/>
      <c r="E18" s="321"/>
      <c r="F18" s="321"/>
      <c r="G18" s="321"/>
      <c r="H18" s="321"/>
      <c r="I18" s="328"/>
      <c r="K18" s="309"/>
      <c r="L18" s="209"/>
      <c r="M18" s="321" t="s">
        <v>159</v>
      </c>
      <c r="N18" s="321"/>
      <c r="O18" s="321"/>
      <c r="P18" s="211"/>
    </row>
    <row r="19" spans="1:16" ht="12.75" customHeight="1" thickBot="1" x14ac:dyDescent="0.25">
      <c r="A19" s="307"/>
      <c r="B19" s="325"/>
      <c r="C19" s="321" t="s">
        <v>195</v>
      </c>
      <c r="D19" s="321"/>
      <c r="E19" s="321"/>
      <c r="F19" s="321"/>
      <c r="G19" s="321"/>
      <c r="H19" s="321"/>
      <c r="I19" s="328"/>
      <c r="K19" s="212"/>
      <c r="L19" s="213"/>
      <c r="M19" s="322"/>
      <c r="N19" s="322"/>
      <c r="O19" s="322"/>
      <c r="P19" s="323"/>
    </row>
    <row r="20" spans="1:16" ht="12.75" customHeight="1" x14ac:dyDescent="0.2">
      <c r="A20" s="307"/>
      <c r="B20" s="325"/>
      <c r="C20" s="321" t="s">
        <v>196</v>
      </c>
      <c r="D20" s="321"/>
      <c r="E20" s="321"/>
      <c r="F20" s="321"/>
      <c r="G20" s="321"/>
      <c r="H20" s="321"/>
      <c r="I20" s="328"/>
      <c r="J20" s="214"/>
      <c r="K20" s="215"/>
      <c r="L20" s="216"/>
      <c r="M20" s="217"/>
      <c r="N20" s="217"/>
      <c r="O20" s="217"/>
      <c r="P20" s="217"/>
    </row>
    <row r="21" spans="1:16" ht="12.75" customHeight="1" x14ac:dyDescent="0.2">
      <c r="A21" s="307"/>
      <c r="B21" s="325"/>
      <c r="C21" s="321" t="s">
        <v>197</v>
      </c>
      <c r="D21" s="321"/>
      <c r="E21" s="321"/>
      <c r="F21" s="321"/>
      <c r="G21" s="321"/>
      <c r="H21" s="321"/>
      <c r="I21" s="328"/>
      <c r="K21" s="215"/>
      <c r="L21" s="216"/>
      <c r="M21" s="217"/>
      <c r="N21" s="217"/>
      <c r="O21" s="217"/>
      <c r="P21" s="217"/>
    </row>
    <row r="22" spans="1:16" ht="13.5" thickBot="1" x14ac:dyDescent="0.25">
      <c r="A22" s="308"/>
      <c r="B22" s="326"/>
      <c r="C22" s="322"/>
      <c r="D22" s="322"/>
      <c r="E22" s="322"/>
      <c r="F22" s="322"/>
      <c r="G22" s="322"/>
      <c r="H22" s="322"/>
      <c r="I22" s="329"/>
      <c r="K22" s="215"/>
      <c r="L22" s="216"/>
      <c r="M22" s="330"/>
      <c r="N22" s="330"/>
      <c r="O22" s="330"/>
      <c r="P22" s="330"/>
    </row>
    <row r="23" spans="1:16" ht="24" customHeight="1" x14ac:dyDescent="0.2">
      <c r="A23" s="208" t="s">
        <v>198</v>
      </c>
      <c r="B23" s="324"/>
      <c r="C23" s="317" t="s">
        <v>215</v>
      </c>
      <c r="D23" s="317"/>
      <c r="E23" s="317"/>
      <c r="F23" s="317"/>
      <c r="G23" s="317"/>
      <c r="H23" s="317"/>
      <c r="I23" s="327"/>
    </row>
    <row r="24" spans="1:16" ht="17.25" customHeight="1" x14ac:dyDescent="0.2">
      <c r="A24" s="309" t="s">
        <v>199</v>
      </c>
      <c r="B24" s="325"/>
      <c r="C24" s="310"/>
      <c r="D24" s="310"/>
      <c r="E24" s="310"/>
      <c r="F24" s="310"/>
      <c r="G24" s="310"/>
      <c r="H24" s="310"/>
      <c r="I24" s="328"/>
    </row>
    <row r="25" spans="1:16" ht="12.75" customHeight="1" x14ac:dyDescent="0.2">
      <c r="A25" s="309"/>
      <c r="B25" s="325"/>
      <c r="C25" s="321" t="s">
        <v>200</v>
      </c>
      <c r="D25" s="321"/>
      <c r="E25" s="321"/>
      <c r="F25" s="321"/>
      <c r="G25" s="321"/>
      <c r="H25" s="321"/>
      <c r="I25" s="328"/>
    </row>
    <row r="26" spans="1:16" ht="12.75" customHeight="1" x14ac:dyDescent="0.2">
      <c r="A26" s="309"/>
      <c r="B26" s="325"/>
      <c r="C26" s="321" t="s">
        <v>201</v>
      </c>
      <c r="D26" s="321"/>
      <c r="E26" s="321"/>
      <c r="F26" s="321"/>
      <c r="G26" s="321"/>
      <c r="H26" s="321"/>
      <c r="I26" s="328"/>
    </row>
    <row r="27" spans="1:16" x14ac:dyDescent="0.2">
      <c r="A27" s="309"/>
      <c r="B27" s="325"/>
      <c r="C27" s="321" t="s">
        <v>202</v>
      </c>
      <c r="D27" s="321"/>
      <c r="E27" s="321"/>
      <c r="F27" s="321"/>
      <c r="G27" s="321"/>
      <c r="H27" s="321"/>
      <c r="I27" s="328"/>
    </row>
    <row r="28" spans="1:16" x14ac:dyDescent="0.2">
      <c r="A28" s="309"/>
      <c r="B28" s="325"/>
      <c r="C28" s="321" t="s">
        <v>203</v>
      </c>
      <c r="D28" s="321"/>
      <c r="E28" s="321"/>
      <c r="F28" s="321"/>
      <c r="G28" s="321"/>
      <c r="H28" s="321"/>
      <c r="I28" s="328"/>
    </row>
    <row r="29" spans="1:16" ht="12.75" customHeight="1" x14ac:dyDescent="0.2">
      <c r="A29" s="309"/>
      <c r="B29" s="325"/>
      <c r="C29" s="321" t="s">
        <v>204</v>
      </c>
      <c r="D29" s="321"/>
      <c r="E29" s="321"/>
      <c r="F29" s="321"/>
      <c r="G29" s="321"/>
      <c r="H29" s="321"/>
      <c r="I29" s="328"/>
    </row>
    <row r="30" spans="1:16" ht="12.75" customHeight="1" thickBot="1" x14ac:dyDescent="0.25">
      <c r="A30" s="309"/>
      <c r="B30" s="325"/>
      <c r="C30" s="215"/>
      <c r="D30" s="215"/>
      <c r="E30" s="215"/>
      <c r="F30" s="215"/>
      <c r="G30" s="215"/>
      <c r="H30" s="215"/>
      <c r="I30" s="328"/>
    </row>
    <row r="31" spans="1:16" ht="32.25" customHeight="1" thickBot="1" x14ac:dyDescent="0.25">
      <c r="A31" s="218" t="s">
        <v>205</v>
      </c>
      <c r="B31" s="324"/>
      <c r="C31" s="317" t="s">
        <v>206</v>
      </c>
      <c r="D31" s="317"/>
      <c r="E31" s="317"/>
      <c r="F31" s="317"/>
      <c r="G31" s="317"/>
      <c r="H31" s="317"/>
      <c r="I31" s="332"/>
    </row>
    <row r="32" spans="1:16" ht="26.25" customHeight="1" thickBot="1" x14ac:dyDescent="0.25">
      <c r="A32" s="218"/>
      <c r="B32" s="325"/>
      <c r="C32" s="219"/>
      <c r="D32" s="335" t="s">
        <v>162</v>
      </c>
      <c r="E32" s="336"/>
      <c r="F32" s="336"/>
      <c r="G32" s="336"/>
      <c r="H32" s="337"/>
      <c r="I32" s="333"/>
    </row>
    <row r="33" spans="1:9" ht="25.5" customHeight="1" thickBot="1" x14ac:dyDescent="0.25">
      <c r="A33" s="307" t="s">
        <v>207</v>
      </c>
      <c r="B33" s="325"/>
      <c r="C33" s="220" t="s">
        <v>208</v>
      </c>
      <c r="D33" s="221">
        <v>1</v>
      </c>
      <c r="E33" s="221">
        <v>2</v>
      </c>
      <c r="F33" s="221">
        <v>3</v>
      </c>
      <c r="G33" s="221">
        <v>4</v>
      </c>
      <c r="H33" s="222">
        <v>5</v>
      </c>
      <c r="I33" s="333"/>
    </row>
    <row r="34" spans="1:9" ht="24.95" customHeight="1" x14ac:dyDescent="0.2">
      <c r="A34" s="307"/>
      <c r="B34" s="325"/>
      <c r="C34" s="223">
        <v>1</v>
      </c>
      <c r="D34" s="224">
        <v>1</v>
      </c>
      <c r="E34" s="224">
        <v>2</v>
      </c>
      <c r="F34" s="224">
        <v>3</v>
      </c>
      <c r="G34" s="224">
        <v>4</v>
      </c>
      <c r="H34" s="224">
        <v>5</v>
      </c>
      <c r="I34" s="333"/>
    </row>
    <row r="35" spans="1:9" ht="23.25" customHeight="1" x14ac:dyDescent="0.2">
      <c r="A35" s="307"/>
      <c r="B35" s="325"/>
      <c r="C35" s="223">
        <v>2</v>
      </c>
      <c r="D35" s="224">
        <v>2</v>
      </c>
      <c r="E35" s="224">
        <v>4</v>
      </c>
      <c r="F35" s="224">
        <v>6</v>
      </c>
      <c r="G35" s="224">
        <v>8</v>
      </c>
      <c r="H35" s="224">
        <v>10</v>
      </c>
      <c r="I35" s="333"/>
    </row>
    <row r="36" spans="1:9" ht="24.95" customHeight="1" thickBot="1" x14ac:dyDescent="0.25">
      <c r="A36" s="307"/>
      <c r="B36" s="325"/>
      <c r="C36" s="223">
        <v>3</v>
      </c>
      <c r="D36" s="224">
        <v>3</v>
      </c>
      <c r="E36" s="224">
        <v>6</v>
      </c>
      <c r="F36" s="224">
        <v>9</v>
      </c>
      <c r="G36" s="224">
        <v>12</v>
      </c>
      <c r="H36" s="224">
        <v>15</v>
      </c>
      <c r="I36" s="333"/>
    </row>
    <row r="37" spans="1:9" ht="24.95" customHeight="1" x14ac:dyDescent="0.2">
      <c r="A37" s="307"/>
      <c r="B37" s="325"/>
      <c r="C37" s="223">
        <v>4</v>
      </c>
      <c r="D37" s="224">
        <v>4</v>
      </c>
      <c r="E37" s="224">
        <v>8</v>
      </c>
      <c r="F37" s="224">
        <v>12</v>
      </c>
      <c r="G37" s="225">
        <v>16</v>
      </c>
      <c r="H37" s="226">
        <v>20</v>
      </c>
      <c r="I37" s="333"/>
    </row>
    <row r="38" spans="1:9" ht="24.95" customHeight="1" thickBot="1" x14ac:dyDescent="0.25">
      <c r="A38" s="307"/>
      <c r="B38" s="325"/>
      <c r="C38" s="227">
        <v>5</v>
      </c>
      <c r="D38" s="224">
        <v>5</v>
      </c>
      <c r="E38" s="224">
        <v>10</v>
      </c>
      <c r="F38" s="224">
        <v>15</v>
      </c>
      <c r="G38" s="228">
        <v>20</v>
      </c>
      <c r="H38" s="229">
        <v>25</v>
      </c>
      <c r="I38" s="333"/>
    </row>
    <row r="39" spans="1:9" ht="16.5" customHeight="1" x14ac:dyDescent="0.2">
      <c r="A39" s="307"/>
      <c r="B39" s="325"/>
      <c r="C39" s="311"/>
      <c r="D39" s="311"/>
      <c r="E39" s="311"/>
      <c r="F39" s="311"/>
      <c r="G39" s="311"/>
      <c r="H39" s="311"/>
      <c r="I39" s="333"/>
    </row>
    <row r="40" spans="1:9" ht="33" customHeight="1" x14ac:dyDescent="0.2">
      <c r="A40" s="307"/>
      <c r="B40" s="325"/>
      <c r="C40" s="310" t="s">
        <v>209</v>
      </c>
      <c r="D40" s="310"/>
      <c r="E40" s="310"/>
      <c r="F40" s="310"/>
      <c r="G40" s="310"/>
      <c r="H40" s="310"/>
      <c r="I40" s="333"/>
    </row>
    <row r="41" spans="1:9" ht="18" customHeight="1" thickBot="1" x14ac:dyDescent="0.25">
      <c r="A41" s="308"/>
      <c r="B41" s="326"/>
      <c r="C41" s="322"/>
      <c r="D41" s="322"/>
      <c r="E41" s="322"/>
      <c r="F41" s="322"/>
      <c r="G41" s="322"/>
      <c r="H41" s="322"/>
      <c r="I41" s="334"/>
    </row>
    <row r="43" spans="1:9" ht="12.75" customHeight="1" x14ac:dyDescent="0.2">
      <c r="B43" s="231"/>
      <c r="C43" s="231"/>
      <c r="D43" s="231"/>
      <c r="E43" s="231"/>
      <c r="F43" s="231"/>
    </row>
    <row r="44" spans="1:9" x14ac:dyDescent="0.2">
      <c r="A44" s="231"/>
      <c r="B44" s="231"/>
      <c r="C44" s="231"/>
      <c r="D44" s="231"/>
      <c r="E44" s="231"/>
      <c r="F44" s="231"/>
    </row>
    <row r="45" spans="1:9" ht="22.5" customHeight="1" x14ac:dyDescent="0.2">
      <c r="A45" s="231"/>
      <c r="B45" s="231"/>
      <c r="C45" s="231"/>
      <c r="D45" s="231"/>
      <c r="E45" s="231"/>
      <c r="F45" s="231"/>
      <c r="I45" s="232"/>
    </row>
    <row r="46" spans="1:9" x14ac:dyDescent="0.2">
      <c r="A46" s="231"/>
      <c r="B46" s="231"/>
      <c r="C46" s="231"/>
      <c r="D46" s="231"/>
      <c r="E46" s="231"/>
      <c r="F46" s="231"/>
      <c r="I46" s="233"/>
    </row>
    <row r="47" spans="1:9" x14ac:dyDescent="0.2">
      <c r="A47" s="231"/>
      <c r="B47" s="231"/>
      <c r="C47" s="231"/>
      <c r="D47" s="231"/>
      <c r="E47" s="231"/>
      <c r="F47" s="231"/>
    </row>
    <row r="56" spans="5:5" x14ac:dyDescent="0.2">
      <c r="E56" s="234"/>
    </row>
  </sheetData>
  <mergeCells count="65">
    <mergeCell ref="C2:P2"/>
    <mergeCell ref="C3:P3"/>
    <mergeCell ref="B31:B41"/>
    <mergeCell ref="C31:H31"/>
    <mergeCell ref="I31:I41"/>
    <mergeCell ref="D32:H32"/>
    <mergeCell ref="I23:I30"/>
    <mergeCell ref="C14:E14"/>
    <mergeCell ref="F14:H14"/>
    <mergeCell ref="M14:O14"/>
    <mergeCell ref="C15:H15"/>
    <mergeCell ref="M15:O15"/>
    <mergeCell ref="M11:O11"/>
    <mergeCell ref="C12:E12"/>
    <mergeCell ref="F12:H12"/>
    <mergeCell ref="M12:O12"/>
    <mergeCell ref="A33:A41"/>
    <mergeCell ref="C39:H39"/>
    <mergeCell ref="C40:H40"/>
    <mergeCell ref="C41:H41"/>
    <mergeCell ref="B23:B30"/>
    <mergeCell ref="C23:H23"/>
    <mergeCell ref="A24:A30"/>
    <mergeCell ref="C24:H24"/>
    <mergeCell ref="C25:H25"/>
    <mergeCell ref="C26:H26"/>
    <mergeCell ref="C27:H27"/>
    <mergeCell ref="C28:H28"/>
    <mergeCell ref="C29:H29"/>
    <mergeCell ref="A17:A22"/>
    <mergeCell ref="C17:H17"/>
    <mergeCell ref="M17:O17"/>
    <mergeCell ref="C18:H18"/>
    <mergeCell ref="M18:O18"/>
    <mergeCell ref="C19:H19"/>
    <mergeCell ref="M19:P19"/>
    <mergeCell ref="C20:H20"/>
    <mergeCell ref="C21:H21"/>
    <mergeCell ref="C22:H22"/>
    <mergeCell ref="B16:B22"/>
    <mergeCell ref="C16:H16"/>
    <mergeCell ref="I16:I22"/>
    <mergeCell ref="M16:O16"/>
    <mergeCell ref="M22:P22"/>
    <mergeCell ref="C13:E13"/>
    <mergeCell ref="F13:H13"/>
    <mergeCell ref="M13:O13"/>
    <mergeCell ref="M6:O7"/>
    <mergeCell ref="P6:P15"/>
    <mergeCell ref="A7:A15"/>
    <mergeCell ref="K7:K18"/>
    <mergeCell ref="C8:E8"/>
    <mergeCell ref="F8:H8"/>
    <mergeCell ref="M8:O8"/>
    <mergeCell ref="C9:E9"/>
    <mergeCell ref="F9:H9"/>
    <mergeCell ref="M9:O10"/>
    <mergeCell ref="B6:B15"/>
    <mergeCell ref="C6:H7"/>
    <mergeCell ref="I6:I15"/>
    <mergeCell ref="L6:L15"/>
    <mergeCell ref="C10:E10"/>
    <mergeCell ref="F10:H10"/>
    <mergeCell ref="C11:E11"/>
    <mergeCell ref="F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8"/>
  <sheetViews>
    <sheetView showGridLines="0" workbookViewId="0">
      <selection activeCell="K9" sqref="K9"/>
    </sheetView>
  </sheetViews>
  <sheetFormatPr baseColWidth="10" defaultColWidth="14.42578125" defaultRowHeight="15" customHeight="1" x14ac:dyDescent="0.2"/>
  <cols>
    <col min="1" max="1" width="1.7109375" style="252" customWidth="1"/>
    <col min="2" max="2" width="40.42578125" style="252" customWidth="1"/>
    <col min="3" max="3" width="16.28515625" style="252" customWidth="1"/>
    <col min="4" max="4" width="3.28515625" style="252" customWidth="1"/>
    <col min="5" max="5" width="17.5703125" style="252" customWidth="1"/>
    <col min="6" max="6" width="3.28515625" style="252" customWidth="1"/>
    <col min="7" max="7" width="13.42578125" style="252" customWidth="1"/>
    <col min="8" max="8" width="3.28515625" style="252" customWidth="1"/>
    <col min="9" max="9" width="13.85546875" style="252" customWidth="1"/>
    <col min="10" max="10" width="3.28515625" style="252" customWidth="1"/>
    <col min="11" max="11" width="13.5703125" style="252" customWidth="1"/>
    <col min="12" max="12" width="23.28515625" style="252" customWidth="1"/>
    <col min="13" max="26" width="10.7109375" style="252" customWidth="1"/>
    <col min="27" max="16384" width="14.42578125" style="252"/>
  </cols>
  <sheetData>
    <row r="1" spans="2:12" ht="12.75" customHeight="1" x14ac:dyDescent="0.2"/>
    <row r="2" spans="2:12" ht="12.75" customHeight="1" x14ac:dyDescent="0.25">
      <c r="B2" s="339" t="s">
        <v>228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2:12" ht="12.75" customHeight="1" x14ac:dyDescent="0.25"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2:12" ht="12.75" customHeight="1" thickBot="1" x14ac:dyDescent="0.3">
      <c r="B4" s="253"/>
      <c r="C4" s="255"/>
      <c r="D4" s="255"/>
      <c r="E4" s="255"/>
      <c r="F4" s="255"/>
      <c r="G4" s="255"/>
      <c r="H4" s="255"/>
      <c r="I4" s="255"/>
      <c r="J4" s="255"/>
      <c r="K4" s="255"/>
      <c r="L4" s="255"/>
    </row>
    <row r="5" spans="2:12" ht="18" customHeight="1" thickBot="1" x14ac:dyDescent="0.25">
      <c r="B5" s="256" t="s">
        <v>229</v>
      </c>
      <c r="C5" s="257" t="s">
        <v>230</v>
      </c>
      <c r="D5" s="257" t="s">
        <v>231</v>
      </c>
      <c r="E5" s="257" t="s">
        <v>232</v>
      </c>
      <c r="F5" s="257" t="s">
        <v>231</v>
      </c>
      <c r="G5" s="257" t="s">
        <v>233</v>
      </c>
      <c r="H5" s="257" t="s">
        <v>231</v>
      </c>
      <c r="I5" s="257" t="s">
        <v>234</v>
      </c>
      <c r="J5" s="257" t="s">
        <v>231</v>
      </c>
      <c r="K5" s="257" t="s">
        <v>235</v>
      </c>
      <c r="L5" s="258" t="s">
        <v>236</v>
      </c>
    </row>
    <row r="6" spans="2:12" ht="120.75" customHeight="1" x14ac:dyDescent="0.2">
      <c r="B6" s="259"/>
      <c r="C6" s="260"/>
      <c r="D6" s="260"/>
      <c r="E6" s="260"/>
      <c r="F6" s="260"/>
      <c r="G6" s="260"/>
      <c r="H6" s="260"/>
      <c r="I6" s="261"/>
      <c r="J6" s="261"/>
      <c r="K6" s="261"/>
      <c r="L6" s="260"/>
    </row>
    <row r="7" spans="2:12" ht="12.75" customHeight="1" x14ac:dyDescent="0.2"/>
    <row r="8" spans="2:12" ht="12.75" customHeight="1" x14ac:dyDescent="0.2"/>
    <row r="9" spans="2:12" ht="12.75" customHeight="1" x14ac:dyDescent="0.2"/>
    <row r="10" spans="2:12" ht="12.75" customHeight="1" x14ac:dyDescent="0.2"/>
    <row r="11" spans="2:12" ht="12.75" customHeight="1" x14ac:dyDescent="0.2"/>
    <row r="12" spans="2:12" ht="12.75" customHeight="1" x14ac:dyDescent="0.2"/>
    <row r="13" spans="2:12" ht="12.75" customHeight="1" x14ac:dyDescent="0.2"/>
    <row r="14" spans="2:12" ht="12.75" customHeight="1" x14ac:dyDescent="0.2"/>
    <row r="15" spans="2:12" ht="12.75" customHeight="1" x14ac:dyDescent="0.2"/>
    <row r="16" spans="2:1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1">
    <mergeCell ref="B2:L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145" zoomScaleNormal="145" workbookViewId="0">
      <selection activeCell="E10" sqref="E10"/>
    </sheetView>
  </sheetViews>
  <sheetFormatPr baseColWidth="10" defaultRowHeight="12.75" x14ac:dyDescent="0.2"/>
  <cols>
    <col min="5" max="5" width="28.85546875" customWidth="1"/>
  </cols>
  <sheetData>
    <row r="1" spans="1:5" x14ac:dyDescent="0.2">
      <c r="A1" s="199" t="s">
        <v>142</v>
      </c>
      <c r="B1" s="200" t="s">
        <v>143</v>
      </c>
      <c r="C1" s="201" t="s">
        <v>144</v>
      </c>
      <c r="D1" s="201" t="s">
        <v>143</v>
      </c>
      <c r="E1" s="202" t="s">
        <v>145</v>
      </c>
    </row>
    <row r="2" spans="1:5" x14ac:dyDescent="0.2">
      <c r="A2" s="199" t="s">
        <v>146</v>
      </c>
      <c r="B2" s="200">
        <v>1</v>
      </c>
      <c r="C2" s="201" t="s">
        <v>147</v>
      </c>
      <c r="D2" s="203">
        <v>1</v>
      </c>
      <c r="E2" s="202" t="s">
        <v>148</v>
      </c>
    </row>
    <row r="3" spans="1:5" x14ac:dyDescent="0.2">
      <c r="A3" s="199" t="s">
        <v>149</v>
      </c>
      <c r="B3" s="200">
        <v>2</v>
      </c>
      <c r="C3" s="201" t="s">
        <v>150</v>
      </c>
      <c r="D3" s="201">
        <v>2</v>
      </c>
      <c r="E3" s="202" t="s">
        <v>165</v>
      </c>
    </row>
    <row r="4" spans="1:5" x14ac:dyDescent="0.2">
      <c r="A4" s="199" t="s">
        <v>151</v>
      </c>
      <c r="B4" s="200">
        <v>3</v>
      </c>
      <c r="C4" s="201" t="s">
        <v>152</v>
      </c>
      <c r="D4" s="201">
        <v>3</v>
      </c>
      <c r="E4" s="202" t="s">
        <v>153</v>
      </c>
    </row>
    <row r="5" spans="1:5" x14ac:dyDescent="0.2">
      <c r="A5" s="199" t="s">
        <v>154</v>
      </c>
      <c r="B5" s="200">
        <v>4</v>
      </c>
      <c r="C5" s="201" t="s">
        <v>155</v>
      </c>
      <c r="D5" s="201">
        <v>4</v>
      </c>
      <c r="E5" s="202" t="s">
        <v>156</v>
      </c>
    </row>
    <row r="6" spans="1:5" x14ac:dyDescent="0.2">
      <c r="A6" s="199" t="s">
        <v>157</v>
      </c>
      <c r="B6" s="200">
        <v>5</v>
      </c>
      <c r="C6" s="201" t="s">
        <v>158</v>
      </c>
      <c r="D6" s="201">
        <v>5</v>
      </c>
      <c r="E6" s="202" t="s">
        <v>159</v>
      </c>
    </row>
    <row r="7" spans="1:5" x14ac:dyDescent="0.2">
      <c r="E7" s="202" t="s">
        <v>166</v>
      </c>
    </row>
    <row r="8" spans="1:5" x14ac:dyDescent="0.2">
      <c r="E8" s="202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6" workbookViewId="0">
      <selection activeCell="F10" sqref="F10"/>
    </sheetView>
  </sheetViews>
  <sheetFormatPr baseColWidth="10" defaultRowHeight="12.75" x14ac:dyDescent="0.2"/>
  <cols>
    <col min="1" max="1" width="11.42578125" style="191"/>
    <col min="2" max="2" width="48" style="191" customWidth="1"/>
    <col min="3" max="3" width="35.85546875" style="191" customWidth="1"/>
    <col min="4" max="16384" width="11.42578125" style="191"/>
  </cols>
  <sheetData>
    <row r="1" spans="1:3" ht="19.5" customHeight="1" x14ac:dyDescent="0.2">
      <c r="B1" s="190" t="s">
        <v>83</v>
      </c>
      <c r="C1" s="190" t="s">
        <v>82</v>
      </c>
    </row>
    <row r="2" spans="1:3" x14ac:dyDescent="0.2">
      <c r="A2" s="235"/>
      <c r="B2" s="236" t="s">
        <v>84</v>
      </c>
      <c r="C2" s="237" t="s">
        <v>78</v>
      </c>
    </row>
    <row r="3" spans="1:3" x14ac:dyDescent="0.2">
      <c r="A3" s="235"/>
      <c r="B3" s="236" t="s">
        <v>85</v>
      </c>
      <c r="C3" s="237" t="s">
        <v>78</v>
      </c>
    </row>
    <row r="4" spans="1:3" x14ac:dyDescent="0.2">
      <c r="A4" s="235"/>
      <c r="B4" s="236" t="s">
        <v>87</v>
      </c>
      <c r="C4" s="237" t="s">
        <v>86</v>
      </c>
    </row>
    <row r="5" spans="1:3" x14ac:dyDescent="0.2">
      <c r="A5" s="235"/>
      <c r="B5" s="236" t="s">
        <v>88</v>
      </c>
      <c r="C5" s="237" t="s">
        <v>86</v>
      </c>
    </row>
    <row r="6" spans="1:3" ht="51" x14ac:dyDescent="0.2">
      <c r="A6" s="235"/>
      <c r="B6" s="238" t="s">
        <v>129</v>
      </c>
      <c r="C6" s="239" t="s">
        <v>118</v>
      </c>
    </row>
    <row r="7" spans="1:3" ht="51" x14ac:dyDescent="0.2">
      <c r="A7" s="235"/>
      <c r="B7" s="238" t="s">
        <v>130</v>
      </c>
      <c r="C7" s="239" t="s">
        <v>118</v>
      </c>
    </row>
    <row r="8" spans="1:3" ht="51" x14ac:dyDescent="0.2">
      <c r="A8" s="235"/>
      <c r="B8" s="238" t="s">
        <v>131</v>
      </c>
      <c r="C8" s="239" t="s">
        <v>118</v>
      </c>
    </row>
    <row r="9" spans="1:3" ht="51" x14ac:dyDescent="0.2">
      <c r="A9" s="235"/>
      <c r="B9" s="238" t="s">
        <v>132</v>
      </c>
      <c r="C9" s="239" t="s">
        <v>118</v>
      </c>
    </row>
    <row r="10" spans="1:3" ht="51" x14ac:dyDescent="0.2">
      <c r="A10" s="235"/>
      <c r="B10" s="238" t="s">
        <v>133</v>
      </c>
      <c r="C10" s="239" t="s">
        <v>118</v>
      </c>
    </row>
    <row r="11" spans="1:3" ht="51" x14ac:dyDescent="0.2">
      <c r="A11" s="235"/>
      <c r="B11" s="238" t="s">
        <v>134</v>
      </c>
      <c r="C11" s="239" t="s">
        <v>118</v>
      </c>
    </row>
    <row r="12" spans="1:3" ht="51" x14ac:dyDescent="0.2">
      <c r="A12" s="235"/>
      <c r="B12" s="238" t="s">
        <v>135</v>
      </c>
      <c r="C12" s="239" t="s">
        <v>118</v>
      </c>
    </row>
    <row r="13" spans="1:3" ht="51" x14ac:dyDescent="0.2">
      <c r="A13" s="235"/>
      <c r="B13" s="238" t="s">
        <v>136</v>
      </c>
      <c r="C13" s="239" t="s">
        <v>118</v>
      </c>
    </row>
    <row r="14" spans="1:3" ht="51" x14ac:dyDescent="0.2">
      <c r="A14" s="235"/>
      <c r="B14" s="238" t="s">
        <v>137</v>
      </c>
      <c r="C14" s="239" t="s">
        <v>118</v>
      </c>
    </row>
    <row r="15" spans="1:3" ht="51" x14ac:dyDescent="0.2">
      <c r="A15" s="235"/>
      <c r="B15" s="238" t="s">
        <v>138</v>
      </c>
      <c r="C15" s="239" t="s">
        <v>118</v>
      </c>
    </row>
    <row r="16" spans="1:3" x14ac:dyDescent="0.2">
      <c r="A16" s="341" t="s">
        <v>210</v>
      </c>
      <c r="B16" s="236" t="s">
        <v>89</v>
      </c>
      <c r="C16" s="239" t="s">
        <v>90</v>
      </c>
    </row>
    <row r="17" spans="1:3" x14ac:dyDescent="0.2">
      <c r="A17" s="341"/>
      <c r="B17" s="236" t="s">
        <v>91</v>
      </c>
      <c r="C17" s="237" t="s">
        <v>90</v>
      </c>
    </row>
    <row r="18" spans="1:3" ht="25.5" x14ac:dyDescent="0.2">
      <c r="A18" s="341"/>
      <c r="B18" s="236" t="s">
        <v>93</v>
      </c>
      <c r="C18" s="239" t="s">
        <v>92</v>
      </c>
    </row>
    <row r="19" spans="1:3" ht="25.5" x14ac:dyDescent="0.2">
      <c r="A19" s="341"/>
      <c r="B19" s="236" t="s">
        <v>95</v>
      </c>
      <c r="C19" s="239" t="s">
        <v>94</v>
      </c>
    </row>
    <row r="20" spans="1:3" ht="25.5" x14ac:dyDescent="0.2">
      <c r="A20" s="341"/>
      <c r="B20" s="236" t="s">
        <v>96</v>
      </c>
      <c r="C20" s="239" t="s">
        <v>213</v>
      </c>
    </row>
    <row r="21" spans="1:3" x14ac:dyDescent="0.2">
      <c r="A21" s="341"/>
      <c r="B21" s="236" t="s">
        <v>97</v>
      </c>
      <c r="C21" s="239" t="s">
        <v>90</v>
      </c>
    </row>
    <row r="22" spans="1:3" ht="38.25" x14ac:dyDescent="0.2">
      <c r="A22" s="341"/>
      <c r="B22" s="236" t="s">
        <v>99</v>
      </c>
      <c r="C22" s="239" t="s">
        <v>98</v>
      </c>
    </row>
    <row r="23" spans="1:3" x14ac:dyDescent="0.2">
      <c r="A23" s="341"/>
      <c r="B23" s="236" t="s">
        <v>101</v>
      </c>
      <c r="C23" s="239" t="s">
        <v>100</v>
      </c>
    </row>
    <row r="24" spans="1:3" x14ac:dyDescent="0.2">
      <c r="A24" s="341"/>
      <c r="B24" s="236" t="s">
        <v>102</v>
      </c>
      <c r="C24" s="239" t="s">
        <v>90</v>
      </c>
    </row>
    <row r="25" spans="1:3" x14ac:dyDescent="0.2">
      <c r="A25" s="341"/>
      <c r="B25" s="236" t="s">
        <v>103</v>
      </c>
      <c r="C25" s="239" t="s">
        <v>90</v>
      </c>
    </row>
    <row r="26" spans="1:3" x14ac:dyDescent="0.2">
      <c r="A26" s="341" t="s">
        <v>211</v>
      </c>
      <c r="B26" s="236" t="s">
        <v>104</v>
      </c>
      <c r="C26" s="239" t="s">
        <v>80</v>
      </c>
    </row>
    <row r="27" spans="1:3" x14ac:dyDescent="0.2">
      <c r="A27" s="342"/>
      <c r="B27" s="236" t="s">
        <v>105</v>
      </c>
      <c r="C27" s="239" t="s">
        <v>90</v>
      </c>
    </row>
    <row r="28" spans="1:3" x14ac:dyDescent="0.2">
      <c r="A28" s="342"/>
      <c r="B28" s="240" t="s">
        <v>81</v>
      </c>
      <c r="C28" s="239" t="s">
        <v>106</v>
      </c>
    </row>
    <row r="29" spans="1:3" ht="68.25" customHeight="1" x14ac:dyDescent="0.2">
      <c r="A29" s="342"/>
      <c r="B29" s="236" t="s">
        <v>108</v>
      </c>
      <c r="C29" s="241" t="s">
        <v>107</v>
      </c>
    </row>
    <row r="30" spans="1:3" x14ac:dyDescent="0.2">
      <c r="A30" s="342"/>
      <c r="B30" s="236" t="s">
        <v>120</v>
      </c>
      <c r="C30" s="239" t="s">
        <v>79</v>
      </c>
    </row>
    <row r="31" spans="1:3" ht="25.5" x14ac:dyDescent="0.2">
      <c r="A31" s="342"/>
      <c r="B31" s="236" t="s">
        <v>110</v>
      </c>
      <c r="C31" s="239" t="s">
        <v>109</v>
      </c>
    </row>
    <row r="32" spans="1:3" ht="63.75" x14ac:dyDescent="0.2">
      <c r="A32" s="342"/>
      <c r="B32" s="240" t="s">
        <v>128</v>
      </c>
      <c r="C32" s="239" t="s">
        <v>111</v>
      </c>
    </row>
    <row r="33" spans="1:3" x14ac:dyDescent="0.2">
      <c r="A33" s="342"/>
      <c r="B33" s="236" t="s">
        <v>119</v>
      </c>
      <c r="C33" s="239" t="s">
        <v>79</v>
      </c>
    </row>
    <row r="34" spans="1:3" ht="51" x14ac:dyDescent="0.2">
      <c r="A34" s="342"/>
      <c r="B34" s="236" t="s">
        <v>113</v>
      </c>
      <c r="C34" s="241" t="s">
        <v>112</v>
      </c>
    </row>
    <row r="35" spans="1:3" ht="25.5" x14ac:dyDescent="0.2">
      <c r="A35" s="342"/>
      <c r="B35" s="236" t="s">
        <v>115</v>
      </c>
      <c r="C35" s="239" t="s">
        <v>114</v>
      </c>
    </row>
    <row r="36" spans="1:3" x14ac:dyDescent="0.2">
      <c r="A36" s="235"/>
      <c r="B36" s="240" t="s">
        <v>117</v>
      </c>
      <c r="C36" s="239" t="s">
        <v>116</v>
      </c>
    </row>
    <row r="37" spans="1:3" x14ac:dyDescent="0.2">
      <c r="A37" s="235"/>
      <c r="B37" s="240" t="s">
        <v>121</v>
      </c>
      <c r="C37" s="239" t="s">
        <v>116</v>
      </c>
    </row>
    <row r="38" spans="1:3" x14ac:dyDescent="0.2">
      <c r="A38" s="235"/>
      <c r="B38" s="240" t="s">
        <v>122</v>
      </c>
      <c r="C38" s="239" t="s">
        <v>116</v>
      </c>
    </row>
    <row r="39" spans="1:3" ht="25.5" x14ac:dyDescent="0.2">
      <c r="A39" s="235"/>
      <c r="B39" s="240" t="s">
        <v>123</v>
      </c>
      <c r="C39" s="239" t="s">
        <v>116</v>
      </c>
    </row>
    <row r="40" spans="1:3" x14ac:dyDescent="0.2">
      <c r="A40" s="235"/>
      <c r="B40" s="240" t="s">
        <v>124</v>
      </c>
      <c r="C40" s="239" t="s">
        <v>116</v>
      </c>
    </row>
    <row r="41" spans="1:3" x14ac:dyDescent="0.2">
      <c r="A41" s="235"/>
      <c r="B41" s="240" t="s">
        <v>125</v>
      </c>
      <c r="C41" s="239" t="s">
        <v>116</v>
      </c>
    </row>
    <row r="42" spans="1:3" x14ac:dyDescent="0.2">
      <c r="A42" s="235"/>
      <c r="B42" s="236" t="s">
        <v>126</v>
      </c>
      <c r="C42" s="239" t="s">
        <v>116</v>
      </c>
    </row>
    <row r="43" spans="1:3" x14ac:dyDescent="0.2">
      <c r="A43" s="235"/>
      <c r="B43" s="236" t="s">
        <v>127</v>
      </c>
      <c r="C43" s="239" t="s">
        <v>116</v>
      </c>
    </row>
  </sheetData>
  <mergeCells count="2">
    <mergeCell ref="A16:A25"/>
    <mergeCell ref="A26:A35"/>
  </mergeCells>
  <dataValidations count="1">
    <dataValidation type="custom" allowBlank="1" showInputMessage="1" showErrorMessage="1" sqref="E4">
      <formula1>INDIRECT(E4)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zoomScaleNormal="100" workbookViewId="0">
      <pane xSplit="3" ySplit="14" topLeftCell="D84" activePane="bottomRight" state="frozen"/>
      <selection pane="topRight" activeCell="D1" sqref="D1"/>
      <selection pane="bottomLeft" activeCell="A15" sqref="A15"/>
      <selection pane="bottomRight" activeCell="D111" sqref="D111"/>
    </sheetView>
  </sheetViews>
  <sheetFormatPr baseColWidth="10" defaultColWidth="9.140625" defaultRowHeight="12.75" x14ac:dyDescent="0.2"/>
  <cols>
    <col min="1" max="1" width="4.85546875" style="10" customWidth="1"/>
    <col min="2" max="2" width="9.7109375" style="10" customWidth="1"/>
    <col min="3" max="3" width="39.140625" style="69" customWidth="1"/>
    <col min="4" max="4" width="19.28515625" style="10" customWidth="1"/>
    <col min="5" max="5" width="15.28515625" style="10" customWidth="1"/>
    <col min="6" max="6" width="18.85546875" style="10" customWidth="1"/>
    <col min="7" max="7" width="24.140625" style="10" customWidth="1"/>
    <col min="8" max="8" width="9.85546875" style="10" customWidth="1"/>
    <col min="9" max="9" width="9" style="10" customWidth="1"/>
    <col min="10" max="10" width="13.7109375" style="10" customWidth="1"/>
    <col min="11" max="11" width="13.42578125" style="10" customWidth="1"/>
    <col min="12" max="13" width="9.7109375" style="10" customWidth="1"/>
    <col min="14" max="14" width="11.85546875" style="10" customWidth="1"/>
    <col min="15" max="15" width="29.85546875" style="10" customWidth="1"/>
    <col min="16" max="16" width="25.7109375" style="10" customWidth="1"/>
    <col min="17" max="17" width="9.140625" style="10" hidden="1" customWidth="1"/>
    <col min="18" max="18" width="12.85546875" style="11" hidden="1" customWidth="1"/>
    <col min="19" max="19" width="12" style="12" hidden="1" customWidth="1"/>
    <col min="20" max="20" width="15.7109375" style="13" hidden="1" customWidth="1"/>
    <col min="21" max="21" width="14.5703125" style="11" customWidth="1"/>
    <col min="22" max="16384" width="9.140625" style="11"/>
  </cols>
  <sheetData>
    <row r="1" spans="1:22" ht="18" hidden="1" customHeight="1" x14ac:dyDescent="0.2">
      <c r="A1" s="5"/>
      <c r="B1" s="6"/>
      <c r="C1" s="7"/>
      <c r="D1" s="439" t="s">
        <v>23</v>
      </c>
      <c r="E1" s="439"/>
      <c r="F1" s="439"/>
      <c r="G1" s="439"/>
      <c r="H1" s="439"/>
      <c r="I1" s="439"/>
      <c r="J1" s="439"/>
      <c r="K1" s="439"/>
      <c r="L1" s="6"/>
      <c r="M1" s="6"/>
      <c r="N1" s="6"/>
      <c r="O1" s="8" t="s">
        <v>18</v>
      </c>
      <c r="P1" s="9" t="s">
        <v>22</v>
      </c>
    </row>
    <row r="2" spans="1:22" ht="18" hidden="1" customHeight="1" x14ac:dyDescent="0.2">
      <c r="A2" s="14"/>
      <c r="B2" s="15"/>
      <c r="C2" s="16"/>
      <c r="D2" s="15"/>
      <c r="E2" s="15"/>
      <c r="F2" s="17"/>
      <c r="G2" s="15"/>
      <c r="H2" s="15"/>
      <c r="I2" s="15"/>
      <c r="J2" s="15"/>
      <c r="K2" s="15"/>
      <c r="L2" s="15"/>
      <c r="M2" s="15"/>
      <c r="N2" s="15"/>
      <c r="O2" s="18" t="s">
        <v>19</v>
      </c>
      <c r="P2" s="19">
        <v>2</v>
      </c>
    </row>
    <row r="3" spans="1:22" ht="18" hidden="1" customHeight="1" x14ac:dyDescent="0.2">
      <c r="A3" s="14"/>
      <c r="B3" s="15"/>
      <c r="C3" s="16"/>
      <c r="D3" s="440" t="s">
        <v>24</v>
      </c>
      <c r="E3" s="440"/>
      <c r="F3" s="440"/>
      <c r="G3" s="440"/>
      <c r="H3" s="440"/>
      <c r="I3" s="440"/>
      <c r="J3" s="440"/>
      <c r="K3" s="440"/>
      <c r="L3" s="15"/>
      <c r="M3" s="15"/>
      <c r="N3" s="15"/>
      <c r="O3" s="18" t="s">
        <v>20</v>
      </c>
      <c r="P3" s="20">
        <v>41404</v>
      </c>
    </row>
    <row r="4" spans="1:22" ht="18" hidden="1" customHeight="1" thickBot="1" x14ac:dyDescent="0.25">
      <c r="A4" s="21"/>
      <c r="B4" s="22"/>
      <c r="C4" s="23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25" t="s">
        <v>31</v>
      </c>
      <c r="P4" s="26" t="s">
        <v>21</v>
      </c>
    </row>
    <row r="5" spans="1:22" ht="15.75" hidden="1" thickBot="1" x14ac:dyDescent="0.25">
      <c r="A5" s="15"/>
      <c r="B5" s="15"/>
      <c r="C5" s="16"/>
      <c r="D5" s="15"/>
      <c r="E5" s="15"/>
      <c r="F5" s="17"/>
      <c r="G5" s="15"/>
      <c r="H5" s="15"/>
      <c r="I5" s="15"/>
      <c r="J5" s="15"/>
      <c r="K5" s="15"/>
      <c r="L5" s="15"/>
      <c r="M5" s="15"/>
      <c r="N5" s="15"/>
      <c r="O5" s="18"/>
      <c r="P5" s="27"/>
    </row>
    <row r="6" spans="1:22" ht="15.75" hidden="1" thickBot="1" x14ac:dyDescent="0.25">
      <c r="A6" s="445" t="s">
        <v>35</v>
      </c>
      <c r="B6" s="445"/>
      <c r="C6" s="445"/>
      <c r="D6" s="445"/>
      <c r="E6" s="445"/>
      <c r="F6" s="445"/>
      <c r="G6" s="441" t="s">
        <v>25</v>
      </c>
      <c r="H6" s="442"/>
      <c r="I6" s="442"/>
      <c r="J6" s="442"/>
      <c r="K6" s="442"/>
      <c r="L6" s="442"/>
      <c r="M6" s="442"/>
      <c r="N6" s="443"/>
      <c r="O6" s="366" t="e">
        <f>S102</f>
        <v>#REF!</v>
      </c>
      <c r="P6" s="367"/>
    </row>
    <row r="7" spans="1:22" ht="18" hidden="1" customHeight="1" thickBot="1" x14ac:dyDescent="0.25">
      <c r="A7" s="446"/>
      <c r="B7" s="446"/>
      <c r="C7" s="446"/>
      <c r="D7" s="446"/>
      <c r="E7" s="446"/>
      <c r="F7" s="446"/>
      <c r="G7" s="441" t="s">
        <v>49</v>
      </c>
      <c r="H7" s="442"/>
      <c r="I7" s="442"/>
      <c r="J7" s="442"/>
      <c r="K7" s="442"/>
      <c r="L7" s="442"/>
      <c r="M7" s="442"/>
      <c r="N7" s="443"/>
      <c r="O7" s="366">
        <f>$T$9</f>
        <v>1</v>
      </c>
      <c r="P7" s="367"/>
    </row>
    <row r="8" spans="1:22" ht="15" hidden="1" x14ac:dyDescent="0.2">
      <c r="A8" s="423" t="s">
        <v>27</v>
      </c>
      <c r="B8" s="424"/>
      <c r="C8" s="424"/>
      <c r="D8" s="444">
        <v>42842</v>
      </c>
      <c r="E8" s="444"/>
      <c r="F8" s="444"/>
      <c r="G8" s="389" t="s">
        <v>50</v>
      </c>
      <c r="H8" s="390"/>
      <c r="I8" s="390"/>
      <c r="J8" s="390"/>
      <c r="K8" s="390"/>
      <c r="L8" s="386">
        <f>T11</f>
        <v>35</v>
      </c>
      <c r="M8" s="386"/>
      <c r="N8" s="368" t="s">
        <v>52</v>
      </c>
      <c r="O8" s="368"/>
      <c r="P8" s="116">
        <f>$T$8</f>
        <v>53</v>
      </c>
      <c r="R8" s="28" t="s">
        <v>37</v>
      </c>
      <c r="T8" s="93">
        <v>53</v>
      </c>
      <c r="V8" s="105">
        <f>SUM(V9:V12)</f>
        <v>1.5094339622641508</v>
      </c>
    </row>
    <row r="9" spans="1:22" hidden="1" x14ac:dyDescent="0.2">
      <c r="A9" s="423" t="s">
        <v>32</v>
      </c>
      <c r="B9" s="424"/>
      <c r="C9" s="424"/>
      <c r="D9" s="437" t="s">
        <v>58</v>
      </c>
      <c r="E9" s="438"/>
      <c r="F9" s="438"/>
      <c r="G9" s="404" t="s">
        <v>46</v>
      </c>
      <c r="H9" s="405"/>
      <c r="I9" s="405"/>
      <c r="J9" s="405"/>
      <c r="K9" s="405"/>
      <c r="L9" s="114">
        <f>COUNTIF(T15:T92,"CUMPLIDO")</f>
        <v>0</v>
      </c>
      <c r="M9" s="115">
        <f>L9/L8</f>
        <v>0</v>
      </c>
      <c r="N9" s="369" t="s">
        <v>51</v>
      </c>
      <c r="O9" s="370"/>
      <c r="P9" s="117">
        <f>COUNTIF(N15:N92,"Finalizada")</f>
        <v>0</v>
      </c>
      <c r="R9" s="28" t="s">
        <v>38</v>
      </c>
      <c r="T9" s="94">
        <f>100%-(P10/$T$8)</f>
        <v>1</v>
      </c>
      <c r="V9" s="32">
        <f>+P9/P8</f>
        <v>0</v>
      </c>
    </row>
    <row r="10" spans="1:22" ht="15" hidden="1" x14ac:dyDescent="0.2">
      <c r="A10" s="423" t="s">
        <v>10</v>
      </c>
      <c r="B10" s="424"/>
      <c r="C10" s="424"/>
      <c r="D10" s="430">
        <v>3</v>
      </c>
      <c r="E10" s="430"/>
      <c r="F10" s="430"/>
      <c r="G10" s="402" t="s">
        <v>48</v>
      </c>
      <c r="H10" s="403"/>
      <c r="I10" s="403"/>
      <c r="J10" s="403"/>
      <c r="K10" s="403"/>
      <c r="L10" s="401">
        <f>$T$10</f>
        <v>38</v>
      </c>
      <c r="M10" s="401"/>
      <c r="N10" s="369" t="s">
        <v>53</v>
      </c>
      <c r="O10" s="370"/>
      <c r="P10" s="117">
        <f>COUNTIF(M15:M92,"Vencida")</f>
        <v>0</v>
      </c>
      <c r="Q10" s="29"/>
      <c r="R10" s="30" t="s">
        <v>44</v>
      </c>
      <c r="T10" s="93">
        <v>38</v>
      </c>
      <c r="U10" s="31">
        <f>1/$T$10</f>
        <v>2.6315789473684209E-2</v>
      </c>
      <c r="V10" s="32">
        <f>+P10/P8</f>
        <v>0</v>
      </c>
    </row>
    <row r="11" spans="1:22" ht="13.5" hidden="1" thickBot="1" x14ac:dyDescent="0.25">
      <c r="A11" s="425" t="s">
        <v>11</v>
      </c>
      <c r="B11" s="426"/>
      <c r="C11" s="426"/>
      <c r="D11" s="434">
        <v>42460</v>
      </c>
      <c r="E11" s="434"/>
      <c r="F11" s="434"/>
      <c r="G11" s="435" t="s">
        <v>47</v>
      </c>
      <c r="H11" s="436"/>
      <c r="I11" s="436"/>
      <c r="J11" s="436"/>
      <c r="K11" s="436"/>
      <c r="L11" s="112">
        <f>COUNTIF(S15:S92,$U$10)</f>
        <v>0</v>
      </c>
      <c r="M11" s="113">
        <f>L11/L10</f>
        <v>0</v>
      </c>
      <c r="N11" s="387" t="s">
        <v>54</v>
      </c>
      <c r="O11" s="388"/>
      <c r="P11" s="118">
        <f>COUNTIF($K$15:$K$92,0)+ COUNTIF($K$15:$K$92,"")</f>
        <v>78</v>
      </c>
      <c r="R11" s="30" t="s">
        <v>45</v>
      </c>
      <c r="T11" s="93">
        <v>35</v>
      </c>
      <c r="U11" s="32">
        <f>1/$T$11</f>
        <v>2.8571428571428571E-2</v>
      </c>
      <c r="V11" s="32">
        <f>+P11/P8</f>
        <v>1.4716981132075471</v>
      </c>
    </row>
    <row r="12" spans="1:22" ht="13.5" thickBot="1" x14ac:dyDescent="0.25">
      <c r="A12" s="427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V12" s="32">
        <f>2/P8</f>
        <v>3.7735849056603772E-2</v>
      </c>
    </row>
    <row r="13" spans="1:22" ht="47.25" customHeight="1" thickBot="1" x14ac:dyDescent="0.25">
      <c r="A13" s="75" t="s">
        <v>55</v>
      </c>
      <c r="B13" s="76"/>
      <c r="C13" s="77" t="s">
        <v>7</v>
      </c>
      <c r="D13" s="433" t="s">
        <v>33</v>
      </c>
      <c r="E13" s="433" t="s">
        <v>4</v>
      </c>
      <c r="F13" s="432" t="s">
        <v>64</v>
      </c>
      <c r="G13" s="373" t="s">
        <v>28</v>
      </c>
      <c r="H13" s="399"/>
      <c r="I13" s="399"/>
      <c r="J13" s="399"/>
      <c r="K13" s="400"/>
      <c r="L13" s="431" t="s">
        <v>29</v>
      </c>
      <c r="M13" s="431"/>
      <c r="N13" s="431"/>
      <c r="O13" s="371" t="s">
        <v>36</v>
      </c>
      <c r="P13" s="372"/>
      <c r="Q13" s="382" t="s">
        <v>41</v>
      </c>
      <c r="R13" s="383"/>
      <c r="S13" s="33" t="s">
        <v>40</v>
      </c>
      <c r="T13" s="34" t="s">
        <v>7</v>
      </c>
    </row>
    <row r="14" spans="1:22" ht="32.25" customHeight="1" thickBot="1" x14ac:dyDescent="0.25">
      <c r="A14" s="35" t="s">
        <v>8</v>
      </c>
      <c r="B14" s="36" t="s">
        <v>6</v>
      </c>
      <c r="C14" s="37" t="s">
        <v>5</v>
      </c>
      <c r="D14" s="432"/>
      <c r="E14" s="432"/>
      <c r="F14" s="432"/>
      <c r="G14" s="37" t="s">
        <v>1</v>
      </c>
      <c r="H14" s="36" t="s">
        <v>0</v>
      </c>
      <c r="I14" s="36" t="s">
        <v>34</v>
      </c>
      <c r="J14" s="36" t="s">
        <v>16</v>
      </c>
      <c r="K14" s="125" t="s">
        <v>30</v>
      </c>
      <c r="L14" s="38" t="s">
        <v>3</v>
      </c>
      <c r="M14" s="38" t="s">
        <v>2</v>
      </c>
      <c r="N14" s="38" t="s">
        <v>9</v>
      </c>
      <c r="O14" s="373"/>
      <c r="P14" s="374"/>
      <c r="Q14" s="39" t="s">
        <v>42</v>
      </c>
      <c r="R14" s="40" t="s">
        <v>43</v>
      </c>
      <c r="S14" s="41" t="s">
        <v>39</v>
      </c>
      <c r="T14" s="42" t="s">
        <v>39</v>
      </c>
    </row>
    <row r="15" spans="1:22" s="49" customFormat="1" ht="30" customHeight="1" x14ac:dyDescent="0.2">
      <c r="A15" s="406">
        <v>1</v>
      </c>
      <c r="B15" s="352" t="e">
        <f>Identificación!#REF!</f>
        <v>#REF!</v>
      </c>
      <c r="C15" s="409" t="e">
        <f>Identificación!#REF!</f>
        <v>#REF!</v>
      </c>
      <c r="D15" s="352" t="e">
        <f>Identificación!#REF!</f>
        <v>#REF!</v>
      </c>
      <c r="E15" s="412" t="e">
        <f>Identificación!#REF!</f>
        <v>#REF!</v>
      </c>
      <c r="F15" s="352" t="e">
        <f>Identificación!#REF!</f>
        <v>#REF!</v>
      </c>
      <c r="G15" s="44" t="e">
        <f>Identificación!#REF!</f>
        <v>#REF!</v>
      </c>
      <c r="H15" s="43" t="e">
        <f>Identificación!#REF!</f>
        <v>#REF!</v>
      </c>
      <c r="I15" s="43" t="e">
        <f>Identificación!#REF!</f>
        <v>#REF!</v>
      </c>
      <c r="J15" s="45" t="e">
        <f>Identificación!#REF!</f>
        <v>#REF!</v>
      </c>
      <c r="K15" s="98"/>
      <c r="L15" s="46"/>
      <c r="M15" s="46"/>
      <c r="N15" s="46"/>
      <c r="O15" s="384"/>
      <c r="P15" s="385"/>
      <c r="Q15" s="78" t="e">
        <f>K15/H15</f>
        <v>#REF!</v>
      </c>
      <c r="R15" s="48" t="e">
        <f>Q15/2</f>
        <v>#REF!</v>
      </c>
      <c r="S15" s="360" t="e">
        <f>(R15+R18)/$T$10</f>
        <v>#REF!</v>
      </c>
      <c r="T15" s="375" t="e">
        <f>IF(S15=$U$10, "CUMPLIDO", "PENDIENTE")</f>
        <v>#REF!</v>
      </c>
    </row>
    <row r="16" spans="1:22" s="49" customFormat="1" ht="51.75" customHeight="1" x14ac:dyDescent="0.2">
      <c r="A16" s="407"/>
      <c r="B16" s="353"/>
      <c r="C16" s="410"/>
      <c r="D16" s="353"/>
      <c r="E16" s="413"/>
      <c r="F16" s="353"/>
      <c r="G16" s="57" t="e">
        <f>Identificación!#REF!</f>
        <v>#REF!</v>
      </c>
      <c r="H16" s="56" t="e">
        <f>Identificación!#REF!</f>
        <v>#REF!</v>
      </c>
      <c r="I16" s="56" t="e">
        <f>Identificación!#REF!</f>
        <v>#REF!</v>
      </c>
      <c r="J16" s="58" t="e">
        <f>Identificación!#REF!</f>
        <v>#REF!</v>
      </c>
      <c r="K16" s="130"/>
      <c r="L16" s="59"/>
      <c r="M16" s="59"/>
      <c r="N16" s="59"/>
      <c r="O16" s="395"/>
      <c r="P16" s="396"/>
      <c r="Q16" s="131"/>
      <c r="R16" s="127"/>
      <c r="S16" s="361"/>
      <c r="T16" s="358"/>
    </row>
    <row r="17" spans="1:23" s="49" customFormat="1" ht="42" customHeight="1" thickBot="1" x14ac:dyDescent="0.25">
      <c r="A17" s="408"/>
      <c r="B17" s="354"/>
      <c r="C17" s="411"/>
      <c r="D17" s="354"/>
      <c r="E17" s="414"/>
      <c r="F17" s="354"/>
      <c r="G17" s="51" t="e">
        <f>Identificación!#REF!</f>
        <v>#REF!</v>
      </c>
      <c r="H17" s="50" t="e">
        <f>Identificación!#REF!</f>
        <v>#REF!</v>
      </c>
      <c r="I17" s="50" t="e">
        <f>Identificación!#REF!</f>
        <v>#REF!</v>
      </c>
      <c r="J17" s="52" t="e">
        <f>Identificación!#REF!</f>
        <v>#REF!</v>
      </c>
      <c r="K17" s="132"/>
      <c r="L17" s="53"/>
      <c r="M17" s="53"/>
      <c r="N17" s="53"/>
      <c r="O17" s="397"/>
      <c r="P17" s="398"/>
      <c r="Q17" s="131"/>
      <c r="R17" s="127"/>
      <c r="S17" s="361"/>
      <c r="T17" s="358"/>
    </row>
    <row r="18" spans="1:23" s="49" customFormat="1" ht="85.5" customHeight="1" thickBot="1" x14ac:dyDescent="0.25">
      <c r="A18" s="143">
        <v>2</v>
      </c>
      <c r="B18" s="143" t="e">
        <f>Identificación!#REF!</f>
        <v>#REF!</v>
      </c>
      <c r="C18" s="142" t="e">
        <f>Identificación!#REF!</f>
        <v>#REF!</v>
      </c>
      <c r="D18" s="143">
        <f>Identificación!K13</f>
        <v>0</v>
      </c>
      <c r="E18" s="144" t="e">
        <f>Identificación!#REF!</f>
        <v>#REF!</v>
      </c>
      <c r="F18" s="43">
        <f>Identificación!M13</f>
        <v>0</v>
      </c>
      <c r="G18" s="51" t="e">
        <f>Identificación!#REF!</f>
        <v>#REF!</v>
      </c>
      <c r="H18" s="50" t="e">
        <f>Identificación!#REF!</f>
        <v>#REF!</v>
      </c>
      <c r="I18" s="50" t="e">
        <f>Identificación!#REF!</f>
        <v>#REF!</v>
      </c>
      <c r="J18" s="52" t="e">
        <f>Identificación!#REF!</f>
        <v>#REF!</v>
      </c>
      <c r="K18" s="129"/>
      <c r="L18" s="83"/>
      <c r="M18" s="83"/>
      <c r="N18" s="83"/>
      <c r="O18" s="416"/>
      <c r="P18" s="417"/>
      <c r="Q18" s="54" t="e">
        <f>K18/H18</f>
        <v>#REF!</v>
      </c>
      <c r="R18" s="55" t="e">
        <f>Q18/2</f>
        <v>#REF!</v>
      </c>
      <c r="S18" s="362"/>
      <c r="T18" s="377"/>
    </row>
    <row r="19" spans="1:23" s="49" customFormat="1" ht="93.75" customHeight="1" thickBot="1" x14ac:dyDescent="0.25">
      <c r="A19" s="143">
        <v>3</v>
      </c>
      <c r="B19" s="143" t="e">
        <f>Identificación!#REF!</f>
        <v>#REF!</v>
      </c>
      <c r="C19" s="142" t="e">
        <f>Identificación!#REF!</f>
        <v>#REF!</v>
      </c>
      <c r="D19" s="143">
        <f>Identificación!K14</f>
        <v>0</v>
      </c>
      <c r="E19" s="144" t="e">
        <f>Identificación!#REF!</f>
        <v>#REF!</v>
      </c>
      <c r="F19" s="143">
        <f>Identificación!M14</f>
        <v>0</v>
      </c>
      <c r="G19" s="157" t="e">
        <f>Identificación!#REF!</f>
        <v>#REF!</v>
      </c>
      <c r="H19" s="156" t="e">
        <f>Identificación!#REF!</f>
        <v>#REF!</v>
      </c>
      <c r="I19" s="156" t="e">
        <f>Identificación!#REF!</f>
        <v>#REF!</v>
      </c>
      <c r="J19" s="158" t="e">
        <f>Identificación!#REF!</f>
        <v>#REF!</v>
      </c>
      <c r="K19" s="163"/>
      <c r="L19" s="164"/>
      <c r="M19" s="164"/>
      <c r="N19" s="164"/>
      <c r="O19" s="418"/>
      <c r="P19" s="419"/>
      <c r="Q19" s="78" t="e">
        <f>K19/H19</f>
        <v>#REF!</v>
      </c>
      <c r="R19" s="48" t="e">
        <f>Q19/3</f>
        <v>#REF!</v>
      </c>
      <c r="S19" s="360" t="e">
        <f>(R19+R20+R23)/$T$10</f>
        <v>#REF!</v>
      </c>
      <c r="T19" s="375" t="e">
        <f>IF(S19=$U$10, "CUMPLIDO", "PENDIENTE")</f>
        <v>#REF!</v>
      </c>
    </row>
    <row r="20" spans="1:23" s="49" customFormat="1" ht="30" customHeight="1" x14ac:dyDescent="0.2">
      <c r="A20" s="406">
        <v>4</v>
      </c>
      <c r="B20" s="352" t="e">
        <f>Identificación!#REF!</f>
        <v>#REF!</v>
      </c>
      <c r="C20" s="409" t="e">
        <f>Identificación!#REF!</f>
        <v>#REF!</v>
      </c>
      <c r="D20" s="352" t="e">
        <f>Identificación!#REF!</f>
        <v>#REF!</v>
      </c>
      <c r="E20" s="412" t="e">
        <f>Identificación!#REF!</f>
        <v>#REF!</v>
      </c>
      <c r="F20" s="352" t="e">
        <f>Identificación!#REF!</f>
        <v>#REF!</v>
      </c>
      <c r="G20" s="44" t="e">
        <f>Identificación!#REF!</f>
        <v>#REF!</v>
      </c>
      <c r="H20" s="43" t="e">
        <f>Identificación!#REF!</f>
        <v>#REF!</v>
      </c>
      <c r="I20" s="43" t="e">
        <f>Identificación!#REF!</f>
        <v>#REF!</v>
      </c>
      <c r="J20" s="45" t="e">
        <f>Identificación!#REF!</f>
        <v>#REF!</v>
      </c>
      <c r="K20" s="98"/>
      <c r="L20" s="46"/>
      <c r="M20" s="46"/>
      <c r="N20" s="46"/>
      <c r="O20" s="384"/>
      <c r="P20" s="385"/>
      <c r="Q20" s="79" t="e">
        <f>K20/H20</f>
        <v>#REF!</v>
      </c>
      <c r="R20" s="61" t="e">
        <f>Q20/3</f>
        <v>#REF!</v>
      </c>
      <c r="S20" s="380"/>
      <c r="T20" s="376"/>
    </row>
    <row r="21" spans="1:23" s="49" customFormat="1" ht="30" customHeight="1" x14ac:dyDescent="0.2">
      <c r="A21" s="407"/>
      <c r="B21" s="353"/>
      <c r="C21" s="410"/>
      <c r="D21" s="353"/>
      <c r="E21" s="413"/>
      <c r="F21" s="353"/>
      <c r="G21" s="57" t="e">
        <f>Identificación!#REF!</f>
        <v>#REF!</v>
      </c>
      <c r="H21" s="56" t="e">
        <f>Identificación!#REF!</f>
        <v>#REF!</v>
      </c>
      <c r="I21" s="56" t="e">
        <f>Identificación!#REF!</f>
        <v>#REF!</v>
      </c>
      <c r="J21" s="58" t="e">
        <f>Identificación!#REF!</f>
        <v>#REF!</v>
      </c>
      <c r="K21" s="130"/>
      <c r="L21" s="59"/>
      <c r="M21" s="59"/>
      <c r="N21" s="59"/>
      <c r="O21" s="391"/>
      <c r="P21" s="392"/>
      <c r="Q21" s="133"/>
      <c r="R21" s="134"/>
      <c r="S21" s="381"/>
      <c r="T21" s="363"/>
    </row>
    <row r="22" spans="1:23" s="49" customFormat="1" ht="30" customHeight="1" thickBot="1" x14ac:dyDescent="0.25">
      <c r="A22" s="420"/>
      <c r="B22" s="365"/>
      <c r="C22" s="421"/>
      <c r="D22" s="365"/>
      <c r="E22" s="422"/>
      <c r="F22" s="365"/>
      <c r="G22" s="157" t="e">
        <f>Identificación!#REF!</f>
        <v>#REF!</v>
      </c>
      <c r="H22" s="156" t="e">
        <f>Identificación!#REF!</f>
        <v>#REF!</v>
      </c>
      <c r="I22" s="156" t="e">
        <f>Identificación!#REF!</f>
        <v>#REF!</v>
      </c>
      <c r="J22" s="158" t="e">
        <f>Identificación!#REF!</f>
        <v>#REF!</v>
      </c>
      <c r="K22" s="168"/>
      <c r="L22" s="169"/>
      <c r="M22" s="169"/>
      <c r="N22" s="169"/>
      <c r="O22" s="393"/>
      <c r="P22" s="394"/>
      <c r="Q22" s="133"/>
      <c r="R22" s="134"/>
      <c r="S22" s="381"/>
      <c r="T22" s="363"/>
    </row>
    <row r="23" spans="1:23" s="49" customFormat="1" ht="30" customHeight="1" thickBot="1" x14ac:dyDescent="0.25">
      <c r="A23" s="406">
        <v>5</v>
      </c>
      <c r="B23" s="352" t="e">
        <f>Identificación!#REF!</f>
        <v>#REF!</v>
      </c>
      <c r="C23" s="409" t="e">
        <f>Identificación!#REF!</f>
        <v>#REF!</v>
      </c>
      <c r="D23" s="352" t="e">
        <f>Identificación!#REF!</f>
        <v>#REF!</v>
      </c>
      <c r="E23" s="412" t="e">
        <f>Identificación!#REF!</f>
        <v>#REF!</v>
      </c>
      <c r="F23" s="352" t="e">
        <f>Identificación!#REF!</f>
        <v>#REF!</v>
      </c>
      <c r="G23" s="44" t="e">
        <f>Identificación!#REF!</f>
        <v>#REF!</v>
      </c>
      <c r="H23" s="43" t="e">
        <f>Identificación!#REF!</f>
        <v>#REF!</v>
      </c>
      <c r="I23" s="43" t="e">
        <f>Identificación!#REF!</f>
        <v>#REF!</v>
      </c>
      <c r="J23" s="45" t="e">
        <f>Identificación!#REF!</f>
        <v>#REF!</v>
      </c>
      <c r="K23" s="98"/>
      <c r="L23" s="46"/>
      <c r="M23" s="46"/>
      <c r="N23" s="46"/>
      <c r="O23" s="384"/>
      <c r="P23" s="385"/>
      <c r="Q23" s="80" t="e">
        <f>K23/H23</f>
        <v>#REF!</v>
      </c>
      <c r="R23" s="55" t="e">
        <f>Q23/3</f>
        <v>#REF!</v>
      </c>
      <c r="S23" s="362"/>
      <c r="T23" s="377"/>
      <c r="W23" s="91"/>
    </row>
    <row r="24" spans="1:23" s="49" customFormat="1" ht="30" customHeight="1" thickBot="1" x14ac:dyDescent="0.25">
      <c r="A24" s="407"/>
      <c r="B24" s="353"/>
      <c r="C24" s="410"/>
      <c r="D24" s="353"/>
      <c r="E24" s="413"/>
      <c r="F24" s="353"/>
      <c r="G24" s="57" t="e">
        <f>Identificación!#REF!</f>
        <v>#REF!</v>
      </c>
      <c r="H24" s="56" t="e">
        <f>Identificación!#REF!</f>
        <v>#REF!</v>
      </c>
      <c r="I24" s="56" t="e">
        <f>Identificación!#REF!</f>
        <v>#REF!</v>
      </c>
      <c r="J24" s="58" t="e">
        <f>Identificación!#REF!</f>
        <v>#REF!</v>
      </c>
      <c r="K24" s="130"/>
      <c r="L24" s="59"/>
      <c r="M24" s="59"/>
      <c r="N24" s="59"/>
      <c r="O24" s="152"/>
      <c r="P24" s="153"/>
      <c r="Q24" s="136"/>
      <c r="R24" s="137"/>
      <c r="S24" s="138"/>
      <c r="T24" s="120"/>
      <c r="W24" s="91"/>
    </row>
    <row r="25" spans="1:23" s="49" customFormat="1" ht="30" customHeight="1" thickBot="1" x14ac:dyDescent="0.25">
      <c r="A25" s="420"/>
      <c r="B25" s="365"/>
      <c r="C25" s="421"/>
      <c r="D25" s="365"/>
      <c r="E25" s="422"/>
      <c r="F25" s="365"/>
      <c r="G25" s="157" t="e">
        <f>Identificación!#REF!</f>
        <v>#REF!</v>
      </c>
      <c r="H25" s="156" t="e">
        <f>Identificación!#REF!</f>
        <v>#REF!</v>
      </c>
      <c r="I25" s="156" t="e">
        <f>Identificación!#REF!</f>
        <v>#REF!</v>
      </c>
      <c r="J25" s="158" t="e">
        <f>Identificación!#REF!</f>
        <v>#REF!</v>
      </c>
      <c r="K25" s="168"/>
      <c r="L25" s="169"/>
      <c r="M25" s="169"/>
      <c r="N25" s="169"/>
      <c r="O25" s="172"/>
      <c r="P25" s="173"/>
      <c r="Q25" s="136"/>
      <c r="R25" s="137"/>
      <c r="S25" s="138"/>
      <c r="T25" s="120"/>
      <c r="W25" s="91"/>
    </row>
    <row r="26" spans="1:23" s="49" customFormat="1" ht="30" customHeight="1" thickBot="1" x14ac:dyDescent="0.25">
      <c r="A26" s="406">
        <v>6</v>
      </c>
      <c r="B26" s="352" t="e">
        <f>Identificación!#REF!</f>
        <v>#REF!</v>
      </c>
      <c r="C26" s="409" t="e">
        <f>Identificación!#REF!</f>
        <v>#REF!</v>
      </c>
      <c r="D26" s="352" t="e">
        <f>Identificación!#REF!</f>
        <v>#REF!</v>
      </c>
      <c r="E26" s="412" t="e">
        <f>Identificación!#REF!</f>
        <v>#REF!</v>
      </c>
      <c r="F26" s="352" t="e">
        <f>Identificación!#REF!</f>
        <v>#REF!</v>
      </c>
      <c r="G26" s="44" t="e">
        <f>Identificación!#REF!</f>
        <v>#REF!</v>
      </c>
      <c r="H26" s="43" t="e">
        <f>Identificación!#REF!</f>
        <v>#REF!</v>
      </c>
      <c r="I26" s="43" t="e">
        <f>Identificación!#REF!</f>
        <v>#REF!</v>
      </c>
      <c r="J26" s="45" t="e">
        <f>Identificación!#REF!</f>
        <v>#REF!</v>
      </c>
      <c r="K26" s="98"/>
      <c r="L26" s="46"/>
      <c r="M26" s="46"/>
      <c r="N26" s="46"/>
      <c r="O26" s="384"/>
      <c r="P26" s="385"/>
      <c r="Q26" s="170" t="e">
        <f>K26/H26</f>
        <v>#REF!</v>
      </c>
      <c r="R26" s="63" t="e">
        <f>Q26/1</f>
        <v>#REF!</v>
      </c>
      <c r="S26" s="86" t="e">
        <f>(R26/$T$10)</f>
        <v>#REF!</v>
      </c>
      <c r="T26" s="64" t="e">
        <f>IF(S26=$U$10, "CUMPLIDO", "PENDIENTE")</f>
        <v>#REF!</v>
      </c>
      <c r="U26" s="110"/>
    </row>
    <row r="27" spans="1:23" s="49" customFormat="1" ht="30" customHeight="1" thickBot="1" x14ac:dyDescent="0.25">
      <c r="A27" s="407"/>
      <c r="B27" s="353"/>
      <c r="C27" s="410"/>
      <c r="D27" s="353"/>
      <c r="E27" s="413"/>
      <c r="F27" s="353"/>
      <c r="G27" s="57" t="e">
        <f>Identificación!#REF!</f>
        <v>#REF!</v>
      </c>
      <c r="H27" s="56" t="e">
        <f>Identificación!#REF!</f>
        <v>#REF!</v>
      </c>
      <c r="I27" s="56" t="e">
        <f>Identificación!#REF!</f>
        <v>#REF!</v>
      </c>
      <c r="J27" s="58" t="e">
        <f>Identificación!#REF!</f>
        <v>#REF!</v>
      </c>
      <c r="K27" s="130"/>
      <c r="L27" s="59"/>
      <c r="M27" s="59"/>
      <c r="N27" s="59"/>
      <c r="O27" s="152"/>
      <c r="P27" s="153"/>
      <c r="Q27" s="171"/>
      <c r="R27" s="66"/>
      <c r="S27" s="89"/>
      <c r="T27" s="119"/>
      <c r="U27" s="110"/>
    </row>
    <row r="28" spans="1:23" s="49" customFormat="1" ht="30" customHeight="1" thickBot="1" x14ac:dyDescent="0.25">
      <c r="A28" s="420"/>
      <c r="B28" s="365"/>
      <c r="C28" s="421"/>
      <c r="D28" s="365"/>
      <c r="E28" s="422"/>
      <c r="F28" s="365"/>
      <c r="G28" s="157" t="e">
        <f>Identificación!#REF!</f>
        <v>#REF!</v>
      </c>
      <c r="H28" s="156" t="e">
        <f>Identificación!#REF!</f>
        <v>#REF!</v>
      </c>
      <c r="I28" s="156" t="e">
        <f>Identificación!#REF!</f>
        <v>#REF!</v>
      </c>
      <c r="J28" s="158" t="e">
        <f>Identificación!#REF!</f>
        <v>#REF!</v>
      </c>
      <c r="K28" s="168"/>
      <c r="L28" s="169"/>
      <c r="M28" s="169"/>
      <c r="N28" s="169"/>
      <c r="O28" s="172"/>
      <c r="P28" s="173"/>
      <c r="Q28" s="171"/>
      <c r="R28" s="66"/>
      <c r="S28" s="89"/>
      <c r="T28" s="119"/>
      <c r="U28" s="110"/>
    </row>
    <row r="29" spans="1:23" s="49" customFormat="1" ht="30" customHeight="1" x14ac:dyDescent="0.2">
      <c r="A29" s="406">
        <v>7</v>
      </c>
      <c r="B29" s="352" t="e">
        <f>Identificación!#REF!</f>
        <v>#REF!</v>
      </c>
      <c r="C29" s="409" t="e">
        <f>Identificación!#REF!</f>
        <v>#REF!</v>
      </c>
      <c r="D29" s="352" t="e">
        <f>Identificación!#REF!</f>
        <v>#REF!</v>
      </c>
      <c r="E29" s="412" t="e">
        <f>Identificación!#REF!</f>
        <v>#REF!</v>
      </c>
      <c r="F29" s="352" t="e">
        <f>Identificación!#REF!</f>
        <v>#REF!</v>
      </c>
      <c r="G29" s="44" t="e">
        <f>Identificación!#REF!</f>
        <v>#REF!</v>
      </c>
      <c r="H29" s="43" t="e">
        <f>Identificación!#REF!</f>
        <v>#REF!</v>
      </c>
      <c r="I29" s="43" t="e">
        <f>Identificación!#REF!</f>
        <v>#REF!</v>
      </c>
      <c r="J29" s="45" t="e">
        <f>Identificación!#REF!</f>
        <v>#REF!</v>
      </c>
      <c r="K29" s="98"/>
      <c r="L29" s="46"/>
      <c r="M29" s="46"/>
      <c r="N29" s="46"/>
      <c r="O29" s="384"/>
      <c r="P29" s="385"/>
      <c r="Q29" s="78" t="e">
        <f>K29/H29</f>
        <v>#REF!</v>
      </c>
      <c r="R29" s="48" t="e">
        <f>Q29/1</f>
        <v>#REF!</v>
      </c>
      <c r="S29" s="87" t="e">
        <f>R29/$T$10</f>
        <v>#REF!</v>
      </c>
      <c r="T29" s="378" t="e">
        <f>IF(AND(S29=$U$10,S32=$U$10), "CUMPLIDO", "PENDIENTE")</f>
        <v>#REF!</v>
      </c>
    </row>
    <row r="30" spans="1:23" s="49" customFormat="1" ht="30" customHeight="1" x14ac:dyDescent="0.2">
      <c r="A30" s="407"/>
      <c r="B30" s="353"/>
      <c r="C30" s="410"/>
      <c r="D30" s="353"/>
      <c r="E30" s="413"/>
      <c r="F30" s="353"/>
      <c r="G30" s="57" t="e">
        <f>Identificación!#REF!</f>
        <v>#REF!</v>
      </c>
      <c r="H30" s="56" t="e">
        <f>Identificación!#REF!</f>
        <v>#REF!</v>
      </c>
      <c r="I30" s="56" t="e">
        <f>Identificación!#REF!</f>
        <v>#REF!</v>
      </c>
      <c r="J30" s="58" t="e">
        <f>Identificación!#REF!</f>
        <v>#REF!</v>
      </c>
      <c r="K30" s="130"/>
      <c r="L30" s="59"/>
      <c r="M30" s="59"/>
      <c r="N30" s="59"/>
      <c r="O30" s="152"/>
      <c r="P30" s="153"/>
      <c r="Q30" s="131"/>
      <c r="R30" s="127"/>
      <c r="S30" s="88"/>
      <c r="T30" s="379"/>
    </row>
    <row r="31" spans="1:23" s="49" customFormat="1" ht="30" customHeight="1" thickBot="1" x14ac:dyDescent="0.25">
      <c r="A31" s="420"/>
      <c r="B31" s="365"/>
      <c r="C31" s="421"/>
      <c r="D31" s="365"/>
      <c r="E31" s="422"/>
      <c r="F31" s="365"/>
      <c r="G31" s="157" t="e">
        <f>Identificación!#REF!</f>
        <v>#REF!</v>
      </c>
      <c r="H31" s="156" t="e">
        <f>Identificación!#REF!</f>
        <v>#REF!</v>
      </c>
      <c r="I31" s="156" t="e">
        <f>Identificación!#REF!</f>
        <v>#REF!</v>
      </c>
      <c r="J31" s="158" t="e">
        <f>Identificación!#REF!</f>
        <v>#REF!</v>
      </c>
      <c r="K31" s="168"/>
      <c r="L31" s="169"/>
      <c r="M31" s="169"/>
      <c r="N31" s="169"/>
      <c r="O31" s="172"/>
      <c r="P31" s="173"/>
      <c r="Q31" s="131"/>
      <c r="R31" s="127"/>
      <c r="S31" s="88"/>
      <c r="T31" s="379"/>
    </row>
    <row r="32" spans="1:23" s="49" customFormat="1" ht="30" customHeight="1" thickBot="1" x14ac:dyDescent="0.25">
      <c r="A32" s="406">
        <v>8</v>
      </c>
      <c r="B32" s="352" t="e">
        <f>Identificación!#REF!</f>
        <v>#REF!</v>
      </c>
      <c r="C32" s="409" t="e">
        <f>Identificación!#REF!</f>
        <v>#REF!</v>
      </c>
      <c r="D32" s="352" t="e">
        <f>Identificación!#REF!</f>
        <v>#REF!</v>
      </c>
      <c r="E32" s="412" t="e">
        <f>Identificación!#REF!</f>
        <v>#REF!</v>
      </c>
      <c r="F32" s="352" t="e">
        <f>Identificación!#REF!</f>
        <v>#REF!</v>
      </c>
      <c r="G32" s="44" t="e">
        <f>Identificación!#REF!</f>
        <v>#REF!</v>
      </c>
      <c r="H32" s="43" t="e">
        <f>Identificación!#REF!</f>
        <v>#REF!</v>
      </c>
      <c r="I32" s="43" t="e">
        <f>Identificación!#REF!</f>
        <v>#REF!</v>
      </c>
      <c r="J32" s="45" t="e">
        <f>Identificación!#REF!</f>
        <v>#REF!</v>
      </c>
      <c r="K32" s="98"/>
      <c r="L32" s="46"/>
      <c r="M32" s="46"/>
      <c r="N32" s="46"/>
      <c r="O32" s="384"/>
      <c r="P32" s="385"/>
      <c r="Q32" s="80" t="e">
        <f>K32/H32</f>
        <v>#REF!</v>
      </c>
      <c r="R32" s="55" t="e">
        <f>Q32/1</f>
        <v>#REF!</v>
      </c>
      <c r="S32" s="88" t="e">
        <f>R32/$T$10</f>
        <v>#REF!</v>
      </c>
      <c r="T32" s="359"/>
    </row>
    <row r="33" spans="1:21" s="49" customFormat="1" ht="30" customHeight="1" thickBot="1" x14ac:dyDescent="0.25">
      <c r="A33" s="407"/>
      <c r="B33" s="353"/>
      <c r="C33" s="410"/>
      <c r="D33" s="353"/>
      <c r="E33" s="413"/>
      <c r="F33" s="353"/>
      <c r="G33" s="57" t="e">
        <f>Identificación!#REF!</f>
        <v>#REF!</v>
      </c>
      <c r="H33" s="56" t="e">
        <f>Identificación!#REF!</f>
        <v>#REF!</v>
      </c>
      <c r="I33" s="56" t="e">
        <f>Identificación!#REF!</f>
        <v>#REF!</v>
      </c>
      <c r="J33" s="58" t="e">
        <f>Identificación!#REF!</f>
        <v>#REF!</v>
      </c>
      <c r="K33" s="130"/>
      <c r="L33" s="59"/>
      <c r="M33" s="59"/>
      <c r="N33" s="59"/>
      <c r="O33" s="152"/>
      <c r="P33" s="153"/>
      <c r="Q33" s="136"/>
      <c r="R33" s="137"/>
      <c r="S33" s="139"/>
      <c r="T33" s="120"/>
    </row>
    <row r="34" spans="1:21" s="49" customFormat="1" ht="30" customHeight="1" thickBot="1" x14ac:dyDescent="0.25">
      <c r="A34" s="420"/>
      <c r="B34" s="365"/>
      <c r="C34" s="421"/>
      <c r="D34" s="365"/>
      <c r="E34" s="422"/>
      <c r="F34" s="365"/>
      <c r="G34" s="157" t="e">
        <f>Identificación!#REF!</f>
        <v>#REF!</v>
      </c>
      <c r="H34" s="156" t="e">
        <f>Identificación!#REF!</f>
        <v>#REF!</v>
      </c>
      <c r="I34" s="156" t="e">
        <f>Identificación!#REF!</f>
        <v>#REF!</v>
      </c>
      <c r="J34" s="158" t="e">
        <f>Identificación!#REF!</f>
        <v>#REF!</v>
      </c>
      <c r="K34" s="168"/>
      <c r="L34" s="169"/>
      <c r="M34" s="169"/>
      <c r="N34" s="169"/>
      <c r="O34" s="172"/>
      <c r="P34" s="173"/>
      <c r="Q34" s="136"/>
      <c r="R34" s="137"/>
      <c r="S34" s="139"/>
      <c r="T34" s="120"/>
    </row>
    <row r="35" spans="1:21" s="49" customFormat="1" ht="30" customHeight="1" thickBot="1" x14ac:dyDescent="0.25">
      <c r="A35" s="406">
        <v>9</v>
      </c>
      <c r="B35" s="352" t="e">
        <f>Identificación!#REF!</f>
        <v>#REF!</v>
      </c>
      <c r="C35" s="409" t="e">
        <f>Identificación!#REF!</f>
        <v>#REF!</v>
      </c>
      <c r="D35" s="352" t="e">
        <f>Identificación!#REF!</f>
        <v>#REF!</v>
      </c>
      <c r="E35" s="412" t="e">
        <f>Identificación!#REF!</f>
        <v>#REF!</v>
      </c>
      <c r="F35" s="352" t="e">
        <f>Identificación!#REF!</f>
        <v>#REF!</v>
      </c>
      <c r="G35" s="44" t="e">
        <f>Identificación!#REF!</f>
        <v>#REF!</v>
      </c>
      <c r="H35" s="43" t="e">
        <f>Identificación!#REF!</f>
        <v>#REF!</v>
      </c>
      <c r="I35" s="43" t="e">
        <f>Identificación!#REF!</f>
        <v>#REF!</v>
      </c>
      <c r="J35" s="45" t="e">
        <f>Identificación!#REF!</f>
        <v>#REF!</v>
      </c>
      <c r="K35" s="98"/>
      <c r="L35" s="46"/>
      <c r="M35" s="46"/>
      <c r="N35" s="46"/>
      <c r="O35" s="384"/>
      <c r="P35" s="385"/>
      <c r="Q35" s="170" t="e">
        <f>K35/H35</f>
        <v>#REF!</v>
      </c>
      <c r="R35" s="63" t="e">
        <f>Q35/1</f>
        <v>#REF!</v>
      </c>
      <c r="S35" s="86" t="e">
        <f>R35/$T$10</f>
        <v>#REF!</v>
      </c>
      <c r="T35" s="64" t="e">
        <f>IF(S35=$U$10, "CUMPLIDO", "PENDIENTE")</f>
        <v>#REF!</v>
      </c>
      <c r="U35" s="110"/>
    </row>
    <row r="36" spans="1:21" s="49" customFormat="1" ht="30" customHeight="1" thickBot="1" x14ac:dyDescent="0.25">
      <c r="A36" s="407"/>
      <c r="B36" s="353"/>
      <c r="C36" s="410"/>
      <c r="D36" s="353"/>
      <c r="E36" s="413"/>
      <c r="F36" s="353"/>
      <c r="G36" s="57" t="e">
        <f>Identificación!#REF!</f>
        <v>#REF!</v>
      </c>
      <c r="H36" s="56" t="e">
        <f>Identificación!#REF!</f>
        <v>#REF!</v>
      </c>
      <c r="I36" s="56" t="e">
        <f>Identificación!#REF!</f>
        <v>#REF!</v>
      </c>
      <c r="J36" s="58" t="e">
        <f>Identificación!#REF!</f>
        <v>#REF!</v>
      </c>
      <c r="K36" s="130"/>
      <c r="L36" s="59"/>
      <c r="M36" s="59"/>
      <c r="N36" s="59"/>
      <c r="O36" s="152"/>
      <c r="P36" s="153"/>
      <c r="Q36" s="170"/>
      <c r="R36" s="63"/>
      <c r="S36" s="86"/>
      <c r="T36" s="64"/>
      <c r="U36" s="110"/>
    </row>
    <row r="37" spans="1:21" s="49" customFormat="1" ht="30" customHeight="1" thickBot="1" x14ac:dyDescent="0.25">
      <c r="A37" s="420"/>
      <c r="B37" s="365"/>
      <c r="C37" s="421"/>
      <c r="D37" s="365"/>
      <c r="E37" s="422"/>
      <c r="F37" s="365"/>
      <c r="G37" s="157" t="e">
        <f>Identificación!#REF!</f>
        <v>#REF!</v>
      </c>
      <c r="H37" s="156" t="e">
        <f>Identificación!#REF!</f>
        <v>#REF!</v>
      </c>
      <c r="I37" s="156" t="e">
        <f>Identificación!#REF!</f>
        <v>#REF!</v>
      </c>
      <c r="J37" s="158" t="e">
        <f>Identificación!#REF!</f>
        <v>#REF!</v>
      </c>
      <c r="K37" s="168"/>
      <c r="L37" s="169"/>
      <c r="M37" s="169"/>
      <c r="N37" s="169"/>
      <c r="O37" s="172"/>
      <c r="P37" s="173"/>
      <c r="Q37" s="170"/>
      <c r="R37" s="63"/>
      <c r="S37" s="86"/>
      <c r="T37" s="64"/>
      <c r="U37" s="110"/>
    </row>
    <row r="38" spans="1:21" s="49" customFormat="1" ht="30" customHeight="1" thickBot="1" x14ac:dyDescent="0.25">
      <c r="A38" s="406">
        <v>10</v>
      </c>
      <c r="B38" s="352" t="e">
        <f>Identificación!#REF!</f>
        <v>#REF!</v>
      </c>
      <c r="C38" s="409" t="e">
        <f>Identificación!#REF!</f>
        <v>#REF!</v>
      </c>
      <c r="D38" s="352" t="e">
        <f>Identificación!#REF!</f>
        <v>#REF!</v>
      </c>
      <c r="E38" s="412" t="e">
        <f>Identificación!#REF!</f>
        <v>#REF!</v>
      </c>
      <c r="F38" s="352" t="e">
        <f>Identificación!#REF!</f>
        <v>#REF!</v>
      </c>
      <c r="G38" s="44" t="e">
        <f>Identificación!#REF!</f>
        <v>#REF!</v>
      </c>
      <c r="H38" s="43" t="e">
        <f>Identificación!#REF!</f>
        <v>#REF!</v>
      </c>
      <c r="I38" s="43" t="e">
        <f>Identificación!#REF!</f>
        <v>#REF!</v>
      </c>
      <c r="J38" s="45" t="e">
        <f>Identificación!#REF!</f>
        <v>#REF!</v>
      </c>
      <c r="K38" s="98"/>
      <c r="L38" s="46"/>
      <c r="M38" s="46"/>
      <c r="N38" s="46"/>
      <c r="O38" s="384"/>
      <c r="P38" s="385"/>
      <c r="Q38" s="170" t="e">
        <f>K38/H38</f>
        <v>#REF!</v>
      </c>
      <c r="R38" s="63" t="e">
        <f>Q38/1</f>
        <v>#REF!</v>
      </c>
      <c r="S38" s="86" t="e">
        <f>R38/$T$10</f>
        <v>#REF!</v>
      </c>
      <c r="T38" s="64" t="e">
        <f>IF(S38=$U$10, "CUMPLIDO", "PENDIENTE")</f>
        <v>#REF!</v>
      </c>
    </row>
    <row r="39" spans="1:21" s="49" customFormat="1" ht="30" customHeight="1" thickBot="1" x14ac:dyDescent="0.25">
      <c r="A39" s="407"/>
      <c r="B39" s="353"/>
      <c r="C39" s="410"/>
      <c r="D39" s="353"/>
      <c r="E39" s="413"/>
      <c r="F39" s="353"/>
      <c r="G39" s="57" t="e">
        <f>Identificación!#REF!</f>
        <v>#REF!</v>
      </c>
      <c r="H39" s="56" t="e">
        <f>Identificación!#REF!</f>
        <v>#REF!</v>
      </c>
      <c r="I39" s="56" t="e">
        <f>Identificación!#REF!</f>
        <v>#REF!</v>
      </c>
      <c r="J39" s="58" t="e">
        <f>Identificación!#REF!</f>
        <v>#REF!</v>
      </c>
      <c r="K39" s="130"/>
      <c r="L39" s="59"/>
      <c r="M39" s="59"/>
      <c r="N39" s="59"/>
      <c r="O39" s="152"/>
      <c r="P39" s="153"/>
      <c r="Q39" s="170"/>
      <c r="R39" s="63"/>
      <c r="S39" s="86"/>
      <c r="T39" s="64"/>
    </row>
    <row r="40" spans="1:21" s="49" customFormat="1" ht="30" customHeight="1" thickBot="1" x14ac:dyDescent="0.25">
      <c r="A40" s="420"/>
      <c r="B40" s="365"/>
      <c r="C40" s="421"/>
      <c r="D40" s="365"/>
      <c r="E40" s="422"/>
      <c r="F40" s="365"/>
      <c r="G40" s="157" t="e">
        <f>Identificación!#REF!</f>
        <v>#REF!</v>
      </c>
      <c r="H40" s="156" t="e">
        <f>Identificación!#REF!</f>
        <v>#REF!</v>
      </c>
      <c r="I40" s="156" t="e">
        <f>Identificación!#REF!</f>
        <v>#REF!</v>
      </c>
      <c r="J40" s="158" t="e">
        <f>Identificación!#REF!</f>
        <v>#REF!</v>
      </c>
      <c r="K40" s="168"/>
      <c r="L40" s="169"/>
      <c r="M40" s="169"/>
      <c r="N40" s="169"/>
      <c r="O40" s="172"/>
      <c r="P40" s="173"/>
      <c r="Q40" s="170"/>
      <c r="R40" s="63"/>
      <c r="S40" s="86"/>
      <c r="T40" s="64"/>
    </row>
    <row r="41" spans="1:21" s="49" customFormat="1" ht="39.75" customHeight="1" thickBot="1" x14ac:dyDescent="0.25">
      <c r="A41" s="406">
        <v>11</v>
      </c>
      <c r="B41" s="352" t="e">
        <f>Identificación!#REF!</f>
        <v>#REF!</v>
      </c>
      <c r="C41" s="409" t="e">
        <f>Identificación!#REF!</f>
        <v>#REF!</v>
      </c>
      <c r="D41" s="352" t="e">
        <f>Identificación!#REF!</f>
        <v>#REF!</v>
      </c>
      <c r="E41" s="412" t="e">
        <f>Identificación!#REF!</f>
        <v>#REF!</v>
      </c>
      <c r="F41" s="352" t="e">
        <f>Identificación!#REF!</f>
        <v>#REF!</v>
      </c>
      <c r="G41" s="44" t="e">
        <f>Identificación!#REF!</f>
        <v>#REF!</v>
      </c>
      <c r="H41" s="43" t="e">
        <f>Identificación!#REF!</f>
        <v>#REF!</v>
      </c>
      <c r="I41" s="43" t="e">
        <f>Identificación!#REF!</f>
        <v>#REF!</v>
      </c>
      <c r="J41" s="45" t="e">
        <f>Identificación!#REF!</f>
        <v>#REF!</v>
      </c>
      <c r="K41" s="98"/>
      <c r="L41" s="46"/>
      <c r="M41" s="46"/>
      <c r="N41" s="46"/>
      <c r="O41" s="384"/>
      <c r="P41" s="385"/>
      <c r="Q41" s="170" t="e">
        <f>K41/H41</f>
        <v>#REF!</v>
      </c>
      <c r="R41" s="63" t="e">
        <f>Q41/1</f>
        <v>#REF!</v>
      </c>
      <c r="S41" s="86" t="e">
        <f>R41/$T$10</f>
        <v>#REF!</v>
      </c>
      <c r="T41" s="64" t="e">
        <f>IF(S41=$U$10, "CUMPLIDO", "PENDIENTE")</f>
        <v>#REF!</v>
      </c>
    </row>
    <row r="42" spans="1:21" s="49" customFormat="1" ht="30" customHeight="1" thickBot="1" x14ac:dyDescent="0.25">
      <c r="A42" s="407"/>
      <c r="B42" s="353"/>
      <c r="C42" s="410"/>
      <c r="D42" s="353"/>
      <c r="E42" s="413"/>
      <c r="F42" s="353"/>
      <c r="G42" s="57" t="e">
        <f>Identificación!#REF!</f>
        <v>#REF!</v>
      </c>
      <c r="H42" s="56" t="e">
        <f>Identificación!#REF!</f>
        <v>#REF!</v>
      </c>
      <c r="I42" s="56" t="e">
        <f>Identificación!#REF!</f>
        <v>#REF!</v>
      </c>
      <c r="J42" s="58" t="e">
        <f>Identificación!#REF!</f>
        <v>#REF!</v>
      </c>
      <c r="K42" s="130"/>
      <c r="L42" s="59"/>
      <c r="M42" s="59"/>
      <c r="N42" s="59"/>
      <c r="O42" s="152"/>
      <c r="P42" s="153"/>
      <c r="Q42" s="170"/>
      <c r="R42" s="63"/>
      <c r="S42" s="86"/>
      <c r="T42" s="64"/>
    </row>
    <row r="43" spans="1:21" s="49" customFormat="1" ht="30" customHeight="1" thickBot="1" x14ac:dyDescent="0.25">
      <c r="A43" s="420"/>
      <c r="B43" s="365"/>
      <c r="C43" s="421"/>
      <c r="D43" s="365"/>
      <c r="E43" s="422"/>
      <c r="F43" s="365"/>
      <c r="G43" s="157" t="e">
        <f>Identificación!#REF!</f>
        <v>#REF!</v>
      </c>
      <c r="H43" s="156" t="e">
        <f>Identificación!#REF!</f>
        <v>#REF!</v>
      </c>
      <c r="I43" s="156" t="e">
        <f>Identificación!#REF!</f>
        <v>#REF!</v>
      </c>
      <c r="J43" s="158" t="e">
        <f>Identificación!#REF!</f>
        <v>#REF!</v>
      </c>
      <c r="K43" s="168"/>
      <c r="L43" s="169"/>
      <c r="M43" s="169"/>
      <c r="N43" s="169"/>
      <c r="O43" s="172"/>
      <c r="P43" s="173"/>
      <c r="Q43" s="170"/>
      <c r="R43" s="63"/>
      <c r="S43" s="86"/>
      <c r="T43" s="64"/>
    </row>
    <row r="44" spans="1:21" s="49" customFormat="1" ht="30" customHeight="1" thickBot="1" x14ac:dyDescent="0.25">
      <c r="A44" s="406">
        <v>12</v>
      </c>
      <c r="B44" s="352" t="e">
        <f>Identificación!#REF!</f>
        <v>#REF!</v>
      </c>
      <c r="C44" s="409" t="e">
        <f>Identificación!#REF!</f>
        <v>#REF!</v>
      </c>
      <c r="D44" s="352" t="e">
        <f>Identificación!#REF!</f>
        <v>#REF!</v>
      </c>
      <c r="E44" s="412" t="e">
        <f>Identificación!#REF!</f>
        <v>#REF!</v>
      </c>
      <c r="F44" s="352" t="e">
        <f>Identificación!#REF!</f>
        <v>#REF!</v>
      </c>
      <c r="G44" s="44" t="e">
        <f>Identificación!#REF!</f>
        <v>#REF!</v>
      </c>
      <c r="H44" s="43" t="e">
        <f>Identificación!#REF!</f>
        <v>#REF!</v>
      </c>
      <c r="I44" s="43" t="e">
        <f>Identificación!#REF!</f>
        <v>#REF!</v>
      </c>
      <c r="J44" s="45" t="e">
        <f>Identificación!#REF!</f>
        <v>#REF!</v>
      </c>
      <c r="K44" s="98"/>
      <c r="L44" s="46"/>
      <c r="M44" s="46"/>
      <c r="N44" s="46"/>
      <c r="O44" s="384"/>
      <c r="P44" s="385"/>
      <c r="Q44" s="170" t="e">
        <f>K44/H44</f>
        <v>#REF!</v>
      </c>
      <c r="R44" s="63" t="e">
        <f>Q44/1</f>
        <v>#REF!</v>
      </c>
      <c r="S44" s="86" t="e">
        <f>R44/$T$10</f>
        <v>#REF!</v>
      </c>
      <c r="T44" s="64" t="e">
        <f>IF(S44=$U$10, "CUMPLIDO", "PENDIENTE")</f>
        <v>#REF!</v>
      </c>
      <c r="U44" s="110"/>
    </row>
    <row r="45" spans="1:21" s="49" customFormat="1" ht="30" customHeight="1" thickBot="1" x14ac:dyDescent="0.25">
      <c r="A45" s="407"/>
      <c r="B45" s="353"/>
      <c r="C45" s="410"/>
      <c r="D45" s="353"/>
      <c r="E45" s="413"/>
      <c r="F45" s="353"/>
      <c r="G45" s="57" t="e">
        <f>Identificación!#REF!</f>
        <v>#REF!</v>
      </c>
      <c r="H45" s="56" t="e">
        <f>Identificación!#REF!</f>
        <v>#REF!</v>
      </c>
      <c r="I45" s="56" t="e">
        <f>Identificación!#REF!</f>
        <v>#REF!</v>
      </c>
      <c r="J45" s="58" t="e">
        <f>Identificación!#REF!</f>
        <v>#REF!</v>
      </c>
      <c r="K45" s="130"/>
      <c r="L45" s="59"/>
      <c r="M45" s="59"/>
      <c r="N45" s="59"/>
      <c r="O45" s="152"/>
      <c r="P45" s="153"/>
      <c r="Q45" s="170"/>
      <c r="R45" s="63"/>
      <c r="S45" s="86"/>
      <c r="T45" s="64"/>
      <c r="U45" s="110"/>
    </row>
    <row r="46" spans="1:21" s="49" customFormat="1" ht="30" customHeight="1" thickBot="1" x14ac:dyDescent="0.25">
      <c r="A46" s="420"/>
      <c r="B46" s="365"/>
      <c r="C46" s="421"/>
      <c r="D46" s="365"/>
      <c r="E46" s="422"/>
      <c r="F46" s="365"/>
      <c r="G46" s="157" t="e">
        <f>Identificación!#REF!</f>
        <v>#REF!</v>
      </c>
      <c r="H46" s="156" t="e">
        <f>Identificación!#REF!</f>
        <v>#REF!</v>
      </c>
      <c r="I46" s="156" t="e">
        <f>Identificación!#REF!</f>
        <v>#REF!</v>
      </c>
      <c r="J46" s="158" t="e">
        <f>Identificación!#REF!</f>
        <v>#REF!</v>
      </c>
      <c r="K46" s="168"/>
      <c r="L46" s="169"/>
      <c r="M46" s="169"/>
      <c r="N46" s="169"/>
      <c r="O46" s="172"/>
      <c r="P46" s="173"/>
      <c r="Q46" s="170"/>
      <c r="R46" s="63"/>
      <c r="S46" s="86"/>
      <c r="T46" s="64"/>
      <c r="U46" s="110"/>
    </row>
    <row r="47" spans="1:21" s="49" customFormat="1" ht="30" customHeight="1" thickBot="1" x14ac:dyDescent="0.25">
      <c r="A47" s="406">
        <v>13</v>
      </c>
      <c r="B47" s="352" t="e">
        <f>Identificación!#REF!</f>
        <v>#REF!</v>
      </c>
      <c r="C47" s="409" t="e">
        <f>Identificación!#REF!</f>
        <v>#REF!</v>
      </c>
      <c r="D47" s="352" t="e">
        <f>Identificación!#REF!</f>
        <v>#REF!</v>
      </c>
      <c r="E47" s="412" t="e">
        <f>Identificación!#REF!</f>
        <v>#REF!</v>
      </c>
      <c r="F47" s="352" t="e">
        <f>Identificación!#REF!</f>
        <v>#REF!</v>
      </c>
      <c r="G47" s="44" t="e">
        <f>Identificación!#REF!</f>
        <v>#REF!</v>
      </c>
      <c r="H47" s="43" t="e">
        <f>Identificación!#REF!</f>
        <v>#REF!</v>
      </c>
      <c r="I47" s="43" t="e">
        <f>Identificación!#REF!</f>
        <v>#REF!</v>
      </c>
      <c r="J47" s="45" t="e">
        <f>Identificación!#REF!</f>
        <v>#REF!</v>
      </c>
      <c r="K47" s="98"/>
      <c r="L47" s="46"/>
      <c r="M47" s="46"/>
      <c r="N47" s="46"/>
      <c r="O47" s="384"/>
      <c r="P47" s="385"/>
      <c r="Q47" s="170" t="e">
        <f>K47/H47</f>
        <v>#REF!</v>
      </c>
      <c r="R47" s="63" t="e">
        <f>Q47/1</f>
        <v>#REF!</v>
      </c>
      <c r="S47" s="86" t="e">
        <f>R47/$T$10</f>
        <v>#REF!</v>
      </c>
      <c r="T47" s="64" t="e">
        <f>IF(S47=$U$10, "CUMPLIDO", "PENDIENTE")</f>
        <v>#REF!</v>
      </c>
      <c r="U47" s="110"/>
    </row>
    <row r="48" spans="1:21" s="49" customFormat="1" ht="30" customHeight="1" thickBot="1" x14ac:dyDescent="0.25">
      <c r="A48" s="407"/>
      <c r="B48" s="353"/>
      <c r="C48" s="410"/>
      <c r="D48" s="353"/>
      <c r="E48" s="413"/>
      <c r="F48" s="353"/>
      <c r="G48" s="57" t="e">
        <f>Identificación!#REF!</f>
        <v>#REF!</v>
      </c>
      <c r="H48" s="56" t="e">
        <f>Identificación!#REF!</f>
        <v>#REF!</v>
      </c>
      <c r="I48" s="56" t="e">
        <f>Identificación!#REF!</f>
        <v>#REF!</v>
      </c>
      <c r="J48" s="58" t="e">
        <f>Identificación!#REF!</f>
        <v>#REF!</v>
      </c>
      <c r="K48" s="130"/>
      <c r="L48" s="59"/>
      <c r="M48" s="59"/>
      <c r="N48" s="59"/>
      <c r="O48" s="152"/>
      <c r="P48" s="153"/>
      <c r="Q48" s="170"/>
      <c r="R48" s="63"/>
      <c r="S48" s="86"/>
      <c r="T48" s="64"/>
      <c r="U48" s="110"/>
    </row>
    <row r="49" spans="1:23" s="49" customFormat="1" ht="30" customHeight="1" thickBot="1" x14ac:dyDescent="0.25">
      <c r="A49" s="408"/>
      <c r="B49" s="354"/>
      <c r="C49" s="411"/>
      <c r="D49" s="354"/>
      <c r="E49" s="414"/>
      <c r="F49" s="354"/>
      <c r="G49" s="51" t="e">
        <f>Identificación!#REF!</f>
        <v>#REF!</v>
      </c>
      <c r="H49" s="50" t="e">
        <f>Identificación!#REF!</f>
        <v>#REF!</v>
      </c>
      <c r="I49" s="50" t="e">
        <f>Identificación!#REF!</f>
        <v>#REF!</v>
      </c>
      <c r="J49" s="52" t="e">
        <f>Identificación!#REF!</f>
        <v>#REF!</v>
      </c>
      <c r="K49" s="132"/>
      <c r="L49" s="53"/>
      <c r="M49" s="53"/>
      <c r="N49" s="53"/>
      <c r="O49" s="154"/>
      <c r="P49" s="155"/>
      <c r="Q49" s="170"/>
      <c r="R49" s="63"/>
      <c r="S49" s="86"/>
      <c r="T49" s="64"/>
      <c r="U49" s="110"/>
    </row>
    <row r="50" spans="1:23" s="49" customFormat="1" ht="69.75" customHeight="1" thickBot="1" x14ac:dyDescent="0.25">
      <c r="A50" s="149">
        <v>14</v>
      </c>
      <c r="B50" s="149" t="e">
        <f>Identificación!#REF!</f>
        <v>#REF!</v>
      </c>
      <c r="C50" s="151" t="e">
        <f>Identificación!#REF!</f>
        <v>#REF!</v>
      </c>
      <c r="D50" s="149" t="e">
        <f>Identificación!#REF!</f>
        <v>#REF!</v>
      </c>
      <c r="E50" s="148" t="e">
        <f>Identificación!#REF!</f>
        <v>#REF!</v>
      </c>
      <c r="F50" s="174" t="e">
        <f>Identificación!#REF!</f>
        <v>#REF!</v>
      </c>
      <c r="G50" s="166" t="e">
        <f>Identificación!#REF!</f>
        <v>#REF!</v>
      </c>
      <c r="H50" s="150" t="e">
        <f>Identificación!#REF!</f>
        <v>#REF!</v>
      </c>
      <c r="I50" s="150" t="e">
        <f>Identificación!#REF!</f>
        <v>#REF!</v>
      </c>
      <c r="J50" s="167" t="e">
        <f>Identificación!#REF!</f>
        <v>#REF!</v>
      </c>
      <c r="K50" s="129"/>
      <c r="L50" s="83"/>
      <c r="M50" s="83"/>
      <c r="N50" s="83"/>
      <c r="O50" s="416"/>
      <c r="P50" s="417"/>
      <c r="Q50" s="62" t="e">
        <f>K50/H50</f>
        <v>#REF!</v>
      </c>
      <c r="R50" s="63" t="e">
        <f>Q50/1</f>
        <v>#REF!</v>
      </c>
      <c r="S50" s="86" t="e">
        <f>R50/$T$10</f>
        <v>#REF!</v>
      </c>
      <c r="T50" s="64" t="e">
        <f>IF(S50=$U$10, "CUMPLIDO", "PENDIENTE")</f>
        <v>#REF!</v>
      </c>
      <c r="W50" s="91"/>
    </row>
    <row r="51" spans="1:23" s="49" customFormat="1" ht="30" customHeight="1" thickBot="1" x14ac:dyDescent="0.25">
      <c r="A51" s="346">
        <v>15</v>
      </c>
      <c r="B51" s="346" t="e">
        <f>Identificación!#REF!</f>
        <v>#REF!</v>
      </c>
      <c r="C51" s="349" t="e">
        <f>Identificación!#REF!</f>
        <v>#REF!</v>
      </c>
      <c r="D51" s="346" t="e">
        <f>Identificación!#REF!</f>
        <v>#REF!</v>
      </c>
      <c r="E51" s="343" t="e">
        <f>Identificación!#REF!</f>
        <v>#REF!</v>
      </c>
      <c r="F51" s="352" t="e">
        <f>Identificación!#REF!</f>
        <v>#REF!</v>
      </c>
      <c r="G51" s="51" t="e">
        <f>Identificación!#REF!</f>
        <v>#REF!</v>
      </c>
      <c r="H51" s="50" t="e">
        <f>Identificación!#REF!</f>
        <v>#REF!</v>
      </c>
      <c r="I51" s="50" t="e">
        <f>Identificación!#REF!</f>
        <v>#REF!</v>
      </c>
      <c r="J51" s="52" t="e">
        <f>Identificación!#REF!</f>
        <v>#REF!</v>
      </c>
      <c r="K51" s="98"/>
      <c r="L51" s="46"/>
      <c r="M51" s="46"/>
      <c r="N51" s="46"/>
      <c r="O51" s="384"/>
      <c r="P51" s="385"/>
      <c r="Q51" s="65" t="e">
        <f>K51/H51</f>
        <v>#REF!</v>
      </c>
      <c r="R51" s="66" t="e">
        <f>Q51/1</f>
        <v>#REF!</v>
      </c>
      <c r="S51" s="89" t="e">
        <f>R51/$T$10</f>
        <v>#REF!</v>
      </c>
      <c r="T51" s="64" t="e">
        <f>IF(S51=$U$10, "CUMPLIDO", "PENDIENTE")</f>
        <v>#REF!</v>
      </c>
    </row>
    <row r="52" spans="1:23" s="49" customFormat="1" ht="30" customHeight="1" thickBot="1" x14ac:dyDescent="0.25">
      <c r="A52" s="347"/>
      <c r="B52" s="347"/>
      <c r="C52" s="350"/>
      <c r="D52" s="347"/>
      <c r="E52" s="344"/>
      <c r="F52" s="353"/>
      <c r="G52" s="51" t="e">
        <f>Identificación!#REF!</f>
        <v>#REF!</v>
      </c>
      <c r="H52" s="50" t="e">
        <f>Identificación!#REF!</f>
        <v>#REF!</v>
      </c>
      <c r="I52" s="50" t="e">
        <f>Identificación!#REF!</f>
        <v>#REF!</v>
      </c>
      <c r="J52" s="52" t="e">
        <f>Identificación!#REF!</f>
        <v>#REF!</v>
      </c>
      <c r="K52" s="98"/>
      <c r="L52" s="46"/>
      <c r="M52" s="46"/>
      <c r="N52" s="46"/>
      <c r="O52" s="124"/>
      <c r="P52" s="123"/>
      <c r="Q52" s="65"/>
      <c r="R52" s="66"/>
      <c r="S52" s="89"/>
      <c r="T52" s="119"/>
    </row>
    <row r="53" spans="1:23" s="49" customFormat="1" ht="30" customHeight="1" thickBot="1" x14ac:dyDescent="0.25">
      <c r="A53" s="348"/>
      <c r="B53" s="348"/>
      <c r="C53" s="351"/>
      <c r="D53" s="348"/>
      <c r="E53" s="345"/>
      <c r="F53" s="354"/>
      <c r="G53" s="51" t="e">
        <f>Identificación!#REF!</f>
        <v>#REF!</v>
      </c>
      <c r="H53" s="50" t="e">
        <f>Identificación!#REF!</f>
        <v>#REF!</v>
      </c>
      <c r="I53" s="50" t="e">
        <f>Identificación!#REF!</f>
        <v>#REF!</v>
      </c>
      <c r="J53" s="52" t="e">
        <f>Identificación!#REF!</f>
        <v>#REF!</v>
      </c>
      <c r="K53" s="98"/>
      <c r="L53" s="46"/>
      <c r="M53" s="46"/>
      <c r="N53" s="46"/>
      <c r="O53" s="124"/>
      <c r="P53" s="123"/>
      <c r="Q53" s="65"/>
      <c r="R53" s="66"/>
      <c r="S53" s="89"/>
      <c r="T53" s="119"/>
    </row>
    <row r="54" spans="1:23" s="49" customFormat="1" ht="30" customHeight="1" thickBot="1" x14ac:dyDescent="0.25">
      <c r="A54" s="346">
        <v>16</v>
      </c>
      <c r="B54" s="346" t="e">
        <f>Identificación!#REF!</f>
        <v>#REF!</v>
      </c>
      <c r="C54" s="349" t="e">
        <f>Identificación!#REF!</f>
        <v>#REF!</v>
      </c>
      <c r="D54" s="346" t="e">
        <f>Identificación!#REF!</f>
        <v>#REF!</v>
      </c>
      <c r="E54" s="343" t="e">
        <f>Identificación!#REF!</f>
        <v>#REF!</v>
      </c>
      <c r="F54" s="352" t="e">
        <f>Identificación!#REF!</f>
        <v>#REF!</v>
      </c>
      <c r="G54" s="51" t="e">
        <f>Identificación!#REF!</f>
        <v>#REF!</v>
      </c>
      <c r="H54" s="50" t="e">
        <f>Identificación!#REF!</f>
        <v>#REF!</v>
      </c>
      <c r="I54" s="50" t="e">
        <f>Identificación!#REF!</f>
        <v>#REF!</v>
      </c>
      <c r="J54" s="52" t="e">
        <f>Identificación!#REF!</f>
        <v>#REF!</v>
      </c>
      <c r="K54" s="98"/>
      <c r="L54" s="46"/>
      <c r="M54" s="46"/>
      <c r="N54" s="46"/>
      <c r="O54" s="384"/>
      <c r="P54" s="385"/>
      <c r="Q54" s="47" t="e">
        <f>K54/H54</f>
        <v>#REF!</v>
      </c>
      <c r="R54" s="48" t="e">
        <f>Q54/1</f>
        <v>#REF!</v>
      </c>
      <c r="S54" s="87" t="e">
        <f>R54/$T$10</f>
        <v>#REF!</v>
      </c>
      <c r="T54" s="357" t="e">
        <f>IF(AND(S54=$U$10,S57=$U$10), "CUMPLIDO", "PENDIENTE")</f>
        <v>#REF!</v>
      </c>
    </row>
    <row r="55" spans="1:23" s="49" customFormat="1" ht="30" customHeight="1" thickBot="1" x14ac:dyDescent="0.25">
      <c r="A55" s="347"/>
      <c r="B55" s="347"/>
      <c r="C55" s="350"/>
      <c r="D55" s="347"/>
      <c r="E55" s="344"/>
      <c r="F55" s="353"/>
      <c r="G55" s="51" t="e">
        <f>Identificación!#REF!</f>
        <v>#REF!</v>
      </c>
      <c r="H55" s="50" t="e">
        <f>Identificación!#REF!</f>
        <v>#REF!</v>
      </c>
      <c r="I55" s="50" t="e">
        <f>Identificación!#REF!</f>
        <v>#REF!</v>
      </c>
      <c r="J55" s="52" t="e">
        <f>Identificación!#REF!</f>
        <v>#REF!</v>
      </c>
      <c r="K55" s="98"/>
      <c r="L55" s="46"/>
      <c r="M55" s="46"/>
      <c r="N55" s="46"/>
      <c r="O55" s="124"/>
      <c r="P55" s="123"/>
      <c r="Q55" s="126"/>
      <c r="R55" s="67"/>
      <c r="S55" s="88"/>
      <c r="T55" s="358"/>
    </row>
    <row r="56" spans="1:23" s="49" customFormat="1" ht="30" customHeight="1" thickBot="1" x14ac:dyDescent="0.25">
      <c r="A56" s="348"/>
      <c r="B56" s="348"/>
      <c r="C56" s="351"/>
      <c r="D56" s="348"/>
      <c r="E56" s="345"/>
      <c r="F56" s="354"/>
      <c r="G56" s="51" t="e">
        <f>Identificación!#REF!</f>
        <v>#REF!</v>
      </c>
      <c r="H56" s="50" t="e">
        <f>Identificación!#REF!</f>
        <v>#REF!</v>
      </c>
      <c r="I56" s="50" t="e">
        <f>Identificación!#REF!</f>
        <v>#REF!</v>
      </c>
      <c r="J56" s="52" t="e">
        <f>Identificación!#REF!</f>
        <v>#REF!</v>
      </c>
      <c r="K56" s="98"/>
      <c r="L56" s="46"/>
      <c r="M56" s="46"/>
      <c r="N56" s="46"/>
      <c r="O56" s="124"/>
      <c r="P56" s="123"/>
      <c r="Q56" s="126"/>
      <c r="R56" s="67"/>
      <c r="S56" s="88"/>
      <c r="T56" s="358"/>
    </row>
    <row r="57" spans="1:23" s="49" customFormat="1" ht="30" customHeight="1" thickBot="1" x14ac:dyDescent="0.25">
      <c r="A57" s="346">
        <v>17</v>
      </c>
      <c r="B57" s="346" t="e">
        <f>Identificación!#REF!</f>
        <v>#REF!</v>
      </c>
      <c r="C57" s="349" t="e">
        <f>Identificación!#REF!</f>
        <v>#REF!</v>
      </c>
      <c r="D57" s="346" t="e">
        <f>Identificación!#REF!</f>
        <v>#REF!</v>
      </c>
      <c r="E57" s="343" t="e">
        <f>Identificación!#REF!</f>
        <v>#REF!</v>
      </c>
      <c r="F57" s="352" t="e">
        <f>Identificación!#REF!</f>
        <v>#REF!</v>
      </c>
      <c r="G57" s="51" t="e">
        <f>Identificación!#REF!</f>
        <v>#REF!</v>
      </c>
      <c r="H57" s="50" t="e">
        <f>Identificación!#REF!</f>
        <v>#REF!</v>
      </c>
      <c r="I57" s="50" t="e">
        <f>Identificación!#REF!</f>
        <v>#REF!</v>
      </c>
      <c r="J57" s="52" t="e">
        <f>Identificación!#REF!</f>
        <v>#REF!</v>
      </c>
      <c r="K57" s="98"/>
      <c r="L57" s="46"/>
      <c r="M57" s="46"/>
      <c r="N57" s="46"/>
      <c r="O57" s="384"/>
      <c r="P57" s="385"/>
      <c r="Q57" s="54" t="e">
        <f>K57/H57</f>
        <v>#REF!</v>
      </c>
      <c r="R57" s="67" t="e">
        <f>Q57/1</f>
        <v>#REF!</v>
      </c>
      <c r="S57" s="88" t="e">
        <f>R57/$T$10</f>
        <v>#REF!</v>
      </c>
      <c r="T57" s="359"/>
      <c r="U57" s="111"/>
    </row>
    <row r="58" spans="1:23" s="49" customFormat="1" ht="30" customHeight="1" thickBot="1" x14ac:dyDescent="0.25">
      <c r="A58" s="347"/>
      <c r="B58" s="347"/>
      <c r="C58" s="350"/>
      <c r="D58" s="347"/>
      <c r="E58" s="344"/>
      <c r="F58" s="353"/>
      <c r="G58" s="51" t="e">
        <f>Identificación!#REF!</f>
        <v>#REF!</v>
      </c>
      <c r="H58" s="50" t="e">
        <f>Identificación!#REF!</f>
        <v>#REF!</v>
      </c>
      <c r="I58" s="50" t="e">
        <f>Identificación!#REF!</f>
        <v>#REF!</v>
      </c>
      <c r="J58" s="52" t="e">
        <f>Identificación!#REF!</f>
        <v>#REF!</v>
      </c>
      <c r="K58" s="98"/>
      <c r="L58" s="46"/>
      <c r="M58" s="46"/>
      <c r="N58" s="46"/>
      <c r="O58" s="124"/>
      <c r="P58" s="123"/>
      <c r="Q58" s="126"/>
      <c r="R58" s="67"/>
      <c r="S58" s="88"/>
      <c r="T58" s="122"/>
      <c r="U58" s="111"/>
    </row>
    <row r="59" spans="1:23" s="49" customFormat="1" ht="30" customHeight="1" thickBot="1" x14ac:dyDescent="0.25">
      <c r="A59" s="348"/>
      <c r="B59" s="348"/>
      <c r="C59" s="351"/>
      <c r="D59" s="348"/>
      <c r="E59" s="345"/>
      <c r="F59" s="354"/>
      <c r="G59" s="51" t="e">
        <f>Identificación!#REF!</f>
        <v>#REF!</v>
      </c>
      <c r="H59" s="50" t="e">
        <f>Identificación!#REF!</f>
        <v>#REF!</v>
      </c>
      <c r="I59" s="50" t="e">
        <f>Identificación!#REF!</f>
        <v>#REF!</v>
      </c>
      <c r="J59" s="52" t="e">
        <f>Identificación!#REF!</f>
        <v>#REF!</v>
      </c>
      <c r="K59" s="98"/>
      <c r="L59" s="46"/>
      <c r="M59" s="46"/>
      <c r="N59" s="46"/>
      <c r="O59" s="124"/>
      <c r="P59" s="123"/>
      <c r="Q59" s="126"/>
      <c r="R59" s="67"/>
      <c r="S59" s="88"/>
      <c r="T59" s="122"/>
      <c r="U59" s="111"/>
    </row>
    <row r="60" spans="1:23" s="49" customFormat="1" ht="30" customHeight="1" thickBot="1" x14ac:dyDescent="0.25">
      <c r="A60" s="346">
        <v>18</v>
      </c>
      <c r="B60" s="346" t="e">
        <f>Identificación!#REF!</f>
        <v>#REF!</v>
      </c>
      <c r="C60" s="349" t="e">
        <f>Identificación!#REF!</f>
        <v>#REF!</v>
      </c>
      <c r="D60" s="346" t="e">
        <f>Identificación!#REF!</f>
        <v>#REF!</v>
      </c>
      <c r="E60" s="343" t="e">
        <f>Identificación!#REF!</f>
        <v>#REF!</v>
      </c>
      <c r="F60" s="352" t="e">
        <f>Identificación!#REF!</f>
        <v>#REF!</v>
      </c>
      <c r="G60" s="51" t="e">
        <f>Identificación!#REF!</f>
        <v>#REF!</v>
      </c>
      <c r="H60" s="50" t="e">
        <f>Identificación!#REF!</f>
        <v>#REF!</v>
      </c>
      <c r="I60" s="50" t="e">
        <f>Identificación!#REF!</f>
        <v>#REF!</v>
      </c>
      <c r="J60" s="52" t="e">
        <f>Identificación!#REF!</f>
        <v>#REF!</v>
      </c>
      <c r="K60" s="98"/>
      <c r="L60" s="46"/>
      <c r="M60" s="46"/>
      <c r="N60" s="46"/>
      <c r="O60" s="384"/>
      <c r="P60" s="385"/>
      <c r="Q60" s="47" t="e">
        <f>K60/H60</f>
        <v>#REF!</v>
      </c>
      <c r="R60" s="48" t="e">
        <f>Q60/2</f>
        <v>#REF!</v>
      </c>
      <c r="S60" s="360" t="e">
        <f>(R60+R63)/$T$10</f>
        <v>#REF!</v>
      </c>
      <c r="T60" s="357" t="e">
        <f>IF(S60=$U$10, "CUMPLIDO", "PENDIENTE")</f>
        <v>#REF!</v>
      </c>
    </row>
    <row r="61" spans="1:23" s="49" customFormat="1" ht="30" customHeight="1" thickBot="1" x14ac:dyDescent="0.25">
      <c r="A61" s="347"/>
      <c r="B61" s="347"/>
      <c r="C61" s="350"/>
      <c r="D61" s="347"/>
      <c r="E61" s="344"/>
      <c r="F61" s="353"/>
      <c r="G61" s="51" t="e">
        <f>Identificación!#REF!</f>
        <v>#REF!</v>
      </c>
      <c r="H61" s="50" t="e">
        <f>Identificación!#REF!</f>
        <v>#REF!</v>
      </c>
      <c r="I61" s="50" t="e">
        <f>Identificación!#REF!</f>
        <v>#REF!</v>
      </c>
      <c r="J61" s="52" t="e">
        <f>Identificación!#REF!</f>
        <v>#REF!</v>
      </c>
      <c r="K61" s="98"/>
      <c r="L61" s="46"/>
      <c r="M61" s="46"/>
      <c r="N61" s="46"/>
      <c r="O61" s="124"/>
      <c r="P61" s="123"/>
      <c r="Q61" s="126"/>
      <c r="R61" s="127"/>
      <c r="S61" s="361"/>
      <c r="T61" s="358"/>
    </row>
    <row r="62" spans="1:23" s="49" customFormat="1" ht="30" customHeight="1" thickBot="1" x14ac:dyDescent="0.25">
      <c r="A62" s="348"/>
      <c r="B62" s="348"/>
      <c r="C62" s="351"/>
      <c r="D62" s="348"/>
      <c r="E62" s="345"/>
      <c r="F62" s="354"/>
      <c r="G62" s="51" t="e">
        <f>Identificación!#REF!</f>
        <v>#REF!</v>
      </c>
      <c r="H62" s="50" t="e">
        <f>Identificación!#REF!</f>
        <v>#REF!</v>
      </c>
      <c r="I62" s="50" t="e">
        <f>Identificación!#REF!</f>
        <v>#REF!</v>
      </c>
      <c r="J62" s="52" t="e">
        <f>Identificación!#REF!</f>
        <v>#REF!</v>
      </c>
      <c r="K62" s="98"/>
      <c r="L62" s="46"/>
      <c r="M62" s="46"/>
      <c r="N62" s="46"/>
      <c r="O62" s="124"/>
      <c r="P62" s="123"/>
      <c r="Q62" s="126"/>
      <c r="R62" s="127"/>
      <c r="S62" s="361"/>
      <c r="T62" s="358"/>
    </row>
    <row r="63" spans="1:23" s="49" customFormat="1" ht="30" customHeight="1" thickBot="1" x14ac:dyDescent="0.25">
      <c r="A63" s="346">
        <v>19</v>
      </c>
      <c r="B63" s="346" t="e">
        <f>Identificación!#REF!</f>
        <v>#REF!</v>
      </c>
      <c r="C63" s="349" t="e">
        <f>Identificación!#REF!</f>
        <v>#REF!</v>
      </c>
      <c r="D63" s="346" t="e">
        <f>Identificación!#REF!</f>
        <v>#REF!</v>
      </c>
      <c r="E63" s="343" t="e">
        <f>Identificación!#REF!</f>
        <v>#REF!</v>
      </c>
      <c r="F63" s="352" t="e">
        <f>Identificación!#REF!</f>
        <v>#REF!</v>
      </c>
      <c r="G63" s="51" t="e">
        <f>Identificación!#REF!</f>
        <v>#REF!</v>
      </c>
      <c r="H63" s="50" t="e">
        <f>Identificación!#REF!</f>
        <v>#REF!</v>
      </c>
      <c r="I63" s="50" t="e">
        <f>Identificación!#REF!</f>
        <v>#REF!</v>
      </c>
      <c r="J63" s="52" t="e">
        <f>Identificación!#REF!</f>
        <v>#REF!</v>
      </c>
      <c r="K63" s="98"/>
      <c r="L63" s="46"/>
      <c r="M63" s="46"/>
      <c r="N63" s="46"/>
      <c r="O63" s="384"/>
      <c r="P63" s="385"/>
      <c r="Q63" s="54" t="e">
        <f>K63/H63</f>
        <v>#REF!</v>
      </c>
      <c r="R63" s="55" t="e">
        <f>Q63/2</f>
        <v>#REF!</v>
      </c>
      <c r="S63" s="362"/>
      <c r="T63" s="359"/>
    </row>
    <row r="64" spans="1:23" s="49" customFormat="1" ht="30" customHeight="1" thickBot="1" x14ac:dyDescent="0.25">
      <c r="A64" s="347"/>
      <c r="B64" s="347"/>
      <c r="C64" s="350"/>
      <c r="D64" s="347"/>
      <c r="E64" s="344"/>
      <c r="F64" s="353"/>
      <c r="G64" s="51" t="e">
        <f>Identificación!#REF!</f>
        <v>#REF!</v>
      </c>
      <c r="H64" s="50" t="e">
        <f>Identificación!#REF!</f>
        <v>#REF!</v>
      </c>
      <c r="I64" s="50" t="e">
        <f>Identificación!#REF!</f>
        <v>#REF!</v>
      </c>
      <c r="J64" s="52" t="e">
        <f>Identificación!#REF!</f>
        <v>#REF!</v>
      </c>
      <c r="K64" s="98"/>
      <c r="L64" s="46"/>
      <c r="M64" s="46"/>
      <c r="N64" s="46"/>
      <c r="O64" s="124"/>
      <c r="P64" s="123"/>
      <c r="Q64" s="126"/>
      <c r="R64" s="127"/>
      <c r="S64" s="128"/>
      <c r="T64" s="122"/>
    </row>
    <row r="65" spans="1:20" s="49" customFormat="1" ht="30" customHeight="1" thickBot="1" x14ac:dyDescent="0.25">
      <c r="A65" s="348"/>
      <c r="B65" s="348"/>
      <c r="C65" s="351"/>
      <c r="D65" s="348"/>
      <c r="E65" s="345"/>
      <c r="F65" s="354"/>
      <c r="G65" s="51" t="e">
        <f>Identificación!#REF!</f>
        <v>#REF!</v>
      </c>
      <c r="H65" s="50" t="e">
        <f>Identificación!#REF!</f>
        <v>#REF!</v>
      </c>
      <c r="I65" s="50" t="e">
        <f>Identificación!#REF!</f>
        <v>#REF!</v>
      </c>
      <c r="J65" s="52" t="e">
        <f>Identificación!#REF!</f>
        <v>#REF!</v>
      </c>
      <c r="K65" s="98"/>
      <c r="L65" s="46"/>
      <c r="M65" s="46"/>
      <c r="N65" s="46"/>
      <c r="O65" s="124"/>
      <c r="P65" s="123"/>
      <c r="Q65" s="126"/>
      <c r="R65" s="127"/>
      <c r="S65" s="128"/>
      <c r="T65" s="122"/>
    </row>
    <row r="66" spans="1:20" s="49" customFormat="1" ht="30" customHeight="1" thickBot="1" x14ac:dyDescent="0.25">
      <c r="A66" s="346">
        <v>20</v>
      </c>
      <c r="B66" s="346" t="e">
        <f>Identificación!#REF!</f>
        <v>#REF!</v>
      </c>
      <c r="C66" s="349" t="e">
        <f>Identificación!#REF!</f>
        <v>#REF!</v>
      </c>
      <c r="D66" s="346" t="e">
        <f>Identificación!#REF!</f>
        <v>#REF!</v>
      </c>
      <c r="E66" s="343" t="e">
        <f>Identificación!#REF!</f>
        <v>#REF!</v>
      </c>
      <c r="F66" s="352" t="e">
        <f>Identificación!#REF!</f>
        <v>#REF!</v>
      </c>
      <c r="G66" s="51" t="e">
        <f>Identificación!#REF!</f>
        <v>#REF!</v>
      </c>
      <c r="H66" s="50" t="e">
        <f>Identificación!#REF!</f>
        <v>#REF!</v>
      </c>
      <c r="I66" s="50" t="e">
        <f>Identificación!#REF!</f>
        <v>#REF!</v>
      </c>
      <c r="J66" s="52" t="e">
        <f>Identificación!#REF!</f>
        <v>#REF!</v>
      </c>
      <c r="K66" s="98"/>
      <c r="L66" s="46"/>
      <c r="M66" s="46"/>
      <c r="N66" s="46"/>
      <c r="O66" s="384"/>
      <c r="P66" s="385"/>
      <c r="Q66" s="47" t="e">
        <f>K66/H66</f>
        <v>#REF!</v>
      </c>
      <c r="R66" s="48" t="e">
        <f>Q66/2</f>
        <v>#REF!</v>
      </c>
      <c r="S66" s="360" t="e">
        <f>(R66+R69)/$T$10</f>
        <v>#REF!</v>
      </c>
      <c r="T66" s="375" t="e">
        <f>IF(AND(S66=$U$10,S72=$U$10), "CUMPLIDO", "PENDIENTE")</f>
        <v>#REF!</v>
      </c>
    </row>
    <row r="67" spans="1:20" s="49" customFormat="1" ht="30" customHeight="1" thickBot="1" x14ac:dyDescent="0.25">
      <c r="A67" s="347"/>
      <c r="B67" s="347"/>
      <c r="C67" s="350"/>
      <c r="D67" s="347"/>
      <c r="E67" s="344"/>
      <c r="F67" s="353"/>
      <c r="G67" s="51" t="e">
        <f>Identificación!#REF!</f>
        <v>#REF!</v>
      </c>
      <c r="H67" s="50" t="e">
        <f>Identificación!#REF!</f>
        <v>#REF!</v>
      </c>
      <c r="I67" s="50" t="e">
        <f>Identificación!#REF!</f>
        <v>#REF!</v>
      </c>
      <c r="J67" s="52" t="e">
        <f>Identificación!#REF!</f>
        <v>#REF!</v>
      </c>
      <c r="K67" s="98"/>
      <c r="L67" s="46"/>
      <c r="M67" s="46"/>
      <c r="N67" s="46"/>
      <c r="O67" s="124"/>
      <c r="P67" s="123"/>
      <c r="Q67" s="140"/>
      <c r="R67" s="67"/>
      <c r="S67" s="415"/>
      <c r="T67" s="364"/>
    </row>
    <row r="68" spans="1:20" s="49" customFormat="1" ht="30" customHeight="1" thickBot="1" x14ac:dyDescent="0.25">
      <c r="A68" s="348"/>
      <c r="B68" s="348"/>
      <c r="C68" s="351"/>
      <c r="D68" s="348"/>
      <c r="E68" s="345"/>
      <c r="F68" s="354"/>
      <c r="G68" s="51" t="e">
        <f>Identificación!#REF!</f>
        <v>#REF!</v>
      </c>
      <c r="H68" s="50" t="e">
        <f>Identificación!#REF!</f>
        <v>#REF!</v>
      </c>
      <c r="I68" s="50" t="e">
        <f>Identificación!#REF!</f>
        <v>#REF!</v>
      </c>
      <c r="J68" s="52" t="e">
        <f>Identificación!#REF!</f>
        <v>#REF!</v>
      </c>
      <c r="K68" s="98"/>
      <c r="L68" s="46"/>
      <c r="M68" s="46"/>
      <c r="N68" s="46"/>
      <c r="O68" s="124"/>
      <c r="P68" s="123"/>
      <c r="Q68" s="140"/>
      <c r="R68" s="67"/>
      <c r="S68" s="415"/>
      <c r="T68" s="364"/>
    </row>
    <row r="69" spans="1:20" s="49" customFormat="1" ht="30" customHeight="1" thickBot="1" x14ac:dyDescent="0.25">
      <c r="A69" s="346">
        <v>21</v>
      </c>
      <c r="B69" s="346" t="e">
        <f>Identificación!#REF!</f>
        <v>#REF!</v>
      </c>
      <c r="C69" s="349" t="e">
        <f>Identificación!#REF!</f>
        <v>#REF!</v>
      </c>
      <c r="D69" s="346" t="e">
        <f>Identificación!#REF!</f>
        <v>#REF!</v>
      </c>
      <c r="E69" s="343" t="e">
        <f>Identificación!#REF!</f>
        <v>#REF!</v>
      </c>
      <c r="F69" s="352" t="e">
        <f>Identificación!#REF!</f>
        <v>#REF!</v>
      </c>
      <c r="G69" s="51" t="e">
        <f>Identificación!#REF!</f>
        <v>#REF!</v>
      </c>
      <c r="H69" s="50" t="e">
        <f>Identificación!#REF!</f>
        <v>#REF!</v>
      </c>
      <c r="I69" s="50" t="e">
        <f>Identificación!#REF!</f>
        <v>#REF!</v>
      </c>
      <c r="J69" s="52" t="e">
        <f>Identificación!#REF!</f>
        <v>#REF!</v>
      </c>
      <c r="K69" s="98"/>
      <c r="L69" s="46"/>
      <c r="M69" s="46"/>
      <c r="N69" s="46"/>
      <c r="O69" s="384"/>
      <c r="P69" s="385"/>
      <c r="Q69" s="60" t="e">
        <f>K69/H69</f>
        <v>#REF!</v>
      </c>
      <c r="R69" s="61" t="e">
        <f>Q69/2</f>
        <v>#REF!</v>
      </c>
      <c r="S69" s="380"/>
      <c r="T69" s="376"/>
    </row>
    <row r="70" spans="1:20" s="49" customFormat="1" ht="30" customHeight="1" thickBot="1" x14ac:dyDescent="0.25">
      <c r="A70" s="347"/>
      <c r="B70" s="347"/>
      <c r="C70" s="350"/>
      <c r="D70" s="347"/>
      <c r="E70" s="344"/>
      <c r="F70" s="353"/>
      <c r="G70" s="51" t="e">
        <f>Identificación!#REF!</f>
        <v>#REF!</v>
      </c>
      <c r="H70" s="50" t="e">
        <f>Identificación!#REF!</f>
        <v>#REF!</v>
      </c>
      <c r="I70" s="50" t="e">
        <f>Identificación!#REF!</f>
        <v>#REF!</v>
      </c>
      <c r="J70" s="52" t="e">
        <f>Identificación!#REF!</f>
        <v>#REF!</v>
      </c>
      <c r="K70" s="98"/>
      <c r="L70" s="46"/>
      <c r="M70" s="46"/>
      <c r="N70" s="46"/>
      <c r="O70" s="124"/>
      <c r="P70" s="123"/>
      <c r="Q70" s="141"/>
      <c r="R70" s="134"/>
      <c r="S70" s="135"/>
      <c r="T70" s="363"/>
    </row>
    <row r="71" spans="1:20" s="49" customFormat="1" ht="30" customHeight="1" thickBot="1" x14ac:dyDescent="0.25">
      <c r="A71" s="348"/>
      <c r="B71" s="348"/>
      <c r="C71" s="351"/>
      <c r="D71" s="348"/>
      <c r="E71" s="345"/>
      <c r="F71" s="354"/>
      <c r="G71" s="51" t="e">
        <f>Identificación!#REF!</f>
        <v>#REF!</v>
      </c>
      <c r="H71" s="50" t="e">
        <f>Identificación!#REF!</f>
        <v>#REF!</v>
      </c>
      <c r="I71" s="50" t="e">
        <f>Identificación!#REF!</f>
        <v>#REF!</v>
      </c>
      <c r="J71" s="52" t="e">
        <f>Identificación!#REF!</f>
        <v>#REF!</v>
      </c>
      <c r="K71" s="98"/>
      <c r="L71" s="46"/>
      <c r="M71" s="46"/>
      <c r="N71" s="46"/>
      <c r="O71" s="124"/>
      <c r="P71" s="123"/>
      <c r="Q71" s="141"/>
      <c r="R71" s="134"/>
      <c r="S71" s="135"/>
      <c r="T71" s="363"/>
    </row>
    <row r="72" spans="1:20" s="49" customFormat="1" ht="30" customHeight="1" thickBot="1" x14ac:dyDescent="0.25">
      <c r="A72" s="346">
        <v>22</v>
      </c>
      <c r="B72" s="346" t="e">
        <f>Identificación!#REF!</f>
        <v>#REF!</v>
      </c>
      <c r="C72" s="349" t="e">
        <f>Identificación!#REF!</f>
        <v>#REF!</v>
      </c>
      <c r="D72" s="346" t="e">
        <f>Identificación!#REF!</f>
        <v>#REF!</v>
      </c>
      <c r="E72" s="343" t="e">
        <f>Identificación!#REF!</f>
        <v>#REF!</v>
      </c>
      <c r="F72" s="352" t="e">
        <f>Identificación!#REF!</f>
        <v>#REF!</v>
      </c>
      <c r="G72" s="51" t="e">
        <f>Identificación!#REF!</f>
        <v>#REF!</v>
      </c>
      <c r="H72" s="50" t="e">
        <f>Identificación!#REF!</f>
        <v>#REF!</v>
      </c>
      <c r="I72" s="50" t="e">
        <f>Identificación!#REF!</f>
        <v>#REF!</v>
      </c>
      <c r="J72" s="52" t="e">
        <f>Identificación!#REF!</f>
        <v>#REF!</v>
      </c>
      <c r="K72" s="98"/>
      <c r="L72" s="46"/>
      <c r="M72" s="46"/>
      <c r="N72" s="46"/>
      <c r="O72" s="384"/>
      <c r="P72" s="385"/>
      <c r="Q72" s="54" t="e">
        <f>K72/H72</f>
        <v>#REF!</v>
      </c>
      <c r="R72" s="55" t="e">
        <f>Q72/1</f>
        <v>#REF!</v>
      </c>
      <c r="S72" s="85" t="e">
        <f>R72/$T$10</f>
        <v>#REF!</v>
      </c>
      <c r="T72" s="377"/>
    </row>
    <row r="73" spans="1:20" s="49" customFormat="1" ht="30" customHeight="1" thickBot="1" x14ac:dyDescent="0.25">
      <c r="A73" s="347"/>
      <c r="B73" s="347"/>
      <c r="C73" s="350"/>
      <c r="D73" s="347"/>
      <c r="E73" s="344"/>
      <c r="F73" s="353"/>
      <c r="G73" s="51" t="e">
        <f>Identificación!#REF!</f>
        <v>#REF!</v>
      </c>
      <c r="H73" s="50" t="e">
        <f>Identificación!#REF!</f>
        <v>#REF!</v>
      </c>
      <c r="I73" s="50" t="e">
        <f>Identificación!#REF!</f>
        <v>#REF!</v>
      </c>
      <c r="J73" s="52" t="e">
        <f>Identificación!#REF!</f>
        <v>#REF!</v>
      </c>
      <c r="K73" s="98"/>
      <c r="L73" s="46"/>
      <c r="M73" s="46"/>
      <c r="N73" s="46"/>
      <c r="O73" s="124"/>
      <c r="P73" s="123"/>
      <c r="Q73" s="131"/>
      <c r="R73" s="127"/>
      <c r="S73" s="128"/>
      <c r="T73" s="122"/>
    </row>
    <row r="74" spans="1:20" s="49" customFormat="1" ht="30" customHeight="1" thickBot="1" x14ac:dyDescent="0.25">
      <c r="A74" s="348"/>
      <c r="B74" s="348"/>
      <c r="C74" s="351"/>
      <c r="D74" s="348"/>
      <c r="E74" s="345"/>
      <c r="F74" s="354"/>
      <c r="G74" s="51" t="e">
        <f>Identificación!#REF!</f>
        <v>#REF!</v>
      </c>
      <c r="H74" s="50" t="e">
        <f>Identificación!#REF!</f>
        <v>#REF!</v>
      </c>
      <c r="I74" s="50" t="e">
        <f>Identificación!#REF!</f>
        <v>#REF!</v>
      </c>
      <c r="J74" s="52" t="e">
        <f>Identificación!#REF!</f>
        <v>#REF!</v>
      </c>
      <c r="K74" s="98"/>
      <c r="L74" s="46"/>
      <c r="M74" s="46"/>
      <c r="N74" s="46"/>
      <c r="O74" s="124"/>
      <c r="P74" s="123"/>
      <c r="Q74" s="131"/>
      <c r="R74" s="127"/>
      <c r="S74" s="128"/>
      <c r="T74" s="122"/>
    </row>
    <row r="75" spans="1:20" s="49" customFormat="1" ht="30" customHeight="1" thickBot="1" x14ac:dyDescent="0.25">
      <c r="A75" s="346">
        <v>23</v>
      </c>
      <c r="B75" s="346" t="e">
        <f>Identificación!#REF!</f>
        <v>#REF!</v>
      </c>
      <c r="C75" s="349" t="e">
        <f>Identificación!#REF!</f>
        <v>#REF!</v>
      </c>
      <c r="D75" s="346" t="e">
        <f>Identificación!#REF!</f>
        <v>#REF!</v>
      </c>
      <c r="E75" s="343" t="e">
        <f>Identificación!#REF!</f>
        <v>#REF!</v>
      </c>
      <c r="F75" s="352" t="e">
        <f>Identificación!#REF!</f>
        <v>#REF!</v>
      </c>
      <c r="G75" s="51" t="e">
        <f>Identificación!#REF!</f>
        <v>#REF!</v>
      </c>
      <c r="H75" s="50" t="e">
        <f>Identificación!#REF!</f>
        <v>#REF!</v>
      </c>
      <c r="I75" s="50" t="e">
        <f>Identificación!#REF!</f>
        <v>#REF!</v>
      </c>
      <c r="J75" s="52" t="e">
        <f>Identificación!#REF!</f>
        <v>#REF!</v>
      </c>
      <c r="K75" s="98"/>
      <c r="L75" s="46"/>
      <c r="M75" s="46"/>
      <c r="N75" s="46"/>
      <c r="O75" s="384"/>
      <c r="P75" s="385"/>
      <c r="Q75" s="109" t="e">
        <f>K75/H75</f>
        <v>#REF!</v>
      </c>
      <c r="R75" s="67" t="e">
        <f>Q75/1</f>
        <v>#REF!</v>
      </c>
      <c r="S75" s="90" t="e">
        <f>R75/$T$10</f>
        <v>#REF!</v>
      </c>
      <c r="T75" s="68" t="e">
        <f>IF(S75=$U$10, "CUMPLIDO", "PENDIENTE")</f>
        <v>#REF!</v>
      </c>
    </row>
    <row r="76" spans="1:20" s="49" customFormat="1" ht="30" customHeight="1" thickBot="1" x14ac:dyDescent="0.25">
      <c r="A76" s="347"/>
      <c r="B76" s="347"/>
      <c r="C76" s="350"/>
      <c r="D76" s="347"/>
      <c r="E76" s="344"/>
      <c r="F76" s="353"/>
      <c r="G76" s="51" t="e">
        <f>Identificación!#REF!</f>
        <v>#REF!</v>
      </c>
      <c r="H76" s="50" t="e">
        <f>Identificación!#REF!</f>
        <v>#REF!</v>
      </c>
      <c r="I76" s="50" t="e">
        <f>Identificación!#REF!</f>
        <v>#REF!</v>
      </c>
      <c r="J76" s="52" t="e">
        <f>Identificación!#REF!</f>
        <v>#REF!</v>
      </c>
      <c r="K76" s="98"/>
      <c r="L76" s="46"/>
      <c r="M76" s="46"/>
      <c r="N76" s="46"/>
      <c r="O76" s="124"/>
      <c r="P76" s="123"/>
      <c r="Q76" s="109"/>
      <c r="R76" s="67"/>
      <c r="S76" s="90"/>
      <c r="T76" s="122"/>
    </row>
    <row r="77" spans="1:20" s="49" customFormat="1" ht="30" customHeight="1" thickBot="1" x14ac:dyDescent="0.25">
      <c r="A77" s="348"/>
      <c r="B77" s="348"/>
      <c r="C77" s="351"/>
      <c r="D77" s="348"/>
      <c r="E77" s="345"/>
      <c r="F77" s="354"/>
      <c r="G77" s="51" t="e">
        <f>Identificación!#REF!</f>
        <v>#REF!</v>
      </c>
      <c r="H77" s="50" t="e">
        <f>Identificación!#REF!</f>
        <v>#REF!</v>
      </c>
      <c r="I77" s="50" t="e">
        <f>Identificación!#REF!</f>
        <v>#REF!</v>
      </c>
      <c r="J77" s="52" t="e">
        <f>Identificación!#REF!</f>
        <v>#REF!</v>
      </c>
      <c r="K77" s="98"/>
      <c r="L77" s="46"/>
      <c r="M77" s="46"/>
      <c r="N77" s="46"/>
      <c r="O77" s="124"/>
      <c r="P77" s="123"/>
      <c r="Q77" s="109"/>
      <c r="R77" s="67"/>
      <c r="S77" s="90"/>
      <c r="T77" s="122"/>
    </row>
    <row r="78" spans="1:20" s="49" customFormat="1" ht="30" customHeight="1" thickBot="1" x14ac:dyDescent="0.25">
      <c r="A78" s="346">
        <v>24</v>
      </c>
      <c r="B78" s="346" t="e">
        <f>Identificación!#REF!</f>
        <v>#REF!</v>
      </c>
      <c r="C78" s="349" t="e">
        <f>Identificación!#REF!</f>
        <v>#REF!</v>
      </c>
      <c r="D78" s="346" t="e">
        <f>Identificación!#REF!</f>
        <v>#REF!</v>
      </c>
      <c r="E78" s="343" t="e">
        <f>Identificación!#REF!</f>
        <v>#REF!</v>
      </c>
      <c r="F78" s="352" t="e">
        <f>Identificación!#REF!</f>
        <v>#REF!</v>
      </c>
      <c r="G78" s="51" t="e">
        <f>Identificación!#REF!</f>
        <v>#REF!</v>
      </c>
      <c r="H78" s="50" t="e">
        <f>Identificación!#REF!</f>
        <v>#REF!</v>
      </c>
      <c r="I78" s="50" t="e">
        <f>Identificación!#REF!</f>
        <v>#REF!</v>
      </c>
      <c r="J78" s="52" t="e">
        <f>Identificación!#REF!</f>
        <v>#REF!</v>
      </c>
      <c r="K78" s="98"/>
      <c r="L78" s="46"/>
      <c r="M78" s="46"/>
      <c r="N78" s="46"/>
      <c r="O78" s="384"/>
      <c r="P78" s="385"/>
      <c r="Q78" s="79" t="e">
        <f>K78/H78</f>
        <v>#REF!</v>
      </c>
      <c r="R78" s="61" t="e">
        <f>Q78/3</f>
        <v>#REF!</v>
      </c>
      <c r="S78" s="380" t="e">
        <f>(R78+R81+R84)/$T$10</f>
        <v>#REF!</v>
      </c>
      <c r="T78" s="363" t="e">
        <f>IF(S78=$U$10, "CUMPLIDO", "PENDIENTE")</f>
        <v>#REF!</v>
      </c>
    </row>
    <row r="79" spans="1:20" s="49" customFormat="1" ht="30" customHeight="1" thickBot="1" x14ac:dyDescent="0.25">
      <c r="A79" s="347"/>
      <c r="B79" s="347"/>
      <c r="C79" s="350"/>
      <c r="D79" s="347"/>
      <c r="E79" s="344"/>
      <c r="F79" s="353"/>
      <c r="G79" s="51" t="e">
        <f>Identificación!#REF!</f>
        <v>#REF!</v>
      </c>
      <c r="H79" s="50" t="e">
        <f>Identificación!#REF!</f>
        <v>#REF!</v>
      </c>
      <c r="I79" s="50" t="e">
        <f>Identificación!#REF!</f>
        <v>#REF!</v>
      </c>
      <c r="J79" s="52" t="e">
        <f>Identificación!#REF!</f>
        <v>#REF!</v>
      </c>
      <c r="K79" s="98"/>
      <c r="L79" s="46"/>
      <c r="M79" s="46"/>
      <c r="N79" s="46"/>
      <c r="O79" s="124"/>
      <c r="P79" s="123"/>
      <c r="Q79" s="79"/>
      <c r="R79" s="61"/>
      <c r="S79" s="380"/>
      <c r="T79" s="358"/>
    </row>
    <row r="80" spans="1:20" s="49" customFormat="1" ht="30" customHeight="1" thickBot="1" x14ac:dyDescent="0.25">
      <c r="A80" s="348"/>
      <c r="B80" s="348"/>
      <c r="C80" s="351"/>
      <c r="D80" s="348"/>
      <c r="E80" s="345"/>
      <c r="F80" s="354"/>
      <c r="G80" s="51" t="e">
        <f>Identificación!#REF!</f>
        <v>#REF!</v>
      </c>
      <c r="H80" s="50" t="e">
        <f>Identificación!#REF!</f>
        <v>#REF!</v>
      </c>
      <c r="I80" s="50" t="e">
        <f>Identificación!#REF!</f>
        <v>#REF!</v>
      </c>
      <c r="J80" s="52" t="e">
        <f>Identificación!#REF!</f>
        <v>#REF!</v>
      </c>
      <c r="K80" s="98"/>
      <c r="L80" s="46"/>
      <c r="M80" s="46"/>
      <c r="N80" s="46"/>
      <c r="O80" s="124"/>
      <c r="P80" s="123"/>
      <c r="Q80" s="79"/>
      <c r="R80" s="61"/>
      <c r="S80" s="380"/>
      <c r="T80" s="358"/>
    </row>
    <row r="81" spans="1:20" s="49" customFormat="1" ht="30" customHeight="1" thickBot="1" x14ac:dyDescent="0.25">
      <c r="A81" s="346">
        <v>25</v>
      </c>
      <c r="B81" s="346" t="e">
        <f>Identificación!#REF!</f>
        <v>#REF!</v>
      </c>
      <c r="C81" s="349" t="e">
        <f>Identificación!#REF!</f>
        <v>#REF!</v>
      </c>
      <c r="D81" s="346" t="e">
        <f>Identificación!#REF!</f>
        <v>#REF!</v>
      </c>
      <c r="E81" s="343" t="e">
        <f>Identificación!#REF!</f>
        <v>#REF!</v>
      </c>
      <c r="F81" s="352" t="e">
        <f>Identificación!#REF!</f>
        <v>#REF!</v>
      </c>
      <c r="G81" s="51" t="e">
        <f>Identificación!#REF!</f>
        <v>#REF!</v>
      </c>
      <c r="H81" s="50" t="e">
        <f>Identificación!#REF!</f>
        <v>#REF!</v>
      </c>
      <c r="I81" s="50" t="e">
        <f>Identificación!#REF!</f>
        <v>#REF!</v>
      </c>
      <c r="J81" s="52" t="e">
        <f>Identificación!#REF!</f>
        <v>#REF!</v>
      </c>
      <c r="K81" s="98"/>
      <c r="L81" s="46"/>
      <c r="M81" s="46"/>
      <c r="N81" s="46"/>
      <c r="O81" s="384"/>
      <c r="P81" s="385"/>
      <c r="Q81" s="79" t="e">
        <f>K81/H81</f>
        <v>#REF!</v>
      </c>
      <c r="R81" s="61" t="e">
        <f>Q81/3</f>
        <v>#REF!</v>
      </c>
      <c r="S81" s="380"/>
      <c r="T81" s="358"/>
    </row>
    <row r="82" spans="1:20" s="49" customFormat="1" ht="30" customHeight="1" thickBot="1" x14ac:dyDescent="0.25">
      <c r="A82" s="347"/>
      <c r="B82" s="347"/>
      <c r="C82" s="350"/>
      <c r="D82" s="347"/>
      <c r="E82" s="344"/>
      <c r="F82" s="353"/>
      <c r="G82" s="51" t="e">
        <f>Identificación!#REF!</f>
        <v>#REF!</v>
      </c>
      <c r="H82" s="50" t="e">
        <f>Identificación!#REF!</f>
        <v>#REF!</v>
      </c>
      <c r="I82" s="50" t="e">
        <f>Identificación!#REF!</f>
        <v>#REF!</v>
      </c>
      <c r="J82" s="52" t="e">
        <f>Identificación!#REF!</f>
        <v>#REF!</v>
      </c>
      <c r="K82" s="98"/>
      <c r="L82" s="46"/>
      <c r="M82" s="46"/>
      <c r="N82" s="46"/>
      <c r="O82" s="124"/>
      <c r="P82" s="123"/>
      <c r="Q82" s="79"/>
      <c r="R82" s="61"/>
      <c r="S82" s="380"/>
      <c r="T82" s="358"/>
    </row>
    <row r="83" spans="1:20" s="49" customFormat="1" ht="30" customHeight="1" thickBot="1" x14ac:dyDescent="0.25">
      <c r="A83" s="348"/>
      <c r="B83" s="348"/>
      <c r="C83" s="351"/>
      <c r="D83" s="348"/>
      <c r="E83" s="345"/>
      <c r="F83" s="354"/>
      <c r="G83" s="51" t="e">
        <f>Identificación!#REF!</f>
        <v>#REF!</v>
      </c>
      <c r="H83" s="50" t="e">
        <f>Identificación!#REF!</f>
        <v>#REF!</v>
      </c>
      <c r="I83" s="50" t="e">
        <f>Identificación!#REF!</f>
        <v>#REF!</v>
      </c>
      <c r="J83" s="52" t="e">
        <f>Identificación!#REF!</f>
        <v>#REF!</v>
      </c>
      <c r="K83" s="98"/>
      <c r="L83" s="46"/>
      <c r="M83" s="46"/>
      <c r="N83" s="46"/>
      <c r="O83" s="124"/>
      <c r="P83" s="123"/>
      <c r="Q83" s="79"/>
      <c r="R83" s="61"/>
      <c r="S83" s="380"/>
      <c r="T83" s="358"/>
    </row>
    <row r="84" spans="1:20" s="49" customFormat="1" ht="30" customHeight="1" thickBot="1" x14ac:dyDescent="0.25">
      <c r="A84" s="346">
        <v>26</v>
      </c>
      <c r="B84" s="346" t="e">
        <f>Identificación!#REF!</f>
        <v>#REF!</v>
      </c>
      <c r="C84" s="349" t="e">
        <f>Identificación!#REF!</f>
        <v>#REF!</v>
      </c>
      <c r="D84" s="346" t="e">
        <f>Identificación!#REF!</f>
        <v>#REF!</v>
      </c>
      <c r="E84" s="343" t="e">
        <f>Identificación!#REF!</f>
        <v>#REF!</v>
      </c>
      <c r="F84" s="352" t="e">
        <f>Identificación!#REF!</f>
        <v>#REF!</v>
      </c>
      <c r="G84" s="51" t="e">
        <f>Identificación!#REF!</f>
        <v>#REF!</v>
      </c>
      <c r="H84" s="50" t="e">
        <f>Identificación!#REF!</f>
        <v>#REF!</v>
      </c>
      <c r="I84" s="50" t="e">
        <f>Identificación!#REF!</f>
        <v>#REF!</v>
      </c>
      <c r="J84" s="52" t="e">
        <f>Identificación!#REF!</f>
        <v>#REF!</v>
      </c>
      <c r="K84" s="98"/>
      <c r="L84" s="46"/>
      <c r="M84" s="46"/>
      <c r="N84" s="46"/>
      <c r="O84" s="384"/>
      <c r="P84" s="385"/>
      <c r="Q84" s="79" t="e">
        <f>K84/H84</f>
        <v>#REF!</v>
      </c>
      <c r="R84" s="61" t="e">
        <f>Q84/3</f>
        <v>#REF!</v>
      </c>
      <c r="S84" s="380"/>
      <c r="T84" s="364"/>
    </row>
    <row r="85" spans="1:20" s="49" customFormat="1" ht="30" customHeight="1" thickBot="1" x14ac:dyDescent="0.25">
      <c r="A85" s="347"/>
      <c r="B85" s="347"/>
      <c r="C85" s="350"/>
      <c r="D85" s="347"/>
      <c r="E85" s="344"/>
      <c r="F85" s="353"/>
      <c r="G85" s="51" t="e">
        <f>Identificación!#REF!</f>
        <v>#REF!</v>
      </c>
      <c r="H85" s="50" t="e">
        <f>Identificación!#REF!</f>
        <v>#REF!</v>
      </c>
      <c r="I85" s="50" t="e">
        <f>Identificación!#REF!</f>
        <v>#REF!</v>
      </c>
      <c r="J85" s="52" t="e">
        <f>Identificación!#REF!</f>
        <v>#REF!</v>
      </c>
      <c r="K85" s="98"/>
      <c r="L85" s="46"/>
      <c r="M85" s="46"/>
      <c r="N85" s="46"/>
      <c r="O85" s="124"/>
      <c r="P85" s="123"/>
      <c r="Q85" s="79"/>
      <c r="R85" s="61"/>
      <c r="S85" s="121"/>
      <c r="T85" s="122"/>
    </row>
    <row r="86" spans="1:20" s="49" customFormat="1" ht="30" customHeight="1" thickBot="1" x14ac:dyDescent="0.25">
      <c r="A86" s="348"/>
      <c r="B86" s="348"/>
      <c r="C86" s="351"/>
      <c r="D86" s="348"/>
      <c r="E86" s="345"/>
      <c r="F86" s="354"/>
      <c r="G86" s="51" t="e">
        <f>Identificación!#REF!</f>
        <v>#REF!</v>
      </c>
      <c r="H86" s="50" t="e">
        <f>Identificación!#REF!</f>
        <v>#REF!</v>
      </c>
      <c r="I86" s="50" t="e">
        <f>Identificación!#REF!</f>
        <v>#REF!</v>
      </c>
      <c r="J86" s="52" t="e">
        <f>Identificación!#REF!</f>
        <v>#REF!</v>
      </c>
      <c r="K86" s="98"/>
      <c r="L86" s="46"/>
      <c r="M86" s="46"/>
      <c r="N86" s="46"/>
      <c r="O86" s="124"/>
      <c r="P86" s="123"/>
      <c r="Q86" s="79"/>
      <c r="R86" s="61"/>
      <c r="S86" s="121"/>
      <c r="T86" s="122"/>
    </row>
    <row r="87" spans="1:20" s="49" customFormat="1" ht="30" customHeight="1" thickBot="1" x14ac:dyDescent="0.25">
      <c r="A87" s="346">
        <v>27</v>
      </c>
      <c r="B87" s="346" t="e">
        <f>Identificación!#REF!</f>
        <v>#REF!</v>
      </c>
      <c r="C87" s="349" t="e">
        <f>Identificación!#REF!</f>
        <v>#REF!</v>
      </c>
      <c r="D87" s="346" t="e">
        <f>Identificación!#REF!</f>
        <v>#REF!</v>
      </c>
      <c r="E87" s="343" t="e">
        <f>Identificación!#REF!</f>
        <v>#REF!</v>
      </c>
      <c r="F87" s="352" t="e">
        <f>Identificación!#REF!</f>
        <v>#REF!</v>
      </c>
      <c r="G87" s="51" t="e">
        <f>Identificación!#REF!</f>
        <v>#REF!</v>
      </c>
      <c r="H87" s="50" t="e">
        <f>Identificación!#REF!</f>
        <v>#REF!</v>
      </c>
      <c r="I87" s="50" t="e">
        <f>Identificación!#REF!</f>
        <v>#REF!</v>
      </c>
      <c r="J87" s="52" t="e">
        <f>Identificación!#REF!</f>
        <v>#REF!</v>
      </c>
      <c r="K87" s="98"/>
      <c r="L87" s="46"/>
      <c r="M87" s="46"/>
      <c r="N87" s="46"/>
      <c r="O87" s="384"/>
      <c r="P87" s="385"/>
      <c r="Q87" s="79" t="e">
        <f>K87/H87</f>
        <v>#REF!</v>
      </c>
      <c r="R87" s="61" t="e">
        <f>Q87/2</f>
        <v>#REF!</v>
      </c>
      <c r="S87" s="380" t="e">
        <f>(R87+R90)/$T$10</f>
        <v>#REF!</v>
      </c>
      <c r="T87" s="363" t="e">
        <f>IF(S87=$U$10, "CUMPLIDO", "PENDIENTE")</f>
        <v>#REF!</v>
      </c>
    </row>
    <row r="88" spans="1:20" s="49" customFormat="1" ht="30" customHeight="1" thickBot="1" x14ac:dyDescent="0.25">
      <c r="A88" s="347"/>
      <c r="B88" s="347"/>
      <c r="C88" s="350"/>
      <c r="D88" s="347"/>
      <c r="E88" s="344"/>
      <c r="F88" s="353"/>
      <c r="G88" s="51" t="e">
        <f>Identificación!#REF!</f>
        <v>#REF!</v>
      </c>
      <c r="H88" s="50" t="e">
        <f>Identificación!#REF!</f>
        <v>#REF!</v>
      </c>
      <c r="I88" s="50" t="e">
        <f>Identificación!#REF!</f>
        <v>#REF!</v>
      </c>
      <c r="J88" s="52" t="e">
        <f>Identificación!#REF!</f>
        <v>#REF!</v>
      </c>
      <c r="K88" s="98"/>
      <c r="L88" s="46"/>
      <c r="M88" s="46"/>
      <c r="N88" s="46"/>
      <c r="O88" s="124"/>
      <c r="P88" s="123"/>
      <c r="Q88" s="79"/>
      <c r="R88" s="61"/>
      <c r="S88" s="380"/>
      <c r="T88" s="358"/>
    </row>
    <row r="89" spans="1:20" s="49" customFormat="1" ht="30" customHeight="1" thickBot="1" x14ac:dyDescent="0.25">
      <c r="A89" s="348"/>
      <c r="B89" s="348"/>
      <c r="C89" s="351"/>
      <c r="D89" s="348"/>
      <c r="E89" s="345"/>
      <c r="F89" s="354"/>
      <c r="G89" s="51" t="e">
        <f>Identificación!#REF!</f>
        <v>#REF!</v>
      </c>
      <c r="H89" s="50" t="e">
        <f>Identificación!#REF!</f>
        <v>#REF!</v>
      </c>
      <c r="I89" s="50" t="e">
        <f>Identificación!#REF!</f>
        <v>#REF!</v>
      </c>
      <c r="J89" s="52" t="e">
        <f>Identificación!#REF!</f>
        <v>#REF!</v>
      </c>
      <c r="K89" s="98"/>
      <c r="L89" s="46"/>
      <c r="M89" s="46"/>
      <c r="N89" s="46"/>
      <c r="O89" s="124"/>
      <c r="P89" s="123"/>
      <c r="Q89" s="79"/>
      <c r="R89" s="61"/>
      <c r="S89" s="380"/>
      <c r="T89" s="358"/>
    </row>
    <row r="90" spans="1:20" s="49" customFormat="1" ht="77.25" customHeight="1" thickBot="1" x14ac:dyDescent="0.25">
      <c r="A90" s="346">
        <v>28</v>
      </c>
      <c r="B90" s="346" t="e">
        <f>Identificación!#REF!</f>
        <v>#REF!</v>
      </c>
      <c r="C90" s="349" t="e">
        <f>Identificación!#REF!</f>
        <v>#REF!</v>
      </c>
      <c r="D90" s="346" t="e">
        <f>Identificación!#REF!</f>
        <v>#REF!</v>
      </c>
      <c r="E90" s="343" t="e">
        <f>Identificación!#REF!</f>
        <v>#REF!</v>
      </c>
      <c r="F90" s="352" t="e">
        <f>Identificación!#REF!</f>
        <v>#REF!</v>
      </c>
      <c r="G90" s="51" t="e">
        <f>Identificación!#REF!</f>
        <v>#REF!</v>
      </c>
      <c r="H90" s="50" t="e">
        <f>Identificación!#REF!</f>
        <v>#REF!</v>
      </c>
      <c r="I90" s="50" t="e">
        <f>Identificación!#REF!</f>
        <v>#REF!</v>
      </c>
      <c r="J90" s="52" t="e">
        <f>Identificación!#REF!</f>
        <v>#REF!</v>
      </c>
      <c r="K90" s="98"/>
      <c r="L90" s="46"/>
      <c r="M90" s="46"/>
      <c r="N90" s="46"/>
      <c r="O90" s="384"/>
      <c r="P90" s="385"/>
      <c r="Q90" s="79" t="e">
        <f>K90/H90</f>
        <v>#REF!</v>
      </c>
      <c r="R90" s="61" t="e">
        <f>Q90/2</f>
        <v>#REF!</v>
      </c>
      <c r="S90" s="380"/>
      <c r="T90" s="364"/>
    </row>
    <row r="91" spans="1:20" s="49" customFormat="1" ht="63" customHeight="1" thickBot="1" x14ac:dyDescent="0.25">
      <c r="A91" s="347"/>
      <c r="B91" s="347"/>
      <c r="C91" s="350"/>
      <c r="D91" s="347"/>
      <c r="E91" s="344"/>
      <c r="F91" s="353"/>
      <c r="G91" s="51" t="e">
        <f>Identificación!#REF!</f>
        <v>#REF!</v>
      </c>
      <c r="H91" s="50" t="e">
        <f>Identificación!#REF!</f>
        <v>#REF!</v>
      </c>
      <c r="I91" s="50" t="e">
        <f>Identificación!#REF!</f>
        <v>#REF!</v>
      </c>
      <c r="J91" s="52" t="e">
        <f>Identificación!#REF!</f>
        <v>#REF!</v>
      </c>
      <c r="K91" s="98"/>
      <c r="L91" s="46"/>
      <c r="M91" s="46"/>
      <c r="N91" s="46"/>
      <c r="O91" s="384"/>
      <c r="P91" s="385"/>
      <c r="Q91" s="79" t="e">
        <f>K91/H91</f>
        <v>#REF!</v>
      </c>
      <c r="R91" s="61" t="e">
        <f>Q91/2</f>
        <v>#REF!</v>
      </c>
      <c r="S91" s="380" t="e">
        <f>(R91+R92)/$T$10</f>
        <v>#REF!</v>
      </c>
      <c r="T91" s="363" t="e">
        <f>IF(S91=$U$10, "CUMPLIDO", "PENDIENTE")</f>
        <v>#REF!</v>
      </c>
    </row>
    <row r="92" spans="1:20" s="49" customFormat="1" ht="69.75" customHeight="1" x14ac:dyDescent="0.2">
      <c r="A92" s="347"/>
      <c r="B92" s="347"/>
      <c r="C92" s="350"/>
      <c r="D92" s="347"/>
      <c r="E92" s="344"/>
      <c r="F92" s="365"/>
      <c r="G92" s="157" t="e">
        <f>Identificación!#REF!</f>
        <v>#REF!</v>
      </c>
      <c r="H92" s="156" t="e">
        <f>Identificación!#REF!</f>
        <v>#REF!</v>
      </c>
      <c r="I92" s="156" t="e">
        <f>Identificación!#REF!</f>
        <v>#REF!</v>
      </c>
      <c r="J92" s="158" t="e">
        <f>Identificación!#REF!</f>
        <v>#REF!</v>
      </c>
      <c r="K92" s="163"/>
      <c r="L92" s="164"/>
      <c r="M92" s="164"/>
      <c r="N92" s="164"/>
      <c r="O92" s="418"/>
      <c r="P92" s="419"/>
      <c r="Q92" s="79" t="e">
        <f>K92/H92</f>
        <v>#REF!</v>
      </c>
      <c r="R92" s="61" t="e">
        <f>Q92/2</f>
        <v>#REF!</v>
      </c>
      <c r="S92" s="380"/>
      <c r="T92" s="364"/>
    </row>
    <row r="93" spans="1:20" s="49" customFormat="1" ht="69.75" customHeight="1" x14ac:dyDescent="0.2">
      <c r="A93" s="56"/>
      <c r="B93" s="56"/>
      <c r="C93" s="146"/>
      <c r="D93" s="56"/>
      <c r="E93" s="147"/>
      <c r="F93" s="56"/>
      <c r="G93" s="57"/>
      <c r="H93" s="56"/>
      <c r="I93" s="56"/>
      <c r="J93" s="58"/>
      <c r="K93" s="130"/>
      <c r="L93" s="59"/>
      <c r="M93" s="59"/>
      <c r="N93" s="59"/>
      <c r="O93" s="145"/>
      <c r="P93" s="165"/>
      <c r="Q93" s="159"/>
      <c r="R93" s="160"/>
      <c r="S93" s="161"/>
      <c r="T93" s="162"/>
    </row>
    <row r="94" spans="1:20" s="49" customFormat="1" ht="69.75" customHeight="1" x14ac:dyDescent="0.2">
      <c r="A94" s="56"/>
      <c r="B94" s="56"/>
      <c r="C94" s="146"/>
      <c r="D94" s="56"/>
      <c r="E94" s="147"/>
      <c r="F94" s="56"/>
      <c r="G94" s="57"/>
      <c r="H94" s="56"/>
      <c r="I94" s="56"/>
      <c r="J94" s="58"/>
      <c r="K94" s="130"/>
      <c r="L94" s="59"/>
      <c r="M94" s="59"/>
      <c r="N94" s="59"/>
      <c r="O94" s="145"/>
      <c r="P94" s="165"/>
      <c r="Q94" s="159"/>
      <c r="R94" s="160"/>
      <c r="S94" s="161"/>
      <c r="T94" s="162"/>
    </row>
    <row r="95" spans="1:20" s="49" customFormat="1" ht="69.75" customHeight="1" x14ac:dyDescent="0.2">
      <c r="A95" s="56"/>
      <c r="B95" s="56"/>
      <c r="C95" s="146"/>
      <c r="D95" s="56"/>
      <c r="E95" s="147"/>
      <c r="F95" s="56"/>
      <c r="G95" s="57"/>
      <c r="H95" s="56"/>
      <c r="I95" s="56"/>
      <c r="J95" s="58"/>
      <c r="K95" s="130"/>
      <c r="L95" s="59"/>
      <c r="M95" s="59"/>
      <c r="N95" s="59"/>
      <c r="O95" s="145"/>
      <c r="P95" s="165"/>
      <c r="Q95" s="159"/>
      <c r="R95" s="160"/>
      <c r="S95" s="161"/>
      <c r="T95" s="162"/>
    </row>
    <row r="96" spans="1:20" s="49" customFormat="1" ht="69.75" customHeight="1" x14ac:dyDescent="0.2">
      <c r="A96" s="56"/>
      <c r="B96" s="56"/>
      <c r="C96" s="146"/>
      <c r="D96" s="56"/>
      <c r="E96" s="147"/>
      <c r="F96" s="56"/>
      <c r="G96" s="57"/>
      <c r="H96" s="56"/>
      <c r="I96" s="56"/>
      <c r="J96" s="58"/>
      <c r="K96" s="130"/>
      <c r="L96" s="59"/>
      <c r="M96" s="59"/>
      <c r="N96" s="59"/>
      <c r="O96" s="145"/>
      <c r="P96" s="165"/>
      <c r="Q96" s="159"/>
      <c r="R96" s="160"/>
      <c r="S96" s="161"/>
      <c r="T96" s="162"/>
    </row>
    <row r="97" spans="1:20" s="49" customFormat="1" ht="69.75" customHeight="1" x14ac:dyDescent="0.2">
      <c r="A97" s="56"/>
      <c r="B97" s="56"/>
      <c r="C97" s="146"/>
      <c r="D97" s="56"/>
      <c r="E97" s="147"/>
      <c r="F97" s="56"/>
      <c r="G97" s="57"/>
      <c r="H97" s="56"/>
      <c r="I97" s="56"/>
      <c r="J97" s="58"/>
      <c r="K97" s="130"/>
      <c r="L97" s="59"/>
      <c r="M97" s="59"/>
      <c r="N97" s="59"/>
      <c r="O97" s="145"/>
      <c r="P97" s="165"/>
      <c r="Q97" s="159"/>
      <c r="R97" s="160"/>
      <c r="S97" s="161"/>
      <c r="T97" s="162"/>
    </row>
    <row r="98" spans="1:20" s="49" customFormat="1" ht="69.75" customHeight="1" x14ac:dyDescent="0.2">
      <c r="A98" s="56"/>
      <c r="B98" s="56"/>
      <c r="C98" s="146"/>
      <c r="D98" s="56"/>
      <c r="E98" s="147"/>
      <c r="F98" s="56"/>
      <c r="G98" s="57"/>
      <c r="H98" s="56"/>
      <c r="I98" s="56"/>
      <c r="J98" s="58"/>
      <c r="K98" s="130"/>
      <c r="L98" s="59"/>
      <c r="M98" s="59"/>
      <c r="N98" s="59"/>
      <c r="O98" s="145"/>
      <c r="P98" s="165"/>
      <c r="Q98" s="159"/>
      <c r="R98" s="160"/>
      <c r="S98" s="161"/>
      <c r="T98" s="162"/>
    </row>
    <row r="99" spans="1:20" s="49" customFormat="1" ht="69.75" customHeight="1" x14ac:dyDescent="0.2">
      <c r="A99" s="56"/>
      <c r="B99" s="56"/>
      <c r="C99" s="146"/>
      <c r="D99" s="56"/>
      <c r="E99" s="147"/>
      <c r="F99" s="56"/>
      <c r="G99" s="57"/>
      <c r="H99" s="56"/>
      <c r="I99" s="56"/>
      <c r="J99" s="58"/>
      <c r="K99" s="130"/>
      <c r="L99" s="59"/>
      <c r="M99" s="59"/>
      <c r="N99" s="59"/>
      <c r="O99" s="145"/>
      <c r="P99" s="165"/>
      <c r="Q99" s="159"/>
      <c r="R99" s="160"/>
      <c r="S99" s="161"/>
      <c r="T99" s="162"/>
    </row>
    <row r="100" spans="1:20" s="49" customFormat="1" ht="69.75" customHeight="1" x14ac:dyDescent="0.2">
      <c r="A100" s="56"/>
      <c r="B100" s="56"/>
      <c r="C100" s="146"/>
      <c r="D100" s="56"/>
      <c r="E100" s="147"/>
      <c r="F100" s="56"/>
      <c r="G100" s="57"/>
      <c r="H100" s="56"/>
      <c r="I100" s="56"/>
      <c r="J100" s="58"/>
      <c r="K100" s="130"/>
      <c r="L100" s="59"/>
      <c r="M100" s="59"/>
      <c r="N100" s="59"/>
      <c r="O100" s="145"/>
      <c r="P100" s="165"/>
      <c r="Q100" s="159"/>
      <c r="R100" s="160"/>
      <c r="S100" s="161"/>
      <c r="T100" s="162"/>
    </row>
    <row r="101" spans="1:20" s="49" customFormat="1" ht="69.75" customHeight="1" x14ac:dyDescent="0.2">
      <c r="A101" s="56"/>
      <c r="B101" s="56"/>
      <c r="C101" s="146"/>
      <c r="D101" s="56"/>
      <c r="E101" s="147"/>
      <c r="F101" s="56"/>
      <c r="G101" s="57"/>
      <c r="H101" s="56"/>
      <c r="I101" s="56"/>
      <c r="J101" s="58"/>
      <c r="K101" s="130"/>
      <c r="L101" s="59"/>
      <c r="M101" s="59"/>
      <c r="N101" s="59"/>
      <c r="O101" s="145"/>
      <c r="P101" s="165"/>
      <c r="Q101" s="159"/>
      <c r="R101" s="160"/>
      <c r="S101" s="161"/>
      <c r="T101" s="162"/>
    </row>
    <row r="102" spans="1:20" ht="21.75" customHeight="1" x14ac:dyDescent="0.2">
      <c r="O102" s="81"/>
      <c r="P102" s="82"/>
      <c r="Q102" s="72" t="e">
        <f>AVERAGE(Q15:Q92)</f>
        <v>#REF!</v>
      </c>
      <c r="R102" s="73" t="e">
        <f>SUM(R15:R92)</f>
        <v>#REF!</v>
      </c>
      <c r="S102" s="73" t="e">
        <f>SUM(S15:S92)</f>
        <v>#REF!</v>
      </c>
      <c r="T102" s="73">
        <f>COUNTIF(T15:T92, "CUMPLIDO")</f>
        <v>0</v>
      </c>
    </row>
    <row r="103" spans="1:20" x14ac:dyDescent="0.2">
      <c r="K103" s="70"/>
      <c r="P103" s="71"/>
      <c r="Q103" s="74"/>
      <c r="R103" s="10"/>
      <c r="S103" s="73"/>
    </row>
    <row r="104" spans="1:20" ht="13.5" thickBot="1" x14ac:dyDescent="0.25">
      <c r="G104" s="92" t="s">
        <v>48</v>
      </c>
      <c r="H104" s="92">
        <v>38</v>
      </c>
      <c r="I104" s="92"/>
      <c r="J104" s="106">
        <f>+J105+J106</f>
        <v>1</v>
      </c>
      <c r="P104" s="71"/>
      <c r="Q104" s="74"/>
      <c r="R104" s="10"/>
      <c r="S104" s="73"/>
    </row>
    <row r="105" spans="1:20" ht="16.5" x14ac:dyDescent="0.2">
      <c r="A105" s="102" t="s">
        <v>17</v>
      </c>
      <c r="B105" s="103"/>
      <c r="C105" s="10"/>
      <c r="G105" s="96" t="s">
        <v>56</v>
      </c>
      <c r="H105" s="95">
        <f>+L11</f>
        <v>0</v>
      </c>
      <c r="I105" s="95"/>
      <c r="J105" s="97">
        <f>+H105/H104</f>
        <v>0</v>
      </c>
      <c r="P105" s="71"/>
      <c r="Q105" s="74"/>
      <c r="R105" s="10"/>
      <c r="S105" s="73"/>
    </row>
    <row r="106" spans="1:20" ht="16.5" x14ac:dyDescent="0.2">
      <c r="A106" s="84"/>
      <c r="B106" s="104" t="s">
        <v>26</v>
      </c>
      <c r="C106" s="104"/>
      <c r="G106" s="96" t="s">
        <v>57</v>
      </c>
      <c r="H106" s="95">
        <f>+H104-H105</f>
        <v>38</v>
      </c>
      <c r="I106" s="95"/>
      <c r="J106" s="97">
        <f>+H106/H104</f>
        <v>1</v>
      </c>
      <c r="P106" s="71"/>
    </row>
    <row r="107" spans="1:20" x14ac:dyDescent="0.2">
      <c r="B107" s="69"/>
      <c r="C107" s="10"/>
      <c r="K107" s="70"/>
      <c r="P107" s="71"/>
    </row>
    <row r="108" spans="1:20" x14ac:dyDescent="0.2">
      <c r="A108" s="99"/>
      <c r="B108" s="355" t="s">
        <v>59</v>
      </c>
      <c r="C108" s="356"/>
      <c r="K108" s="70"/>
      <c r="P108" s="71"/>
    </row>
    <row r="109" spans="1:20" x14ac:dyDescent="0.2">
      <c r="A109" s="107"/>
      <c r="B109" s="355" t="s">
        <v>60</v>
      </c>
      <c r="C109" s="356"/>
      <c r="K109" s="70"/>
      <c r="P109" s="71"/>
    </row>
    <row r="110" spans="1:20" x14ac:dyDescent="0.2">
      <c r="A110" s="101"/>
      <c r="B110" s="355" t="s">
        <v>62</v>
      </c>
      <c r="C110" s="356"/>
      <c r="K110" s="70"/>
      <c r="P110" s="71"/>
    </row>
    <row r="111" spans="1:20" x14ac:dyDescent="0.2">
      <c r="A111" s="108"/>
      <c r="B111" s="355" t="s">
        <v>61</v>
      </c>
      <c r="C111" s="356"/>
      <c r="K111" s="70"/>
      <c r="P111" s="71"/>
    </row>
    <row r="112" spans="1:20" x14ac:dyDescent="0.2">
      <c r="A112" s="100"/>
      <c r="B112" s="355" t="s">
        <v>63</v>
      </c>
      <c r="C112" s="356"/>
      <c r="K112" s="70"/>
      <c r="P112" s="71"/>
    </row>
    <row r="113" spans="11:16" x14ac:dyDescent="0.2">
      <c r="K113" s="70"/>
      <c r="P113" s="71"/>
    </row>
    <row r="114" spans="11:16" x14ac:dyDescent="0.2">
      <c r="K114" s="70"/>
      <c r="P114" s="71"/>
    </row>
    <row r="115" spans="11:16" x14ac:dyDescent="0.2">
      <c r="K115" s="70"/>
      <c r="P115" s="71"/>
    </row>
    <row r="116" spans="11:16" x14ac:dyDescent="0.2">
      <c r="K116" s="70"/>
      <c r="P116" s="71"/>
    </row>
    <row r="117" spans="11:16" x14ac:dyDescent="0.2">
      <c r="K117" s="70"/>
      <c r="P117" s="71"/>
    </row>
    <row r="118" spans="11:16" x14ac:dyDescent="0.2">
      <c r="K118" s="70"/>
      <c r="P118" s="71"/>
    </row>
    <row r="119" spans="11:16" x14ac:dyDescent="0.2">
      <c r="K119" s="70"/>
      <c r="P119" s="71"/>
    </row>
    <row r="120" spans="11:16" x14ac:dyDescent="0.2">
      <c r="P120" s="71"/>
    </row>
    <row r="121" spans="11:16" x14ac:dyDescent="0.2">
      <c r="P121" s="71"/>
    </row>
    <row r="122" spans="11:16" x14ac:dyDescent="0.2">
      <c r="P122" s="71"/>
    </row>
    <row r="123" spans="11:16" x14ac:dyDescent="0.2">
      <c r="P123" s="71"/>
    </row>
    <row r="124" spans="11:16" x14ac:dyDescent="0.2">
      <c r="P124" s="71"/>
    </row>
    <row r="125" spans="11:16" x14ac:dyDescent="0.2">
      <c r="P125" s="71"/>
    </row>
    <row r="126" spans="11:16" x14ac:dyDescent="0.2">
      <c r="P126" s="71"/>
    </row>
    <row r="127" spans="11:16" x14ac:dyDescent="0.2">
      <c r="P127" s="71"/>
    </row>
    <row r="128" spans="11:16" x14ac:dyDescent="0.2">
      <c r="P128" s="71"/>
    </row>
    <row r="129" spans="16:16" x14ac:dyDescent="0.2">
      <c r="P129" s="71"/>
    </row>
    <row r="130" spans="16:16" x14ac:dyDescent="0.2">
      <c r="P130" s="71"/>
    </row>
    <row r="131" spans="16:16" x14ac:dyDescent="0.2">
      <c r="P131" s="71"/>
    </row>
    <row r="132" spans="16:16" x14ac:dyDescent="0.2">
      <c r="P132" s="71"/>
    </row>
    <row r="133" spans="16:16" x14ac:dyDescent="0.2">
      <c r="P133" s="71"/>
    </row>
    <row r="134" spans="16:16" x14ac:dyDescent="0.2">
      <c r="P134" s="71"/>
    </row>
    <row r="135" spans="16:16" x14ac:dyDescent="0.2">
      <c r="P135" s="71"/>
    </row>
    <row r="136" spans="16:16" x14ac:dyDescent="0.2">
      <c r="P136" s="71"/>
    </row>
    <row r="137" spans="16:16" x14ac:dyDescent="0.2">
      <c r="P137" s="71"/>
    </row>
    <row r="138" spans="16:16" x14ac:dyDescent="0.2">
      <c r="P138" s="71"/>
    </row>
    <row r="139" spans="16:16" x14ac:dyDescent="0.2">
      <c r="P139" s="71"/>
    </row>
    <row r="140" spans="16:16" x14ac:dyDescent="0.2">
      <c r="P140" s="71"/>
    </row>
    <row r="141" spans="16:16" x14ac:dyDescent="0.2">
      <c r="P141" s="71"/>
    </row>
    <row r="142" spans="16:16" x14ac:dyDescent="0.2">
      <c r="P142" s="71"/>
    </row>
    <row r="143" spans="16:16" x14ac:dyDescent="0.2">
      <c r="P143" s="71"/>
    </row>
    <row r="144" spans="16:16" x14ac:dyDescent="0.2">
      <c r="P144" s="71"/>
    </row>
    <row r="145" spans="16:16" x14ac:dyDescent="0.2">
      <c r="P145" s="71"/>
    </row>
    <row r="146" spans="16:16" x14ac:dyDescent="0.2">
      <c r="P146" s="71"/>
    </row>
    <row r="147" spans="16:16" x14ac:dyDescent="0.2">
      <c r="P147" s="71"/>
    </row>
    <row r="148" spans="16:16" x14ac:dyDescent="0.2">
      <c r="P148" s="71"/>
    </row>
    <row r="149" spans="16:16" x14ac:dyDescent="0.2">
      <c r="P149" s="71"/>
    </row>
    <row r="150" spans="16:16" x14ac:dyDescent="0.2">
      <c r="P150" s="71"/>
    </row>
    <row r="151" spans="16:16" x14ac:dyDescent="0.2">
      <c r="P151" s="71"/>
    </row>
    <row r="152" spans="16:16" x14ac:dyDescent="0.2">
      <c r="P152" s="71"/>
    </row>
    <row r="153" spans="16:16" x14ac:dyDescent="0.2">
      <c r="P153" s="71"/>
    </row>
    <row r="154" spans="16:16" x14ac:dyDescent="0.2">
      <c r="P154" s="71"/>
    </row>
    <row r="155" spans="16:16" x14ac:dyDescent="0.2">
      <c r="P155" s="71"/>
    </row>
    <row r="156" spans="16:16" x14ac:dyDescent="0.2">
      <c r="P156" s="71"/>
    </row>
    <row r="157" spans="16:16" x14ac:dyDescent="0.2">
      <c r="P157" s="71"/>
    </row>
    <row r="158" spans="16:16" x14ac:dyDescent="0.2">
      <c r="P158" s="71"/>
    </row>
    <row r="159" spans="16:16" x14ac:dyDescent="0.2">
      <c r="P159" s="71"/>
    </row>
    <row r="160" spans="16:16" x14ac:dyDescent="0.2">
      <c r="P160" s="71"/>
    </row>
    <row r="161" spans="16:16" x14ac:dyDescent="0.2">
      <c r="P161" s="71"/>
    </row>
    <row r="162" spans="16:16" x14ac:dyDescent="0.2">
      <c r="P162" s="71"/>
    </row>
    <row r="163" spans="16:16" x14ac:dyDescent="0.2">
      <c r="P163" s="71"/>
    </row>
    <row r="164" spans="16:16" x14ac:dyDescent="0.2">
      <c r="P164" s="71"/>
    </row>
    <row r="165" spans="16:16" x14ac:dyDescent="0.2">
      <c r="P165" s="71"/>
    </row>
    <row r="166" spans="16:16" x14ac:dyDescent="0.2">
      <c r="P166" s="71"/>
    </row>
    <row r="167" spans="16:16" x14ac:dyDescent="0.2">
      <c r="P167" s="71"/>
    </row>
    <row r="168" spans="16:16" x14ac:dyDescent="0.2">
      <c r="P168" s="71"/>
    </row>
    <row r="169" spans="16:16" x14ac:dyDescent="0.2">
      <c r="P169" s="71"/>
    </row>
    <row r="170" spans="16:16" x14ac:dyDescent="0.2">
      <c r="P170" s="71"/>
    </row>
    <row r="171" spans="16:16" x14ac:dyDescent="0.2">
      <c r="P171" s="71"/>
    </row>
    <row r="172" spans="16:16" x14ac:dyDescent="0.2">
      <c r="P172" s="71"/>
    </row>
    <row r="173" spans="16:16" x14ac:dyDescent="0.2">
      <c r="P173" s="71"/>
    </row>
    <row r="174" spans="16:16" x14ac:dyDescent="0.2">
      <c r="P174" s="71"/>
    </row>
    <row r="175" spans="16:16" x14ac:dyDescent="0.2">
      <c r="P175" s="71"/>
    </row>
    <row r="176" spans="16:16" x14ac:dyDescent="0.2">
      <c r="P176" s="71"/>
    </row>
    <row r="177" spans="16:16" x14ac:dyDescent="0.2">
      <c r="P177" s="71"/>
    </row>
    <row r="178" spans="16:16" x14ac:dyDescent="0.2">
      <c r="P178" s="71"/>
    </row>
    <row r="179" spans="16:16" x14ac:dyDescent="0.2">
      <c r="P179" s="71"/>
    </row>
    <row r="180" spans="16:16" x14ac:dyDescent="0.2">
      <c r="P180" s="71"/>
    </row>
    <row r="181" spans="16:16" x14ac:dyDescent="0.2">
      <c r="P181" s="71"/>
    </row>
    <row r="182" spans="16:16" x14ac:dyDescent="0.2">
      <c r="P182" s="71"/>
    </row>
    <row r="183" spans="16:16" x14ac:dyDescent="0.2">
      <c r="P183" s="71"/>
    </row>
    <row r="184" spans="16:16" x14ac:dyDescent="0.2">
      <c r="P184" s="71"/>
    </row>
    <row r="185" spans="16:16" x14ac:dyDescent="0.2">
      <c r="P185" s="71"/>
    </row>
    <row r="186" spans="16:16" x14ac:dyDescent="0.2">
      <c r="P186" s="71"/>
    </row>
    <row r="187" spans="16:16" x14ac:dyDescent="0.2">
      <c r="P187" s="71"/>
    </row>
    <row r="188" spans="16:16" x14ac:dyDescent="0.2">
      <c r="P188" s="71"/>
    </row>
    <row r="189" spans="16:16" x14ac:dyDescent="0.2">
      <c r="P189" s="71"/>
    </row>
    <row r="190" spans="16:16" x14ac:dyDescent="0.2">
      <c r="P190" s="71"/>
    </row>
    <row r="191" spans="16:16" x14ac:dyDescent="0.2">
      <c r="P191" s="71"/>
    </row>
    <row r="192" spans="16:16" x14ac:dyDescent="0.2">
      <c r="P192" s="71"/>
    </row>
    <row r="193" spans="16:16" x14ac:dyDescent="0.2">
      <c r="P193" s="71"/>
    </row>
    <row r="194" spans="16:16" x14ac:dyDescent="0.2">
      <c r="P194" s="71"/>
    </row>
    <row r="195" spans="16:16" x14ac:dyDescent="0.2">
      <c r="P195" s="71"/>
    </row>
    <row r="196" spans="16:16" x14ac:dyDescent="0.2">
      <c r="P196" s="71"/>
    </row>
    <row r="197" spans="16:16" x14ac:dyDescent="0.2">
      <c r="P197" s="71"/>
    </row>
    <row r="198" spans="16:16" x14ac:dyDescent="0.2">
      <c r="P198" s="71"/>
    </row>
    <row r="199" spans="16:16" x14ac:dyDescent="0.2">
      <c r="P199" s="71"/>
    </row>
    <row r="200" spans="16:16" x14ac:dyDescent="0.2">
      <c r="P200" s="71"/>
    </row>
    <row r="201" spans="16:16" x14ac:dyDescent="0.2">
      <c r="P201" s="71"/>
    </row>
    <row r="202" spans="16:16" x14ac:dyDescent="0.2">
      <c r="P202" s="71"/>
    </row>
    <row r="203" spans="16:16" x14ac:dyDescent="0.2">
      <c r="P203" s="71"/>
    </row>
    <row r="204" spans="16:16" x14ac:dyDescent="0.2">
      <c r="P204" s="71"/>
    </row>
    <row r="205" spans="16:16" x14ac:dyDescent="0.2">
      <c r="P205" s="71"/>
    </row>
    <row r="206" spans="16:16" x14ac:dyDescent="0.2">
      <c r="P206" s="71"/>
    </row>
    <row r="207" spans="16:16" x14ac:dyDescent="0.2">
      <c r="P207" s="71"/>
    </row>
    <row r="208" spans="16:16" x14ac:dyDescent="0.2">
      <c r="P208" s="71"/>
    </row>
    <row r="209" spans="16:16" x14ac:dyDescent="0.2">
      <c r="P209" s="71"/>
    </row>
    <row r="210" spans="16:16" x14ac:dyDescent="0.2">
      <c r="P210" s="71"/>
    </row>
    <row r="211" spans="16:16" x14ac:dyDescent="0.2">
      <c r="P211" s="71"/>
    </row>
    <row r="212" spans="16:16" x14ac:dyDescent="0.2">
      <c r="P212" s="71"/>
    </row>
    <row r="213" spans="16:16" x14ac:dyDescent="0.2">
      <c r="P213" s="71"/>
    </row>
    <row r="214" spans="16:16" x14ac:dyDescent="0.2">
      <c r="P214" s="71"/>
    </row>
    <row r="215" spans="16:16" x14ac:dyDescent="0.2">
      <c r="P215" s="71"/>
    </row>
    <row r="216" spans="16:16" x14ac:dyDescent="0.2">
      <c r="P216" s="71"/>
    </row>
    <row r="217" spans="16:16" x14ac:dyDescent="0.2">
      <c r="P217" s="71"/>
    </row>
    <row r="218" spans="16:16" x14ac:dyDescent="0.2">
      <c r="P218" s="71"/>
    </row>
    <row r="219" spans="16:16" x14ac:dyDescent="0.2">
      <c r="P219" s="71"/>
    </row>
    <row r="220" spans="16:16" x14ac:dyDescent="0.2">
      <c r="P220" s="71"/>
    </row>
    <row r="221" spans="16:16" x14ac:dyDescent="0.2">
      <c r="P221" s="71"/>
    </row>
    <row r="222" spans="16:16" x14ac:dyDescent="0.2">
      <c r="P222" s="71"/>
    </row>
    <row r="223" spans="16:16" x14ac:dyDescent="0.2">
      <c r="P223" s="71"/>
    </row>
    <row r="224" spans="16:16" x14ac:dyDescent="0.2">
      <c r="P224" s="71"/>
    </row>
    <row r="225" spans="16:16" x14ac:dyDescent="0.2">
      <c r="P225" s="71"/>
    </row>
  </sheetData>
  <autoFilter ref="A14:X102">
    <filterColumn colId="14" showButton="0"/>
  </autoFilter>
  <mergeCells count="238">
    <mergeCell ref="A9:C9"/>
    <mergeCell ref="D11:F11"/>
    <mergeCell ref="G11:K11"/>
    <mergeCell ref="D9:F9"/>
    <mergeCell ref="D1:K1"/>
    <mergeCell ref="D3:K3"/>
    <mergeCell ref="G6:N6"/>
    <mergeCell ref="A8:C8"/>
    <mergeCell ref="G7:N7"/>
    <mergeCell ref="D8:F8"/>
    <mergeCell ref="A6:F7"/>
    <mergeCell ref="B44:B46"/>
    <mergeCell ref="A44:A46"/>
    <mergeCell ref="A20:A22"/>
    <mergeCell ref="D20:D22"/>
    <mergeCell ref="L13:N13"/>
    <mergeCell ref="O15:P15"/>
    <mergeCell ref="A41:A43"/>
    <mergeCell ref="B41:B43"/>
    <mergeCell ref="C41:C43"/>
    <mergeCell ref="D41:D43"/>
    <mergeCell ref="D38:D40"/>
    <mergeCell ref="C38:C40"/>
    <mergeCell ref="F13:F14"/>
    <mergeCell ref="D13:D14"/>
    <mergeCell ref="E13:E14"/>
    <mergeCell ref="F38:F40"/>
    <mergeCell ref="E38:E40"/>
    <mergeCell ref="E41:E43"/>
    <mergeCell ref="B35:B37"/>
    <mergeCell ref="A29:A31"/>
    <mergeCell ref="F29:F31"/>
    <mergeCell ref="F41:F43"/>
    <mergeCell ref="B38:B40"/>
    <mergeCell ref="A38:A40"/>
    <mergeCell ref="O38:P38"/>
    <mergeCell ref="A32:A34"/>
    <mergeCell ref="A10:C10"/>
    <mergeCell ref="O18:P18"/>
    <mergeCell ref="A11:C11"/>
    <mergeCell ref="O19:P19"/>
    <mergeCell ref="O20:P20"/>
    <mergeCell ref="O23:P23"/>
    <mergeCell ref="A12:P12"/>
    <mergeCell ref="F23:F25"/>
    <mergeCell ref="O29:P29"/>
    <mergeCell ref="D10:F10"/>
    <mergeCell ref="A47:A49"/>
    <mergeCell ref="D44:D46"/>
    <mergeCell ref="E47:E49"/>
    <mergeCell ref="F26:F28"/>
    <mergeCell ref="B32:B34"/>
    <mergeCell ref="C32:C34"/>
    <mergeCell ref="D32:D34"/>
    <mergeCell ref="E32:E34"/>
    <mergeCell ref="F32:F34"/>
    <mergeCell ref="B29:B31"/>
    <mergeCell ref="C29:C31"/>
    <mergeCell ref="D29:D31"/>
    <mergeCell ref="E29:E31"/>
    <mergeCell ref="B26:B28"/>
    <mergeCell ref="C26:C28"/>
    <mergeCell ref="D26:D28"/>
    <mergeCell ref="E26:E28"/>
    <mergeCell ref="A35:A37"/>
    <mergeCell ref="C35:C37"/>
    <mergeCell ref="D35:D37"/>
    <mergeCell ref="E35:E37"/>
    <mergeCell ref="F35:F37"/>
    <mergeCell ref="F44:F46"/>
    <mergeCell ref="E44:E46"/>
    <mergeCell ref="A90:A92"/>
    <mergeCell ref="O69:P69"/>
    <mergeCell ref="O50:P50"/>
    <mergeCell ref="O90:P90"/>
    <mergeCell ref="O91:P91"/>
    <mergeCell ref="O92:P92"/>
    <mergeCell ref="F20:F22"/>
    <mergeCell ref="A23:A25"/>
    <mergeCell ref="B23:B25"/>
    <mergeCell ref="C23:C25"/>
    <mergeCell ref="O78:P78"/>
    <mergeCell ref="O60:P60"/>
    <mergeCell ref="D23:D25"/>
    <mergeCell ref="E23:E25"/>
    <mergeCell ref="C44:C46"/>
    <mergeCell ref="A26:A28"/>
    <mergeCell ref="B20:B22"/>
    <mergeCell ref="C20:C22"/>
    <mergeCell ref="E20:E22"/>
    <mergeCell ref="C47:C49"/>
    <mergeCell ref="D47:D49"/>
    <mergeCell ref="F51:F53"/>
    <mergeCell ref="E51:E53"/>
    <mergeCell ref="D51:D53"/>
    <mergeCell ref="S91:S92"/>
    <mergeCell ref="S15:S18"/>
    <mergeCell ref="O84:P84"/>
    <mergeCell ref="O72:P72"/>
    <mergeCell ref="O66:P66"/>
    <mergeCell ref="A15:A17"/>
    <mergeCell ref="B15:B17"/>
    <mergeCell ref="C15:C17"/>
    <mergeCell ref="D15:D17"/>
    <mergeCell ref="E15:E17"/>
    <mergeCell ref="F15:F17"/>
    <mergeCell ref="F47:F49"/>
    <mergeCell ref="O63:P63"/>
    <mergeCell ref="S66:S69"/>
    <mergeCell ref="S87:S90"/>
    <mergeCell ref="O87:P87"/>
    <mergeCell ref="F57:F59"/>
    <mergeCell ref="O51:P51"/>
    <mergeCell ref="F78:F80"/>
    <mergeCell ref="F75:F77"/>
    <mergeCell ref="F84:F86"/>
    <mergeCell ref="E57:E59"/>
    <mergeCell ref="D57:D59"/>
    <mergeCell ref="B47:B49"/>
    <mergeCell ref="T66:T72"/>
    <mergeCell ref="S78:S84"/>
    <mergeCell ref="O75:P75"/>
    <mergeCell ref="L8:M8"/>
    <mergeCell ref="N11:O11"/>
    <mergeCell ref="G8:K8"/>
    <mergeCell ref="T60:T63"/>
    <mergeCell ref="O21:P21"/>
    <mergeCell ref="O22:P22"/>
    <mergeCell ref="O26:P26"/>
    <mergeCell ref="O81:P81"/>
    <mergeCell ref="O57:P57"/>
    <mergeCell ref="O54:P54"/>
    <mergeCell ref="O47:P47"/>
    <mergeCell ref="O44:P44"/>
    <mergeCell ref="O41:P41"/>
    <mergeCell ref="O16:P16"/>
    <mergeCell ref="O17:P17"/>
    <mergeCell ref="G13:K13"/>
    <mergeCell ref="L10:M10"/>
    <mergeCell ref="G10:K10"/>
    <mergeCell ref="O32:P32"/>
    <mergeCell ref="G9:K9"/>
    <mergeCell ref="O35:P35"/>
    <mergeCell ref="O6:P6"/>
    <mergeCell ref="O7:P7"/>
    <mergeCell ref="N8:O8"/>
    <mergeCell ref="N10:O10"/>
    <mergeCell ref="O13:P14"/>
    <mergeCell ref="N9:O9"/>
    <mergeCell ref="T19:T23"/>
    <mergeCell ref="T29:T32"/>
    <mergeCell ref="S19:S23"/>
    <mergeCell ref="T15:T18"/>
    <mergeCell ref="Q13:R13"/>
    <mergeCell ref="B112:C112"/>
    <mergeCell ref="T54:T57"/>
    <mergeCell ref="S60:S63"/>
    <mergeCell ref="T91:T92"/>
    <mergeCell ref="T78:T84"/>
    <mergeCell ref="T87:T90"/>
    <mergeCell ref="B90:B92"/>
    <mergeCell ref="C90:C92"/>
    <mergeCell ref="B108:C108"/>
    <mergeCell ref="B109:C109"/>
    <mergeCell ref="B110:C110"/>
    <mergeCell ref="F90:F92"/>
    <mergeCell ref="E90:E92"/>
    <mergeCell ref="D90:D92"/>
    <mergeCell ref="B111:C111"/>
    <mergeCell ref="C57:C59"/>
    <mergeCell ref="F81:F83"/>
    <mergeCell ref="E87:E89"/>
    <mergeCell ref="F87:F89"/>
    <mergeCell ref="E84:E86"/>
    <mergeCell ref="D78:D80"/>
    <mergeCell ref="E75:E77"/>
    <mergeCell ref="D75:D77"/>
    <mergeCell ref="C75:C77"/>
    <mergeCell ref="A51:A53"/>
    <mergeCell ref="F54:F56"/>
    <mergeCell ref="E54:E56"/>
    <mergeCell ref="D54:D56"/>
    <mergeCell ref="C54:C56"/>
    <mergeCell ref="B54:B56"/>
    <mergeCell ref="A54:A56"/>
    <mergeCell ref="B57:B59"/>
    <mergeCell ref="A57:A59"/>
    <mergeCell ref="C51:C53"/>
    <mergeCell ref="B51:B53"/>
    <mergeCell ref="A60:A62"/>
    <mergeCell ref="B60:B62"/>
    <mergeCell ref="C60:C62"/>
    <mergeCell ref="D60:D62"/>
    <mergeCell ref="E60:E62"/>
    <mergeCell ref="F60:F62"/>
    <mergeCell ref="F63:F65"/>
    <mergeCell ref="E63:E65"/>
    <mergeCell ref="D63:D65"/>
    <mergeCell ref="C63:C65"/>
    <mergeCell ref="B63:B65"/>
    <mergeCell ref="A63:A65"/>
    <mergeCell ref="A66:A68"/>
    <mergeCell ref="B66:B68"/>
    <mergeCell ref="C66:C68"/>
    <mergeCell ref="D66:D68"/>
    <mergeCell ref="E66:E68"/>
    <mergeCell ref="F66:F68"/>
    <mergeCell ref="A78:A80"/>
    <mergeCell ref="F69:F71"/>
    <mergeCell ref="E69:E71"/>
    <mergeCell ref="D69:D71"/>
    <mergeCell ref="C69:C71"/>
    <mergeCell ref="B69:B71"/>
    <mergeCell ref="A69:A71"/>
    <mergeCell ref="E78:E80"/>
    <mergeCell ref="A72:A74"/>
    <mergeCell ref="B72:B74"/>
    <mergeCell ref="C72:C74"/>
    <mergeCell ref="D72:D74"/>
    <mergeCell ref="E72:E74"/>
    <mergeCell ref="F72:F74"/>
    <mergeCell ref="B75:B77"/>
    <mergeCell ref="A75:A77"/>
    <mergeCell ref="B78:B80"/>
    <mergeCell ref="C78:C80"/>
    <mergeCell ref="E81:E83"/>
    <mergeCell ref="A84:A86"/>
    <mergeCell ref="A81:A83"/>
    <mergeCell ref="B81:B83"/>
    <mergeCell ref="C81:C83"/>
    <mergeCell ref="D81:D83"/>
    <mergeCell ref="C84:C86"/>
    <mergeCell ref="A87:A89"/>
    <mergeCell ref="B87:B89"/>
    <mergeCell ref="C87:C89"/>
    <mergeCell ref="D87:D89"/>
    <mergeCell ref="D84:D86"/>
    <mergeCell ref="B84:B86"/>
  </mergeCells>
  <phoneticPr fontId="2" type="noConversion"/>
  <conditionalFormatting sqref="M15:M101">
    <cfRule type="cellIs" dxfId="2" priority="3" stopIfTrue="1" operator="equal">
      <formula>"Vencida"</formula>
    </cfRule>
    <cfRule type="cellIs" dxfId="1" priority="4" stopIfTrue="1" operator="equal">
      <formula>"Si"</formula>
    </cfRule>
  </conditionalFormatting>
  <conditionalFormatting sqref="T9">
    <cfRule type="cellIs" dxfId="0" priority="2" stopIfTrue="1" operator="lessThan">
      <formula>1</formula>
    </cfRule>
  </conditionalFormatting>
  <dataValidations count="2">
    <dataValidation type="date" operator="greaterThan" allowBlank="1" showInputMessage="1" showErrorMessage="1" errorTitle="INTRODUZCA FECHA" error="DD/MM/AA" promptTitle="FECHA DE ELABORACIÓN" prompt="Ingrese la fecha en la cual elabora el plan de manejo de riesgos" sqref="O3">
      <formula1>#REF!</formula1>
    </dataValidation>
    <dataValidation type="whole" operator="lessThanOrEqual" allowBlank="1" showInputMessage="1" showErrorMessage="1" errorTitle="SUPERA LA UNIDAD DE MEDIDA" error="El valor registrado supera la unidad de medida" sqref="K15:K101">
      <formula1>H15</formula1>
    </dataValidation>
  </dataValidations>
  <pageMargins left="1.5748031496062993" right="0.78740157480314965" top="0.78740157480314965" bottom="0.78740157480314965" header="0" footer="0.39370078740157483"/>
  <pageSetup paperSize="121" scale="65" orientation="landscape" r:id="rId1"/>
  <headerFooter alignWithMargins="0">
    <oddFooter>Página &amp;P de &amp;N</oddFooter>
  </headerFooter>
  <rowBreaks count="1" manualBreakCount="1">
    <brk id="9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5" sqref="B35"/>
    </sheetView>
  </sheetViews>
  <sheetFormatPr baseColWidth="10" defaultColWidth="9.140625" defaultRowHeight="12.75" x14ac:dyDescent="0.2"/>
  <cols>
    <col min="1" max="1" width="23" customWidth="1"/>
  </cols>
  <sheetData>
    <row r="1" spans="1:3" x14ac:dyDescent="0.2">
      <c r="A1" s="1" t="s">
        <v>14</v>
      </c>
      <c r="B1" s="447">
        <v>3</v>
      </c>
      <c r="C1" s="448"/>
    </row>
    <row r="2" spans="1:3" x14ac:dyDescent="0.2">
      <c r="A2" s="2" t="s">
        <v>12</v>
      </c>
      <c r="B2" s="447">
        <f>SUM(F8:F29)</f>
        <v>0</v>
      </c>
      <c r="C2" s="448"/>
    </row>
    <row r="3" spans="1:3" x14ac:dyDescent="0.2">
      <c r="A3" s="1" t="s">
        <v>15</v>
      </c>
      <c r="B3" s="447">
        <v>15</v>
      </c>
      <c r="C3" s="448"/>
    </row>
    <row r="4" spans="1:3" ht="13.5" thickBot="1" x14ac:dyDescent="0.25">
      <c r="A4" s="3" t="s">
        <v>13</v>
      </c>
      <c r="B4" s="449">
        <v>0</v>
      </c>
      <c r="C4" s="450"/>
    </row>
  </sheetData>
  <mergeCells count="4">
    <mergeCell ref="B1:C1"/>
    <mergeCell ref="B2:C2"/>
    <mergeCell ref="B3:C3"/>
    <mergeCell ref="B4:C4"/>
  </mergeCells>
  <phoneticPr fontId="2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Identificación</vt:lpstr>
      <vt:lpstr>Instructivo</vt:lpstr>
      <vt:lpstr>Análisis de Causa</vt:lpstr>
      <vt:lpstr>Hoja2</vt:lpstr>
      <vt:lpstr>Hoja1</vt:lpstr>
      <vt:lpstr>1115-F02 Informe avance Plan m </vt:lpstr>
      <vt:lpstr>Hoja3</vt:lpstr>
      <vt:lpstr>'1115-F02 Informe avance Plan m '!Área_de_impresión</vt:lpstr>
      <vt:lpstr>Identificación!Área_de_impresión</vt:lpstr>
      <vt:lpstr>Dependencia</vt:lpstr>
      <vt:lpstr>DEPENDENCIAS</vt:lpstr>
      <vt:lpstr>Jurídica</vt:lpstr>
      <vt:lpstr>PROCESOS</vt:lpstr>
      <vt:lpstr>'1115-F02 Informe avance Plan m '!Títulos_a_imprimir</vt:lpstr>
      <vt:lpstr>Identificación!Títulos_a_imprimir</vt:lpstr>
    </vt:vector>
  </TitlesOfParts>
  <Company>UTP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usuario1</cp:lastModifiedBy>
  <cp:lastPrinted>2019-02-23T18:48:58Z</cp:lastPrinted>
  <dcterms:created xsi:type="dcterms:W3CDTF">2005-10-13T16:43:11Z</dcterms:created>
  <dcterms:modified xsi:type="dcterms:W3CDTF">2021-03-10T22:33:55Z</dcterms:modified>
</cp:coreProperties>
</file>