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updateLinks="never"/>
  <mc:AlternateContent xmlns:mc="http://schemas.openxmlformats.org/markup-compatibility/2006">
    <mc:Choice Requires="x15">
      <x15ac:absPath xmlns:x15ac="http://schemas.microsoft.com/office/spreadsheetml/2010/11/ac" url="C:\Users\Andres Raga\Desktop\Activos de informacion para actualizar\utp\"/>
    </mc:Choice>
  </mc:AlternateContent>
  <xr:revisionPtr revIDLastSave="0" documentId="13_ncr:1_{ACDF61F3-D782-469E-A8BA-E34C1207121F}" xr6:coauthVersionLast="45" xr6:coauthVersionMax="45" xr10:uidLastSave="{00000000-0000-0000-0000-000000000000}"/>
  <bookViews>
    <workbookView xWindow="2340" yWindow="600" windowWidth="10215" windowHeight="10920" tabRatio="916" xr2:uid="{00000000-000D-0000-FFFF-FFFF00000000}"/>
  </bookViews>
  <sheets>
    <sheet name="01-Inventario de Activos" sheetId="8" r:id="rId1"/>
    <sheet name="02-Clasific. Activos Inform. " sheetId="1" r:id="rId2"/>
    <sheet name="Instructivo" sheetId="9" r:id="rId3"/>
  </sheets>
  <externalReferences>
    <externalReference r:id="rId4"/>
    <externalReference r:id="rId5"/>
  </externalReferences>
  <definedNames>
    <definedName name="_xlnm._FilterDatabase" localSheetId="0" hidden="1">'01-Inventario de Activos'!$C$13:$C$25</definedName>
    <definedName name="_xlnm._FilterDatabase" localSheetId="1" hidden="1">'02-Clasific. Activos Inform. '!$B$1:$AA$1</definedName>
    <definedName name="ADQUISICIÓN_DESARROLLO_Y_MANTENIMIENTO_DE_SISTEMAS">#REF!</definedName>
    <definedName name="Antes_de_asumir_el_contratación">#REF!</definedName>
    <definedName name="Áreas_seguras">#REF!</definedName>
    <definedName name="ASPECTOS_DE_SEGURIDAD_DE_LA_INFORMACIÓN_EN_LA_GESTIÓN_DE_CONTINUIDAD_DE_NEGOCIO">#REF!</definedName>
    <definedName name="Clasificación_de_la_información">#REF!</definedName>
    <definedName name="Compromiso_de_la_información">#REF!</definedName>
    <definedName name="Compromiso_de_las_funciones">#REF!</definedName>
    <definedName name="Consideraciones_sobre_auditorias_de_los_sistemas_de_información">#REF!</definedName>
    <definedName name="Continuidad_de_seguridad_de_la_información">#REF!</definedName>
    <definedName name="CONTROL_DE_ACCESO">#REF!</definedName>
    <definedName name="Control_de_acceso_a_sistemas_y_aplicaciones">#REF!</definedName>
    <definedName name="Control_de_software_operacional">#REF!</definedName>
    <definedName name="Controles_Criptográficos">#REF!</definedName>
    <definedName name="Copias_de_respaldo">#REF!</definedName>
    <definedName name="CRIPTOGRAFIA">#REF!</definedName>
    <definedName name="CUMPLIMIENTO">#REF!</definedName>
    <definedName name="Cumplimiento_de_requisitos_legales_y_contractuales">#REF!</definedName>
    <definedName name="Daño_físico">#REF!</definedName>
    <definedName name="Datos_de_prueba">#REF!</definedName>
    <definedName name="DEPENDENCIA">'[1]01-Inventario de Activos'!$DC$9:$DC$50</definedName>
    <definedName name="Dispositivos_moviles_y_teletrabajo">#REF!</definedName>
    <definedName name="DOMINIO">#REF!</definedName>
    <definedName name="Durante_la_ejecución_del_empleo">#REF!</definedName>
    <definedName name="Equipos">#REF!</definedName>
    <definedName name="Eventos_naturales">#REF!</definedName>
    <definedName name="Fallas_técnicas">#REF!</definedName>
    <definedName name="Gestión_de_acceso_de_usuarios">#REF!</definedName>
    <definedName name="GESTIÓN_DE_ACTIVOS">#REF!</definedName>
    <definedName name="GESTIÓN_DE_INCIDENTES_DE_SEGURIDAD_DE_LA_INFORMACIÓN">#REF!</definedName>
    <definedName name="Gestión_de_la_prestación_de_servicio_de_proveedores">#REF!</definedName>
    <definedName name="Gestión_de_la_seguridad_en_las_redes">#REF!</definedName>
    <definedName name="Gestión_de_la_vulnerabilidad_técnica">#REF!</definedName>
    <definedName name="Gestión_de_los_incidentes_y_mejoras_en_la_seguridad_de_la_información">#REF!</definedName>
    <definedName name="GRAVE">#REF!</definedName>
    <definedName name="Hardware">#REF!</definedName>
    <definedName name="Hardware_">#REF!</definedName>
    <definedName name="Intrusos_empleados_con_entrenamiento_deficiente_descontento_malintencionado_negligente_deshonesto_o_despedido">#REF!</definedName>
    <definedName name="LEVE">#REF!</definedName>
    <definedName name="Lugar">#REF!</definedName>
    <definedName name="Lugar_">#REF!</definedName>
    <definedName name="Manejo_de_medios">#REF!</definedName>
    <definedName name="MODERADO">#REF!</definedName>
    <definedName name="nnnn">'[2]01-Mapa de riesgo'!#REF!</definedName>
    <definedName name="No_Aplica">#REF!</definedName>
    <definedName name="NO_DEFINIDO">#REF!</definedName>
    <definedName name="OEC">'01-Inventario de Activos'!$EQ$13:$EQ$50</definedName>
    <definedName name="Organización">#REF!</definedName>
    <definedName name="Organización_">#REF!</definedName>
    <definedName name="ORGANIZACIÓN_DE_LA_SEGURIDAD_DE_LA_INFORMACIÓN">#REF!</definedName>
    <definedName name="Organización_interna">#REF!</definedName>
    <definedName name="Orientación_de_la_dirección_para_la_gestión_de_la_seguridad_de_la_Información">#REF!</definedName>
    <definedName name="Pérdida_de_los_servicios_esenciales">#REF!</definedName>
    <definedName name="Personal">#REF!</definedName>
    <definedName name="Personal_">#REF!</definedName>
    <definedName name="Perturbación_debida_a_la_radiación">#REF!</definedName>
    <definedName name="Pirata_informatico_intruso_ilegal">#REF!</definedName>
    <definedName name="POLÍTICAS_DE_SEGURIDAD_DE_LA_INFORMACIÓN">#REF!</definedName>
    <definedName name="Procedimientos_operacionales_y_responsabilidades">#REF!</definedName>
    <definedName name="procesos1">'01-Inventario de Activos'!$ER$13:$ER$50</definedName>
    <definedName name="Protección_contra_códigos_maliciosos">#REF!</definedName>
    <definedName name="Red">#REF!</definedName>
    <definedName name="Red_">#REF!</definedName>
    <definedName name="Redundancias">#REF!</definedName>
    <definedName name="Registro_y_seguimiento">#REF!</definedName>
    <definedName name="RELACIONES_CON_LOS_PROVEEDORES">#REF!</definedName>
    <definedName name="Requisito_de_negocio_para_control_de_acceso">#REF!</definedName>
    <definedName name="Requisitos_de_seguridad_de_los_sistemas_de_información">#REF!</definedName>
    <definedName name="Responsabilidad_por_los_activos">#REF!</definedName>
    <definedName name="Responsabilidades_de_los_usuario">#REF!</definedName>
    <definedName name="Revisiones_de_seguridad_de_la_información">#REF!</definedName>
    <definedName name="Seguridad_de_la_información_en_las_relaciones_con_los_proveedores">#REF!</definedName>
    <definedName name="SEGURIDAD_DE_LAS_OPERACIONES">#REF!</definedName>
    <definedName name="SEGURIDAD_DE_LAS_TELECOMUNICACIONES">#REF!</definedName>
    <definedName name="SEGURIDAD_DE_LOS_RECURSOS_HUMANOS">#REF!</definedName>
    <definedName name="Seguridad_en_los_procesos_de_desarrollo_y_de_soporte">#REF!</definedName>
    <definedName name="SEGURIDAD_FÍSICA_Y_DEL_ENTORNO">#REF!</definedName>
    <definedName name="Software">#REF!</definedName>
    <definedName name="Software_">#REF!</definedName>
    <definedName name="TABLA">'01-Inventario de Activos'!$DC$8:$DD$36</definedName>
    <definedName name="TABLA1">'01-Inventario de Activos'!$EQ$13:$ER$50</definedName>
    <definedName name="TABLA2">'01-Inventario de Activos'!$EQ$9:$ER$50</definedName>
    <definedName name="Terminación_y_cambio_de_empleo">#REF!</definedName>
    <definedName name="Terrorismo">#REF!</definedName>
    <definedName name="TIPO_A">#REF!</definedName>
    <definedName name="TIPO_V">#REF!</definedName>
    <definedName name="Transferencia_de_información">#REF!</definedName>
  </definedNames>
  <calcPr calcId="181029"/>
</workbook>
</file>

<file path=xl/calcChain.xml><?xml version="1.0" encoding="utf-8"?>
<calcChain xmlns="http://schemas.openxmlformats.org/spreadsheetml/2006/main">
  <c r="F8" i="8" l="1"/>
  <c r="X12" i="1" l="1"/>
  <c r="X13" i="1"/>
  <c r="X14" i="1"/>
  <c r="X15" i="1"/>
  <c r="X16" i="1"/>
  <c r="X17" i="1"/>
  <c r="X18" i="1"/>
  <c r="X19" i="1"/>
  <c r="X20" i="1"/>
  <c r="X21" i="1"/>
  <c r="X22" i="1"/>
  <c r="X23" i="1"/>
  <c r="X24" i="1"/>
  <c r="X25" i="1"/>
  <c r="X26" i="1"/>
  <c r="X27" i="1"/>
  <c r="X28" i="1"/>
  <c r="X29" i="1"/>
  <c r="O12" i="1"/>
  <c r="O13" i="1"/>
  <c r="O14" i="1"/>
  <c r="O15" i="1"/>
  <c r="O16" i="1"/>
  <c r="O17" i="1"/>
  <c r="O18" i="1"/>
  <c r="O19" i="1"/>
  <c r="O20" i="1"/>
  <c r="O21" i="1"/>
  <c r="O22" i="1"/>
  <c r="O23" i="1"/>
  <c r="O24" i="1"/>
  <c r="O25" i="1"/>
  <c r="U12" i="1"/>
  <c r="U13" i="1"/>
  <c r="U14" i="1"/>
  <c r="U15" i="1"/>
  <c r="U16" i="1"/>
  <c r="U17" i="1"/>
  <c r="U18" i="1"/>
  <c r="U19" i="1"/>
  <c r="U20" i="1"/>
  <c r="U21" i="1"/>
  <c r="U22" i="1"/>
  <c r="U23" i="1"/>
  <c r="U24" i="1"/>
  <c r="U25" i="1"/>
  <c r="Z25" i="1" l="1"/>
  <c r="AA25" i="1" s="1"/>
  <c r="Z24" i="1"/>
  <c r="AA24" i="1" s="1"/>
  <c r="Z23" i="1"/>
  <c r="AA23" i="1" s="1"/>
  <c r="Z22" i="1"/>
  <c r="AA22" i="1" s="1"/>
  <c r="Z21" i="1"/>
  <c r="AA21" i="1" s="1"/>
  <c r="Z20" i="1"/>
  <c r="AA20" i="1" s="1"/>
  <c r="Z19" i="1"/>
  <c r="AA19" i="1" s="1"/>
  <c r="Z18" i="1"/>
  <c r="AA18" i="1" s="1"/>
  <c r="Z17" i="1"/>
  <c r="AA17" i="1" s="1"/>
  <c r="Z16" i="1"/>
  <c r="AA16" i="1" s="1"/>
  <c r="Z15" i="1"/>
  <c r="AA15" i="1" s="1"/>
  <c r="Z13" i="1"/>
  <c r="AA13" i="1" s="1"/>
  <c r="Z14" i="1"/>
  <c r="AA14" i="1" s="1"/>
  <c r="Z12" i="1"/>
  <c r="AA12" i="1" s="1"/>
  <c r="AA2" i="1"/>
  <c r="AA3" i="1"/>
  <c r="AA1" i="1"/>
  <c r="M7" i="1" l="1"/>
  <c r="D7" i="1"/>
  <c r="A12" i="1" l="1"/>
  <c r="A13" i="1"/>
  <c r="A14" i="1"/>
  <c r="A15" i="1"/>
  <c r="A16" i="1"/>
  <c r="A17" i="1"/>
  <c r="A18" i="1"/>
  <c r="A19" i="1"/>
  <c r="A20" i="1"/>
  <c r="A21" i="1"/>
  <c r="A23" i="1"/>
  <c r="A24" i="1"/>
  <c r="A22" i="1"/>
  <c r="A25" i="1"/>
  <c r="A14" i="8"/>
  <c r="A15" i="8"/>
  <c r="A16" i="8"/>
  <c r="A17" i="8"/>
  <c r="A18" i="8"/>
  <c r="A19" i="8"/>
  <c r="A20" i="8"/>
  <c r="A21" i="8"/>
  <c r="A22" i="8"/>
  <c r="A23" i="8"/>
  <c r="A24" i="8"/>
  <c r="A25" i="8"/>
  <c r="A26" i="8"/>
  <c r="A27" i="8"/>
  <c r="A28" i="8"/>
  <c r="A29" i="8"/>
  <c r="A30" i="8"/>
  <c r="A31" i="8"/>
  <c r="A32" i="8"/>
  <c r="A33" i="8"/>
  <c r="A34" i="8"/>
  <c r="A35" i="8"/>
  <c r="A36" i="8"/>
  <c r="A37" i="8"/>
  <c r="A38" i="8"/>
  <c r="A39" i="8"/>
  <c r="O26" i="1" l="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A13" i="8"/>
  <c r="A62" i="8"/>
  <c r="A61" i="8"/>
  <c r="A60" i="8"/>
  <c r="A59" i="8"/>
  <c r="A58" i="8"/>
  <c r="A57" i="8"/>
  <c r="A56" i="8"/>
  <c r="A55" i="8"/>
  <c r="A54" i="8"/>
  <c r="A53" i="8"/>
  <c r="A52" i="8"/>
  <c r="A51" i="8"/>
  <c r="A50" i="8"/>
  <c r="A49" i="8"/>
  <c r="A48" i="8"/>
  <c r="A47" i="8"/>
  <c r="A46" i="8"/>
  <c r="A45" i="8"/>
  <c r="A44" i="8"/>
  <c r="A43" i="8"/>
  <c r="A42" i="8"/>
  <c r="A41" i="8"/>
  <c r="A40" i="8"/>
  <c r="X30" i="1"/>
  <c r="X31" i="1"/>
  <c r="X32" i="1"/>
  <c r="X33" i="1"/>
  <c r="X34" i="1"/>
  <c r="X35" i="1"/>
  <c r="X36" i="1"/>
  <c r="X37" i="1"/>
  <c r="X38" i="1"/>
  <c r="X39" i="1"/>
  <c r="X40" i="1"/>
  <c r="X41" i="1"/>
  <c r="X42" i="1"/>
  <c r="X43" i="1"/>
  <c r="X44" i="1"/>
  <c r="X45" i="1"/>
  <c r="X46" i="1"/>
  <c r="X47" i="1"/>
  <c r="X48" i="1"/>
  <c r="X49" i="1"/>
  <c r="X50" i="1"/>
  <c r="X51" i="1"/>
  <c r="X52" i="1"/>
  <c r="X53" i="1"/>
  <c r="X54" i="1"/>
  <c r="X5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X56" i="1"/>
  <c r="O59" i="1"/>
  <c r="O60" i="1"/>
  <c r="O61" i="1"/>
  <c r="X57" i="1"/>
  <c r="X58" i="1"/>
  <c r="X59" i="1"/>
  <c r="U57" i="1"/>
  <c r="U58" i="1"/>
  <c r="U59" i="1"/>
  <c r="U60" i="1"/>
  <c r="U61" i="1"/>
  <c r="X60" i="1"/>
  <c r="X61" i="1"/>
  <c r="K15" i="1" l="1"/>
  <c r="Z59" i="1"/>
  <c r="AA59" i="1" s="1"/>
  <c r="K13" i="1"/>
  <c r="K17" i="1"/>
  <c r="K19" i="1"/>
  <c r="K21" i="1"/>
  <c r="K23" i="1"/>
  <c r="K25" i="1"/>
  <c r="K27" i="1"/>
  <c r="K29" i="1"/>
  <c r="K31" i="1"/>
  <c r="K33" i="1"/>
  <c r="K35" i="1"/>
  <c r="K37" i="1"/>
  <c r="K39" i="1"/>
  <c r="K41" i="1"/>
  <c r="K43" i="1"/>
  <c r="K45" i="1"/>
  <c r="K47" i="1"/>
  <c r="K49" i="1"/>
  <c r="K51" i="1"/>
  <c r="K53" i="1"/>
  <c r="K55" i="1"/>
  <c r="K57" i="1"/>
  <c r="K59" i="1"/>
  <c r="K61" i="1"/>
  <c r="J13" i="1"/>
  <c r="J15" i="1"/>
  <c r="J17" i="1"/>
  <c r="J19" i="1"/>
  <c r="J21" i="1"/>
  <c r="K14" i="1"/>
  <c r="K16" i="1"/>
  <c r="K18" i="1"/>
  <c r="K20" i="1"/>
  <c r="K22" i="1"/>
  <c r="K24" i="1"/>
  <c r="K26" i="1"/>
  <c r="K28" i="1"/>
  <c r="K30" i="1"/>
  <c r="K32" i="1"/>
  <c r="K34" i="1"/>
  <c r="K36" i="1"/>
  <c r="K38" i="1"/>
  <c r="K40" i="1"/>
  <c r="K42" i="1"/>
  <c r="K44" i="1"/>
  <c r="K46" i="1"/>
  <c r="K48" i="1"/>
  <c r="K50" i="1"/>
  <c r="K52" i="1"/>
  <c r="K54" i="1"/>
  <c r="K56" i="1"/>
  <c r="K58" i="1"/>
  <c r="K60" i="1"/>
  <c r="K12" i="1"/>
  <c r="J14" i="1"/>
  <c r="J16" i="1"/>
  <c r="J18" i="1"/>
  <c r="J20" i="1"/>
  <c r="J22" i="1"/>
  <c r="J24" i="1"/>
  <c r="J26" i="1"/>
  <c r="J28" i="1"/>
  <c r="J30" i="1"/>
  <c r="J32" i="1"/>
  <c r="J34" i="1"/>
  <c r="J36" i="1"/>
  <c r="J38" i="1"/>
  <c r="J40" i="1"/>
  <c r="J42" i="1"/>
  <c r="J44" i="1"/>
  <c r="J46" i="1"/>
  <c r="J48" i="1"/>
  <c r="J50" i="1"/>
  <c r="J52" i="1"/>
  <c r="J54" i="1"/>
  <c r="J56" i="1"/>
  <c r="J58" i="1"/>
  <c r="J60" i="1"/>
  <c r="J12" i="1"/>
  <c r="I14" i="1"/>
  <c r="I16" i="1"/>
  <c r="I18" i="1"/>
  <c r="I20" i="1"/>
  <c r="I22" i="1"/>
  <c r="I24" i="1"/>
  <c r="I26" i="1"/>
  <c r="I28" i="1"/>
  <c r="I30" i="1"/>
  <c r="I32" i="1"/>
  <c r="I34" i="1"/>
  <c r="I36" i="1"/>
  <c r="I38" i="1"/>
  <c r="I40" i="1"/>
  <c r="I42" i="1"/>
  <c r="I44" i="1"/>
  <c r="I46" i="1"/>
  <c r="I48" i="1"/>
  <c r="I50" i="1"/>
  <c r="I52" i="1"/>
  <c r="I54" i="1"/>
  <c r="I56" i="1"/>
  <c r="I58" i="1"/>
  <c r="I60" i="1"/>
  <c r="I12" i="1"/>
  <c r="H14" i="1"/>
  <c r="H16" i="1"/>
  <c r="H18" i="1"/>
  <c r="H20" i="1"/>
  <c r="H22" i="1"/>
  <c r="H24" i="1"/>
  <c r="H26" i="1"/>
  <c r="H28" i="1"/>
  <c r="H30" i="1"/>
  <c r="H32" i="1"/>
  <c r="J23" i="1"/>
  <c r="J27" i="1"/>
  <c r="J31" i="1"/>
  <c r="J35" i="1"/>
  <c r="J39" i="1"/>
  <c r="J43" i="1"/>
  <c r="J47" i="1"/>
  <c r="J51" i="1"/>
  <c r="J55" i="1"/>
  <c r="J59" i="1"/>
  <c r="I13" i="1"/>
  <c r="I17" i="1"/>
  <c r="I21" i="1"/>
  <c r="I25" i="1"/>
  <c r="I29" i="1"/>
  <c r="I33" i="1"/>
  <c r="I37" i="1"/>
  <c r="I41" i="1"/>
  <c r="I45" i="1"/>
  <c r="I49" i="1"/>
  <c r="I53" i="1"/>
  <c r="I57" i="1"/>
  <c r="I61" i="1"/>
  <c r="H15" i="1"/>
  <c r="H19" i="1"/>
  <c r="H23" i="1"/>
  <c r="H27" i="1"/>
  <c r="H31" i="1"/>
  <c r="H34" i="1"/>
  <c r="H36" i="1"/>
  <c r="H38" i="1"/>
  <c r="H40" i="1"/>
  <c r="H42" i="1"/>
  <c r="H44" i="1"/>
  <c r="H46" i="1"/>
  <c r="H48" i="1"/>
  <c r="H50" i="1"/>
  <c r="H52" i="1"/>
  <c r="H54" i="1"/>
  <c r="H56" i="1"/>
  <c r="H58" i="1"/>
  <c r="H60" i="1"/>
  <c r="H12" i="1"/>
  <c r="G14" i="1"/>
  <c r="G16" i="1"/>
  <c r="G18" i="1"/>
  <c r="G20" i="1"/>
  <c r="G22" i="1"/>
  <c r="G24" i="1"/>
  <c r="G28" i="1"/>
  <c r="G30" i="1"/>
  <c r="G34" i="1"/>
  <c r="G38" i="1"/>
  <c r="G42" i="1"/>
  <c r="G48" i="1"/>
  <c r="G52" i="1"/>
  <c r="G56" i="1"/>
  <c r="G60" i="1"/>
  <c r="D14" i="1"/>
  <c r="D18" i="1"/>
  <c r="D22" i="1"/>
  <c r="D26" i="1"/>
  <c r="D30" i="1"/>
  <c r="D36" i="1"/>
  <c r="D40" i="1"/>
  <c r="D44" i="1"/>
  <c r="D48" i="1"/>
  <c r="D52" i="1"/>
  <c r="D56" i="1"/>
  <c r="D60" i="1"/>
  <c r="C14" i="1"/>
  <c r="C18" i="1"/>
  <c r="C22" i="1"/>
  <c r="C26" i="1"/>
  <c r="C30" i="1"/>
  <c r="C34" i="1"/>
  <c r="J25" i="1"/>
  <c r="J29" i="1"/>
  <c r="J33" i="1"/>
  <c r="J37" i="1"/>
  <c r="J41" i="1"/>
  <c r="J45" i="1"/>
  <c r="J49" i="1"/>
  <c r="J53" i="1"/>
  <c r="J57" i="1"/>
  <c r="J61" i="1"/>
  <c r="I15" i="1"/>
  <c r="I19" i="1"/>
  <c r="I23" i="1"/>
  <c r="I27" i="1"/>
  <c r="I31" i="1"/>
  <c r="I35" i="1"/>
  <c r="I39" i="1"/>
  <c r="I43" i="1"/>
  <c r="I47" i="1"/>
  <c r="I51" i="1"/>
  <c r="I55" i="1"/>
  <c r="I59" i="1"/>
  <c r="H13" i="1"/>
  <c r="H17" i="1"/>
  <c r="H21" i="1"/>
  <c r="H25" i="1"/>
  <c r="H29" i="1"/>
  <c r="H33" i="1"/>
  <c r="H35" i="1"/>
  <c r="H37" i="1"/>
  <c r="H39" i="1"/>
  <c r="H41" i="1"/>
  <c r="H43" i="1"/>
  <c r="H45" i="1"/>
  <c r="H47" i="1"/>
  <c r="H49" i="1"/>
  <c r="H51" i="1"/>
  <c r="H53" i="1"/>
  <c r="H55" i="1"/>
  <c r="H57" i="1"/>
  <c r="H59" i="1"/>
  <c r="H61" i="1"/>
  <c r="G13" i="1"/>
  <c r="G15" i="1"/>
  <c r="G17" i="1"/>
  <c r="G19" i="1"/>
  <c r="G21" i="1"/>
  <c r="G23" i="1"/>
  <c r="G25" i="1"/>
  <c r="G27" i="1"/>
  <c r="G29" i="1"/>
  <c r="G31" i="1"/>
  <c r="G33" i="1"/>
  <c r="G35" i="1"/>
  <c r="G37" i="1"/>
  <c r="G39" i="1"/>
  <c r="G41" i="1"/>
  <c r="G43" i="1"/>
  <c r="G45" i="1"/>
  <c r="G47" i="1"/>
  <c r="G49" i="1"/>
  <c r="G51" i="1"/>
  <c r="G53" i="1"/>
  <c r="G55" i="1"/>
  <c r="G57" i="1"/>
  <c r="G59" i="1"/>
  <c r="G61" i="1"/>
  <c r="D13" i="1"/>
  <c r="D15" i="1"/>
  <c r="D17" i="1"/>
  <c r="D19" i="1"/>
  <c r="D21" i="1"/>
  <c r="D23" i="1"/>
  <c r="D25" i="1"/>
  <c r="D27" i="1"/>
  <c r="D29" i="1"/>
  <c r="D31" i="1"/>
  <c r="D33" i="1"/>
  <c r="D35" i="1"/>
  <c r="D37" i="1"/>
  <c r="D39" i="1"/>
  <c r="D41" i="1"/>
  <c r="D43" i="1"/>
  <c r="D45" i="1"/>
  <c r="D47" i="1"/>
  <c r="D49" i="1"/>
  <c r="D51" i="1"/>
  <c r="D53" i="1"/>
  <c r="D55" i="1"/>
  <c r="D57" i="1"/>
  <c r="D59" i="1"/>
  <c r="D61" i="1"/>
  <c r="C13" i="1"/>
  <c r="C15" i="1"/>
  <c r="C17" i="1"/>
  <c r="C19" i="1"/>
  <c r="C21" i="1"/>
  <c r="C23" i="1"/>
  <c r="C25" i="1"/>
  <c r="C27" i="1"/>
  <c r="C29" i="1"/>
  <c r="C31" i="1"/>
  <c r="C33" i="1"/>
  <c r="C35" i="1"/>
  <c r="C37" i="1"/>
  <c r="C39" i="1"/>
  <c r="C41" i="1"/>
  <c r="C43" i="1"/>
  <c r="C45" i="1"/>
  <c r="C47" i="1"/>
  <c r="C49" i="1"/>
  <c r="C51" i="1"/>
  <c r="C53" i="1"/>
  <c r="C55" i="1"/>
  <c r="C57" i="1"/>
  <c r="C59" i="1"/>
  <c r="C61" i="1"/>
  <c r="B13" i="1"/>
  <c r="B15" i="1"/>
  <c r="B17" i="1"/>
  <c r="B19" i="1"/>
  <c r="B21" i="1"/>
  <c r="B23" i="1"/>
  <c r="B25" i="1"/>
  <c r="B27" i="1"/>
  <c r="B29" i="1"/>
  <c r="B31" i="1"/>
  <c r="B33" i="1"/>
  <c r="B35" i="1"/>
  <c r="B37" i="1"/>
  <c r="B39" i="1"/>
  <c r="B41" i="1"/>
  <c r="B43" i="1"/>
  <c r="B45" i="1"/>
  <c r="B47" i="1"/>
  <c r="B49" i="1"/>
  <c r="B51" i="1"/>
  <c r="B53" i="1"/>
  <c r="B55" i="1"/>
  <c r="B57" i="1"/>
  <c r="B59" i="1"/>
  <c r="B61" i="1"/>
  <c r="G26" i="1"/>
  <c r="G32" i="1"/>
  <c r="G36" i="1"/>
  <c r="G40" i="1"/>
  <c r="G44" i="1"/>
  <c r="G46" i="1"/>
  <c r="G50" i="1"/>
  <c r="G54" i="1"/>
  <c r="G58" i="1"/>
  <c r="G12" i="1"/>
  <c r="D16" i="1"/>
  <c r="D20" i="1"/>
  <c r="D24" i="1"/>
  <c r="D28" i="1"/>
  <c r="D32" i="1"/>
  <c r="D34" i="1"/>
  <c r="D38" i="1"/>
  <c r="D42" i="1"/>
  <c r="D46" i="1"/>
  <c r="D50" i="1"/>
  <c r="D54" i="1"/>
  <c r="D58" i="1"/>
  <c r="D12" i="1"/>
  <c r="C16" i="1"/>
  <c r="C20" i="1"/>
  <c r="C24" i="1"/>
  <c r="C28" i="1"/>
  <c r="C32" i="1"/>
  <c r="C36" i="1"/>
  <c r="C40" i="1"/>
  <c r="C44" i="1"/>
  <c r="C48" i="1"/>
  <c r="C52" i="1"/>
  <c r="C56" i="1"/>
  <c r="C60" i="1"/>
  <c r="B14" i="1"/>
  <c r="B18" i="1"/>
  <c r="B22" i="1"/>
  <c r="B34" i="1"/>
  <c r="B42" i="1"/>
  <c r="B50" i="1"/>
  <c r="B58" i="1"/>
  <c r="C38" i="1"/>
  <c r="C42" i="1"/>
  <c r="C46" i="1"/>
  <c r="C50" i="1"/>
  <c r="C54" i="1"/>
  <c r="C58" i="1"/>
  <c r="C12" i="1"/>
  <c r="B16" i="1"/>
  <c r="B20" i="1"/>
  <c r="B24" i="1"/>
  <c r="B28" i="1"/>
  <c r="B32" i="1"/>
  <c r="B36" i="1"/>
  <c r="B40" i="1"/>
  <c r="B44" i="1"/>
  <c r="B48" i="1"/>
  <c r="B52" i="1"/>
  <c r="B56" i="1"/>
  <c r="B60" i="1"/>
  <c r="B26" i="1"/>
  <c r="B30" i="1"/>
  <c r="B38" i="1"/>
  <c r="B46" i="1"/>
  <c r="B54" i="1"/>
  <c r="B12" i="1"/>
  <c r="Z57" i="1"/>
  <c r="AA57" i="1" s="1"/>
  <c r="Z29" i="1"/>
  <c r="AA29" i="1" s="1"/>
  <c r="Z27" i="1"/>
  <c r="AA27" i="1" s="1"/>
  <c r="Z39" i="1"/>
  <c r="AA39" i="1" s="1"/>
  <c r="Z37" i="1"/>
  <c r="AA37" i="1" s="1"/>
  <c r="Z53" i="1"/>
  <c r="AA53" i="1" s="1"/>
  <c r="Z51" i="1"/>
  <c r="AA51" i="1" s="1"/>
  <c r="Z43" i="1"/>
  <c r="AA43" i="1" s="1"/>
  <c r="Z35" i="1"/>
  <c r="AA35" i="1" s="1"/>
  <c r="Z58" i="1"/>
  <c r="AA58" i="1" s="1"/>
  <c r="Z61" i="1"/>
  <c r="AA61" i="1" s="1"/>
  <c r="Z40" i="1"/>
  <c r="AA40" i="1" s="1"/>
  <c r="Z32" i="1"/>
  <c r="AA32" i="1" s="1"/>
  <c r="Z60" i="1"/>
  <c r="AA60" i="1" s="1"/>
  <c r="Z47" i="1"/>
  <c r="AA47" i="1" s="1"/>
  <c r="Z52" i="1"/>
  <c r="AA52" i="1" s="1"/>
  <c r="Z55" i="1"/>
  <c r="AA55" i="1" s="1"/>
  <c r="Z26" i="1"/>
  <c r="AA26" i="1" s="1"/>
  <c r="Z31" i="1"/>
  <c r="AA31" i="1" s="1"/>
  <c r="Z49" i="1"/>
  <c r="AA49" i="1" s="1"/>
  <c r="Z45" i="1"/>
  <c r="AA45" i="1" s="1"/>
  <c r="Z41" i="1"/>
  <c r="AA41" i="1" s="1"/>
  <c r="Z33" i="1"/>
  <c r="AA33" i="1" s="1"/>
  <c r="Z56" i="1"/>
  <c r="AA56" i="1" s="1"/>
  <c r="Z48" i="1"/>
  <c r="AA48" i="1" s="1"/>
  <c r="Z36" i="1"/>
  <c r="AA36" i="1" s="1"/>
  <c r="A65" i="8"/>
  <c r="Z54" i="1"/>
  <c r="AA54" i="1" s="1"/>
  <c r="Z50" i="1"/>
  <c r="AA50" i="1" s="1"/>
  <c r="Z46" i="1"/>
  <c r="AA46" i="1" s="1"/>
  <c r="Z42" i="1"/>
  <c r="AA42" i="1" s="1"/>
  <c r="Z38" i="1"/>
  <c r="AA38" i="1" s="1"/>
  <c r="Z34" i="1"/>
  <c r="AA34" i="1" s="1"/>
  <c r="Z30" i="1"/>
  <c r="AA30" i="1" s="1"/>
  <c r="Z44" i="1"/>
  <c r="AA44" i="1" s="1"/>
  <c r="Z28" i="1"/>
  <c r="AA28" i="1" s="1"/>
  <c r="A36" i="1" l="1"/>
  <c r="A33" i="1"/>
  <c r="A49" i="1"/>
  <c r="A58" i="1"/>
  <c r="A29" i="1"/>
  <c r="A31" i="1"/>
  <c r="A59" i="1"/>
  <c r="A55" i="1"/>
  <c r="A44" i="1"/>
  <c r="A35" i="1"/>
  <c r="A45" i="1"/>
  <c r="A38" i="1"/>
  <c r="A57" i="1"/>
  <c r="A37" i="1"/>
  <c r="A47" i="1"/>
  <c r="A52" i="1"/>
  <c r="A39" i="1"/>
  <c r="A61" i="1"/>
  <c r="A54" i="1"/>
  <c r="A28" i="1"/>
  <c r="A40" i="1"/>
  <c r="A32" i="1"/>
  <c r="A53" i="1"/>
  <c r="A27" i="1"/>
  <c r="A60" i="1"/>
  <c r="A41" i="1"/>
  <c r="A26" i="1"/>
  <c r="A50" i="1"/>
  <c r="A56" i="1"/>
  <c r="A42" i="1"/>
  <c r="A46" i="1"/>
  <c r="A48" i="1"/>
  <c r="A34" i="1"/>
  <c r="A51" i="1"/>
  <c r="A43" i="1"/>
  <c r="A30" i="1"/>
  <c r="A64" i="1" l="1"/>
</calcChain>
</file>

<file path=xl/sharedStrings.xml><?xml version="1.0" encoding="utf-8"?>
<sst xmlns="http://schemas.openxmlformats.org/spreadsheetml/2006/main" count="835" uniqueCount="369">
  <si>
    <t>CONFIDENCIALIDAD</t>
  </si>
  <si>
    <t>INTEGRIDAD</t>
  </si>
  <si>
    <t>DISPONIBILIDAD</t>
  </si>
  <si>
    <t>SISTEMA DE GESTIÓN DE SEGURIDAD DE LA INFORMACIÓN</t>
  </si>
  <si>
    <t>PROPIEDADES DE SEGURIDAD DEL ACTIVO DE INFORMACIÓN</t>
  </si>
  <si>
    <t>DESCRIPCIÓN</t>
  </si>
  <si>
    <t>NIVEL</t>
  </si>
  <si>
    <t>CRITICIDAD DEL ACTIVO</t>
  </si>
  <si>
    <t>UBICACIÓN DEL ACTIVO DE INFORMACIÓN</t>
  </si>
  <si>
    <t>ID</t>
  </si>
  <si>
    <t>NOMBRE</t>
  </si>
  <si>
    <t>PROPIETARIO</t>
  </si>
  <si>
    <t>GENERALIDADES DEL ACTIVO DE INFORMACIÓN</t>
  </si>
  <si>
    <t>FECHA ULTIMA ACTUALIZACIÓN</t>
  </si>
  <si>
    <t>Valor</t>
  </si>
  <si>
    <t>VALOR</t>
  </si>
  <si>
    <t>PERSONAL AUTORIZADO</t>
  </si>
  <si>
    <t xml:space="preserve"> CUSTODIO</t>
  </si>
  <si>
    <t>RESPONSABILIDAD FRENTE AL ACTIVO DE INFORMACIÓN</t>
  </si>
  <si>
    <t>JUSTIFICACIÓN</t>
  </si>
  <si>
    <t>FÍSICA</t>
  </si>
  <si>
    <t>DIGITAL</t>
  </si>
  <si>
    <t>CONOCIMIENTO</t>
  </si>
  <si>
    <t>CLASIFICACIÓN DE LOS ACTIVOS DE INFORMACIÓN</t>
  </si>
  <si>
    <t>IDIOMA</t>
  </si>
  <si>
    <t>SITIO DE PUBLICACIÓN O CONSULTA</t>
  </si>
  <si>
    <t>TIEMPO DE CLASIFICACIÓN</t>
  </si>
  <si>
    <t>FECHA DE GENERACIÓN</t>
  </si>
  <si>
    <t>FÍSICO</t>
  </si>
  <si>
    <t>MEDIO DE CONSERVACIÓN</t>
  </si>
  <si>
    <t xml:space="preserve">FORMATO </t>
  </si>
  <si>
    <t>EXCEPCIÓN TOTAL O PARCIAL</t>
  </si>
  <si>
    <t>FECHA DE CALIFICACIÓN</t>
  </si>
  <si>
    <t xml:space="preserve">TIPO ACTIVO </t>
  </si>
  <si>
    <t xml:space="preserve">Código </t>
  </si>
  <si>
    <t xml:space="preserve">Versión </t>
  </si>
  <si>
    <t xml:space="preserve">Fecha </t>
  </si>
  <si>
    <t xml:space="preserve">Página </t>
  </si>
  <si>
    <t xml:space="preserve">GENERALIDADES DEL ACTIVO </t>
  </si>
  <si>
    <t>RESPONSABILIDAD FRENTE AL ACTIVO</t>
  </si>
  <si>
    <t xml:space="preserve">UBICACIÓN DEL ACTIVO </t>
  </si>
  <si>
    <t>INVENTARIO DE ACTIVOS</t>
  </si>
  <si>
    <t>1313-F09</t>
  </si>
  <si>
    <t>DEPENDENCIA /ÁREA/OEC</t>
  </si>
  <si>
    <t>Facultad de Ciencias Empresariales</t>
  </si>
  <si>
    <t>PROCESOS</t>
  </si>
  <si>
    <t>Docencia
Investigacion e innovación
Extensión y proyección social
Administracion institucional</t>
  </si>
  <si>
    <t xml:space="preserve"> JEFE DEPENDENCIA /ÁREA/OEC</t>
  </si>
  <si>
    <t>DEPENDENCIA/ ÁREA/ OEC</t>
  </si>
  <si>
    <t>Dependencia /Área/OEC</t>
  </si>
  <si>
    <t>Procesos</t>
  </si>
  <si>
    <t>Facultad de Bellas Artes y Humanidades</t>
  </si>
  <si>
    <t>Facultad de Ciencias Agrarias y Agroindustria</t>
  </si>
  <si>
    <t>Facultad de Ciencias Ambientales</t>
  </si>
  <si>
    <t>Facultad de Ciencias Básicas</t>
  </si>
  <si>
    <t>Facultad de Ciencias de la Educación</t>
  </si>
  <si>
    <t>Facultad de Ciencias de la Salud</t>
  </si>
  <si>
    <t>Facultad de Ingenierías</t>
  </si>
  <si>
    <t>Facultad de Ingeniería Mecánica</t>
  </si>
  <si>
    <t>Facultad de Tecnologías</t>
  </si>
  <si>
    <t>Gestión de documentos</t>
  </si>
  <si>
    <t>Administracion institucional</t>
  </si>
  <si>
    <t>Gestión Financiera</t>
  </si>
  <si>
    <t>Gestión de Servicios Institucionales</t>
  </si>
  <si>
    <t>Administración institucional
Control y seguimiento institucional</t>
  </si>
  <si>
    <t>Gestión del Talento Humano</t>
  </si>
  <si>
    <t>Administración institucional
Bienestar institucional</t>
  </si>
  <si>
    <t>Gestión de Tecnologías Informáticas y Sistemas de Información</t>
  </si>
  <si>
    <t>Administración institucional</t>
  </si>
  <si>
    <t>Jurídica</t>
  </si>
  <si>
    <t>Planeación</t>
  </si>
  <si>
    <t>Direccionamiento institucional
Administracion institucional
Aseguramiento de la calidad institucional</t>
  </si>
  <si>
    <t xml:space="preserve">Rectoría </t>
  </si>
  <si>
    <t>Direccionamiento institucional</t>
  </si>
  <si>
    <t>Rectoría - Comunicaciones</t>
  </si>
  <si>
    <t>Recursos Informáticos y Educativos</t>
  </si>
  <si>
    <t>Relaciones Internacionales</t>
  </si>
  <si>
    <t>Internacionalización</t>
  </si>
  <si>
    <t>Secretaría General</t>
  </si>
  <si>
    <t>Sistema Integral de Gestión</t>
  </si>
  <si>
    <t>Aseguramiento de calidad institucional</t>
  </si>
  <si>
    <t>Vicerrectoría Académica</t>
  </si>
  <si>
    <t>Direccionamiento institucional
Docencia
Bienestar institucional
Aseguramiento de la calidad institucional</t>
  </si>
  <si>
    <t>Vicerrectoría Académica - Univirtual</t>
  </si>
  <si>
    <t>Extensión y Proyección Social</t>
  </si>
  <si>
    <t>Vicerrectoría Académica -Egresados</t>
  </si>
  <si>
    <t>Egresados</t>
  </si>
  <si>
    <t>Vicerrectoria Administrativa y Financiera</t>
  </si>
  <si>
    <t>Direccionamiento institucional
Extensión y Proyección Social
Administración institucional
Bienestar institucional
Control y seguimiento institucional</t>
  </si>
  <si>
    <t>Vicerrectoría Administrativa y Financiera - Jardín Botánico</t>
  </si>
  <si>
    <t>Vicerrectoría de Investigaciones, Innovación y Extensión</t>
  </si>
  <si>
    <t>Docencia
Investigacion e Innovación
Extensión y proyección social
Aseguramiento de la calidad institucional</t>
  </si>
  <si>
    <t>Vicerrectoría de Responsabilidad Social y Bienestar Universitario</t>
  </si>
  <si>
    <t>Docencia
Bienestar institucional</t>
  </si>
  <si>
    <t>Laboratorio de Genética Médica</t>
  </si>
  <si>
    <t>Extensión y proyección social</t>
  </si>
  <si>
    <t>Laboratorio de Aguas y Alimentos</t>
  </si>
  <si>
    <t>Laboratorio de Química Ambiental</t>
  </si>
  <si>
    <t>Laboratorio de Ensayos a Equipos Acondicionadores de Aire</t>
  </si>
  <si>
    <t>Laboratorio de Ensayos no Destructivos</t>
  </si>
  <si>
    <t>Laboratorio de Metrología Dimensional</t>
  </si>
  <si>
    <t>Laboratorio de Metrología de Variables Eléctricas</t>
  </si>
  <si>
    <t>Grupo de Investigación en Agua y Saneamiento</t>
  </si>
  <si>
    <t>JEFE DEPENDENCIA /ÁREA/OEC</t>
  </si>
  <si>
    <t>INSTRUCTIVO</t>
  </si>
  <si>
    <t>3 de 3</t>
  </si>
  <si>
    <t>CAMPO</t>
  </si>
  <si>
    <t>DEFINICIÓN</t>
  </si>
  <si>
    <t>Fecha última actualización</t>
  </si>
  <si>
    <t>Fecha en la cual se diligenció el formato</t>
  </si>
  <si>
    <t xml:space="preserve">ID </t>
  </si>
  <si>
    <t>Número consecutivo que permitirá identificar el activo de información</t>
  </si>
  <si>
    <t>Nombre del Activo de Información</t>
  </si>
  <si>
    <t>Descripción</t>
  </si>
  <si>
    <t xml:space="preserve">Tipo Activo </t>
  </si>
  <si>
    <t>Define el tipo al cual pertenece el activo. Para este campo se utilizan la siguiente clasificación: Información, Software, Conocimiento, Servicio, Hardware, Otros.</t>
  </si>
  <si>
    <t>Información</t>
  </si>
  <si>
    <t xml:space="preserve">Corresponden a este tipo, datos e información almacenada o procesada física o electrónicamente tales como: bases y archivos de datos, contratos y acuerdos, documentación del sistema, información sobre investigaciones, manuales de usuario, material de formación o capacitación, procedimientos operativos o de soporte, planes para la continuidad del negocio, acuerdos de recuperación, registros de auditoría e información archivada, entre otros. </t>
  </si>
  <si>
    <t>Software</t>
  </si>
  <si>
    <t>Software de aplicación, interfases, software del sistema, herramientas de desarrollo y otras utilidades relacionadas.</t>
  </si>
  <si>
    <t>Conocimiento</t>
  </si>
  <si>
    <t>Servicio</t>
  </si>
  <si>
    <t xml:space="preserve">Servicios de computación y comunicaciones, tales como Internet, correo electrónico, páginas de consulta, directorios compartidos e Intranet, entre otros. </t>
  </si>
  <si>
    <t>Hardware</t>
  </si>
  <si>
    <t xml:space="preserve">Son activos físicos como por ejemplo: equipos de cómputo y de comunicaciones, medios removibles, entre otros que por su criticidad son considerados activos de información, no sólo activos fijos. </t>
  </si>
  <si>
    <t>Otros</t>
  </si>
  <si>
    <t>Activos de información que no corresponden a ninguno de los tipos descritos anteriormente.</t>
  </si>
  <si>
    <t>Idioma</t>
  </si>
  <si>
    <t>Establece el idioma, lengua o dialecto en se encuentra la información</t>
  </si>
  <si>
    <t>Fecha de generación</t>
  </si>
  <si>
    <t>Identifica el momento de la creación del activo de información.
* Fecha de identificación del activo de información en la Tabla de Retención.
* Fecha desde que se inicio a generar el activo de información</t>
  </si>
  <si>
    <t>Se indica los cargos que tiene responsabilidad aprobada de la Dirección para el control de la producción, el desarrollo, el mantenimiento, el uso y la seguridad del activo de información (propietario); y los custodios relacionados en el desarrollo del proceso (administrador técnico y administrador funcional).</t>
  </si>
  <si>
    <t>Propietario</t>
  </si>
  <si>
    <t>Corresponde a un área designada que tiene la responsabilidad de crear y definir:
 - Quiénes tienen acceso y qué pueden hacer con la información (modificar, leer, etcétera).
 - Cuáles son los requisitos para que la información se salvaguarde ante  accesos no autorizados, modificación, pérdida de la confidencialidad o destrucción deliberada.
 - Qué se hace con la información una vez ya no es requerida.</t>
  </si>
  <si>
    <t>Custodio</t>
  </si>
  <si>
    <t>Personal Autorizado</t>
  </si>
  <si>
    <t>Corresponde al cargo o cargos que puede acceder al activo de información</t>
  </si>
  <si>
    <t>Hace referencia a la manera en que está representada o se almacena la información. Los valores posibles son: Física, digital, Conocimiento.</t>
  </si>
  <si>
    <t>Medio de conservación o Soporte</t>
  </si>
  <si>
    <t>Establece el soporte en el que se encuentra la información: Físico, Digital o Conocimiento.</t>
  </si>
  <si>
    <t>Física</t>
  </si>
  <si>
    <t>Se indica la ubicación donde se almacena el activo de información físico, con su respectivo detalle (impresa en papel, en fotografías, planos, entre otros).</t>
  </si>
  <si>
    <t>Digital</t>
  </si>
  <si>
    <t>Se indican la ubicación a nivel de infraestructura tecnológica el activo de información digital, con su respectivo detalle. (almacenada en bases de datos, medios digitales removibles, entre otros).</t>
  </si>
  <si>
    <t xml:space="preserve">Se indican el nombre del cargo que conoce sobre el activo de información que no se esta almacenado en medios físicos ni digitales, con su respectivo detalle. (el conocimiento puede estar de uno o varios cargos). </t>
  </si>
  <si>
    <t>Formato de Almacenamiento</t>
  </si>
  <si>
    <t>Identifica la forma, tamaño o modo en la que e presenta la información o se permite su visualización o consulta, ejemplo: Hoja de cálculo (Excel), imagen (jpg), video (MPEG,AVI), Documento de Texto (Word), Adobe Acrobat (PDF), etc.</t>
  </si>
  <si>
    <t>Información Publicada o Disponible</t>
  </si>
  <si>
    <t>Indica si la información está publicada o disponible para ser solicitada, señalando donde está publicada o donde se puede consultar o solicitar.</t>
  </si>
  <si>
    <t>PROPIEDADES DEL ACTIVO DE INFORMACIÓN</t>
  </si>
  <si>
    <t>Contempla las propiedades de los activos de información: Confidencialidad, Integridad y disponibilidad.</t>
  </si>
  <si>
    <t>Confidencialidad</t>
  </si>
  <si>
    <t>Determina que la información no esté disponible ni sea revelada a individuos o procesos no autorizados.</t>
  </si>
  <si>
    <t>Nivel</t>
  </si>
  <si>
    <t>Se determina el nivel de confidencialidad: Reservada, Clasificada, Pública (Ver tabla Propiedades de los Activos de Información)</t>
  </si>
  <si>
    <t>Justificación</t>
  </si>
  <si>
    <t xml:space="preserve">Indicar porque el activo es Reservado o Clasificado. Teniendo en cuenta: 
* OBJETIVO LEGÍTIMO: Art. 18 y 19 Ley 1712/2014.
* FUNDAMENTO CONSTITUCIONAL O LEGAL: Norma, Art., Inciso o párrafo que la ampara
* FUNDAMENTO JURÍDICO: Norma o fundamento jurídico
 </t>
  </si>
  <si>
    <t>Fecha de Calificación</t>
  </si>
  <si>
    <t>La fecha de calificación de la información como Reservada o Clasificada. (Fecha que se hace la clasificación)</t>
  </si>
  <si>
    <t>Excepción Total o Parcial</t>
  </si>
  <si>
    <t>Define la protección completa del activo de información o parcial de la información contenida, la cual genera una versión pública que mantenga la reserva únicamente de la parte a proteger.</t>
  </si>
  <si>
    <t>Tiempo de Clasificación</t>
  </si>
  <si>
    <t>Tiempo que cobija la clasificación de la información como Reservada o Clasificada.</t>
  </si>
  <si>
    <t>Integridad</t>
  </si>
  <si>
    <t>Propiedad de salvaguardar la exactitud y estado completo de los activos de información.</t>
  </si>
  <si>
    <t>Se determina el nivel de confidencialidad: Alta, Media, Baja (Ver tabla Propiedades de los Activos de Información)</t>
  </si>
  <si>
    <t>Explica las razones del nivel de integridad</t>
  </si>
  <si>
    <t>Disponibilidad</t>
  </si>
  <si>
    <t>Propiedad de que la información sea accesible y utilizable por solicitud de una entidad autorizado.</t>
  </si>
  <si>
    <t>Se determina el nivel de disponibilidad: Alta, Media, Baja (Ver tabla Propiedades de los Activos de Información)</t>
  </si>
  <si>
    <t>Explica las razones del nivel de disponibilidad</t>
  </si>
  <si>
    <t>Criticidad del activo de información</t>
  </si>
  <si>
    <t>Para obtener la criticidad del activo, se evalúa de acuerdo a la combinación de los resultados de la evaluación de las propiedades de los activos de información (Ver: Matriz criticidad de los activos de información)</t>
  </si>
  <si>
    <t>PROPIEDADES DE LOS ACTIVOS DE INFORMACIÓN</t>
  </si>
  <si>
    <t>ALTA</t>
  </si>
  <si>
    <t>RESERVADA
(5)</t>
  </si>
  <si>
    <t>Información disponible sólo para personas autorizadas y el acceso a ella esta prohibido por una política institucional, norma legal o constitucional.</t>
  </si>
  <si>
    <t>INTEGRIDAD ALTA
(3)</t>
  </si>
  <si>
    <t>Afecta el buen funcionamiento y/o prestación de los servicios en la Universidad en cuanto a lo económico, legal, operativo, y/o buen nombre y  honra  de las personas.</t>
  </si>
  <si>
    <t>DISPONIBILIDAD ALTA
(3)</t>
  </si>
  <si>
    <t>Afecta el funcionamiento y/o la prestación de los servicios en la Universidad.</t>
  </si>
  <si>
    <t>MEDIA</t>
  </si>
  <si>
    <t>CLASIFICADA
(3)</t>
  </si>
  <si>
    <t>Información disponible sólo para personas autorizadas y cuyo acceso podrá ser rechazado o denegado.</t>
  </si>
  <si>
    <t>INTEGRIDAD MEDIA
(2)</t>
  </si>
  <si>
    <t>Afecta el funcionamiento y/o la prestación de los servicios en el proceso.</t>
  </si>
  <si>
    <t>DISPONIBILIDAD MEDIA
(2)</t>
  </si>
  <si>
    <t>BAJA</t>
  </si>
  <si>
    <t>PÚBLICA
(1)</t>
  </si>
  <si>
    <t>Información que puede ser entregada o publicada por personas autorizadas sin restricciones.</t>
  </si>
  <si>
    <t xml:space="preserve">INTEGRIDAD BAJA
(1) </t>
  </si>
  <si>
    <t>No genera afectación al funcionamiento  y/o la prestación de los servicios  de la universidad o a los procesos.</t>
  </si>
  <si>
    <t>DISPONIBILIDAD BAJA
(1)</t>
  </si>
  <si>
    <t>No genera afectación al funcionamiento  y/o la prestación de los servicios de la universidad o a los procesos.</t>
  </si>
  <si>
    <t>MATRIZ: CRITICIDAD DE LOS ACTIVOS DE INFORMACIÓN</t>
  </si>
  <si>
    <t>CONFIDENCIAL</t>
  </si>
  <si>
    <t xml:space="preserve">Valor </t>
  </si>
  <si>
    <t>CRITICIDAD</t>
  </si>
  <si>
    <t>PÚBLICA</t>
  </si>
  <si>
    <t xml:space="preserve">MEDIA </t>
  </si>
  <si>
    <t>CLASIFICADA</t>
  </si>
  <si>
    <t>RESERVADA</t>
  </si>
  <si>
    <t>2 de 3</t>
  </si>
  <si>
    <t>1 de 3</t>
  </si>
  <si>
    <t>Jefe de Dependencia/área/OEC</t>
  </si>
  <si>
    <t>Dependencia/área/OEC</t>
  </si>
  <si>
    <t>Nombre de la Dependencia/área/OEC al que pertenece el activo de información.</t>
  </si>
  <si>
    <t>Nombre de la Dependencia/área/OEC</t>
  </si>
  <si>
    <t>Datos generales del activo, comprende: nombre, descripción, tipo.</t>
  </si>
  <si>
    <t>Nombre de identificación dado por la Dependencia/área/OEC al que pertenece.</t>
  </si>
  <si>
    <t>Detalla información sobre el activo de información, de manera que sea claramente identificable por todos los integrantes de la Dependencia/área/OEC. Puede incluir observaciones adicionales que sean requeridos para dar mayor claridad sobre el mismo.</t>
  </si>
  <si>
    <t xml:space="preserve">Personal de la Dependencia/área/OEC que por su conocimiento, habilidades,  experiencia y criticidad para el proceso, son consideradas activos de información. </t>
  </si>
  <si>
    <t>Área o dependencia principal, en el cual se identifico el activo de información.</t>
  </si>
  <si>
    <t>Corresponde a la  Dependencia/área/OEC que salvaguarda el activo de información en su Confidencialidad, Integridad y Disponibilidad</t>
  </si>
  <si>
    <t>Admisiones, Registro y Control Académico</t>
  </si>
  <si>
    <t>Docencia</t>
  </si>
  <si>
    <t>Biblioteca e Información Científica</t>
  </si>
  <si>
    <t>Control Interno</t>
  </si>
  <si>
    <t>Control y seguimiento institucional</t>
  </si>
  <si>
    <t xml:space="preserve">Control Interno Disciplinario </t>
  </si>
  <si>
    <t>Informe de rendición de cuenta anual CGR
(111500-0103)</t>
  </si>
  <si>
    <t>Es la información que deben presentar la Universidad a la Contraloría General de la República sobre la administración, manejo y rendimiento de fondos, bienes o recursos públicos, por una vigencia fiscal determinada. (Resolucion CGR 7350 de 2013)
(SIRECI MODALIDAD M-1)</t>
  </si>
  <si>
    <t xml:space="preserve"> Contraloría General de la República, 
Comunidad Universitaria y General,
Control Interno</t>
  </si>
  <si>
    <t>NA</t>
  </si>
  <si>
    <t xml:space="preserve">Aplicativo SIRECI (CGR)
Página Web OCI: http://www.utp.edu.co/controlinterno/rendicion-de-la-cuenta/23/informes-rendicion-de-cuenta-anual </t>
  </si>
  <si>
    <t>Informe de gestión contractual CGR
(111500-0103)</t>
  </si>
  <si>
    <t>Es la información que deben presentar la Universidad a la Contraloría General de la República sobre los procesos contractuales
realizados con recursos públicos  (Resolucion CGR 7350 de 2013)
(SIRECI MODALIDAD M-9)</t>
  </si>
  <si>
    <t xml:space="preserve"> Contraloría General de la República,  
Comunidad Universitaria y General,
Control Interno</t>
  </si>
  <si>
    <t>Aplicativo SIRECI (CGR)
Página Web OCI: http://www.utp.edu.co/controlinterno/rendicion-de-la-cuenta/131/informe-gestion-contractual</t>
  </si>
  <si>
    <t>Informe de Plan de mejoramiento CGR (Suscripción y avance)
(111500-0103)</t>
  </si>
  <si>
    <t>Es la información que contiene el conjunto de las acciones correctivas y/o preventivas que debe adelantar la Universidad en un período determinado, para dar cumplimiento a la obligación de subsanar y corregir las causas administrativas que dieron origen a los hallazgos identificados por la Contraloría General de la República, como resultado del ejercicio del proceso auditor. 
(Resolucion CGR 7350 de 2013)
(SIRECI MODALIDAD M-3 - Plan de mejoramiento - 1115-F02 - Informe Revisión de avance del plan de mejoramiento)</t>
  </si>
  <si>
    <t xml:space="preserve"> Contraloría General de la República, Comité Institucional de Control Interno,  
Comunidad Universitaria y General,
Control Interno</t>
  </si>
  <si>
    <t>Aplicativo SIRECI (CGR)
Página Web OCI: http://www.utp.edu.co/controlinterno/informes/129/informes-plan-de-mejoramiento</t>
  </si>
  <si>
    <t>Informe de Evaluación anual al Sistema de Control Interno
(111500-0148)</t>
  </si>
  <si>
    <t>Es la información que debe presentar la Universidad al Departamento Administrativo de la Función Pública sobre contiene el estado del sistema de control interno. (Decreto 1027 de 2007)</t>
  </si>
  <si>
    <t>Departamento Administrativo de la Función Pública, Comité Institucional de Control Interno,
Comunidad Universitaria y General,
Control Interno</t>
  </si>
  <si>
    <t>Aplicativo MIPG - DAFP:  http://www.funcionpublica.gov.co/web/mipg/visualizacion-resultados-consolidados
Página Web OCI: http://www.utp.edu.co/controlinterno/sci/17/informes</t>
  </si>
  <si>
    <t>Informe de Evaluación anual del control Interno contable
(111500-0148)</t>
  </si>
  <si>
    <t>Es la información que debe presentar la Universidad a la Contaduría General de la Nación que  contiene el estado del control interno contable. (Decreto 1027 de 2007)</t>
  </si>
  <si>
    <t>Contaduría General de la Nación, 
Comunidad Universitaria y General,
Control Interno</t>
  </si>
  <si>
    <t>Archivo de Gestión Control Interno
Archivo Central Gestión Documental</t>
  </si>
  <si>
    <t>Aplicativo CHIP (CGN)
Página Web OCI: http://www.utp.edu.co/controlinterno/sci/17/informes</t>
  </si>
  <si>
    <t>Certificación Ekogui
(111500-0148)</t>
  </si>
  <si>
    <t>Certificación emitida por control Interno sobre el cumplimiento de las del sistema Ekogui de la ANDJE</t>
  </si>
  <si>
    <t>Agencia Nacional para la Defensa Juridica del Estado,
Jurídica
Comunidad Universitaria y General,
Control Interno</t>
  </si>
  <si>
    <t>Computadores de  Control Interno
Página Web OCI: https://www.utp.edu.co/controlinterno/normas/211/certificacion-ekogui</t>
  </si>
  <si>
    <t>Informe cumplimiento de licencia  software 
(111500-0148)</t>
  </si>
  <si>
    <t>Informe emitido por control interno sobre el cumplimiento  de las normas en materia de derecho de autor sobre programas de computador (software) que debe ser enviado a la Dirección Nacional de Derechos de autor</t>
  </si>
  <si>
    <t>Dirección Nacional de Derechos de Autor
Gestión de Tecnologías Informáticas y Sistemas de Información,
Comunidad Universitaria y General,
Control Interno</t>
  </si>
  <si>
    <t>Computadores de  Control Interno
Página Web OCI: https://www.utp.edu.co/controlinterno/informes/135/software</t>
  </si>
  <si>
    <t>Informe de PQRS
(111500-0148)</t>
  </si>
  <si>
    <t>Informe emitido por control interno sobre el funcionamiento del sistema PQRS, con el fin de verificar que  la atención se preste de acuerdo
con las normas legales vigente.</t>
  </si>
  <si>
    <t>Rector
Vicerrector Administrativo y Financiero, Secretaria General, 
Comunidad Universitaria y General,
Control Interno</t>
  </si>
  <si>
    <t>Computadores de  Control Interno
Página Web OCI: http://www.utp.edu.co/controlinterno/informes/205/seguimiento-al-sistema-pqr</t>
  </si>
  <si>
    <t>Informe de Austeridad y eficiencia en el gasto público
(111500-0148)</t>
  </si>
  <si>
    <t>Informe emitido por control interno sobre el cumplimiento de las disposiciones establecidas por la Universidad en materia de austeridad y eficiencia en el gasto público.</t>
  </si>
  <si>
    <t>Rector
Vicerrector Administrativo y Financiero, Servicios Institucionales, Juridica, Gestión de Presupuesto, CRIE, 
Comunidad Universitaria y General,
Control Interno</t>
  </si>
  <si>
    <t>Computadores de  Control Interno
Página Web OCI: http://www.utp.edu.co/controlinterno/informes/29/austeridad</t>
  </si>
  <si>
    <t>Informe de Plan de Atención al Ciudadano y Transparencia Organizacional
(111500-0148)</t>
  </si>
  <si>
    <t>Informe emitido por Control Interno para  evaluar el cumplimiento de las  actividades establecidas en el Plan Anticorrupción y de Atención al Ciudadano (PACTO UTP)</t>
  </si>
  <si>
    <t>Rector
Planeación,
Comité Institucional de Control Interno
Comunidad Universitaria y General,
Control Interno</t>
  </si>
  <si>
    <t>Computadores de  Control Interno
Página Web OCI: http://www.utp.edu.co/controlinterno/informes/203/seguimiento-pacto</t>
  </si>
  <si>
    <t>Informe de evaluación de audiencia pública
(111500-0148)</t>
  </si>
  <si>
    <t>Informe emitido por Control Interno para  evaluar los estandares establecidos por la Universidad para la realización de la audiencia pública de rendición de cuentas a la ciudadanía (Informe - Evaluacion del proceso de rendición de cuenta a la ciudadanía 1115 - F14)</t>
  </si>
  <si>
    <t>Rector
Planeación
Comunidad Universitaria y General,
Control Interno</t>
  </si>
  <si>
    <t>Computadores de  Control Interno
Página Web OCI: http://www.utp.edu.co/controlinterno/informes/31/otros</t>
  </si>
  <si>
    <t>Informe cuatrimestral sobre el estado de control interno
(111500-0148)</t>
  </si>
  <si>
    <t>Informes emitidos por Control Interno para evaluar el estado del sistema de control interno en la Universidad.</t>
  </si>
  <si>
    <t>Arqueos de caja menor
(111500-0148)</t>
  </si>
  <si>
    <t>Registros que contienen información sobre los Arqueos de Caja menor que debe realizar Control Interno a las cajas menores oficialmente constituidas en la Universidad (Arqueo de caja menor  1115-F01 y anexos)</t>
  </si>
  <si>
    <t>Responsables de caja menor
Control Interno</t>
  </si>
  <si>
    <t>Programa de Auditoria de Control Interno
(111500-0148)</t>
  </si>
  <si>
    <t>Contiene la programación de las auditorias que se realizaran por control interno en una vigencia (Programa de Auditoria 1115-F11 y análisis de riesgos - Seguimiento a planes de mejoramiento concertados 1115-F15)</t>
  </si>
  <si>
    <t>Rectoría,
Comité Institucional de Control Interno
Control Interno</t>
  </si>
  <si>
    <t>Computadores de Control Interno
Página Web OCI: 
http://www.utp.edu.co/controlinterno/sin-categoria/3/planes</t>
  </si>
  <si>
    <t>Carpetas de auditoria, evaluación y verificación 
(111500-0148)</t>
  </si>
  <si>
    <t>Son las carpetas que contienen los documentos soporte que evidencian  los procesos de auditoria, evaluación y verificación, así como las hojas de trabajo de Control Interno
(Hojas de trabajo - Planeación de auditoría 1115-F13)</t>
  </si>
  <si>
    <t>Computadores de Control Interno</t>
  </si>
  <si>
    <t>Informes de auditorias internas, evaluación y verificación
(111500-0148)</t>
  </si>
  <si>
    <t>Informes de las  auditorias, evaluación y verificación que realiza la Oficina de Control interno a los procesos  de la Universidad 
(Informes de auditoria, verificación y evaluación -  Informe plan de mejora 1115-F01 - Seguimiento 1115-F03-02)</t>
  </si>
  <si>
    <t>Rectoría,
Áreas Auditadas,
Control Interno</t>
  </si>
  <si>
    <t>Fichas de auditoria</t>
  </si>
  <si>
    <t xml:space="preserve">Contiene el informe del resumen de las auditorias, evaluaciones y verificaciones que sobre un semestre realiza Control Interno  </t>
  </si>
  <si>
    <t>Comunidad universitaria y en General</t>
  </si>
  <si>
    <t>Página Web OCI: 
https://www.utp.edu.co/controlinterno/informes/206/informes-de-auditorias</t>
  </si>
  <si>
    <t>Actas de Comité Institucional de Control Interno
(111500-0306)</t>
  </si>
  <si>
    <t>Son las actas donde se registran las decisiones de los miembros del Comité en relación con asuntos de Control Interno
 (Actas de Reunión 000-F02 y anexos)</t>
  </si>
  <si>
    <t>Comité Institucional de Control Interno</t>
  </si>
  <si>
    <t>Computadores de Control Interno
Página Web OCI: http://www.utp.edu.co/controlinterno/sin-categoria/7/comite-de-coordinacion-del-sistema-integral-de-gestion-control-interno</t>
  </si>
  <si>
    <t>Programa de Cultura de Autocontrol
(111500-0227)</t>
  </si>
  <si>
    <t>Contiene la programación de las acciones de fomento de cultura de autocontrol que se realizaran por control interno en una vigencia.
(Programa anual de autocontrol 1115-F12)</t>
  </si>
  <si>
    <t>Computadores de Control Interno
Página Web OCI: http://www.utp.edu.co/controlinterno/sin-categoria/3/planes</t>
  </si>
  <si>
    <t>Actas de reunión de Control Interno
(111500-0306)</t>
  </si>
  <si>
    <t>Actas de Reunión que se realizan al interior de la oficina de Control Interno de Gestión para realizar seguimiento a las actividades
 (Actas de Reunión 000-F02 y anexos)</t>
  </si>
  <si>
    <t>Archivo de Gestión Control Interno</t>
  </si>
  <si>
    <t>Comunicaciones generados por la oficina de Control Interno
(111500-0148)
(111500-0227)</t>
  </si>
  <si>
    <t>Oficios enviados por parte la Oficina de Control Interno para dar respuesta o solicitar información interna o externa</t>
  </si>
  <si>
    <t>A quien vaya dirigido el oficio
Gestión de Documentos</t>
  </si>
  <si>
    <t>Comunicaciones con documentos soporte de respuesta a requerimientos de Contraloría General de la República -CGR
(111500-0103)</t>
  </si>
  <si>
    <t>Son las carpetas que contienen los documentos recibidos y enviados en razón de un proceso (Auditoria, IP, Denuncia, PRF) de la CGR.</t>
  </si>
  <si>
    <t>Contraloría General de la República
Control Interno</t>
  </si>
  <si>
    <t xml:space="preserve">Español </t>
  </si>
  <si>
    <t>Documento hoja de calculo (excel)</t>
  </si>
  <si>
    <t>Página Web OCI: http://www.utp.edu.co/controlinterno/rendicion-de-la-cuenta/23/informes-rendicion-de-cuenta-anual 
Archivos de gestión de Control Interno</t>
  </si>
  <si>
    <t>Página Web OCI: http://www.utp.edu.co/controlinterno/rendicion-de-la-cuenta/131/informe-gestion-contractual
Archivos de gestión de Control Interno</t>
  </si>
  <si>
    <t>Página Web OCI: http://www.utp.edu.co/controlinterno/informes/129/informes-plan-de-mejoramiento
Archivos de gestión de Control Interno</t>
  </si>
  <si>
    <t>Documento Texto (pdf)</t>
  </si>
  <si>
    <t>Aplicativo MIPG - DAFP:  http://www.funcionpublica.gov.co/web/mipg/visualizacion-resultados-consolidados
Página Web OCI: http://www.utp.edu.co/controlinterno/sci/17/informes
Archivos de gestión de Control Interno</t>
  </si>
  <si>
    <t>Documento Texto (pdf)
Papel</t>
  </si>
  <si>
    <t>Página Web OCI: http://www.utp.edu.co/controlinterno/sci/17/informes
Archivos de gestión de Control Interno</t>
  </si>
  <si>
    <t>Página Web OCI: http://www.utp.edu.co/controlinterno/normas/211/certificacion-ekogui
Archivos de gestión de Control Interno</t>
  </si>
  <si>
    <t>Página Web OCI: http://www.utp.edu.co/controlinterno/informes/135/software
Archivos de gestión de Control Interno</t>
  </si>
  <si>
    <t>Página Web OCI: http://www.utp.edu.co/controlinterno/informes/205/seguimiento-al-sistema-pqr
Archivos de gestión de Control Interno</t>
  </si>
  <si>
    <t>Documento Texto 
(pdf)
Papel</t>
  </si>
  <si>
    <t>Página Web OCI: http://www.utp.edu.co/controlinterno/informes/29/austeridad
Archivos de gestión de Control Interno</t>
  </si>
  <si>
    <t>Documento texto y hoja de calculo 
(pdf - excel)
Papel</t>
  </si>
  <si>
    <t>Página Web OCI: http://www.utp.edu.co/controlinterno/informes/203/seguimiento-pacto
Archivos de gestión de Control Interno</t>
  </si>
  <si>
    <t>Documento texto y hoja de calculo 
(Pdf - excel)</t>
  </si>
  <si>
    <t>Archivos de gestión de Control Interno</t>
  </si>
  <si>
    <t>Documento texto y hoja de calculo 
(PDF - excel)</t>
  </si>
  <si>
    <t>Página Web OCI: 
http://www.utp.edu.co/controlinterno/sin-categoria/3/planes</t>
  </si>
  <si>
    <t>Documento texto y hoja de calculo 
(word - excel - pdf)
Papel</t>
  </si>
  <si>
    <t>Computadores de Control Interno
Archivos de gestión de Control Interno</t>
  </si>
  <si>
    <t xml:space="preserve">Documento texto y hoja de calculo 
(Word - PDF - excel)
Papel </t>
  </si>
  <si>
    <t>Documento texto
(PDF)</t>
  </si>
  <si>
    <t>Página Web OCI: http://www.utp.edu.co/controlinterno/sin-categoria/7/comite-de-coordinacion-del-sistema-integral-de-gestion-control-interno
Archivos de gestión de Control Interno</t>
  </si>
  <si>
    <t>Documento texto  y hoja de calculo 
(PDF - excel)</t>
  </si>
  <si>
    <t>Página Web OCI: http://www.utp.edu.co/controlinterno/sin-categoria/3/planes</t>
  </si>
  <si>
    <t>Papel</t>
  </si>
  <si>
    <t>Papel
Aplicativo gestión de documentos</t>
  </si>
  <si>
    <t>Documento Texto, hoja de calculo(word - pdf - excel)
Papel</t>
  </si>
  <si>
    <t xml:space="preserve">Cumplimiento de la Ley 1712/2014 </t>
  </si>
  <si>
    <t>No aplica</t>
  </si>
  <si>
    <t>Cumplimiento de la Ley 1712/2015</t>
  </si>
  <si>
    <t>Cumplimiento de la Ley 1712/2016</t>
  </si>
  <si>
    <t>Cumplimiento de la Ley 1712/2017</t>
  </si>
  <si>
    <t>Cumplimiento de la Ley 1712/2018</t>
  </si>
  <si>
    <t>Cumplimiento de la Ley 1712/2019</t>
  </si>
  <si>
    <t>Cumplimiento de la Ley 1712/2020</t>
  </si>
  <si>
    <t>Cumplimiento de la Ley 1712/2021</t>
  </si>
  <si>
    <t>Cumplimiento de la Ley 1712/2022</t>
  </si>
  <si>
    <t>Cumplimiento de la Ley 1712/2023</t>
  </si>
  <si>
    <t>Cumplimiento de la Ley 1712/2024</t>
  </si>
  <si>
    <t>Parcial</t>
  </si>
  <si>
    <t>Ley 1712 de 2014, Artículo 19 [Reserva] y Ley 1581 de 2012 [Protección de datos personales]</t>
  </si>
  <si>
    <t>Hasta la entrega del informe de la auditoría, evaluación y verificación</t>
  </si>
  <si>
    <t>Ley 1712 de 2014, Artículo 19 [Reserva]</t>
  </si>
  <si>
    <t xml:space="preserve">5 años </t>
  </si>
  <si>
    <t xml:space="preserve">Parcial </t>
  </si>
  <si>
    <t>Hasta que se reciba documento que resuelve o decida sobre el proceso que adelanta la CGR</t>
  </si>
  <si>
    <t>La información se encuentra en original en el aplicativo SIRECI de la CGR.</t>
  </si>
  <si>
    <t>La información se encuentra en original en el aplicativo SIRECI de la CGR, por lo cual puede ser recuperada.</t>
  </si>
  <si>
    <t>La información se encuentra disponible en original en el aplicativo MECI del DAFP, , por lo cual puede ser recuperada.</t>
  </si>
  <si>
    <t>La información oficial se encuentra en el aplicativo CHIP de la CGN, , por lo cual puede ser recuperada.</t>
  </si>
  <si>
    <t>La información oficial se encuentra en la ANDJE, , por lo cual puede ser recuperada.</t>
  </si>
  <si>
    <t>La información oficial se encuentra en la ANDA, , por lo cual puede ser recuperada.</t>
  </si>
  <si>
    <t>La información oficial se encuentra en el aplicativo de gestión de documentos y pulicada en el sitio Web, por lo cual puede ser recuperada.</t>
  </si>
  <si>
    <t>Por ser un documento de carácter relevante que contine información sobre evaluación y auditorias debe conservar integridad.</t>
  </si>
  <si>
    <t>La información oficial en el sitio Web.</t>
  </si>
  <si>
    <t>Por ser un documento de carácter relevante por ser evidencia de auditoría debe conservar integridad en su información.</t>
  </si>
  <si>
    <t>La información oficial se encuentra en la página Web, por lo cual puede ser recuperada.</t>
  </si>
  <si>
    <t>Por ser un documento de carácter relevante donde se toman decisiones debe conservar integridad en su información.
La información oficial en el sitio Web, por lo cual puede ser recuperada.</t>
  </si>
  <si>
    <t>Por ser un documento de carácter relevante donde se toman decisiones debe conservar integridad en su información.</t>
  </si>
  <si>
    <t>La información oficial se encuentra en el aplicativo de gestión de documentos, por lo cual puede ser recuperada.</t>
  </si>
  <si>
    <t>La información oficial se encuentra en Gestión de documentos, sin embargo algunos anexos son digitales.</t>
  </si>
  <si>
    <t>Deben estar disponibles para consulta por principio de transparencia.</t>
  </si>
  <si>
    <t>Deben estar disponibles para consulta y publicados en pág WEB cumplimiento de la Ley 1712/2014 y principio de transparencia.</t>
  </si>
  <si>
    <t>Por principio de transparencia  requiere que este disponible</t>
  </si>
  <si>
    <t xml:space="preserve">Sandra Yamile Calvo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</si>
</sst>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010000]yyyy/mm/dd;@"/>
    <numFmt numFmtId="165" formatCode="yyyy\-mm\-dd;@"/>
  </numFmts>
  <fonts count="32" x14ac:knownFonts="1">
    <font>
      <sz val="10"/>
      <name val="Arial"/>
      <family val="2"/>
    </font>
    <font>
      <sz val="11"/>
      <color theme="1"/>
      <name val="Calibri"/>
      <family val="2"/>
      <scheme val="minor"/>
    </font>
    <font>
      <sz val="10"/>
      <color indexed="8"/>
      <name val="Arial"/>
      <family val="2"/>
    </font>
    <font>
      <sz val="10"/>
      <name val="Arial"/>
      <family val="2"/>
    </font>
    <font>
      <sz val="10"/>
      <name val="Arial"/>
      <family val="2"/>
    </font>
    <font>
      <sz val="11"/>
      <color rgb="FF000000"/>
      <name val="Calibri"/>
      <family val="2"/>
    </font>
    <font>
      <sz val="10"/>
      <name val="Arial"/>
      <family val="2"/>
    </font>
    <font>
      <b/>
      <sz val="10"/>
      <name val="Calibri"/>
      <family val="2"/>
      <scheme val="minor"/>
    </font>
    <font>
      <sz val="10"/>
      <name val="Calibri"/>
      <family val="2"/>
      <scheme val="minor"/>
    </font>
    <font>
      <sz val="8"/>
      <name val="Calibri"/>
      <family val="2"/>
      <scheme val="minor"/>
    </font>
    <font>
      <sz val="12"/>
      <name val="Calibri"/>
      <family val="2"/>
      <scheme val="minor"/>
    </font>
    <font>
      <b/>
      <sz val="12"/>
      <color theme="0"/>
      <name val="Calibri"/>
      <family val="2"/>
      <scheme val="minor"/>
    </font>
    <font>
      <sz val="14"/>
      <name val="Calibri"/>
      <family val="2"/>
      <scheme val="minor"/>
    </font>
    <font>
      <b/>
      <sz val="14"/>
      <name val="Calibri"/>
      <family val="2"/>
      <scheme val="minor"/>
    </font>
    <font>
      <b/>
      <sz val="12"/>
      <color theme="1"/>
      <name val="Calibri"/>
      <family val="2"/>
      <scheme val="minor"/>
    </font>
    <font>
      <b/>
      <sz val="12"/>
      <name val="Calibri"/>
      <family val="2"/>
      <scheme val="minor"/>
    </font>
    <font>
      <sz val="12"/>
      <color indexed="8"/>
      <name val="Calibri"/>
      <family val="2"/>
      <scheme val="minor"/>
    </font>
    <font>
      <sz val="10"/>
      <name val="Arial"/>
      <family val="2"/>
    </font>
    <font>
      <sz val="8"/>
      <name val="Arial"/>
      <family val="2"/>
    </font>
    <font>
      <b/>
      <sz val="11"/>
      <color theme="0"/>
      <name val="Calibri"/>
      <family val="2"/>
      <scheme val="minor"/>
    </font>
    <font>
      <b/>
      <sz val="11"/>
      <color theme="1"/>
      <name val="Calibri"/>
      <family val="2"/>
      <scheme val="minor"/>
    </font>
    <font>
      <sz val="11"/>
      <name val="Calibri"/>
      <family val="2"/>
      <scheme val="minor"/>
    </font>
    <font>
      <b/>
      <sz val="10"/>
      <color theme="1"/>
      <name val="Calibri"/>
      <family val="2"/>
      <scheme val="minor"/>
    </font>
    <font>
      <sz val="10"/>
      <color theme="1"/>
      <name val="Calibri"/>
      <family val="2"/>
      <scheme val="minor"/>
    </font>
    <font>
      <b/>
      <sz val="8"/>
      <name val="Calibri"/>
      <family val="2"/>
      <scheme val="minor"/>
    </font>
    <font>
      <b/>
      <sz val="12"/>
      <color rgb="FFFF0000"/>
      <name val="Calibri"/>
      <family val="2"/>
      <scheme val="minor"/>
    </font>
    <font>
      <b/>
      <sz val="12"/>
      <color theme="9" tint="-0.249977111117893"/>
      <name val="Calibri"/>
      <family val="2"/>
      <scheme val="minor"/>
    </font>
    <font>
      <b/>
      <sz val="12"/>
      <color indexed="17"/>
      <name val="Calibri"/>
      <family val="2"/>
      <scheme val="minor"/>
    </font>
    <font>
      <sz val="11"/>
      <color indexed="8"/>
      <name val="Calibri"/>
      <family val="2"/>
      <scheme val="minor"/>
    </font>
    <font>
      <sz val="9"/>
      <color indexed="8"/>
      <name val="Arial"/>
      <family val="2"/>
    </font>
    <font>
      <sz val="10"/>
      <color indexed="8"/>
      <name val="Calibri"/>
      <family val="2"/>
      <scheme val="minor"/>
    </font>
    <font>
      <sz val="9"/>
      <color theme="1"/>
      <name val="Calibri"/>
      <family val="2"/>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rgb="FFE4E4E4"/>
        <bgColor indexed="64"/>
      </patternFill>
    </fill>
    <fill>
      <patternFill patternType="solid">
        <fgColor rgb="FFFF0000"/>
        <bgColor indexed="64"/>
      </patternFill>
    </fill>
    <fill>
      <patternFill patternType="solid">
        <fgColor rgb="FFFFC000"/>
        <bgColor indexed="64"/>
      </patternFill>
    </fill>
    <fill>
      <patternFill patternType="solid">
        <fgColor indexed="17"/>
        <bgColor indexed="64"/>
      </patternFill>
    </fill>
    <fill>
      <patternFill patternType="solid">
        <fgColor rgb="FF00B050"/>
        <bgColor indexed="64"/>
      </patternFill>
    </fill>
    <fill>
      <patternFill patternType="solid">
        <fgColor rgb="FFC00000"/>
        <bgColor indexed="64"/>
      </patternFill>
    </fill>
  </fills>
  <borders count="46">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style="medium">
        <color indexed="64"/>
      </left>
      <right/>
      <top style="thin">
        <color auto="1"/>
      </top>
      <bottom style="thin">
        <color auto="1"/>
      </bottom>
      <diagonal/>
    </border>
    <border>
      <left/>
      <right style="thin">
        <color auto="1"/>
      </right>
      <top style="thin">
        <color auto="1"/>
      </top>
      <bottom style="medium">
        <color auto="1"/>
      </bottom>
      <diagonal/>
    </border>
  </borders>
  <cellStyleXfs count="10">
    <xf numFmtId="0" fontId="0" fillId="0" borderId="0">
      <alignment vertical="center"/>
    </xf>
    <xf numFmtId="0" fontId="4" fillId="0" borderId="0"/>
    <xf numFmtId="0" fontId="5" fillId="0" borderId="0"/>
    <xf numFmtId="0" fontId="3" fillId="0" borderId="0"/>
    <xf numFmtId="0" fontId="6" fillId="0" borderId="0"/>
    <xf numFmtId="0" fontId="17" fillId="0" borderId="0"/>
    <xf numFmtId="0" fontId="1" fillId="0" borderId="0"/>
    <xf numFmtId="0" fontId="3" fillId="0" borderId="0"/>
    <xf numFmtId="9" fontId="3" fillId="0" borderId="0" applyFont="0" applyFill="0" applyBorder="0" applyAlignment="0" applyProtection="0"/>
    <xf numFmtId="0" fontId="3" fillId="0" borderId="0"/>
  </cellStyleXfs>
  <cellXfs count="393">
    <xf numFmtId="0" fontId="0" fillId="0" borderId="0" xfId="0">
      <alignment vertical="center"/>
    </xf>
    <xf numFmtId="0" fontId="8" fillId="3" borderId="0" xfId="0" applyFont="1" applyFill="1" applyProtection="1">
      <alignment vertical="center"/>
      <protection locked="0"/>
    </xf>
    <xf numFmtId="0" fontId="9" fillId="3" borderId="0" xfId="0" applyFont="1" applyFill="1" applyProtection="1">
      <alignment vertical="center"/>
      <protection locked="0"/>
    </xf>
    <xf numFmtId="0" fontId="7" fillId="3" borderId="0" xfId="0" applyFont="1" applyFill="1" applyAlignment="1" applyProtection="1">
      <alignment horizontal="center" vertical="center"/>
      <protection locked="0"/>
    </xf>
    <xf numFmtId="0" fontId="12" fillId="3" borderId="0" xfId="0" applyFont="1" applyFill="1" applyProtection="1">
      <alignment vertical="center"/>
      <protection locked="0"/>
    </xf>
    <xf numFmtId="0" fontId="10" fillId="3" borderId="0" xfId="0" applyFont="1" applyFill="1" applyBorder="1" applyAlignment="1" applyProtection="1">
      <alignment horizontal="center" vertical="center"/>
      <protection locked="0"/>
    </xf>
    <xf numFmtId="0" fontId="13" fillId="3" borderId="0" xfId="0" applyFont="1" applyFill="1" applyProtection="1">
      <alignment vertical="center"/>
      <protection locked="0"/>
    </xf>
    <xf numFmtId="0" fontId="10" fillId="3" borderId="0" xfId="0" applyFont="1" applyFill="1" applyProtection="1">
      <alignment vertical="center"/>
      <protection locked="0"/>
    </xf>
    <xf numFmtId="0" fontId="10" fillId="3" borderId="0" xfId="0" applyFont="1" applyFill="1" applyBorder="1" applyAlignment="1" applyProtection="1">
      <alignment vertical="center"/>
      <protection locked="0"/>
    </xf>
    <xf numFmtId="0" fontId="15" fillId="3" borderId="0" xfId="0" applyFont="1" applyFill="1" applyBorder="1" applyAlignment="1" applyProtection="1">
      <alignment horizontal="center" vertical="center"/>
      <protection locked="0"/>
    </xf>
    <xf numFmtId="0" fontId="10" fillId="3" borderId="1" xfId="1" applyFont="1" applyFill="1" applyBorder="1" applyAlignment="1" applyProtection="1">
      <alignment horizontal="center" vertical="center" wrapText="1"/>
      <protection locked="0"/>
    </xf>
    <xf numFmtId="0" fontId="16" fillId="3" borderId="14" xfId="0" applyNumberFormat="1" applyFont="1" applyFill="1" applyBorder="1" applyAlignment="1" applyProtection="1">
      <alignment horizontal="center" vertical="center" wrapText="1"/>
      <protection locked="0"/>
    </xf>
    <xf numFmtId="0" fontId="16" fillId="3" borderId="1" xfId="0" applyNumberFormat="1" applyFont="1" applyFill="1" applyBorder="1" applyAlignment="1" applyProtection="1">
      <alignment vertical="center" wrapText="1"/>
      <protection locked="0"/>
    </xf>
    <xf numFmtId="0" fontId="16" fillId="3" borderId="1" xfId="0" applyNumberFormat="1" applyFont="1" applyFill="1" applyBorder="1" applyAlignment="1" applyProtection="1">
      <alignment horizontal="center" vertical="center" wrapText="1"/>
      <protection locked="0"/>
    </xf>
    <xf numFmtId="0" fontId="16" fillId="0" borderId="14" xfId="0" applyNumberFormat="1" applyFont="1" applyFill="1" applyBorder="1" applyAlignment="1" applyProtection="1">
      <alignment horizontal="center" vertical="center" wrapText="1"/>
      <protection locked="0"/>
    </xf>
    <xf numFmtId="0" fontId="16" fillId="0" borderId="1" xfId="0" applyNumberFormat="1" applyFont="1" applyFill="1" applyBorder="1" applyAlignment="1" applyProtection="1">
      <alignment vertical="center" wrapText="1"/>
      <protection locked="0"/>
    </xf>
    <xf numFmtId="0" fontId="10" fillId="0" borderId="1" xfId="1" applyFont="1" applyBorder="1" applyAlignment="1" applyProtection="1">
      <alignment horizontal="center" vertical="center" wrapText="1"/>
      <protection locked="0"/>
    </xf>
    <xf numFmtId="0" fontId="16" fillId="0" borderId="1" xfId="0" applyNumberFormat="1" applyFont="1" applyFill="1" applyBorder="1" applyAlignment="1" applyProtection="1">
      <alignment horizontal="center" vertical="center" wrapText="1"/>
      <protection locked="0"/>
    </xf>
    <xf numFmtId="0" fontId="16" fillId="0" borderId="17" xfId="0" applyNumberFormat="1" applyFont="1" applyFill="1" applyBorder="1" applyAlignment="1" applyProtection="1">
      <alignment horizontal="center" vertical="center" wrapText="1"/>
      <protection locked="0"/>
    </xf>
    <xf numFmtId="0" fontId="16" fillId="0" borderId="7" xfId="0" applyNumberFormat="1" applyFont="1" applyFill="1" applyBorder="1" applyAlignment="1" applyProtection="1">
      <alignment vertical="center" wrapText="1"/>
      <protection locked="0"/>
    </xf>
    <xf numFmtId="0" fontId="10" fillId="0" borderId="7" xfId="1" applyFont="1" applyBorder="1" applyAlignment="1" applyProtection="1">
      <alignment horizontal="center" vertical="center" wrapText="1"/>
      <protection locked="0"/>
    </xf>
    <xf numFmtId="0" fontId="16" fillId="0" borderId="7" xfId="0" applyNumberFormat="1" applyFont="1" applyFill="1" applyBorder="1" applyAlignment="1" applyProtection="1">
      <alignment horizontal="center" vertical="center" wrapText="1"/>
      <protection locked="0"/>
    </xf>
    <xf numFmtId="0" fontId="13" fillId="3" borderId="0" xfId="0" applyFont="1" applyFill="1" applyAlignment="1" applyProtection="1">
      <alignment vertical="center"/>
      <protection locked="0"/>
    </xf>
    <xf numFmtId="0" fontId="16" fillId="0" borderId="6" xfId="0" applyNumberFormat="1" applyFont="1" applyFill="1" applyBorder="1" applyAlignment="1" applyProtection="1">
      <alignment horizontal="center" vertical="center" wrapText="1"/>
      <protection hidden="1"/>
    </xf>
    <xf numFmtId="0" fontId="14" fillId="2" borderId="9" xfId="0" applyNumberFormat="1" applyFont="1" applyFill="1" applyBorder="1" applyAlignment="1" applyProtection="1">
      <alignment horizontal="center" vertical="center" wrapText="1"/>
      <protection locked="0"/>
    </xf>
    <xf numFmtId="0" fontId="14" fillId="2" borderId="0" xfId="0" applyNumberFormat="1" applyFont="1" applyFill="1" applyBorder="1" applyAlignment="1" applyProtection="1">
      <alignment horizontal="center" vertical="center" wrapText="1"/>
      <protection locked="0"/>
    </xf>
    <xf numFmtId="0" fontId="16" fillId="3" borderId="5" xfId="0" applyNumberFormat="1" applyFont="1" applyFill="1" applyBorder="1" applyAlignment="1" applyProtection="1">
      <alignment horizontal="center" vertical="center" wrapText="1"/>
      <protection locked="0"/>
    </xf>
    <xf numFmtId="0" fontId="12" fillId="3" borderId="0" xfId="0" applyFont="1" applyFill="1" applyBorder="1" applyProtection="1">
      <alignment vertical="center"/>
      <protection locked="0"/>
    </xf>
    <xf numFmtId="0" fontId="8" fillId="3" borderId="0" xfId="0" applyFont="1" applyFill="1" applyBorder="1" applyProtection="1">
      <alignment vertical="center"/>
      <protection locked="0"/>
    </xf>
    <xf numFmtId="0" fontId="10" fillId="3" borderId="0" xfId="0" applyFont="1" applyFill="1" applyBorder="1" applyProtection="1">
      <alignment vertical="center"/>
      <protection locked="0"/>
    </xf>
    <xf numFmtId="0" fontId="16" fillId="3" borderId="6" xfId="0" applyNumberFormat="1" applyFont="1" applyFill="1" applyBorder="1" applyAlignment="1" applyProtection="1">
      <alignment horizontal="center" vertical="center" wrapText="1"/>
      <protection locked="0"/>
    </xf>
    <xf numFmtId="0" fontId="16" fillId="0" borderId="6" xfId="0" applyNumberFormat="1" applyFont="1" applyFill="1" applyBorder="1" applyAlignment="1" applyProtection="1">
      <alignment horizontal="center" vertical="center" wrapText="1"/>
      <protection locked="0"/>
    </xf>
    <xf numFmtId="0" fontId="16" fillId="0" borderId="8" xfId="0" applyNumberFormat="1" applyFont="1" applyFill="1" applyBorder="1" applyAlignment="1" applyProtection="1">
      <alignment horizontal="center" vertical="center" wrapText="1"/>
      <protection locked="0"/>
    </xf>
    <xf numFmtId="0" fontId="10" fillId="3" borderId="13" xfId="1" applyFont="1" applyFill="1" applyBorder="1" applyAlignment="1" applyProtection="1">
      <alignment horizontal="center" vertical="center" wrapText="1"/>
      <protection hidden="1"/>
    </xf>
    <xf numFmtId="0" fontId="10" fillId="3" borderId="0" xfId="0" applyFont="1" applyFill="1" applyProtection="1">
      <alignment vertical="center"/>
      <protection hidden="1"/>
    </xf>
    <xf numFmtId="0" fontId="10" fillId="3" borderId="1" xfId="1" applyFont="1" applyFill="1" applyBorder="1" applyAlignment="1" applyProtection="1">
      <alignment horizontal="center" vertical="center" wrapText="1"/>
      <protection hidden="1"/>
    </xf>
    <xf numFmtId="0" fontId="14" fillId="2" borderId="7" xfId="0" applyNumberFormat="1" applyFont="1" applyFill="1" applyBorder="1" applyAlignment="1" applyProtection="1">
      <alignment horizontal="center" vertical="center"/>
      <protection hidden="1"/>
    </xf>
    <xf numFmtId="0" fontId="16" fillId="3" borderId="11" xfId="0" applyNumberFormat="1" applyFont="1" applyFill="1" applyBorder="1" applyAlignment="1" applyProtection="1">
      <alignment horizontal="center" vertical="center" wrapText="1"/>
      <protection hidden="1"/>
    </xf>
    <xf numFmtId="0" fontId="16" fillId="3" borderId="27" xfId="0" applyNumberFormat="1" applyFont="1" applyFill="1" applyBorder="1" applyAlignment="1" applyProtection="1">
      <alignment horizontal="center" vertical="center" wrapText="1"/>
      <protection hidden="1"/>
    </xf>
    <xf numFmtId="0" fontId="16" fillId="3" borderId="14" xfId="0" applyNumberFormat="1" applyFont="1" applyFill="1" applyBorder="1" applyAlignment="1" applyProtection="1">
      <alignment horizontal="center" vertical="center" wrapText="1"/>
      <protection hidden="1"/>
    </xf>
    <xf numFmtId="0" fontId="16" fillId="3" borderId="17" xfId="0" applyNumberFormat="1" applyFont="1" applyFill="1" applyBorder="1" applyAlignment="1" applyProtection="1">
      <alignment horizontal="center" vertical="center" wrapText="1"/>
      <protection hidden="1"/>
    </xf>
    <xf numFmtId="0" fontId="16" fillId="3" borderId="11" xfId="0" applyNumberFormat="1" applyFont="1" applyFill="1" applyBorder="1" applyAlignment="1" applyProtection="1">
      <alignment horizontal="center" vertical="center" wrapText="1"/>
      <protection locked="0"/>
    </xf>
    <xf numFmtId="0" fontId="16" fillId="3" borderId="27" xfId="0" applyNumberFormat="1" applyFont="1" applyFill="1" applyBorder="1" applyAlignment="1" applyProtection="1">
      <alignment horizontal="center" vertical="center" wrapText="1"/>
      <protection locked="0"/>
    </xf>
    <xf numFmtId="0" fontId="10" fillId="3" borderId="11" xfId="0" applyNumberFormat="1" applyFont="1" applyFill="1" applyBorder="1" applyAlignment="1" applyProtection="1">
      <alignment horizontal="center" vertical="center" wrapText="1"/>
      <protection locked="0"/>
    </xf>
    <xf numFmtId="0" fontId="16" fillId="0" borderId="7" xfId="0" applyNumberFormat="1" applyFont="1" applyFill="1" applyBorder="1" applyAlignment="1" applyProtection="1">
      <alignment horizontal="center" vertical="center" wrapText="1"/>
      <protection hidden="1"/>
    </xf>
    <xf numFmtId="0" fontId="10" fillId="3" borderId="0" xfId="0" applyFont="1" applyFill="1" applyProtection="1">
      <alignment vertical="center"/>
    </xf>
    <xf numFmtId="0" fontId="14" fillId="2" borderId="9" xfId="0" applyNumberFormat="1" applyFont="1" applyFill="1" applyBorder="1" applyAlignment="1" applyProtection="1">
      <alignment horizontal="center" vertical="center" wrapText="1"/>
    </xf>
    <xf numFmtId="0" fontId="14" fillId="2" borderId="0" xfId="0" applyNumberFormat="1" applyFont="1" applyFill="1" applyBorder="1" applyAlignment="1" applyProtection="1">
      <alignment horizontal="center" vertical="center" wrapText="1"/>
    </xf>
    <xf numFmtId="0" fontId="14" fillId="2" borderId="7" xfId="0" applyNumberFormat="1" applyFont="1" applyFill="1" applyBorder="1" applyAlignment="1" applyProtection="1">
      <alignment horizontal="center" vertical="center" wrapText="1"/>
    </xf>
    <xf numFmtId="0" fontId="14" fillId="2" borderId="8" xfId="0" applyNumberFormat="1" applyFont="1" applyFill="1" applyBorder="1" applyAlignment="1" applyProtection="1">
      <alignment horizontal="center" vertical="center" wrapText="1"/>
    </xf>
    <xf numFmtId="0" fontId="10" fillId="3" borderId="7" xfId="0" applyNumberFormat="1" applyFont="1" applyFill="1" applyBorder="1" applyAlignment="1" applyProtection="1">
      <alignment horizontal="center" vertical="center" wrapText="1"/>
      <protection locked="0"/>
    </xf>
    <xf numFmtId="0" fontId="16" fillId="3" borderId="7"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protection locked="0"/>
    </xf>
    <xf numFmtId="0" fontId="2" fillId="3" borderId="1" xfId="0" applyNumberFormat="1" applyFont="1" applyFill="1" applyBorder="1" applyAlignment="1" applyProtection="1">
      <alignment horizontal="center" vertical="center" wrapText="1"/>
      <protection locked="0"/>
    </xf>
    <xf numFmtId="0" fontId="16" fillId="0" borderId="1" xfId="0" applyNumberFormat="1" applyFont="1" applyFill="1" applyBorder="1" applyAlignment="1" applyProtection="1">
      <alignment horizontal="center" vertical="center" wrapText="1"/>
      <protection hidden="1"/>
    </xf>
    <xf numFmtId="14" fontId="16" fillId="3" borderId="1" xfId="0" applyNumberFormat="1" applyFont="1" applyFill="1" applyBorder="1" applyAlignment="1" applyProtection="1">
      <alignment horizontal="center" vertical="center" wrapText="1"/>
      <protection locked="0"/>
    </xf>
    <xf numFmtId="0" fontId="16" fillId="3" borderId="5"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7" fillId="0" borderId="1" xfId="7" applyFont="1" applyFill="1" applyBorder="1" applyAlignment="1">
      <alignment vertical="center" wrapText="1"/>
    </xf>
    <xf numFmtId="0" fontId="23" fillId="0" borderId="1" xfId="7" applyFont="1" applyFill="1" applyBorder="1" applyAlignment="1">
      <alignment vertical="center"/>
    </xf>
    <xf numFmtId="0" fontId="22" fillId="0" borderId="1" xfId="7" applyFont="1" applyFill="1" applyBorder="1" applyAlignment="1">
      <alignment vertical="center"/>
    </xf>
    <xf numFmtId="0" fontId="23" fillId="0" borderId="1" xfId="7" applyFont="1" applyFill="1" applyBorder="1" applyAlignment="1">
      <alignment vertical="center" wrapText="1"/>
    </xf>
    <xf numFmtId="0" fontId="22" fillId="0" borderId="1" xfId="7" applyFont="1" applyFill="1" applyBorder="1" applyAlignment="1">
      <alignment vertical="center" wrapText="1"/>
    </xf>
    <xf numFmtId="0" fontId="23" fillId="0" borderId="1" xfId="6" applyFont="1" applyFill="1" applyBorder="1" applyAlignment="1">
      <alignment vertical="center" wrapText="1"/>
    </xf>
    <xf numFmtId="0" fontId="23" fillId="0" borderId="1" xfId="7" applyFont="1" applyFill="1" applyBorder="1" applyAlignment="1">
      <alignment wrapText="1"/>
    </xf>
    <xf numFmtId="0" fontId="20" fillId="2" borderId="1" xfId="7" applyFont="1" applyFill="1" applyBorder="1" applyAlignment="1">
      <alignment horizontal="center" vertical="center"/>
    </xf>
    <xf numFmtId="0" fontId="14" fillId="2" borderId="29" xfId="0" applyNumberFormat="1" applyFont="1" applyFill="1" applyBorder="1" applyAlignment="1" applyProtection="1">
      <alignment horizontal="center" vertical="center" wrapText="1"/>
    </xf>
    <xf numFmtId="0" fontId="14" fillId="2" borderId="20" xfId="0" applyNumberFormat="1" applyFont="1" applyFill="1" applyBorder="1" applyAlignment="1" applyProtection="1">
      <alignment horizontal="center" vertical="center"/>
    </xf>
    <xf numFmtId="0" fontId="14" fillId="2" borderId="20" xfId="0" applyNumberFormat="1" applyFont="1" applyFill="1" applyBorder="1" applyAlignment="1" applyProtection="1">
      <alignment horizontal="center" vertical="center" wrapText="1"/>
    </xf>
    <xf numFmtId="0" fontId="21" fillId="3" borderId="30" xfId="0" applyFont="1" applyFill="1" applyBorder="1" applyAlignment="1" applyProtection="1">
      <alignment horizontal="center" vertical="center" wrapText="1"/>
      <protection locked="0"/>
    </xf>
    <xf numFmtId="0" fontId="0" fillId="3" borderId="0" xfId="0" applyFill="1">
      <alignment vertical="center"/>
    </xf>
    <xf numFmtId="0" fontId="4" fillId="3" borderId="0" xfId="1" applyFill="1"/>
    <xf numFmtId="0" fontId="19" fillId="4" borderId="3" xfId="0" applyFont="1" applyFill="1" applyBorder="1" applyAlignment="1" applyProtection="1">
      <alignment horizontal="center" vertical="center"/>
    </xf>
    <xf numFmtId="16" fontId="10" fillId="3" borderId="0" xfId="0" applyNumberFormat="1" applyFont="1" applyFill="1" applyProtection="1">
      <alignment vertical="center"/>
      <protection locked="0"/>
    </xf>
    <xf numFmtId="0" fontId="19" fillId="4" borderId="2" xfId="0" applyFont="1" applyFill="1" applyBorder="1" applyAlignment="1" applyProtection="1">
      <alignment horizontal="center" vertical="center" wrapText="1"/>
    </xf>
    <xf numFmtId="0" fontId="0" fillId="3" borderId="6" xfId="0" applyNumberFormat="1" applyFont="1" applyFill="1" applyBorder="1" applyAlignment="1" applyProtection="1">
      <alignment horizontal="center" vertical="center" wrapText="1"/>
      <protection locked="0"/>
    </xf>
    <xf numFmtId="0" fontId="2" fillId="3" borderId="6" xfId="0" applyNumberFormat="1" applyFont="1" applyFill="1" applyBorder="1" applyAlignment="1" applyProtection="1">
      <alignment horizontal="center" vertical="center" wrapText="1"/>
      <protection locked="0"/>
    </xf>
    <xf numFmtId="0" fontId="2" fillId="0" borderId="6" xfId="0" applyNumberFormat="1" applyFont="1" applyFill="1" applyBorder="1" applyAlignment="1" applyProtection="1">
      <alignment horizontal="center" vertical="center" wrapText="1"/>
      <protection locked="0"/>
    </xf>
    <xf numFmtId="0" fontId="14" fillId="2" borderId="7" xfId="0" applyNumberFormat="1" applyFont="1" applyFill="1" applyBorder="1" applyAlignment="1" applyProtection="1">
      <alignment horizontal="center" vertical="center"/>
    </xf>
    <xf numFmtId="0" fontId="15" fillId="2" borderId="7" xfId="0" applyNumberFormat="1" applyFont="1" applyFill="1" applyBorder="1" applyAlignment="1" applyProtection="1">
      <alignment horizontal="center" vertical="center" wrapText="1"/>
    </xf>
    <xf numFmtId="0" fontId="19" fillId="4" borderId="2" xfId="0" applyFont="1" applyFill="1" applyBorder="1" applyAlignment="1" applyProtection="1">
      <alignment horizontal="center" vertical="center" wrapText="1"/>
    </xf>
    <xf numFmtId="0" fontId="13" fillId="3" borderId="0" xfId="0" applyFont="1" applyFill="1" applyBorder="1" applyProtection="1">
      <alignment vertical="center"/>
      <protection locked="0"/>
    </xf>
    <xf numFmtId="0" fontId="4" fillId="3" borderId="0" xfId="1" quotePrefix="1" applyFill="1"/>
    <xf numFmtId="0" fontId="8" fillId="3" borderId="0" xfId="6" applyFont="1" applyFill="1" applyAlignment="1" applyProtection="1">
      <alignment vertical="center"/>
      <protection hidden="1"/>
    </xf>
    <xf numFmtId="0" fontId="8" fillId="3" borderId="0" xfId="6" applyFont="1" applyFill="1" applyAlignment="1" applyProtection="1">
      <alignment horizontal="left" vertical="center"/>
      <protection hidden="1"/>
    </xf>
    <xf numFmtId="0" fontId="24" fillId="0" borderId="1" xfId="6" applyFont="1" applyBorder="1" applyAlignment="1" applyProtection="1">
      <alignment horizontal="right" vertical="center" wrapText="1"/>
      <protection hidden="1"/>
    </xf>
    <xf numFmtId="0" fontId="0" fillId="0" borderId="0" xfId="0" applyAlignment="1" applyProtection="1">
      <protection hidden="1"/>
    </xf>
    <xf numFmtId="0" fontId="13" fillId="3" borderId="0" xfId="6" applyFont="1" applyFill="1" applyAlignment="1" applyProtection="1">
      <alignment vertical="center"/>
      <protection hidden="1"/>
    </xf>
    <xf numFmtId="0" fontId="1" fillId="0" borderId="0" xfId="6" applyAlignment="1" applyProtection="1">
      <alignment vertical="center"/>
      <protection hidden="1"/>
    </xf>
    <xf numFmtId="0" fontId="1" fillId="0" borderId="0" xfId="6" applyAlignment="1" applyProtection="1">
      <alignment horizontal="left" vertical="center"/>
      <protection hidden="1"/>
    </xf>
    <xf numFmtId="0" fontId="15" fillId="3" borderId="37" xfId="6" applyFont="1" applyFill="1" applyBorder="1" applyAlignment="1" applyProtection="1">
      <alignment horizontal="center" vertical="center"/>
      <protection hidden="1"/>
    </xf>
    <xf numFmtId="0" fontId="15" fillId="3" borderId="0" xfId="6" applyFont="1" applyFill="1" applyBorder="1" applyAlignment="1" applyProtection="1">
      <alignment horizontal="center" vertical="center"/>
      <protection hidden="1"/>
    </xf>
    <xf numFmtId="0" fontId="15" fillId="3" borderId="37" xfId="6" applyFont="1" applyFill="1" applyBorder="1" applyAlignment="1" applyProtection="1">
      <alignment vertical="center"/>
      <protection hidden="1"/>
    </xf>
    <xf numFmtId="0" fontId="15" fillId="3" borderId="0" xfId="6" applyFont="1" applyFill="1" applyBorder="1" applyAlignment="1" applyProtection="1">
      <alignment horizontal="right" vertical="center"/>
      <protection hidden="1"/>
    </xf>
    <xf numFmtId="0" fontId="15" fillId="3" borderId="32" xfId="6" applyFont="1" applyFill="1" applyBorder="1" applyAlignment="1" applyProtection="1">
      <alignment horizontal="right" vertical="center"/>
      <protection hidden="1"/>
    </xf>
    <xf numFmtId="0" fontId="15" fillId="3" borderId="10" xfId="6" applyFont="1" applyFill="1" applyBorder="1" applyAlignment="1" applyProtection="1">
      <alignment vertical="center"/>
      <protection hidden="1"/>
    </xf>
    <xf numFmtId="0" fontId="15" fillId="3" borderId="11" xfId="6" applyFont="1" applyFill="1" applyBorder="1" applyAlignment="1" applyProtection="1">
      <alignment horizontal="right" vertical="center"/>
      <protection hidden="1"/>
    </xf>
    <xf numFmtId="0" fontId="10" fillId="3" borderId="0" xfId="6" applyFont="1" applyFill="1" applyBorder="1" applyAlignment="1" applyProtection="1">
      <alignment horizontal="left" vertical="center" wrapText="1"/>
      <protection hidden="1"/>
    </xf>
    <xf numFmtId="0" fontId="7" fillId="3" borderId="37" xfId="6" applyFont="1" applyFill="1" applyBorder="1" applyAlignment="1" applyProtection="1">
      <alignment horizontal="center" vertical="center"/>
      <protection hidden="1"/>
    </xf>
    <xf numFmtId="0" fontId="7" fillId="3" borderId="0" xfId="6" applyFont="1" applyFill="1" applyBorder="1" applyAlignment="1" applyProtection="1">
      <alignment horizontal="center" vertical="center"/>
      <protection hidden="1"/>
    </xf>
    <xf numFmtId="0" fontId="24" fillId="3" borderId="0" xfId="6" applyFont="1" applyFill="1" applyBorder="1" applyAlignment="1" applyProtection="1">
      <alignment horizontal="left" vertical="center" wrapText="1"/>
      <protection hidden="1"/>
    </xf>
    <xf numFmtId="0" fontId="24" fillId="3" borderId="0" xfId="6" applyFont="1" applyFill="1" applyBorder="1" applyAlignment="1" applyProtection="1">
      <alignment vertical="center" wrapText="1"/>
      <protection hidden="1"/>
    </xf>
    <xf numFmtId="0" fontId="10" fillId="3" borderId="0" xfId="6" applyFont="1" applyFill="1" applyBorder="1" applyAlignment="1" applyProtection="1">
      <alignment vertical="center" wrapText="1"/>
      <protection hidden="1"/>
    </xf>
    <xf numFmtId="0" fontId="24" fillId="3" borderId="12" xfId="6" applyFont="1" applyFill="1" applyBorder="1" applyAlignment="1" applyProtection="1">
      <alignment horizontal="left" vertical="center" wrapText="1"/>
      <protection hidden="1"/>
    </xf>
    <xf numFmtId="0" fontId="24" fillId="3" borderId="12" xfId="6" applyFont="1" applyFill="1" applyBorder="1" applyAlignment="1" applyProtection="1">
      <alignment vertical="center" wrapText="1"/>
      <protection hidden="1"/>
    </xf>
    <xf numFmtId="0" fontId="7" fillId="3" borderId="37" xfId="6" applyFont="1" applyFill="1" applyBorder="1" applyAlignment="1" applyProtection="1">
      <alignment vertical="center"/>
      <protection hidden="1"/>
    </xf>
    <xf numFmtId="0" fontId="15" fillId="3" borderId="32" xfId="6" applyFont="1" applyFill="1" applyBorder="1" applyAlignment="1" applyProtection="1">
      <alignment vertical="center"/>
      <protection hidden="1"/>
    </xf>
    <xf numFmtId="0" fontId="15" fillId="3" borderId="32" xfId="6" applyFont="1" applyFill="1" applyBorder="1" applyAlignment="1" applyProtection="1">
      <alignment horizontal="center" vertical="center"/>
      <protection hidden="1"/>
    </xf>
    <xf numFmtId="0" fontId="7" fillId="6" borderId="1" xfId="6" applyFont="1" applyFill="1" applyBorder="1" applyAlignment="1" applyProtection="1">
      <alignment horizontal="center" vertical="center" wrapText="1"/>
      <protection hidden="1"/>
    </xf>
    <xf numFmtId="0" fontId="8" fillId="3" borderId="0" xfId="6" applyFont="1" applyFill="1" applyAlignment="1" applyProtection="1">
      <alignment vertical="center" wrapText="1"/>
      <protection hidden="1"/>
    </xf>
    <xf numFmtId="0" fontId="8" fillId="3" borderId="0" xfId="6" applyFont="1" applyFill="1" applyBorder="1" applyAlignment="1" applyProtection="1">
      <alignment vertical="center" wrapText="1"/>
      <protection hidden="1"/>
    </xf>
    <xf numFmtId="0" fontId="0" fillId="0" borderId="0" xfId="0" applyAlignment="1" applyProtection="1">
      <alignment wrapText="1"/>
      <protection hidden="1"/>
    </xf>
    <xf numFmtId="0" fontId="4" fillId="0" borderId="0" xfId="1" applyProtection="1">
      <protection hidden="1"/>
    </xf>
    <xf numFmtId="0" fontId="10" fillId="3" borderId="0" xfId="6" applyFont="1" applyFill="1" applyAlignment="1" applyProtection="1">
      <alignment horizontal="left" vertical="center"/>
      <protection hidden="1"/>
    </xf>
    <xf numFmtId="0" fontId="10" fillId="3" borderId="0" xfId="6" applyFont="1" applyFill="1" applyAlignment="1" applyProtection="1">
      <alignment vertical="center"/>
      <protection hidden="1"/>
    </xf>
    <xf numFmtId="0" fontId="0" fillId="0" borderId="0" xfId="0" applyAlignment="1" applyProtection="1">
      <alignment horizontal="left"/>
      <protection hidden="1"/>
    </xf>
    <xf numFmtId="0" fontId="11" fillId="7" borderId="1" xfId="6" applyFont="1" applyFill="1" applyBorder="1" applyAlignment="1" applyProtection="1">
      <alignment horizontal="center" vertical="center" wrapText="1"/>
      <protection hidden="1"/>
    </xf>
    <xf numFmtId="0" fontId="25" fillId="0" borderId="1" xfId="6" applyFont="1" applyBorder="1" applyAlignment="1" applyProtection="1">
      <alignment horizontal="center" vertical="center" wrapText="1"/>
      <protection hidden="1"/>
    </xf>
    <xf numFmtId="0" fontId="11" fillId="8" borderId="5" xfId="6" applyFont="1" applyFill="1" applyBorder="1" applyAlignment="1" applyProtection="1">
      <alignment horizontal="center" vertical="center" wrapText="1"/>
      <protection hidden="1"/>
    </xf>
    <xf numFmtId="0" fontId="26" fillId="0" borderId="1" xfId="6" applyFont="1" applyBorder="1" applyAlignment="1" applyProtection="1">
      <alignment horizontal="center" vertical="center" wrapText="1"/>
      <protection hidden="1"/>
    </xf>
    <xf numFmtId="0" fontId="26" fillId="0" borderId="5" xfId="6" applyFont="1" applyBorder="1" applyAlignment="1" applyProtection="1">
      <alignment horizontal="center" vertical="center" wrapText="1"/>
      <protection hidden="1"/>
    </xf>
    <xf numFmtId="0" fontId="11" fillId="9" borderId="1" xfId="6" applyFont="1" applyFill="1" applyBorder="1" applyAlignment="1" applyProtection="1">
      <alignment horizontal="center" vertical="center" wrapText="1"/>
      <protection hidden="1"/>
    </xf>
    <xf numFmtId="0" fontId="27" fillId="0" borderId="1" xfId="6" applyFont="1" applyBorder="1" applyAlignment="1" applyProtection="1">
      <alignment horizontal="center" vertical="center" wrapText="1"/>
      <protection hidden="1"/>
    </xf>
    <xf numFmtId="0" fontId="10" fillId="10" borderId="15" xfId="6" applyFont="1" applyFill="1" applyBorder="1" applyAlignment="1" applyProtection="1">
      <alignment horizontal="center" vertical="center"/>
      <protection hidden="1"/>
    </xf>
    <xf numFmtId="2" fontId="10" fillId="10" borderId="16" xfId="6" applyNumberFormat="1" applyFont="1" applyFill="1" applyBorder="1" applyAlignment="1" applyProtection="1">
      <alignment horizontal="center" vertical="center"/>
      <protection hidden="1"/>
    </xf>
    <xf numFmtId="0" fontId="10" fillId="10" borderId="16" xfId="6" applyFont="1" applyFill="1" applyBorder="1" applyAlignment="1" applyProtection="1">
      <alignment horizontal="center" vertical="center"/>
      <protection hidden="1"/>
    </xf>
    <xf numFmtId="0" fontId="15" fillId="10" borderId="16" xfId="6" applyFont="1" applyFill="1" applyBorder="1" applyAlignment="1" applyProtection="1">
      <alignment horizontal="center" vertical="center"/>
      <protection hidden="1"/>
    </xf>
    <xf numFmtId="0" fontId="10" fillId="10" borderId="14" xfId="6" applyFont="1" applyFill="1" applyBorder="1" applyAlignment="1" applyProtection="1">
      <alignment horizontal="center" vertical="center"/>
      <protection hidden="1"/>
    </xf>
    <xf numFmtId="2" fontId="10" fillId="10" borderId="1" xfId="6" applyNumberFormat="1" applyFont="1" applyFill="1" applyBorder="1" applyAlignment="1" applyProtection="1">
      <alignment horizontal="center" vertical="center"/>
      <protection hidden="1"/>
    </xf>
    <xf numFmtId="0" fontId="10" fillId="10" borderId="1" xfId="6" applyFont="1" applyFill="1" applyBorder="1" applyAlignment="1" applyProtection="1">
      <alignment horizontal="center" vertical="center"/>
      <protection hidden="1"/>
    </xf>
    <xf numFmtId="0" fontId="10" fillId="8" borderId="1" xfId="6" applyFont="1" applyFill="1" applyBorder="1" applyAlignment="1" applyProtection="1">
      <alignment horizontal="center" vertical="center"/>
      <protection hidden="1"/>
    </xf>
    <xf numFmtId="2" fontId="10" fillId="8" borderId="1" xfId="6" applyNumberFormat="1" applyFont="1" applyFill="1" applyBorder="1" applyAlignment="1" applyProtection="1">
      <alignment horizontal="center" vertical="center"/>
      <protection hidden="1"/>
    </xf>
    <xf numFmtId="0" fontId="15" fillId="10" borderId="1" xfId="6" applyFont="1" applyFill="1" applyBorder="1" applyAlignment="1" applyProtection="1">
      <alignment horizontal="center" vertical="center"/>
      <protection hidden="1"/>
    </xf>
    <xf numFmtId="0" fontId="10" fillId="11" borderId="1" xfId="6" applyFont="1" applyFill="1" applyBorder="1" applyAlignment="1" applyProtection="1">
      <alignment horizontal="center" vertical="center"/>
      <protection hidden="1"/>
    </xf>
    <xf numFmtId="2" fontId="10" fillId="11" borderId="1" xfId="6" applyNumberFormat="1" applyFont="1" applyFill="1" applyBorder="1" applyAlignment="1" applyProtection="1">
      <alignment horizontal="center" vertical="center"/>
      <protection hidden="1"/>
    </xf>
    <xf numFmtId="0" fontId="10" fillId="8" borderId="14" xfId="6" applyFont="1" applyFill="1" applyBorder="1" applyAlignment="1" applyProtection="1">
      <alignment horizontal="center" vertical="center"/>
      <protection hidden="1"/>
    </xf>
    <xf numFmtId="0" fontId="10" fillId="10" borderId="17" xfId="6" applyFont="1" applyFill="1" applyBorder="1" applyAlignment="1" applyProtection="1">
      <alignment horizontal="center" vertical="center"/>
      <protection hidden="1"/>
    </xf>
    <xf numFmtId="2" fontId="10" fillId="10" borderId="7" xfId="6" applyNumberFormat="1" applyFont="1" applyFill="1" applyBorder="1" applyAlignment="1" applyProtection="1">
      <alignment horizontal="center" vertical="center"/>
      <protection hidden="1"/>
    </xf>
    <xf numFmtId="0" fontId="10" fillId="8" borderId="7" xfId="6" applyFont="1" applyFill="1" applyBorder="1" applyAlignment="1" applyProtection="1">
      <alignment horizontal="center" vertical="center"/>
      <protection hidden="1"/>
    </xf>
    <xf numFmtId="2" fontId="10" fillId="8" borderId="7" xfId="6" applyNumberFormat="1" applyFont="1" applyFill="1" applyBorder="1" applyAlignment="1" applyProtection="1">
      <alignment horizontal="center" vertical="center"/>
      <protection hidden="1"/>
    </xf>
    <xf numFmtId="0" fontId="15" fillId="10" borderId="7" xfId="6" applyFont="1" applyFill="1" applyBorder="1" applyAlignment="1" applyProtection="1">
      <alignment horizontal="center" vertical="center"/>
      <protection hidden="1"/>
    </xf>
    <xf numFmtId="0" fontId="10" fillId="8" borderId="19" xfId="6" applyFont="1" applyFill="1" applyBorder="1" applyAlignment="1" applyProtection="1">
      <alignment horizontal="center" vertical="center"/>
      <protection hidden="1"/>
    </xf>
    <xf numFmtId="2" fontId="10" fillId="8" borderId="5" xfId="6" applyNumberFormat="1" applyFont="1" applyFill="1" applyBorder="1" applyAlignment="1" applyProtection="1">
      <alignment horizontal="center" vertical="center"/>
      <protection hidden="1"/>
    </xf>
    <xf numFmtId="0" fontId="10" fillId="10" borderId="5" xfId="6" applyFont="1" applyFill="1" applyBorder="1" applyAlignment="1" applyProtection="1">
      <alignment horizontal="center" vertical="center"/>
      <protection hidden="1"/>
    </xf>
    <xf numFmtId="2" fontId="10" fillId="10" borderId="5" xfId="6" applyNumberFormat="1" applyFont="1" applyFill="1" applyBorder="1" applyAlignment="1" applyProtection="1">
      <alignment horizontal="center" vertical="center"/>
      <protection hidden="1"/>
    </xf>
    <xf numFmtId="0" fontId="10" fillId="8" borderId="5" xfId="6" applyFont="1" applyFill="1" applyBorder="1" applyAlignment="1" applyProtection="1">
      <alignment horizontal="center" vertical="center"/>
      <protection hidden="1"/>
    </xf>
    <xf numFmtId="0" fontId="15" fillId="8" borderId="5" xfId="6" applyFont="1" applyFill="1" applyBorder="1" applyAlignment="1" applyProtection="1">
      <alignment horizontal="center" vertical="center"/>
      <protection hidden="1"/>
    </xf>
    <xf numFmtId="0" fontId="15" fillId="8" borderId="1" xfId="6" applyFont="1" applyFill="1" applyBorder="1" applyAlignment="1" applyProtection="1">
      <alignment horizontal="center" vertical="center"/>
      <protection hidden="1"/>
    </xf>
    <xf numFmtId="0" fontId="10" fillId="11" borderId="14" xfId="6" applyFont="1" applyFill="1" applyBorder="1" applyAlignment="1" applyProtection="1">
      <alignment horizontal="center" vertical="center"/>
      <protection hidden="1"/>
    </xf>
    <xf numFmtId="0" fontId="10" fillId="11" borderId="17" xfId="6" applyFont="1" applyFill="1" applyBorder="1" applyAlignment="1" applyProtection="1">
      <alignment horizontal="center" vertical="center"/>
      <protection hidden="1"/>
    </xf>
    <xf numFmtId="2" fontId="10" fillId="11" borderId="7" xfId="6" applyNumberFormat="1" applyFont="1" applyFill="1" applyBorder="1" applyAlignment="1" applyProtection="1">
      <alignment horizontal="center" vertical="center"/>
      <protection hidden="1"/>
    </xf>
    <xf numFmtId="0" fontId="10" fillId="10" borderId="7" xfId="6" applyFont="1" applyFill="1" applyBorder="1" applyAlignment="1" applyProtection="1">
      <alignment horizontal="center" vertical="center"/>
      <protection hidden="1"/>
    </xf>
    <xf numFmtId="0" fontId="15" fillId="8" borderId="7" xfId="6" applyFont="1" applyFill="1" applyBorder="1" applyAlignment="1" applyProtection="1">
      <alignment horizontal="center" vertical="center"/>
      <protection hidden="1"/>
    </xf>
    <xf numFmtId="0" fontId="10" fillId="8" borderId="15" xfId="6" applyFont="1" applyFill="1" applyBorder="1" applyAlignment="1" applyProtection="1">
      <alignment horizontal="center" vertical="center"/>
      <protection hidden="1"/>
    </xf>
    <xf numFmtId="2" fontId="10" fillId="8" borderId="16" xfId="6" applyNumberFormat="1" applyFont="1" applyFill="1" applyBorder="1" applyAlignment="1" applyProtection="1">
      <alignment horizontal="center" vertical="center"/>
      <protection hidden="1"/>
    </xf>
    <xf numFmtId="0" fontId="10" fillId="8" borderId="16" xfId="6" applyFont="1" applyFill="1" applyBorder="1" applyAlignment="1" applyProtection="1">
      <alignment horizontal="center" vertical="center"/>
      <protection hidden="1"/>
    </xf>
    <xf numFmtId="0" fontId="15" fillId="11" borderId="16" xfId="6" applyFont="1" applyFill="1" applyBorder="1" applyAlignment="1" applyProtection="1">
      <alignment horizontal="center" vertical="center"/>
      <protection hidden="1"/>
    </xf>
    <xf numFmtId="0" fontId="15" fillId="11" borderId="1" xfId="6" applyFont="1" applyFill="1" applyBorder="1" applyAlignment="1" applyProtection="1">
      <alignment horizontal="center" vertical="center"/>
      <protection hidden="1"/>
    </xf>
    <xf numFmtId="0" fontId="10" fillId="11" borderId="7" xfId="6" applyFont="1" applyFill="1" applyBorder="1" applyAlignment="1" applyProtection="1">
      <alignment horizontal="center" vertical="center"/>
      <protection hidden="1"/>
    </xf>
    <xf numFmtId="0" fontId="15" fillId="11" borderId="7" xfId="6" applyFont="1" applyFill="1" applyBorder="1" applyAlignment="1" applyProtection="1">
      <alignment horizontal="center" vertical="center"/>
      <protection hidden="1"/>
    </xf>
    <xf numFmtId="0" fontId="15" fillId="2" borderId="38" xfId="6" applyFont="1" applyFill="1" applyBorder="1" applyAlignment="1" applyProtection="1">
      <alignment horizontal="center" vertical="center" wrapText="1"/>
      <protection hidden="1"/>
    </xf>
    <xf numFmtId="0" fontId="15" fillId="2" borderId="39" xfId="6" applyFont="1" applyFill="1" applyBorder="1" applyAlignment="1" applyProtection="1">
      <alignment horizontal="center" vertical="center" wrapText="1"/>
      <protection hidden="1"/>
    </xf>
    <xf numFmtId="0" fontId="24" fillId="0" borderId="1" xfId="0" applyFont="1" applyBorder="1" applyAlignment="1">
      <alignment horizontal="center" vertical="center" wrapText="1"/>
    </xf>
    <xf numFmtId="0" fontId="24" fillId="0" borderId="1" xfId="0" applyFont="1" applyBorder="1" applyAlignment="1">
      <alignment horizontal="right" vertical="center" wrapText="1"/>
    </xf>
    <xf numFmtId="0" fontId="24" fillId="3" borderId="1" xfId="0" applyFont="1" applyFill="1" applyBorder="1" applyAlignment="1" applyProtection="1">
      <alignment horizontal="center" vertical="center"/>
      <protection locked="0"/>
    </xf>
    <xf numFmtId="165" fontId="24" fillId="0" borderId="1" xfId="0" applyNumberFormat="1" applyFont="1" applyBorder="1" applyAlignment="1">
      <alignment horizontal="center" vertical="center" wrapText="1"/>
    </xf>
    <xf numFmtId="12" fontId="24" fillId="0" borderId="1" xfId="8" applyNumberFormat="1" applyFont="1" applyBorder="1" applyAlignment="1">
      <alignment horizontal="center" vertical="center" wrapText="1"/>
    </xf>
    <xf numFmtId="0" fontId="24" fillId="3" borderId="1" xfId="0" applyFont="1" applyFill="1" applyBorder="1" applyAlignment="1">
      <alignment horizontal="center" vertical="center" wrapText="1"/>
    </xf>
    <xf numFmtId="13" fontId="24" fillId="0" borderId="1" xfId="0" applyNumberFormat="1" applyFont="1" applyBorder="1" applyAlignment="1">
      <alignment horizontal="center" vertical="center" wrapText="1"/>
    </xf>
    <xf numFmtId="0" fontId="24" fillId="0" borderId="1" xfId="6" applyFont="1" applyBorder="1" applyAlignment="1" applyProtection="1">
      <alignment horizontal="center" vertical="center" wrapText="1"/>
      <protection hidden="1"/>
    </xf>
    <xf numFmtId="165" fontId="24" fillId="0" borderId="1" xfId="0" quotePrefix="1" applyNumberFormat="1" applyFont="1" applyBorder="1" applyAlignment="1">
      <alignment horizontal="center" vertical="center" wrapText="1"/>
    </xf>
    <xf numFmtId="0" fontId="16" fillId="3" borderId="15" xfId="0" applyNumberFormat="1" applyFont="1" applyFill="1" applyBorder="1" applyAlignment="1" applyProtection="1">
      <alignment horizontal="center" vertical="center" wrapText="1"/>
      <protection locked="0"/>
    </xf>
    <xf numFmtId="0" fontId="28" fillId="3" borderId="16" xfId="0" applyNumberFormat="1" applyFont="1" applyFill="1" applyBorder="1" applyAlignment="1" applyProtection="1">
      <alignment horizontal="center" vertical="center" wrapText="1"/>
      <protection locked="0"/>
    </xf>
    <xf numFmtId="0" fontId="28" fillId="3" borderId="16" xfId="0" applyNumberFormat="1" applyFont="1" applyFill="1" applyBorder="1" applyAlignment="1" applyProtection="1">
      <alignment vertical="center" wrapText="1"/>
      <protection locked="0"/>
    </xf>
    <xf numFmtId="0" fontId="10" fillId="3" borderId="16" xfId="9" applyFont="1" applyFill="1" applyBorder="1" applyAlignment="1" applyProtection="1">
      <alignment horizontal="center" vertical="center" wrapText="1"/>
      <protection locked="0"/>
    </xf>
    <xf numFmtId="0" fontId="16" fillId="3" borderId="16" xfId="0" applyNumberFormat="1" applyFont="1" applyFill="1" applyBorder="1" applyAlignment="1" applyProtection="1">
      <alignment horizontal="center" vertical="center" wrapText="1"/>
      <protection locked="0"/>
    </xf>
    <xf numFmtId="0" fontId="0" fillId="0" borderId="16" xfId="0" applyFill="1" applyBorder="1" applyAlignment="1" applyProtection="1">
      <alignment horizontal="center" vertical="center" wrapText="1"/>
      <protection locked="0"/>
    </xf>
    <xf numFmtId="0" fontId="29" fillId="3" borderId="16" xfId="0" applyNumberFormat="1" applyFont="1" applyFill="1" applyBorder="1" applyAlignment="1" applyProtection="1">
      <alignment horizontal="center" vertical="center" wrapText="1"/>
      <protection locked="0"/>
    </xf>
    <xf numFmtId="0" fontId="0" fillId="3" borderId="41" xfId="0" applyNumberFormat="1" applyFont="1" applyFill="1" applyBorder="1" applyAlignment="1" applyProtection="1">
      <alignment horizontal="center" vertical="center" wrapText="1"/>
      <protection locked="0"/>
    </xf>
    <xf numFmtId="0" fontId="28" fillId="3" borderId="5" xfId="0" applyNumberFormat="1" applyFont="1" applyFill="1" applyBorder="1" applyAlignment="1" applyProtection="1">
      <alignment horizontal="center" vertical="center" wrapText="1"/>
      <protection locked="0"/>
    </xf>
    <xf numFmtId="0" fontId="30" fillId="3" borderId="1" xfId="0" applyNumberFormat="1" applyFont="1" applyFill="1" applyBorder="1" applyAlignment="1" applyProtection="1">
      <alignment vertical="center" wrapText="1"/>
      <protection locked="0"/>
    </xf>
    <xf numFmtId="0" fontId="10" fillId="3" borderId="1" xfId="9"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0" fontId="29" fillId="3" borderId="1" xfId="0" applyNumberFormat="1" applyFont="1" applyFill="1" applyBorder="1" applyAlignment="1" applyProtection="1">
      <alignment horizontal="center" vertical="center" wrapText="1"/>
      <protection locked="0"/>
    </xf>
    <xf numFmtId="0" fontId="30" fillId="3" borderId="5" xfId="0" applyNumberFormat="1" applyFont="1" applyFill="1" applyBorder="1" applyAlignment="1" applyProtection="1">
      <alignment vertical="center" wrapText="1"/>
      <protection locked="0"/>
    </xf>
    <xf numFmtId="0" fontId="21" fillId="3" borderId="1" xfId="0" applyFont="1" applyFill="1" applyBorder="1" applyAlignment="1" applyProtection="1">
      <alignment horizontal="center" vertical="center" wrapText="1"/>
      <protection locked="0"/>
    </xf>
    <xf numFmtId="0" fontId="10" fillId="3" borderId="5" xfId="9" applyFont="1" applyFill="1" applyBorder="1" applyAlignment="1" applyProtection="1">
      <alignment horizontal="center" vertical="center" wrapText="1"/>
      <protection locked="0"/>
    </xf>
    <xf numFmtId="0" fontId="0" fillId="0" borderId="5" xfId="0" applyFont="1" applyFill="1" applyBorder="1" applyAlignment="1" applyProtection="1">
      <alignment horizontal="center" vertical="center" wrapText="1"/>
      <protection locked="0"/>
    </xf>
    <xf numFmtId="0" fontId="29" fillId="3" borderId="5" xfId="0" applyNumberFormat="1" applyFont="1" applyFill="1" applyBorder="1" applyAlignment="1" applyProtection="1">
      <alignment horizontal="center" vertical="center" wrapText="1"/>
      <protection locked="0"/>
    </xf>
    <xf numFmtId="0" fontId="0" fillId="3" borderId="25" xfId="0" applyNumberFormat="1" applyFont="1" applyFill="1" applyBorder="1" applyAlignment="1" applyProtection="1">
      <alignment horizontal="center" vertical="center" wrapText="1"/>
      <protection locked="0"/>
    </xf>
    <xf numFmtId="0" fontId="21" fillId="3" borderId="5" xfId="0" applyFont="1" applyFill="1" applyBorder="1" applyAlignment="1" applyProtection="1">
      <alignment horizontal="center" vertical="center" wrapText="1"/>
      <protection locked="0"/>
    </xf>
    <xf numFmtId="0" fontId="21" fillId="3" borderId="13" xfId="0" applyFont="1" applyFill="1" applyBorder="1" applyAlignment="1" applyProtection="1">
      <alignment horizontal="center" vertical="center" wrapText="1"/>
      <protection locked="0"/>
    </xf>
    <xf numFmtId="0" fontId="10" fillId="3" borderId="1" xfId="0" applyFont="1" applyFill="1" applyBorder="1" applyProtection="1">
      <alignment vertical="center"/>
      <protection locked="0"/>
    </xf>
    <xf numFmtId="0" fontId="10" fillId="0" borderId="1" xfId="0" applyFont="1" applyFill="1" applyBorder="1" applyProtection="1">
      <alignment vertical="center"/>
      <protection locked="0"/>
    </xf>
    <xf numFmtId="0" fontId="21" fillId="3" borderId="10" xfId="0" applyFont="1" applyFill="1" applyBorder="1" applyAlignment="1" applyProtection="1">
      <alignment horizontal="center" vertical="center" wrapText="1"/>
      <protection locked="0"/>
    </xf>
    <xf numFmtId="0" fontId="10" fillId="0" borderId="34" xfId="0" applyFont="1" applyFill="1" applyBorder="1" applyProtection="1">
      <alignment vertical="center"/>
      <protection locked="0"/>
    </xf>
    <xf numFmtId="0" fontId="10" fillId="0" borderId="44" xfId="9" applyFont="1" applyFill="1" applyBorder="1" applyAlignment="1" applyProtection="1">
      <alignment horizontal="center" vertical="center" wrapText="1"/>
      <protection locked="0" hidden="1"/>
    </xf>
    <xf numFmtId="0" fontId="8" fillId="3" borderId="5" xfId="0" applyFont="1" applyFill="1" applyBorder="1" applyAlignment="1" applyProtection="1">
      <alignment vertical="center" wrapText="1"/>
      <protection locked="0"/>
    </xf>
    <xf numFmtId="0" fontId="10" fillId="0" borderId="31" xfId="0" applyFont="1" applyFill="1" applyBorder="1" applyProtection="1">
      <alignment vertical="center"/>
      <protection locked="0"/>
    </xf>
    <xf numFmtId="0" fontId="8" fillId="3" borderId="0" xfId="0" applyFont="1" applyFill="1" applyBorder="1" applyAlignment="1" applyProtection="1">
      <alignment vertical="center" wrapText="1"/>
      <protection locked="0"/>
    </xf>
    <xf numFmtId="0" fontId="8" fillId="3" borderId="1" xfId="0" applyFont="1" applyFill="1" applyBorder="1" applyAlignment="1" applyProtection="1">
      <alignment vertical="center" wrapText="1"/>
      <protection locked="0"/>
    </xf>
    <xf numFmtId="0" fontId="28" fillId="3" borderId="1" xfId="0" applyNumberFormat="1" applyFont="1" applyFill="1" applyBorder="1" applyAlignment="1" applyProtection="1">
      <alignment horizontal="center" vertical="center" wrapText="1"/>
      <protection locked="0"/>
    </xf>
    <xf numFmtId="0" fontId="2" fillId="3" borderId="5" xfId="0" applyNumberFormat="1" applyFont="1" applyFill="1" applyBorder="1" applyAlignment="1" applyProtection="1">
      <alignment horizontal="center" vertical="center" wrapText="1"/>
      <protection locked="0"/>
    </xf>
    <xf numFmtId="0" fontId="28" fillId="3" borderId="7" xfId="0" applyNumberFormat="1" applyFont="1" applyFill="1" applyBorder="1" applyAlignment="1" applyProtection="1">
      <alignment horizontal="center" vertical="center" wrapText="1"/>
      <protection locked="0"/>
    </xf>
    <xf numFmtId="0" fontId="8" fillId="3" borderId="45" xfId="0" applyFont="1" applyFill="1" applyBorder="1" applyAlignment="1" applyProtection="1">
      <alignment vertical="center" wrapText="1"/>
      <protection locked="0"/>
    </xf>
    <xf numFmtId="0" fontId="10" fillId="3" borderId="7" xfId="9" applyFont="1" applyFill="1" applyBorder="1" applyAlignment="1" applyProtection="1">
      <alignment horizontal="center" vertical="center" wrapText="1"/>
      <protection locked="0"/>
    </xf>
    <xf numFmtId="0" fontId="2" fillId="3" borderId="21" xfId="0" applyNumberFormat="1" applyFont="1" applyFill="1" applyBorder="1" applyAlignment="1" applyProtection="1">
      <alignment horizontal="center" vertical="center" wrapText="1"/>
      <protection locked="0"/>
    </xf>
    <xf numFmtId="0" fontId="16" fillId="3" borderId="21" xfId="0" applyNumberFormat="1" applyFont="1" applyFill="1" applyBorder="1" applyAlignment="1" applyProtection="1">
      <alignment horizontal="center" vertical="center" wrapText="1"/>
      <protection locked="0"/>
    </xf>
    <xf numFmtId="0" fontId="0" fillId="0" borderId="7" xfId="0" applyFont="1" applyFill="1" applyBorder="1" applyAlignment="1" applyProtection="1">
      <alignment horizontal="center" vertical="center" wrapText="1"/>
      <protection locked="0"/>
    </xf>
    <xf numFmtId="0" fontId="29" fillId="3" borderId="7" xfId="0" applyNumberFormat="1" applyFont="1" applyFill="1" applyBorder="1" applyAlignment="1" applyProtection="1">
      <alignment horizontal="center" vertical="center" wrapText="1"/>
      <protection locked="0"/>
    </xf>
    <xf numFmtId="0" fontId="2" fillId="3" borderId="8" xfId="0" applyNumberFormat="1" applyFont="1" applyFill="1" applyBorder="1" applyAlignment="1" applyProtection="1">
      <alignment horizontal="center" vertical="center" wrapText="1"/>
      <protection locked="0"/>
    </xf>
    <xf numFmtId="0" fontId="16" fillId="3" borderId="33" xfId="0" applyNumberFormat="1" applyFont="1" applyFill="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16" fillId="3" borderId="5" xfId="0" quotePrefix="1" applyNumberFormat="1" applyFont="1" applyFill="1" applyBorder="1" applyAlignment="1" applyProtection="1">
      <alignment horizontal="center" vertical="center" wrapText="1"/>
      <protection locked="0"/>
    </xf>
    <xf numFmtId="0" fontId="10" fillId="3" borderId="0" xfId="0" applyFont="1" applyFill="1" applyAlignment="1" applyProtection="1">
      <alignment horizontal="center" vertical="center"/>
      <protection locked="0"/>
    </xf>
    <xf numFmtId="0" fontId="31" fillId="0" borderId="8" xfId="0" quotePrefix="1" applyFont="1" applyBorder="1" applyAlignment="1" applyProtection="1">
      <alignment horizontal="justify" vertical="center" wrapText="1"/>
      <protection locked="0"/>
    </xf>
    <xf numFmtId="0" fontId="16" fillId="3" borderId="1" xfId="0" quotePrefix="1" applyNumberFormat="1" applyFont="1" applyFill="1" applyBorder="1" applyAlignment="1" applyProtection="1">
      <alignment horizontal="center" vertical="center" wrapText="1"/>
      <protection locked="0"/>
    </xf>
    <xf numFmtId="14" fontId="16" fillId="3" borderId="7" xfId="0" applyNumberFormat="1" applyFont="1" applyFill="1" applyBorder="1" applyAlignment="1" applyProtection="1">
      <alignment horizontal="center" vertical="center" wrapText="1"/>
      <protection locked="0"/>
    </xf>
    <xf numFmtId="0" fontId="16" fillId="3" borderId="1" xfId="0" applyNumberFormat="1" applyFont="1" applyFill="1" applyBorder="1" applyAlignment="1" applyProtection="1">
      <alignment horizontal="left" vertical="top" wrapText="1"/>
      <protection locked="0"/>
    </xf>
    <xf numFmtId="0" fontId="16" fillId="3" borderId="7" xfId="0" applyNumberFormat="1" applyFont="1" applyFill="1" applyBorder="1" applyAlignment="1" applyProtection="1">
      <alignment horizontal="left" vertical="top" wrapText="1"/>
      <protection locked="0"/>
    </xf>
    <xf numFmtId="164" fontId="8" fillId="3" borderId="30" xfId="0" applyNumberFormat="1" applyFont="1" applyFill="1" applyBorder="1" applyAlignment="1" applyProtection="1">
      <alignment horizontal="center" vertical="center"/>
      <protection locked="0"/>
    </xf>
    <xf numFmtId="0" fontId="13" fillId="3" borderId="0" xfId="0" applyFont="1" applyFill="1" applyBorder="1" applyAlignment="1" applyProtection="1">
      <alignment horizontal="center" vertical="center"/>
      <protection locked="0"/>
    </xf>
    <xf numFmtId="0" fontId="21" fillId="3" borderId="2" xfId="0" applyFont="1" applyFill="1" applyBorder="1" applyAlignment="1" applyProtection="1">
      <alignment horizontal="center" vertical="center" wrapText="1"/>
      <protection hidden="1"/>
    </xf>
    <xf numFmtId="0" fontId="21" fillId="3" borderId="4" xfId="0" applyFont="1" applyFill="1" applyBorder="1" applyAlignment="1" applyProtection="1">
      <alignment horizontal="center" vertical="center" wrapText="1"/>
      <protection hidden="1"/>
    </xf>
    <xf numFmtId="0" fontId="19" fillId="4" borderId="2"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protection locked="0"/>
    </xf>
    <xf numFmtId="0" fontId="10" fillId="3" borderId="4" xfId="0" applyFont="1" applyFill="1" applyBorder="1" applyAlignment="1" applyProtection="1">
      <alignment horizontal="center" vertical="center"/>
      <protection locked="0"/>
    </xf>
    <xf numFmtId="0" fontId="14" fillId="2" borderId="1" xfId="0" applyNumberFormat="1" applyFont="1" applyFill="1" applyBorder="1" applyAlignment="1" applyProtection="1">
      <alignment horizontal="center" vertical="center"/>
    </xf>
    <xf numFmtId="0" fontId="14" fillId="2" borderId="6" xfId="0" applyNumberFormat="1" applyFont="1" applyFill="1" applyBorder="1" applyAlignment="1" applyProtection="1">
      <alignment horizontal="center" vertical="center"/>
    </xf>
    <xf numFmtId="0" fontId="11" fillId="4" borderId="15" xfId="0" applyNumberFormat="1" applyFont="1" applyFill="1" applyBorder="1" applyAlignment="1" applyProtection="1">
      <alignment horizontal="center" vertical="center" wrapText="1"/>
    </xf>
    <xf numFmtId="0" fontId="11" fillId="4" borderId="16" xfId="0" applyNumberFormat="1" applyFont="1" applyFill="1" applyBorder="1" applyAlignment="1" applyProtection="1">
      <alignment horizontal="center" vertical="center" wrapText="1"/>
    </xf>
    <xf numFmtId="0" fontId="14" fillId="2" borderId="20" xfId="0" applyNumberFormat="1" applyFont="1" applyFill="1" applyBorder="1" applyAlignment="1" applyProtection="1">
      <alignment horizontal="center" vertical="center"/>
    </xf>
    <xf numFmtId="0" fontId="14" fillId="2" borderId="18" xfId="0" applyNumberFormat="1" applyFont="1" applyFill="1" applyBorder="1" applyAlignment="1" applyProtection="1">
      <alignment horizontal="center" vertical="center"/>
    </xf>
    <xf numFmtId="0" fontId="14" fillId="2" borderId="20" xfId="0" applyNumberFormat="1" applyFont="1" applyFill="1" applyBorder="1" applyAlignment="1" applyProtection="1">
      <alignment horizontal="center" vertical="center" wrapText="1"/>
    </xf>
    <xf numFmtId="0" fontId="14" fillId="2" borderId="18" xfId="0" applyNumberFormat="1" applyFont="1" applyFill="1" applyBorder="1" applyAlignment="1" applyProtection="1">
      <alignment horizontal="center" vertical="center" wrapText="1"/>
    </xf>
    <xf numFmtId="0" fontId="14" fillId="2" borderId="14" xfId="0" applyNumberFormat="1" applyFont="1" applyFill="1" applyBorder="1" applyAlignment="1" applyProtection="1">
      <alignment horizontal="center" vertical="center"/>
    </xf>
    <xf numFmtId="0" fontId="14" fillId="2" borderId="28" xfId="0" applyNumberFormat="1" applyFont="1" applyFill="1" applyBorder="1" applyAlignment="1" applyProtection="1">
      <alignment horizontal="center" vertical="center"/>
    </xf>
    <xf numFmtId="0" fontId="14" fillId="2" borderId="1" xfId="0" applyNumberFormat="1" applyFont="1" applyFill="1" applyBorder="1" applyAlignment="1" applyProtection="1">
      <alignment horizontal="center" vertical="center" wrapText="1"/>
    </xf>
    <xf numFmtId="0" fontId="11" fillId="4" borderId="24" xfId="0" applyNumberFormat="1" applyFont="1" applyFill="1" applyBorder="1" applyAlignment="1" applyProtection="1">
      <alignment horizontal="center" vertical="center" wrapText="1"/>
    </xf>
    <xf numFmtId="0" fontId="11" fillId="4" borderId="22" xfId="0" applyNumberFormat="1" applyFont="1" applyFill="1" applyBorder="1" applyAlignment="1" applyProtection="1">
      <alignment horizontal="center" vertical="center" wrapText="1"/>
    </xf>
    <xf numFmtId="0" fontId="11" fillId="4" borderId="23" xfId="0" applyNumberFormat="1" applyFont="1" applyFill="1" applyBorder="1" applyAlignment="1" applyProtection="1">
      <alignment horizontal="center" vertical="center" wrapText="1"/>
    </xf>
    <xf numFmtId="0" fontId="11" fillId="4" borderId="24" xfId="0" applyNumberFormat="1" applyFont="1" applyFill="1" applyBorder="1" applyAlignment="1" applyProtection="1">
      <alignment horizontal="center" vertical="center"/>
    </xf>
    <xf numFmtId="0" fontId="11" fillId="4" borderId="22" xfId="0" applyNumberFormat="1" applyFont="1" applyFill="1" applyBorder="1" applyAlignment="1" applyProtection="1">
      <alignment horizontal="center" vertical="center"/>
    </xf>
    <xf numFmtId="0" fontId="11" fillId="4" borderId="26" xfId="0" applyNumberFormat="1"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5" fillId="2" borderId="18" xfId="0" applyNumberFormat="1" applyFont="1" applyFill="1" applyBorder="1" applyAlignment="1" applyProtection="1">
      <alignment horizontal="center" vertical="center" wrapText="1"/>
    </xf>
    <xf numFmtId="0" fontId="15" fillId="2" borderId="21" xfId="0" applyNumberFormat="1" applyFont="1" applyFill="1" applyBorder="1" applyAlignment="1" applyProtection="1">
      <alignment horizontal="center" vertical="center" wrapText="1"/>
    </xf>
    <xf numFmtId="0" fontId="11" fillId="4" borderId="2" xfId="0" applyFont="1" applyFill="1" applyBorder="1" applyAlignment="1" applyProtection="1">
      <alignment horizontal="center" vertical="center"/>
    </xf>
    <xf numFmtId="0" fontId="11" fillId="4" borderId="3" xfId="0" applyFont="1" applyFill="1" applyBorder="1" applyAlignment="1" applyProtection="1">
      <alignment horizontal="center" vertical="center"/>
    </xf>
    <xf numFmtId="0" fontId="11" fillId="4" borderId="4" xfId="0" applyFont="1" applyFill="1" applyBorder="1" applyAlignment="1" applyProtection="1">
      <alignment horizontal="center" vertical="center"/>
    </xf>
    <xf numFmtId="164" fontId="10" fillId="3" borderId="2" xfId="0" applyNumberFormat="1" applyFont="1" applyFill="1" applyBorder="1" applyAlignment="1" applyProtection="1">
      <alignment horizontal="center" vertical="center"/>
      <protection locked="0"/>
    </xf>
    <xf numFmtId="164" fontId="10" fillId="3" borderId="3" xfId="0" applyNumberFormat="1" applyFont="1" applyFill="1" applyBorder="1" applyAlignment="1" applyProtection="1">
      <alignment horizontal="center" vertical="center"/>
      <protection locked="0"/>
    </xf>
    <xf numFmtId="164" fontId="10" fillId="3" borderId="4" xfId="0" applyNumberFormat="1" applyFont="1" applyFill="1" applyBorder="1" applyAlignment="1" applyProtection="1">
      <alignment horizontal="center" vertical="center"/>
      <protection locked="0"/>
    </xf>
    <xf numFmtId="0" fontId="14" fillId="2" borderId="5" xfId="0" applyNumberFormat="1" applyFont="1" applyFill="1" applyBorder="1" applyAlignment="1" applyProtection="1">
      <alignment horizontal="center" vertical="center"/>
    </xf>
    <xf numFmtId="0" fontId="14" fillId="2" borderId="7" xfId="0" applyNumberFormat="1" applyFont="1" applyFill="1" applyBorder="1" applyAlignment="1" applyProtection="1">
      <alignment horizontal="center" vertical="center"/>
    </xf>
    <xf numFmtId="0" fontId="14" fillId="2" borderId="5" xfId="0" applyNumberFormat="1" applyFont="1" applyFill="1" applyBorder="1" applyAlignment="1" applyProtection="1">
      <alignment horizontal="center" vertical="center" wrapText="1"/>
    </xf>
    <xf numFmtId="0" fontId="14" fillId="2" borderId="25" xfId="0" applyNumberFormat="1" applyFont="1" applyFill="1" applyBorder="1" applyAlignment="1" applyProtection="1">
      <alignment horizontal="center" vertical="center" wrapText="1"/>
    </xf>
    <xf numFmtId="0" fontId="11" fillId="4" borderId="2" xfId="0" applyNumberFormat="1" applyFont="1" applyFill="1" applyBorder="1" applyAlignment="1" applyProtection="1">
      <alignment horizontal="center" vertical="center" wrapText="1"/>
    </xf>
    <xf numFmtId="0" fontId="11" fillId="4" borderId="3" xfId="0" applyNumberFormat="1" applyFont="1" applyFill="1" applyBorder="1" applyAlignment="1" applyProtection="1">
      <alignment horizontal="center" vertical="center" wrapText="1"/>
    </xf>
    <xf numFmtId="0" fontId="11" fillId="4" borderId="4" xfId="0" applyNumberFormat="1" applyFont="1" applyFill="1" applyBorder="1" applyAlignment="1" applyProtection="1">
      <alignment horizontal="center" vertical="center" wrapText="1"/>
    </xf>
    <xf numFmtId="0" fontId="15" fillId="2" borderId="5" xfId="0" applyNumberFormat="1" applyFont="1" applyFill="1" applyBorder="1" applyAlignment="1" applyProtection="1">
      <alignment horizontal="center" vertical="center" wrapText="1"/>
    </xf>
    <xf numFmtId="0" fontId="15" fillId="2" borderId="7" xfId="0" applyNumberFormat="1" applyFont="1" applyFill="1" applyBorder="1" applyAlignment="1" applyProtection="1">
      <alignment horizontal="center" vertical="center" wrapText="1"/>
    </xf>
    <xf numFmtId="0" fontId="13" fillId="3" borderId="0" xfId="0" applyFont="1" applyFill="1" applyAlignment="1" applyProtection="1">
      <alignment horizontal="center" vertical="center"/>
      <protection locked="0"/>
    </xf>
    <xf numFmtId="0" fontId="11" fillId="4" borderId="2" xfId="0" applyFont="1" applyFill="1" applyBorder="1" applyAlignment="1" applyProtection="1">
      <alignment horizontal="center" vertical="center" wrapText="1"/>
    </xf>
    <xf numFmtId="0" fontId="11" fillId="4" borderId="4" xfId="0" applyFont="1" applyFill="1" applyBorder="1" applyAlignment="1" applyProtection="1">
      <alignment horizontal="center" vertical="center" wrapText="1"/>
    </xf>
    <xf numFmtId="0" fontId="15" fillId="3" borderId="2"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1" fillId="4" borderId="3" xfId="0" applyNumberFormat="1" applyFont="1" applyFill="1" applyBorder="1" applyAlignment="1" applyProtection="1">
      <alignment horizontal="center" vertical="center"/>
    </xf>
    <xf numFmtId="0" fontId="11" fillId="4" borderId="4" xfId="0" applyNumberFormat="1"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14" fillId="2" borderId="11" xfId="0" applyFont="1" applyFill="1" applyBorder="1" applyAlignment="1" applyProtection="1">
      <alignment horizontal="center" vertical="center"/>
    </xf>
    <xf numFmtId="0" fontId="15" fillId="2" borderId="5" xfId="0" applyNumberFormat="1" applyFont="1" applyFill="1" applyBorder="1" applyAlignment="1" applyProtection="1">
      <alignment horizontal="center" vertical="center"/>
    </xf>
    <xf numFmtId="0" fontId="15" fillId="2" borderId="7" xfId="0" applyNumberFormat="1"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0" fontId="11" fillId="4" borderId="31"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4" fillId="2" borderId="19" xfId="0" applyNumberFormat="1" applyFont="1" applyFill="1" applyBorder="1" applyAlignment="1" applyProtection="1">
      <alignment horizontal="center" vertical="center"/>
    </xf>
    <xf numFmtId="0" fontId="14" fillId="2" borderId="17" xfId="0" applyNumberFormat="1" applyFont="1" applyFill="1" applyBorder="1" applyAlignment="1" applyProtection="1">
      <alignment horizontal="center" vertical="center"/>
    </xf>
    <xf numFmtId="0" fontId="4" fillId="0" borderId="0" xfId="1" applyProtection="1">
      <protection hidden="1"/>
    </xf>
    <xf numFmtId="0" fontId="13" fillId="0" borderId="41" xfId="6" applyFont="1" applyBorder="1" applyAlignment="1" applyProtection="1">
      <alignment horizontal="center" vertical="center"/>
      <protection hidden="1"/>
    </xf>
    <xf numFmtId="0" fontId="13" fillId="0" borderId="6" xfId="6" applyFont="1" applyBorder="1" applyAlignment="1" applyProtection="1">
      <alignment horizontal="center" vertical="center"/>
      <protection hidden="1"/>
    </xf>
    <xf numFmtId="0" fontId="13" fillId="0" borderId="8" xfId="6" applyFont="1" applyBorder="1" applyAlignment="1" applyProtection="1">
      <alignment horizontal="center" vertical="center"/>
      <protection hidden="1"/>
    </xf>
    <xf numFmtId="0" fontId="13" fillId="0" borderId="42" xfId="6" applyFont="1" applyBorder="1" applyAlignment="1" applyProtection="1">
      <alignment horizontal="center" vertical="center"/>
      <protection hidden="1"/>
    </xf>
    <xf numFmtId="0" fontId="13" fillId="0" borderId="43" xfId="6" applyFont="1" applyBorder="1" applyAlignment="1" applyProtection="1">
      <alignment horizontal="center" vertical="center"/>
      <protection hidden="1"/>
    </xf>
    <xf numFmtId="0" fontId="13" fillId="0" borderId="40" xfId="6" applyFont="1" applyBorder="1" applyAlignment="1" applyProtection="1">
      <alignment horizontal="center" vertical="center"/>
      <protection hidden="1"/>
    </xf>
    <xf numFmtId="0" fontId="10" fillId="3" borderId="13" xfId="6" applyFont="1" applyFill="1" applyBorder="1" applyAlignment="1" applyProtection="1">
      <alignment horizontal="center" vertical="center" wrapText="1"/>
      <protection hidden="1"/>
    </xf>
    <xf numFmtId="0" fontId="10" fillId="3" borderId="33" xfId="6" applyFont="1" applyFill="1" applyBorder="1" applyAlignment="1" applyProtection="1">
      <alignment horizontal="center" vertical="center" wrapText="1"/>
      <protection hidden="1"/>
    </xf>
    <xf numFmtId="0" fontId="10" fillId="0" borderId="35" xfId="6" applyFont="1" applyBorder="1" applyAlignment="1" applyProtection="1">
      <alignment horizontal="center" vertical="center" wrapText="1"/>
      <protection hidden="1"/>
    </xf>
    <xf numFmtId="0" fontId="10" fillId="0" borderId="36" xfId="6" applyFont="1" applyBorder="1" applyAlignment="1" applyProtection="1">
      <alignment horizontal="center" vertical="center" wrapText="1"/>
      <protection hidden="1"/>
    </xf>
    <xf numFmtId="0" fontId="10" fillId="0" borderId="1" xfId="6" applyFont="1" applyBorder="1" applyAlignment="1" applyProtection="1">
      <alignment horizontal="center" vertical="center" wrapText="1"/>
      <protection hidden="1"/>
    </xf>
    <xf numFmtId="0" fontId="13" fillId="6" borderId="13" xfId="6" applyFont="1" applyFill="1" applyBorder="1" applyAlignment="1" applyProtection="1">
      <alignment horizontal="center" vertical="center"/>
      <protection hidden="1"/>
    </xf>
    <xf numFmtId="0" fontId="13" fillId="6" borderId="34" xfId="6" applyFont="1" applyFill="1" applyBorder="1" applyAlignment="1" applyProtection="1">
      <alignment horizontal="center" vertical="center"/>
      <protection hidden="1"/>
    </xf>
    <xf numFmtId="0" fontId="13" fillId="6" borderId="33" xfId="6" applyFont="1" applyFill="1" applyBorder="1" applyAlignment="1" applyProtection="1">
      <alignment horizontal="center" vertical="center"/>
      <protection hidden="1"/>
    </xf>
    <xf numFmtId="0" fontId="7" fillId="6" borderId="1" xfId="6" applyFont="1" applyFill="1" applyBorder="1" applyAlignment="1" applyProtection="1">
      <alignment horizontal="center" vertical="center" wrapText="1"/>
      <protection hidden="1"/>
    </xf>
    <xf numFmtId="0" fontId="7" fillId="6" borderId="13" xfId="6" applyFont="1" applyFill="1" applyBorder="1" applyAlignment="1" applyProtection="1">
      <alignment horizontal="center" vertical="center" wrapText="1"/>
      <protection hidden="1"/>
    </xf>
    <xf numFmtId="0" fontId="7" fillId="6" borderId="34" xfId="6" applyFont="1" applyFill="1" applyBorder="1" applyAlignment="1" applyProtection="1">
      <alignment horizontal="center" vertical="center" wrapText="1"/>
      <protection hidden="1"/>
    </xf>
    <xf numFmtId="0" fontId="7" fillId="6" borderId="33" xfId="6" applyFont="1" applyFill="1" applyBorder="1" applyAlignment="1" applyProtection="1">
      <alignment horizontal="center" vertical="center" wrapText="1"/>
      <protection hidden="1"/>
    </xf>
    <xf numFmtId="0" fontId="10" fillId="0" borderId="13" xfId="6" applyFont="1" applyBorder="1" applyAlignment="1" applyProtection="1">
      <alignment horizontal="center" vertical="center" wrapText="1"/>
      <protection hidden="1"/>
    </xf>
    <xf numFmtId="0" fontId="10" fillId="0" borderId="33" xfId="6" applyFont="1" applyBorder="1" applyAlignment="1" applyProtection="1">
      <alignment horizontal="center" vertical="center" wrapText="1"/>
      <protection hidden="1"/>
    </xf>
    <xf numFmtId="0" fontId="15" fillId="2" borderId="2" xfId="6" applyFont="1" applyFill="1" applyBorder="1" applyAlignment="1" applyProtection="1">
      <alignment horizontal="center" vertical="center"/>
      <protection hidden="1"/>
    </xf>
    <xf numFmtId="0" fontId="15" fillId="2" borderId="3" xfId="6" applyFont="1" applyFill="1" applyBorder="1" applyAlignment="1" applyProtection="1">
      <alignment horizontal="center" vertical="center"/>
      <protection hidden="1"/>
    </xf>
    <xf numFmtId="0" fontId="15" fillId="2" borderId="4" xfId="6" applyFont="1" applyFill="1" applyBorder="1" applyAlignment="1" applyProtection="1">
      <alignment horizontal="center" vertical="center"/>
      <protection hidden="1"/>
    </xf>
    <xf numFmtId="0" fontId="15" fillId="2" borderId="39" xfId="6" applyFont="1" applyFill="1" applyBorder="1" applyAlignment="1" applyProtection="1">
      <alignment horizontal="center" vertical="center" wrapText="1"/>
      <protection hidden="1"/>
    </xf>
    <xf numFmtId="0" fontId="15" fillId="2" borderId="40" xfId="6" applyFont="1" applyFill="1" applyBorder="1" applyAlignment="1" applyProtection="1">
      <alignment horizontal="center" vertical="center" wrapText="1"/>
      <protection hidden="1"/>
    </xf>
    <xf numFmtId="0" fontId="15" fillId="3" borderId="37" xfId="6" applyFont="1" applyFill="1" applyBorder="1" applyAlignment="1" applyProtection="1">
      <alignment horizontal="left" vertical="center"/>
      <protection hidden="1"/>
    </xf>
    <xf numFmtId="0" fontId="15" fillId="3" borderId="0" xfId="6" applyFont="1" applyFill="1" applyBorder="1" applyAlignment="1" applyProtection="1">
      <alignment horizontal="left" vertical="center"/>
      <protection hidden="1"/>
    </xf>
    <xf numFmtId="0" fontId="10" fillId="3" borderId="18" xfId="6" applyFont="1" applyFill="1" applyBorder="1" applyAlignment="1" applyProtection="1">
      <alignment horizontal="left" vertical="center" wrapText="1"/>
      <protection hidden="1"/>
    </xf>
    <xf numFmtId="0" fontId="10" fillId="3" borderId="32" xfId="6" applyFont="1" applyFill="1" applyBorder="1" applyAlignment="1" applyProtection="1">
      <alignment horizontal="left" vertical="center" wrapText="1"/>
      <protection hidden="1"/>
    </xf>
    <xf numFmtId="0" fontId="15" fillId="3" borderId="10" xfId="6" applyFont="1" applyFill="1" applyBorder="1" applyAlignment="1" applyProtection="1">
      <alignment horizontal="left" vertical="center"/>
      <protection hidden="1"/>
    </xf>
    <xf numFmtId="0" fontId="15" fillId="3" borderId="12" xfId="6" applyFont="1" applyFill="1" applyBorder="1" applyAlignment="1" applyProtection="1">
      <alignment horizontal="left" vertical="center"/>
      <protection hidden="1"/>
    </xf>
    <xf numFmtId="0" fontId="10" fillId="3" borderId="10" xfId="6" applyFont="1" applyFill="1" applyBorder="1" applyAlignment="1" applyProtection="1">
      <alignment horizontal="left" vertical="center" wrapText="1"/>
      <protection hidden="1"/>
    </xf>
    <xf numFmtId="0" fontId="10" fillId="3" borderId="12" xfId="6" applyFont="1" applyFill="1" applyBorder="1" applyAlignment="1" applyProtection="1">
      <alignment horizontal="left" vertical="center" wrapText="1"/>
      <protection hidden="1"/>
    </xf>
    <xf numFmtId="0" fontId="10" fillId="3" borderId="11" xfId="6" applyFont="1" applyFill="1" applyBorder="1" applyAlignment="1" applyProtection="1">
      <alignment horizontal="left" vertical="center" wrapText="1"/>
      <protection hidden="1"/>
    </xf>
    <xf numFmtId="0" fontId="15" fillId="3" borderId="1" xfId="6" applyFont="1" applyFill="1" applyBorder="1" applyAlignment="1" applyProtection="1">
      <alignment horizontal="center" vertical="center"/>
      <protection hidden="1"/>
    </xf>
    <xf numFmtId="0" fontId="15" fillId="3" borderId="1" xfId="6" applyFont="1" applyFill="1" applyBorder="1" applyAlignment="1" applyProtection="1">
      <alignment horizontal="left" vertical="center"/>
      <protection hidden="1"/>
    </xf>
    <xf numFmtId="0" fontId="10" fillId="3" borderId="1" xfId="6" applyFont="1" applyFill="1" applyBorder="1" applyAlignment="1" applyProtection="1">
      <alignment horizontal="left" vertical="center" wrapText="1"/>
      <protection hidden="1"/>
    </xf>
    <xf numFmtId="0" fontId="15" fillId="3" borderId="35" xfId="6" applyFont="1" applyFill="1" applyBorder="1" applyAlignment="1" applyProtection="1">
      <alignment horizontal="center" vertical="center"/>
      <protection hidden="1"/>
    </xf>
    <xf numFmtId="0" fontId="15" fillId="3" borderId="36" xfId="6" applyFont="1" applyFill="1" applyBorder="1" applyAlignment="1" applyProtection="1">
      <alignment horizontal="center" vertical="center"/>
      <protection hidden="1"/>
    </xf>
    <xf numFmtId="0" fontId="15" fillId="3" borderId="35" xfId="6" applyFont="1" applyFill="1" applyBorder="1" applyAlignment="1" applyProtection="1">
      <alignment horizontal="left" vertical="center"/>
      <protection hidden="1"/>
    </xf>
    <xf numFmtId="0" fontId="15" fillId="3" borderId="9" xfId="6" applyFont="1" applyFill="1" applyBorder="1" applyAlignment="1" applyProtection="1">
      <alignment horizontal="left" vertical="center"/>
      <protection hidden="1"/>
    </xf>
    <xf numFmtId="0" fontId="10" fillId="3" borderId="35" xfId="6" applyFont="1" applyFill="1" applyBorder="1" applyAlignment="1" applyProtection="1">
      <alignment horizontal="left" vertical="center" wrapText="1"/>
      <protection hidden="1"/>
    </xf>
    <xf numFmtId="0" fontId="10" fillId="3" borderId="9" xfId="6" applyFont="1" applyFill="1" applyBorder="1" applyAlignment="1" applyProtection="1">
      <alignment horizontal="left" vertical="center" wrapText="1"/>
      <protection hidden="1"/>
    </xf>
    <xf numFmtId="0" fontId="10" fillId="3" borderId="36" xfId="6" applyFont="1" applyFill="1" applyBorder="1" applyAlignment="1" applyProtection="1">
      <alignment horizontal="left" vertical="center" wrapText="1"/>
      <protection hidden="1"/>
    </xf>
    <xf numFmtId="0" fontId="15" fillId="3" borderId="32" xfId="6" applyFont="1" applyFill="1" applyBorder="1" applyAlignment="1" applyProtection="1">
      <alignment horizontal="left" vertical="center"/>
      <protection hidden="1"/>
    </xf>
    <xf numFmtId="0" fontId="15" fillId="3" borderId="11" xfId="6" applyFont="1" applyFill="1" applyBorder="1" applyAlignment="1" applyProtection="1">
      <alignment horizontal="left" vertical="center"/>
      <protection hidden="1"/>
    </xf>
    <xf numFmtId="0" fontId="10" fillId="3" borderId="37" xfId="6" applyFont="1" applyFill="1" applyBorder="1" applyAlignment="1" applyProtection="1">
      <alignment horizontal="left" vertical="center" wrapText="1"/>
      <protection hidden="1"/>
    </xf>
    <xf numFmtId="0" fontId="10" fillId="3" borderId="0" xfId="6" applyFont="1" applyFill="1" applyBorder="1" applyAlignment="1" applyProtection="1">
      <alignment horizontal="left" vertical="center" wrapText="1"/>
      <protection hidden="1"/>
    </xf>
    <xf numFmtId="0" fontId="10" fillId="3" borderId="13" xfId="6" applyFont="1" applyFill="1" applyBorder="1" applyAlignment="1" applyProtection="1">
      <alignment horizontal="left" vertical="top" wrapText="1"/>
      <protection hidden="1"/>
    </xf>
    <xf numFmtId="0" fontId="10" fillId="3" borderId="34" xfId="6" applyFont="1" applyFill="1" applyBorder="1" applyAlignment="1" applyProtection="1">
      <alignment horizontal="left" vertical="top" wrapText="1"/>
      <protection hidden="1"/>
    </xf>
    <xf numFmtId="0" fontId="10" fillId="3" borderId="33" xfId="6" applyFont="1" applyFill="1" applyBorder="1" applyAlignment="1" applyProtection="1">
      <alignment horizontal="left" vertical="top" wrapText="1"/>
      <protection hidden="1"/>
    </xf>
    <xf numFmtId="0" fontId="10" fillId="3" borderId="13" xfId="6" applyFont="1" applyFill="1" applyBorder="1" applyAlignment="1" applyProtection="1">
      <alignment horizontal="left" vertical="center" wrapText="1"/>
      <protection hidden="1"/>
    </xf>
    <xf numFmtId="0" fontId="10" fillId="3" borderId="34" xfId="6" applyFont="1" applyFill="1" applyBorder="1" applyAlignment="1" applyProtection="1">
      <alignment horizontal="left" vertical="center" wrapText="1"/>
      <protection hidden="1"/>
    </xf>
    <xf numFmtId="0" fontId="10" fillId="3" borderId="33" xfId="6" applyFont="1" applyFill="1" applyBorder="1" applyAlignment="1" applyProtection="1">
      <alignment horizontal="left" vertical="center" wrapText="1"/>
      <protection hidden="1"/>
    </xf>
    <xf numFmtId="0" fontId="15" fillId="6" borderId="13" xfId="6" applyFont="1" applyFill="1" applyBorder="1" applyAlignment="1" applyProtection="1">
      <alignment horizontal="center" vertical="center"/>
      <protection hidden="1"/>
    </xf>
    <xf numFmtId="0" fontId="15" fillId="6" borderId="33" xfId="6" applyFont="1" applyFill="1" applyBorder="1" applyAlignment="1" applyProtection="1">
      <alignment horizontal="center" vertical="center"/>
      <protection hidden="1"/>
    </xf>
    <xf numFmtId="0" fontId="15" fillId="6" borderId="35" xfId="6" applyFont="1" applyFill="1" applyBorder="1" applyAlignment="1" applyProtection="1">
      <alignment horizontal="left" vertical="center" wrapText="1"/>
      <protection hidden="1"/>
    </xf>
    <xf numFmtId="0" fontId="15" fillId="6" borderId="9" xfId="6" applyFont="1" applyFill="1" applyBorder="1" applyAlignment="1" applyProtection="1">
      <alignment horizontal="left" vertical="center" wrapText="1"/>
      <protection hidden="1"/>
    </xf>
    <xf numFmtId="0" fontId="15" fillId="6" borderId="36" xfId="6" applyFont="1" applyFill="1" applyBorder="1" applyAlignment="1" applyProtection="1">
      <alignment horizontal="left" vertical="center" wrapText="1"/>
      <protection hidden="1"/>
    </xf>
    <xf numFmtId="0" fontId="10" fillId="6" borderId="35" xfId="6" applyFont="1" applyFill="1" applyBorder="1" applyAlignment="1" applyProtection="1">
      <alignment vertical="center" wrapText="1"/>
      <protection hidden="1"/>
    </xf>
    <xf numFmtId="0" fontId="10" fillId="6" borderId="9" xfId="6" applyFont="1" applyFill="1" applyBorder="1" applyAlignment="1" applyProtection="1">
      <alignment vertical="center" wrapText="1"/>
      <protection hidden="1"/>
    </xf>
    <xf numFmtId="0" fontId="10" fillId="6" borderId="36" xfId="6" applyFont="1" applyFill="1" applyBorder="1" applyAlignment="1" applyProtection="1">
      <alignment vertical="center" wrapText="1"/>
      <protection hidden="1"/>
    </xf>
    <xf numFmtId="0" fontId="15" fillId="3" borderId="9" xfId="6" applyFont="1" applyFill="1" applyBorder="1" applyAlignment="1" applyProtection="1">
      <alignment horizontal="center" vertical="center"/>
      <protection hidden="1"/>
    </xf>
    <xf numFmtId="0" fontId="15" fillId="3" borderId="36" xfId="6" applyFont="1" applyFill="1" applyBorder="1" applyAlignment="1" applyProtection="1">
      <alignment horizontal="left" vertical="center"/>
      <protection hidden="1"/>
    </xf>
    <xf numFmtId="0" fontId="10" fillId="0" borderId="34" xfId="6" applyFont="1" applyBorder="1" applyAlignment="1" applyProtection="1">
      <alignment horizontal="left" vertical="center" wrapText="1"/>
      <protection hidden="1"/>
    </xf>
    <xf numFmtId="0" fontId="10" fillId="0" borderId="33" xfId="6" applyFont="1" applyBorder="1" applyAlignment="1" applyProtection="1">
      <alignment horizontal="left" vertical="center" wrapText="1"/>
      <protection hidden="1"/>
    </xf>
    <xf numFmtId="0" fontId="15" fillId="0" borderId="13" xfId="6" applyFont="1" applyFill="1" applyBorder="1" applyAlignment="1" applyProtection="1">
      <alignment horizontal="center" vertical="center"/>
      <protection hidden="1"/>
    </xf>
    <xf numFmtId="0" fontId="15" fillId="0" borderId="33" xfId="6" applyFont="1" applyFill="1" applyBorder="1" applyAlignment="1" applyProtection="1">
      <alignment horizontal="center" vertical="center"/>
      <protection hidden="1"/>
    </xf>
    <xf numFmtId="0" fontId="15" fillId="0" borderId="10" xfId="6" applyFont="1" applyBorder="1" applyAlignment="1" applyProtection="1">
      <alignment horizontal="left" vertical="center"/>
      <protection hidden="1"/>
    </xf>
    <xf numFmtId="0" fontId="15" fillId="0" borderId="12" xfId="6" applyFont="1" applyBorder="1" applyAlignment="1" applyProtection="1">
      <alignment horizontal="left" vertical="center"/>
      <protection hidden="1"/>
    </xf>
    <xf numFmtId="0" fontId="15" fillId="0" borderId="11" xfId="6" applyFont="1" applyBorder="1" applyAlignment="1" applyProtection="1">
      <alignment horizontal="left" vertical="center"/>
      <protection hidden="1"/>
    </xf>
    <xf numFmtId="0" fontId="10" fillId="0" borderId="13" xfId="6" applyFont="1" applyBorder="1" applyAlignment="1" applyProtection="1">
      <alignment horizontal="left" vertical="center" wrapText="1"/>
      <protection hidden="1"/>
    </xf>
    <xf numFmtId="0" fontId="15" fillId="0" borderId="13" xfId="6" applyFont="1" applyBorder="1" applyAlignment="1" applyProtection="1">
      <alignment horizontal="left" vertical="center"/>
      <protection hidden="1"/>
    </xf>
    <xf numFmtId="0" fontId="15" fillId="0" borderId="34" xfId="6" applyFont="1" applyBorder="1" applyAlignment="1" applyProtection="1">
      <alignment horizontal="left" vertical="center"/>
      <protection hidden="1"/>
    </xf>
    <xf numFmtId="0" fontId="15" fillId="0" borderId="33" xfId="6" applyFont="1" applyBorder="1" applyAlignment="1" applyProtection="1">
      <alignment horizontal="left" vertical="center"/>
      <protection hidden="1"/>
    </xf>
    <xf numFmtId="0" fontId="10" fillId="6" borderId="13" xfId="6" applyFont="1" applyFill="1" applyBorder="1" applyAlignment="1" applyProtection="1">
      <alignment vertical="center" wrapText="1"/>
      <protection hidden="1"/>
    </xf>
    <xf numFmtId="0" fontId="10" fillId="6" borderId="34" xfId="6" applyFont="1" applyFill="1" applyBorder="1" applyAlignment="1" applyProtection="1">
      <alignment vertical="center" wrapText="1"/>
      <protection hidden="1"/>
    </xf>
    <xf numFmtId="0" fontId="10" fillId="6" borderId="33" xfId="6" applyFont="1" applyFill="1" applyBorder="1" applyAlignment="1" applyProtection="1">
      <alignment vertical="center" wrapText="1"/>
      <protection hidden="1"/>
    </xf>
    <xf numFmtId="0" fontId="15" fillId="0" borderId="35" xfId="6" applyFont="1" applyFill="1" applyBorder="1" applyAlignment="1" applyProtection="1">
      <alignment horizontal="center" vertical="center"/>
      <protection hidden="1"/>
    </xf>
    <xf numFmtId="0" fontId="15" fillId="0" borderId="9" xfId="6" applyFont="1" applyFill="1" applyBorder="1" applyAlignment="1" applyProtection="1">
      <alignment horizontal="center" vertical="center"/>
      <protection hidden="1"/>
    </xf>
    <xf numFmtId="0" fontId="15" fillId="0" borderId="37" xfId="6" applyFont="1" applyFill="1" applyBorder="1" applyAlignment="1" applyProtection="1">
      <alignment horizontal="center" vertical="center"/>
      <protection hidden="1"/>
    </xf>
    <xf numFmtId="0" fontId="15" fillId="0" borderId="0" xfId="6" applyFont="1" applyFill="1" applyBorder="1" applyAlignment="1" applyProtection="1">
      <alignment horizontal="center" vertical="center"/>
      <protection hidden="1"/>
    </xf>
    <xf numFmtId="0" fontId="15" fillId="0" borderId="10" xfId="6" applyFont="1" applyFill="1" applyBorder="1" applyAlignment="1" applyProtection="1">
      <alignment horizontal="center" vertical="center"/>
      <protection hidden="1"/>
    </xf>
    <xf numFmtId="0" fontId="15" fillId="0" borderId="12" xfId="6" applyFont="1" applyFill="1" applyBorder="1" applyAlignment="1" applyProtection="1">
      <alignment horizontal="center" vertical="center"/>
      <protection hidden="1"/>
    </xf>
    <xf numFmtId="0" fontId="15" fillId="0" borderId="13" xfId="6" applyFont="1" applyBorder="1" applyAlignment="1" applyProtection="1">
      <alignment horizontal="center" vertical="center"/>
      <protection hidden="1"/>
    </xf>
    <xf numFmtId="0" fontId="15" fillId="0" borderId="33" xfId="6" applyFont="1" applyBorder="1" applyAlignment="1" applyProtection="1">
      <alignment horizontal="center" vertical="center"/>
      <protection hidden="1"/>
    </xf>
    <xf numFmtId="0" fontId="15" fillId="6" borderId="13" xfId="6" applyFont="1" applyFill="1" applyBorder="1" applyAlignment="1" applyProtection="1">
      <alignment horizontal="left" vertical="center" wrapText="1"/>
      <protection hidden="1"/>
    </xf>
    <xf numFmtId="0" fontId="15" fillId="6" borderId="34" xfId="6" applyFont="1" applyFill="1" applyBorder="1" applyAlignment="1" applyProtection="1">
      <alignment horizontal="left" vertical="center" wrapText="1"/>
      <protection hidden="1"/>
    </xf>
    <xf numFmtId="0" fontId="15" fillId="6" borderId="33" xfId="6" applyFont="1" applyFill="1" applyBorder="1" applyAlignment="1" applyProtection="1">
      <alignment horizontal="left" vertical="center" wrapText="1"/>
      <protection hidden="1"/>
    </xf>
    <xf numFmtId="0" fontId="15" fillId="3" borderId="34" xfId="6" applyFont="1" applyFill="1" applyBorder="1" applyAlignment="1" applyProtection="1">
      <alignment horizontal="center" vertical="center"/>
      <protection hidden="1"/>
    </xf>
    <xf numFmtId="0" fontId="15" fillId="3" borderId="33" xfId="6" applyFont="1" applyFill="1" applyBorder="1" applyAlignment="1" applyProtection="1">
      <alignment horizontal="center" vertical="center"/>
      <protection hidden="1"/>
    </xf>
    <xf numFmtId="0" fontId="15" fillId="3" borderId="13" xfId="6" applyFont="1" applyFill="1" applyBorder="1" applyAlignment="1" applyProtection="1">
      <alignment horizontal="left" vertical="center"/>
      <protection hidden="1"/>
    </xf>
    <xf numFmtId="0" fontId="15" fillId="3" borderId="34" xfId="6" applyFont="1" applyFill="1" applyBorder="1" applyAlignment="1" applyProtection="1">
      <alignment horizontal="left" vertical="center"/>
      <protection hidden="1"/>
    </xf>
    <xf numFmtId="0" fontId="15" fillId="3" borderId="33" xfId="6" applyFont="1" applyFill="1" applyBorder="1" applyAlignment="1" applyProtection="1">
      <alignment horizontal="left" vertical="center"/>
      <protection hidden="1"/>
    </xf>
    <xf numFmtId="0" fontId="15" fillId="3" borderId="37" xfId="6" applyFont="1" applyFill="1" applyBorder="1" applyAlignment="1" applyProtection="1">
      <alignment horizontal="center" vertical="center"/>
      <protection hidden="1"/>
    </xf>
    <xf numFmtId="0" fontId="15" fillId="3" borderId="32" xfId="6" applyFont="1" applyFill="1" applyBorder="1" applyAlignment="1" applyProtection="1">
      <alignment horizontal="center" vertical="center"/>
      <protection hidden="1"/>
    </xf>
    <xf numFmtId="0" fontId="15" fillId="3" borderId="10" xfId="6" applyFont="1" applyFill="1" applyBorder="1" applyAlignment="1" applyProtection="1">
      <alignment horizontal="center" vertical="center"/>
      <protection hidden="1"/>
    </xf>
    <xf numFmtId="0" fontId="15" fillId="3" borderId="11" xfId="6" applyFont="1" applyFill="1" applyBorder="1" applyAlignment="1" applyProtection="1">
      <alignment horizontal="center" vertical="center"/>
      <protection hidden="1"/>
    </xf>
    <xf numFmtId="0" fontId="15" fillId="3" borderId="13" xfId="6" applyFont="1" applyFill="1" applyBorder="1" applyAlignment="1" applyProtection="1">
      <alignment horizontal="center" vertical="center"/>
      <protection hidden="1"/>
    </xf>
    <xf numFmtId="0" fontId="13" fillId="3" borderId="0" xfId="6" applyFont="1" applyFill="1" applyAlignment="1" applyProtection="1">
      <alignment horizontal="center" vertical="center"/>
      <protection hidden="1"/>
    </xf>
    <xf numFmtId="0" fontId="13" fillId="3" borderId="32" xfId="6" applyFont="1" applyFill="1" applyBorder="1" applyAlignment="1" applyProtection="1">
      <alignment horizontal="center" vertical="center"/>
      <protection hidden="1"/>
    </xf>
    <xf numFmtId="0" fontId="7" fillId="5" borderId="13" xfId="6" applyFont="1" applyFill="1" applyBorder="1" applyAlignment="1" applyProtection="1">
      <alignment horizontal="center" vertical="center"/>
      <protection hidden="1"/>
    </xf>
    <xf numFmtId="0" fontId="7" fillId="5" borderId="33" xfId="6" applyFont="1" applyFill="1" applyBorder="1" applyAlignment="1" applyProtection="1">
      <alignment horizontal="center" vertical="center"/>
      <protection hidden="1"/>
    </xf>
    <xf numFmtId="0" fontId="13" fillId="5" borderId="13" xfId="6" applyFont="1" applyFill="1" applyBorder="1" applyAlignment="1" applyProtection="1">
      <alignment horizontal="left" vertical="center"/>
      <protection hidden="1"/>
    </xf>
    <xf numFmtId="0" fontId="13" fillId="5" borderId="34" xfId="6" applyFont="1" applyFill="1" applyBorder="1" applyAlignment="1" applyProtection="1">
      <alignment horizontal="left" vertical="center"/>
      <protection hidden="1"/>
    </xf>
    <xf numFmtId="0" fontId="13" fillId="5" borderId="33" xfId="6" applyFont="1" applyFill="1" applyBorder="1" applyAlignment="1" applyProtection="1">
      <alignment horizontal="left" vertical="center"/>
      <protection hidden="1"/>
    </xf>
    <xf numFmtId="0" fontId="13" fillId="5" borderId="13" xfId="6" applyFont="1" applyFill="1" applyBorder="1" applyAlignment="1" applyProtection="1">
      <alignment horizontal="center" vertical="center"/>
      <protection hidden="1"/>
    </xf>
    <xf numFmtId="0" fontId="13" fillId="5" borderId="34" xfId="6" applyFont="1" applyFill="1" applyBorder="1" applyAlignment="1" applyProtection="1">
      <alignment horizontal="center" vertical="center"/>
      <protection hidden="1"/>
    </xf>
    <xf numFmtId="0" fontId="13" fillId="5" borderId="33" xfId="6" applyFont="1" applyFill="1" applyBorder="1" applyAlignment="1" applyProtection="1">
      <alignment horizontal="center" vertical="center"/>
      <protection hidden="1"/>
    </xf>
  </cellXfs>
  <cellStyles count="10">
    <cellStyle name="Normal" xfId="0" builtinId="0"/>
    <cellStyle name="Normal 2" xfId="1" xr:uid="{00000000-0005-0000-0000-000001000000}"/>
    <cellStyle name="Normal 2 2" xfId="9" xr:uid="{00000000-0005-0000-0000-000002000000}"/>
    <cellStyle name="Normal 3" xfId="4" xr:uid="{00000000-0005-0000-0000-000003000000}"/>
    <cellStyle name="Normal 3 2" xfId="7" xr:uid="{00000000-0005-0000-0000-000004000000}"/>
    <cellStyle name="Normal 4" xfId="2" xr:uid="{00000000-0005-0000-0000-000005000000}"/>
    <cellStyle name="Normal 5" xfId="5" xr:uid="{00000000-0005-0000-0000-000006000000}"/>
    <cellStyle name="Normal 6" xfId="6" xr:uid="{00000000-0005-0000-0000-000007000000}"/>
    <cellStyle name="Porcentaje" xfId="8" builtinId="5"/>
    <cellStyle name="TableStyleLight1 2" xfId="3" xr:uid="{00000000-0005-0000-0000-000009000000}"/>
  </cellStyles>
  <dxfs count="32">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theme="5"/>
        </patternFill>
      </fill>
    </dxf>
    <dxf>
      <fill>
        <patternFill>
          <bgColor rgb="FF00B05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FFC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2D050"/>
      <rgbColor rgb="00FF9900"/>
      <rgbColor rgb="00F9CB9C"/>
      <rgbColor rgb="00FFFF00"/>
      <rgbColor rgb="00FFFFFF"/>
      <rgbColor rgb="00FFFF99"/>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177208</xdr:colOff>
      <xdr:row>0</xdr:row>
      <xdr:rowOff>57396</xdr:rowOff>
    </xdr:from>
    <xdr:to>
      <xdr:col>2</xdr:col>
      <xdr:colOff>1501102</xdr:colOff>
      <xdr:row>3</xdr:row>
      <xdr:rowOff>292346</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5808" y="57396"/>
          <a:ext cx="1323894" cy="949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167264</xdr:colOff>
      <xdr:row>0</xdr:row>
      <xdr:rowOff>47905</xdr:rowOff>
    </xdr:from>
    <xdr:to>
      <xdr:col>2</xdr:col>
      <xdr:colOff>859235</xdr:colOff>
      <xdr:row>3</xdr:row>
      <xdr:rowOff>183917</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7264" y="47905"/>
          <a:ext cx="1072971" cy="778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28576</xdr:colOff>
      <xdr:row>0</xdr:row>
      <xdr:rowOff>93502</xdr:rowOff>
    </xdr:from>
    <xdr:to>
      <xdr:col>3</xdr:col>
      <xdr:colOff>104776</xdr:colOff>
      <xdr:row>4</xdr:row>
      <xdr:rowOff>152400</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6" y="93502"/>
          <a:ext cx="1295400" cy="8208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boleda/Desktop/plantilla%20activos%20de%20inform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20UTP/Desktop/Formato%20Riesgos-SGC-FOR-011-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Inventario de Activos"/>
      <sheetName val="02-Clasific. Activos Inform. "/>
    </sheetNames>
    <sheetDataSet>
      <sheetData sheetId="0">
        <row r="9">
          <cell r="DC9" t="str">
            <v>Admisiones, Registro y Control Académico</v>
          </cell>
        </row>
        <row r="10">
          <cell r="DC10" t="str">
            <v>Biblioteca e Información Científica</v>
          </cell>
        </row>
        <row r="11">
          <cell r="DC11" t="str">
            <v>Control Interno</v>
          </cell>
        </row>
        <row r="12">
          <cell r="DC12" t="str">
            <v xml:space="preserve">Control Interno Disciplinario </v>
          </cell>
        </row>
        <row r="13">
          <cell r="DC13" t="str">
            <v>Facultad de Bellas Artes y Humanidades</v>
          </cell>
        </row>
        <row r="14">
          <cell r="DC14" t="str">
            <v>Facultad de Ciencias Agrarias y Agroindustria</v>
          </cell>
        </row>
        <row r="15">
          <cell r="DC15" t="str">
            <v>Facultad de Ciencias Ambientales</v>
          </cell>
        </row>
        <row r="16">
          <cell r="DC16" t="str">
            <v>Facultad de Ciencias Básicas</v>
          </cell>
        </row>
        <row r="17">
          <cell r="DC17" t="str">
            <v>Facultad de Ciencias de la Educación</v>
          </cell>
        </row>
        <row r="18">
          <cell r="DC18" t="str">
            <v>Facultad de Ciencias Empresariales</v>
          </cell>
        </row>
        <row r="19">
          <cell r="DC19" t="str">
            <v>Facultad de Ciencias de la Salud</v>
          </cell>
        </row>
        <row r="20">
          <cell r="DC20" t="str">
            <v>Facultad de Ingenierías</v>
          </cell>
        </row>
        <row r="21">
          <cell r="DC21" t="str">
            <v>Facultad de Ingeniería Mecánica</v>
          </cell>
        </row>
        <row r="22">
          <cell r="DC22" t="str">
            <v>Facultad de Tecnologías</v>
          </cell>
        </row>
        <row r="23">
          <cell r="DC23" t="str">
            <v>Gestión de documentos</v>
          </cell>
        </row>
        <row r="24">
          <cell r="DC24" t="str">
            <v>Gestión Financiera</v>
          </cell>
        </row>
        <row r="25">
          <cell r="DC25" t="str">
            <v>Gestión de Servicios Institucionales</v>
          </cell>
        </row>
        <row r="26">
          <cell r="DC26" t="str">
            <v>Gestión del Talento Humano</v>
          </cell>
        </row>
        <row r="27">
          <cell r="DC27" t="str">
            <v>Gestión de Tecnologías Informáticas y Sistemas de Información</v>
          </cell>
        </row>
        <row r="28">
          <cell r="DC28" t="str">
            <v>Jurídica</v>
          </cell>
        </row>
        <row r="29">
          <cell r="DC29" t="str">
            <v>Planeación</v>
          </cell>
        </row>
        <row r="30">
          <cell r="DC30" t="str">
            <v xml:space="preserve">Rectoría </v>
          </cell>
        </row>
        <row r="31">
          <cell r="DC31" t="str">
            <v>Rectoría - Comunicaciones</v>
          </cell>
        </row>
        <row r="32">
          <cell r="DC32" t="str">
            <v>Recursos Informáticos y Educativos</v>
          </cell>
        </row>
        <row r="33">
          <cell r="DC33" t="str">
            <v>Relaciones Internacionales</v>
          </cell>
        </row>
        <row r="34">
          <cell r="DC34" t="str">
            <v>Secretaría General</v>
          </cell>
        </row>
        <row r="35">
          <cell r="DC35" t="str">
            <v>Sistema Integral de Gestión</v>
          </cell>
        </row>
        <row r="36">
          <cell r="DC36" t="str">
            <v>Vicerrectoría Académica</v>
          </cell>
        </row>
        <row r="37">
          <cell r="DC37" t="str">
            <v>Vicerrectoría Académica - Univirtual</v>
          </cell>
        </row>
        <row r="38">
          <cell r="DC38" t="str">
            <v>Vicerrectoría Académica -Egresados</v>
          </cell>
        </row>
        <row r="39">
          <cell r="DC39" t="str">
            <v>Vicerrectoria Administrativa y Financiera</v>
          </cell>
        </row>
        <row r="40">
          <cell r="DC40" t="str">
            <v>Vicerrectoría Administrativa y Financiera - Jardín Botánico</v>
          </cell>
        </row>
        <row r="41">
          <cell r="DC41" t="str">
            <v>Vicerrectoría de Investigaciones, Innovación y Extensión</v>
          </cell>
        </row>
        <row r="42">
          <cell r="DC42" t="str">
            <v>Vicerrectoría de Responsabilidad Social y Bienestar Universitario</v>
          </cell>
        </row>
        <row r="43">
          <cell r="DC43" t="str">
            <v>Laboratorio de Genética Médica</v>
          </cell>
        </row>
        <row r="44">
          <cell r="DC44" t="str">
            <v>Laboratorio de Aguas y Alimentos</v>
          </cell>
        </row>
        <row r="45">
          <cell r="DC45" t="str">
            <v>Laboratorio de Química Ambiental</v>
          </cell>
        </row>
        <row r="46">
          <cell r="DC46" t="str">
            <v>Laboratorio de Ensayos a Equipos Acondicionadores de Aire</v>
          </cell>
        </row>
        <row r="47">
          <cell r="DC47" t="str">
            <v>Laboratorio de Ensayos no Destructivos</v>
          </cell>
        </row>
        <row r="48">
          <cell r="DC48" t="str">
            <v>Laboratorio de Metrología Dimensional</v>
          </cell>
        </row>
        <row r="49">
          <cell r="DC49" t="str">
            <v>Laboratorio de Metrología de Variables Eléctricas</v>
          </cell>
        </row>
        <row r="50">
          <cell r="DC50" t="str">
            <v>Grupo de Investigación en Agua y Saneamiento</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Mapa de riesgo"/>
      <sheetName val="02-Plan Contingencia"/>
      <sheetName val="03-Seguimiento"/>
      <sheetName val="Hoja1"/>
      <sheetName val="INSTRUCTIVO"/>
      <sheetName val="ESCALA"/>
    </sheetNames>
    <sheetDataSet>
      <sheetData sheetId="0">
        <row r="5">
          <cell r="A5" t="str">
            <v xml:space="preserve">PROCESO (Usuario Metodología)  </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ER74"/>
  <sheetViews>
    <sheetView tabSelected="1" topLeftCell="B1" zoomScaleNormal="100" zoomScalePageLayoutView="90" workbookViewId="0">
      <selection activeCell="C13" sqref="C13"/>
    </sheetView>
  </sheetViews>
  <sheetFormatPr baseColWidth="10" defaultRowHeight="12.75" x14ac:dyDescent="0.2"/>
  <cols>
    <col min="1" max="1" width="4.5703125" style="1" hidden="1" customWidth="1"/>
    <col min="2" max="2" width="3.42578125" style="1" customWidth="1"/>
    <col min="3" max="3" width="27.85546875" style="1" customWidth="1"/>
    <col min="4" max="4" width="32.7109375" style="1" customWidth="1"/>
    <col min="5" max="5" width="18" style="28" customWidth="1"/>
    <col min="6" max="6" width="24" style="1" customWidth="1"/>
    <col min="7" max="7" width="14.140625" style="1" customWidth="1"/>
    <col min="8" max="8" width="19.42578125" style="1" customWidth="1"/>
    <col min="9" max="9" width="21.42578125" style="1" customWidth="1"/>
    <col min="10" max="10" width="19.85546875" style="1" customWidth="1"/>
    <col min="11" max="11" width="20.7109375" style="1" customWidth="1"/>
    <col min="12" max="12" width="24.28515625" style="1" customWidth="1"/>
    <col min="13" max="13" width="4.7109375" style="2" customWidth="1"/>
    <col min="14" max="14" width="16.7109375" style="2" customWidth="1"/>
    <col min="15" max="15" width="12.7109375" style="2" customWidth="1"/>
    <col min="16" max="16" width="4.85546875" style="2" customWidth="1"/>
    <col min="17" max="17" width="16.140625" style="2" customWidth="1"/>
    <col min="18" max="18" width="12.7109375" style="2" customWidth="1"/>
    <col min="19" max="19" width="4.7109375" style="2" customWidth="1"/>
    <col min="20" max="20" width="16" style="2" customWidth="1"/>
    <col min="21" max="21" width="6.42578125" style="2" customWidth="1"/>
    <col min="22" max="22" width="14" style="2" customWidth="1"/>
    <col min="23" max="146" width="11.42578125" style="1"/>
    <col min="147" max="147" width="37" style="1" hidden="1" customWidth="1"/>
    <col min="148" max="148" width="32" style="1" hidden="1" customWidth="1"/>
    <col min="149" max="16384" width="11.42578125" style="1"/>
  </cols>
  <sheetData>
    <row r="1" spans="1:148" ht="18.75" x14ac:dyDescent="0.2">
      <c r="B1" s="222" t="s">
        <v>3</v>
      </c>
      <c r="C1" s="222"/>
      <c r="D1" s="222"/>
      <c r="E1" s="222"/>
      <c r="F1" s="222"/>
      <c r="G1" s="222"/>
      <c r="H1" s="222"/>
      <c r="I1" s="222"/>
      <c r="J1" s="222"/>
      <c r="K1" s="164" t="s">
        <v>34</v>
      </c>
      <c r="L1" s="163" t="s">
        <v>42</v>
      </c>
      <c r="M1" s="22"/>
      <c r="N1" s="22"/>
      <c r="O1" s="22"/>
      <c r="P1" s="22"/>
      <c r="Q1" s="22"/>
      <c r="R1" s="22"/>
      <c r="S1" s="22"/>
      <c r="T1" s="22"/>
      <c r="U1" s="3"/>
    </row>
    <row r="2" spans="1:148" ht="18.75" x14ac:dyDescent="0.2">
      <c r="B2" s="28"/>
      <c r="C2" s="82"/>
      <c r="D2" s="27"/>
      <c r="E2" s="27"/>
      <c r="F2" s="27"/>
      <c r="G2" s="27"/>
      <c r="H2" s="27"/>
      <c r="I2" s="27"/>
      <c r="J2" s="27"/>
      <c r="K2" s="164" t="s">
        <v>35</v>
      </c>
      <c r="L2" s="168">
        <v>3</v>
      </c>
      <c r="M2" s="4"/>
      <c r="N2" s="4"/>
      <c r="O2" s="4"/>
      <c r="P2" s="4"/>
      <c r="Q2" s="4"/>
      <c r="R2" s="4"/>
      <c r="S2" s="4"/>
      <c r="T2" s="4"/>
    </row>
    <row r="3" spans="1:148" ht="18.75" x14ac:dyDescent="0.2">
      <c r="B3" s="222" t="s">
        <v>41</v>
      </c>
      <c r="C3" s="222"/>
      <c r="D3" s="222"/>
      <c r="E3" s="222"/>
      <c r="F3" s="222"/>
      <c r="G3" s="222"/>
      <c r="H3" s="222"/>
      <c r="I3" s="222"/>
      <c r="J3" s="222"/>
      <c r="K3" s="164" t="s">
        <v>36</v>
      </c>
      <c r="L3" s="171">
        <v>43944</v>
      </c>
      <c r="M3" s="22"/>
      <c r="N3" s="22"/>
      <c r="O3" s="22"/>
      <c r="P3" s="22"/>
      <c r="Q3" s="22"/>
      <c r="R3" s="22"/>
      <c r="S3" s="22"/>
      <c r="T3" s="72"/>
      <c r="U3" s="72"/>
      <c r="V3" s="72"/>
      <c r="W3" s="72"/>
      <c r="X3" s="72"/>
      <c r="Y3" s="72"/>
      <c r="Z3" s="72"/>
      <c r="AA3" s="72"/>
      <c r="AB3" s="72"/>
      <c r="AC3" s="72"/>
      <c r="AD3" s="72"/>
      <c r="AE3" s="72"/>
      <c r="AF3" s="72"/>
      <c r="AG3" s="72"/>
      <c r="AH3" s="72"/>
    </row>
    <row r="4" spans="1:148" ht="25.5" customHeight="1" x14ac:dyDescent="0.2">
      <c r="B4" s="28"/>
      <c r="C4" s="28"/>
      <c r="D4" s="28"/>
      <c r="F4" s="28"/>
      <c r="G4" s="28"/>
      <c r="H4" s="28"/>
      <c r="I4" s="28"/>
      <c r="J4" s="28"/>
      <c r="K4" s="164" t="s">
        <v>37</v>
      </c>
      <c r="L4" s="169" t="s">
        <v>203</v>
      </c>
      <c r="P4" s="72"/>
      <c r="Q4" s="72"/>
      <c r="R4" s="72"/>
      <c r="S4" s="72"/>
      <c r="T4" s="72"/>
      <c r="U4" s="72"/>
      <c r="V4" s="72"/>
      <c r="W4" s="72"/>
      <c r="X4" s="72"/>
      <c r="Y4" s="72"/>
      <c r="Z4" s="72"/>
      <c r="AA4" s="72"/>
      <c r="AB4" s="72"/>
      <c r="AC4" s="72"/>
      <c r="AD4" s="72"/>
      <c r="AE4" s="72"/>
      <c r="AF4" s="72"/>
      <c r="AG4" s="72"/>
      <c r="AH4" s="72"/>
    </row>
    <row r="5" spans="1:148" hidden="1" x14ac:dyDescent="0.2"/>
    <row r="6" spans="1:148" ht="13.5" hidden="1" thickBot="1" x14ac:dyDescent="0.25"/>
    <row r="7" spans="1:148" ht="12.75" customHeight="1" thickBot="1" x14ac:dyDescent="0.25">
      <c r="K7" s="2"/>
      <c r="L7" s="2"/>
      <c r="P7" s="72"/>
      <c r="Q7" s="72"/>
      <c r="R7" s="72"/>
      <c r="S7" s="72"/>
      <c r="T7" s="72"/>
      <c r="U7" s="72"/>
      <c r="V7" s="72"/>
      <c r="W7" s="72"/>
      <c r="X7" s="72"/>
      <c r="Y7" s="72"/>
      <c r="Z7" s="72"/>
      <c r="AA7" s="72"/>
      <c r="AB7" s="72"/>
      <c r="AC7" s="72"/>
      <c r="AD7" s="72"/>
      <c r="AE7" s="72"/>
      <c r="AF7" s="72"/>
      <c r="AG7" s="72"/>
      <c r="AH7" s="72"/>
    </row>
    <row r="8" spans="1:148" ht="30.75" customHeight="1" thickBot="1" x14ac:dyDescent="0.25">
      <c r="B8" s="225" t="s">
        <v>43</v>
      </c>
      <c r="C8" s="226"/>
      <c r="D8" s="70" t="s">
        <v>217</v>
      </c>
      <c r="E8" s="73" t="s">
        <v>45</v>
      </c>
      <c r="F8" s="223" t="str">
        <f>IFERROR(VLOOKUP(D8,TABLA2,2,0),"")</f>
        <v>Control y seguimiento institucional</v>
      </c>
      <c r="G8" s="224"/>
      <c r="H8" s="75" t="s">
        <v>47</v>
      </c>
      <c r="I8" s="227" t="s">
        <v>368</v>
      </c>
      <c r="J8" s="228"/>
      <c r="K8" s="81" t="s">
        <v>13</v>
      </c>
      <c r="L8" s="221">
        <v>43396</v>
      </c>
      <c r="M8" s="71"/>
      <c r="N8" s="71"/>
      <c r="O8" s="71"/>
      <c r="P8" s="72"/>
      <c r="Q8" s="83"/>
      <c r="R8" s="72"/>
      <c r="S8" s="72"/>
      <c r="T8" s="72"/>
      <c r="U8" s="72"/>
      <c r="V8" s="72"/>
      <c r="W8" s="72"/>
      <c r="X8" s="72"/>
      <c r="Y8" s="72"/>
      <c r="Z8" s="72"/>
      <c r="AA8" s="72"/>
      <c r="AB8" s="72"/>
      <c r="AC8" s="72"/>
      <c r="AD8" s="72"/>
      <c r="AE8" s="72"/>
      <c r="AF8" s="72"/>
      <c r="AG8" s="72"/>
      <c r="AH8" s="72"/>
      <c r="EQ8" s="66" t="s">
        <v>49</v>
      </c>
      <c r="ER8" s="66" t="s">
        <v>50</v>
      </c>
    </row>
    <row r="9" spans="1:148" s="7" customFormat="1" ht="17.25" customHeight="1" thickBot="1" x14ac:dyDescent="0.25">
      <c r="A9" s="9"/>
      <c r="B9" s="9"/>
      <c r="C9" s="8"/>
      <c r="D9" s="8"/>
      <c r="E9" s="8"/>
      <c r="F9" s="8"/>
      <c r="G9" s="8"/>
      <c r="H9" s="8"/>
      <c r="I9" s="9"/>
      <c r="J9" s="5"/>
      <c r="K9" s="5"/>
      <c r="L9" s="5"/>
      <c r="M9" s="5"/>
      <c r="N9" s="5"/>
      <c r="O9" s="5"/>
      <c r="P9" s="72"/>
      <c r="Q9" s="72"/>
      <c r="R9" s="72"/>
      <c r="S9" s="72"/>
      <c r="T9" s="72"/>
      <c r="U9" s="72"/>
      <c r="V9" s="72"/>
      <c r="W9" s="72"/>
      <c r="X9" s="72"/>
      <c r="Y9" s="72"/>
      <c r="Z9" s="72"/>
      <c r="AA9" s="72"/>
      <c r="AB9" s="72"/>
      <c r="AC9" s="72"/>
      <c r="AD9" s="72"/>
      <c r="AE9" s="72"/>
      <c r="AF9" s="72"/>
      <c r="AG9" s="72"/>
      <c r="AH9" s="72"/>
      <c r="EQ9" s="61" t="s">
        <v>214</v>
      </c>
      <c r="ER9" s="62" t="s">
        <v>215</v>
      </c>
    </row>
    <row r="10" spans="1:148" s="7" customFormat="1" ht="28.5" customHeight="1" x14ac:dyDescent="0.2">
      <c r="B10" s="231" t="s">
        <v>38</v>
      </c>
      <c r="C10" s="232"/>
      <c r="D10" s="232"/>
      <c r="E10" s="232"/>
      <c r="F10" s="232"/>
      <c r="G10" s="240" t="s">
        <v>39</v>
      </c>
      <c r="H10" s="241"/>
      <c r="I10" s="242"/>
      <c r="J10" s="243" t="s">
        <v>40</v>
      </c>
      <c r="K10" s="244"/>
      <c r="L10" s="245"/>
      <c r="P10" s="72"/>
      <c r="Q10" s="72"/>
      <c r="R10" s="72"/>
      <c r="S10" s="72"/>
      <c r="T10" s="72"/>
      <c r="U10" s="72"/>
      <c r="V10" s="72"/>
      <c r="W10" s="72"/>
      <c r="X10" s="72"/>
      <c r="Y10" s="72"/>
      <c r="Z10" s="72"/>
      <c r="AA10" s="72"/>
      <c r="AB10" s="72"/>
      <c r="AC10" s="72"/>
      <c r="AD10" s="72"/>
      <c r="AE10" s="72"/>
      <c r="AF10" s="72"/>
      <c r="AG10" s="72"/>
      <c r="AH10" s="72"/>
      <c r="EQ10" s="61" t="s">
        <v>216</v>
      </c>
      <c r="ER10" s="62" t="s">
        <v>215</v>
      </c>
    </row>
    <row r="11" spans="1:148" s="7" customFormat="1" ht="15.75" customHeight="1" x14ac:dyDescent="0.2">
      <c r="A11" s="24"/>
      <c r="B11" s="237" t="s">
        <v>9</v>
      </c>
      <c r="C11" s="229" t="s">
        <v>10</v>
      </c>
      <c r="D11" s="239" t="s">
        <v>5</v>
      </c>
      <c r="E11" s="239" t="s">
        <v>33</v>
      </c>
      <c r="F11" s="239" t="s">
        <v>48</v>
      </c>
      <c r="G11" s="233" t="s">
        <v>11</v>
      </c>
      <c r="H11" s="233" t="s">
        <v>17</v>
      </c>
      <c r="I11" s="235" t="s">
        <v>16</v>
      </c>
      <c r="J11" s="229" t="s">
        <v>29</v>
      </c>
      <c r="K11" s="229"/>
      <c r="L11" s="230"/>
      <c r="P11" s="72"/>
      <c r="Q11" s="72"/>
      <c r="R11" s="72"/>
      <c r="S11" s="72"/>
      <c r="T11" s="72"/>
      <c r="U11" s="72"/>
      <c r="V11" s="72"/>
      <c r="W11" s="72"/>
      <c r="X11" s="72"/>
      <c r="Y11" s="72"/>
      <c r="Z11" s="72"/>
      <c r="AA11" s="72"/>
      <c r="AB11" s="72"/>
      <c r="AC11" s="72"/>
      <c r="AD11" s="72"/>
      <c r="AE11" s="72"/>
      <c r="AF11" s="72"/>
      <c r="AG11" s="72"/>
      <c r="AH11" s="72"/>
      <c r="EQ11" s="61" t="s">
        <v>217</v>
      </c>
      <c r="ER11" s="62" t="s">
        <v>218</v>
      </c>
    </row>
    <row r="12" spans="1:148" s="7" customFormat="1" ht="33" customHeight="1" thickBot="1" x14ac:dyDescent="0.25">
      <c r="A12" s="25"/>
      <c r="B12" s="238"/>
      <c r="C12" s="233"/>
      <c r="D12" s="235"/>
      <c r="E12" s="235"/>
      <c r="F12" s="235"/>
      <c r="G12" s="234"/>
      <c r="H12" s="234"/>
      <c r="I12" s="236"/>
      <c r="J12" s="68" t="s">
        <v>20</v>
      </c>
      <c r="K12" s="69" t="s">
        <v>21</v>
      </c>
      <c r="L12" s="67" t="s">
        <v>22</v>
      </c>
      <c r="P12" s="72"/>
      <c r="Q12" s="72"/>
      <c r="R12" s="72"/>
      <c r="S12" s="72"/>
      <c r="EQ12" s="61" t="s">
        <v>219</v>
      </c>
      <c r="ER12" s="62" t="s">
        <v>218</v>
      </c>
    </row>
    <row r="13" spans="1:148" s="7" customFormat="1" ht="135" x14ac:dyDescent="0.2">
      <c r="A13" s="33">
        <f>COUNTIF($E$11:E13,"Información")</f>
        <v>1</v>
      </c>
      <c r="B13" s="172">
        <v>1</v>
      </c>
      <c r="C13" s="173" t="s">
        <v>220</v>
      </c>
      <c r="D13" s="174" t="s">
        <v>221</v>
      </c>
      <c r="E13" s="175" t="s">
        <v>116</v>
      </c>
      <c r="F13" s="176" t="s">
        <v>217</v>
      </c>
      <c r="G13" s="176" t="s">
        <v>217</v>
      </c>
      <c r="H13" s="176" t="s">
        <v>217</v>
      </c>
      <c r="I13" s="177" t="s">
        <v>222</v>
      </c>
      <c r="J13" s="178" t="s">
        <v>223</v>
      </c>
      <c r="K13" s="178" t="s">
        <v>224</v>
      </c>
      <c r="L13" s="179" t="s">
        <v>223</v>
      </c>
      <c r="P13" s="72"/>
      <c r="Q13" s="72"/>
      <c r="R13" s="72"/>
      <c r="S13" s="72"/>
      <c r="EQ13" s="61" t="s">
        <v>51</v>
      </c>
      <c r="ER13" s="62" t="s">
        <v>46</v>
      </c>
    </row>
    <row r="14" spans="1:148" s="7" customFormat="1" ht="89.25" x14ac:dyDescent="0.2">
      <c r="A14" s="33">
        <f>COUNTIF($E$11:E14,"Información")</f>
        <v>2</v>
      </c>
      <c r="B14" s="11">
        <v>2</v>
      </c>
      <c r="C14" s="180" t="s">
        <v>225</v>
      </c>
      <c r="D14" s="181" t="s">
        <v>226</v>
      </c>
      <c r="E14" s="182" t="s">
        <v>116</v>
      </c>
      <c r="F14" s="13" t="s">
        <v>217</v>
      </c>
      <c r="G14" s="13" t="s">
        <v>217</v>
      </c>
      <c r="H14" s="13" t="s">
        <v>217</v>
      </c>
      <c r="I14" s="183" t="s">
        <v>227</v>
      </c>
      <c r="J14" s="184" t="s">
        <v>223</v>
      </c>
      <c r="K14" s="184" t="s">
        <v>228</v>
      </c>
      <c r="L14" s="76" t="s">
        <v>223</v>
      </c>
      <c r="EQ14" s="61" t="s">
        <v>52</v>
      </c>
      <c r="ER14" s="62" t="s">
        <v>46</v>
      </c>
    </row>
    <row r="15" spans="1:148" s="7" customFormat="1" ht="204" x14ac:dyDescent="0.2">
      <c r="A15" s="33">
        <f>COUNTIF($E$11:E15,"Información")</f>
        <v>3</v>
      </c>
      <c r="B15" s="11">
        <v>3</v>
      </c>
      <c r="C15" s="180" t="s">
        <v>229</v>
      </c>
      <c r="D15" s="185" t="s">
        <v>230</v>
      </c>
      <c r="E15" s="182" t="s">
        <v>116</v>
      </c>
      <c r="F15" s="13" t="s">
        <v>217</v>
      </c>
      <c r="G15" s="13" t="s">
        <v>217</v>
      </c>
      <c r="H15" s="13" t="s">
        <v>217</v>
      </c>
      <c r="I15" s="183" t="s">
        <v>231</v>
      </c>
      <c r="J15" s="184" t="s">
        <v>223</v>
      </c>
      <c r="K15" s="184" t="s">
        <v>232</v>
      </c>
      <c r="L15" s="76" t="s">
        <v>223</v>
      </c>
      <c r="EQ15" s="61" t="s">
        <v>53</v>
      </c>
      <c r="ER15" s="62" t="s">
        <v>46</v>
      </c>
    </row>
    <row r="16" spans="1:148" s="7" customFormat="1" ht="108" x14ac:dyDescent="0.2">
      <c r="A16" s="33">
        <f>COUNTIF($E$11:E16,"Información")</f>
        <v>4</v>
      </c>
      <c r="B16" s="11">
        <v>4</v>
      </c>
      <c r="C16" s="186" t="s">
        <v>233</v>
      </c>
      <c r="D16" s="181" t="s">
        <v>234</v>
      </c>
      <c r="E16" s="187" t="s">
        <v>116</v>
      </c>
      <c r="F16" s="26" t="s">
        <v>217</v>
      </c>
      <c r="G16" s="26" t="s">
        <v>217</v>
      </c>
      <c r="H16" s="26" t="s">
        <v>217</v>
      </c>
      <c r="I16" s="188" t="s">
        <v>235</v>
      </c>
      <c r="J16" s="189" t="s">
        <v>223</v>
      </c>
      <c r="K16" s="189" t="s">
        <v>236</v>
      </c>
      <c r="L16" s="190" t="s">
        <v>223</v>
      </c>
      <c r="EQ16" s="61" t="s">
        <v>54</v>
      </c>
      <c r="ER16" s="62" t="s">
        <v>46</v>
      </c>
    </row>
    <row r="17" spans="1:148" s="7" customFormat="1" ht="63.75" x14ac:dyDescent="0.2">
      <c r="A17" s="33">
        <f>COUNTIF($E$11:E17,"Información")</f>
        <v>5</v>
      </c>
      <c r="B17" s="11">
        <v>5</v>
      </c>
      <c r="C17" s="191" t="s">
        <v>237</v>
      </c>
      <c r="D17" s="185" t="s">
        <v>238</v>
      </c>
      <c r="E17" s="187" t="s">
        <v>116</v>
      </c>
      <c r="F17" s="26" t="s">
        <v>217</v>
      </c>
      <c r="G17" s="26" t="s">
        <v>217</v>
      </c>
      <c r="H17" s="26" t="s">
        <v>217</v>
      </c>
      <c r="I17" s="188" t="s">
        <v>239</v>
      </c>
      <c r="J17" s="184" t="s">
        <v>240</v>
      </c>
      <c r="K17" s="189" t="s">
        <v>241</v>
      </c>
      <c r="L17" s="190" t="s">
        <v>223</v>
      </c>
      <c r="EQ17" s="61" t="s">
        <v>55</v>
      </c>
      <c r="ER17" s="62" t="s">
        <v>46</v>
      </c>
    </row>
    <row r="18" spans="1:148" s="7" customFormat="1" ht="89.25" x14ac:dyDescent="0.2">
      <c r="A18" s="33">
        <f>COUNTIF($E$11:E18,"Información")</f>
        <v>6</v>
      </c>
      <c r="B18" s="11">
        <v>6</v>
      </c>
      <c r="C18" s="180" t="s">
        <v>242</v>
      </c>
      <c r="D18" s="181" t="s">
        <v>243</v>
      </c>
      <c r="E18" s="187" t="s">
        <v>116</v>
      </c>
      <c r="F18" s="53" t="s">
        <v>217</v>
      </c>
      <c r="G18" s="26" t="s">
        <v>217</v>
      </c>
      <c r="H18" s="26" t="s">
        <v>217</v>
      </c>
      <c r="I18" s="183" t="s">
        <v>244</v>
      </c>
      <c r="J18" s="184" t="s">
        <v>240</v>
      </c>
      <c r="K18" s="184" t="s">
        <v>245</v>
      </c>
      <c r="L18" s="77" t="s">
        <v>223</v>
      </c>
      <c r="EQ18" s="61" t="s">
        <v>44</v>
      </c>
      <c r="ER18" s="62" t="s">
        <v>46</v>
      </c>
    </row>
    <row r="19" spans="1:148" s="7" customFormat="1" ht="102" x14ac:dyDescent="0.2">
      <c r="A19" s="33">
        <f>COUNTIF($E$11:E19,"Información")</f>
        <v>7</v>
      </c>
      <c r="B19" s="11">
        <v>7</v>
      </c>
      <c r="C19" s="192" t="s">
        <v>246</v>
      </c>
      <c r="D19" s="181" t="s">
        <v>247</v>
      </c>
      <c r="E19" s="187" t="s">
        <v>116</v>
      </c>
      <c r="F19" s="53" t="s">
        <v>217</v>
      </c>
      <c r="G19" s="26" t="s">
        <v>217</v>
      </c>
      <c r="H19" s="26" t="s">
        <v>217</v>
      </c>
      <c r="I19" s="183" t="s">
        <v>248</v>
      </c>
      <c r="J19" s="184" t="s">
        <v>240</v>
      </c>
      <c r="K19" s="184" t="s">
        <v>249</v>
      </c>
      <c r="L19" s="77" t="s">
        <v>223</v>
      </c>
      <c r="EQ19" s="61" t="s">
        <v>56</v>
      </c>
      <c r="ER19" s="62" t="s">
        <v>46</v>
      </c>
    </row>
    <row r="20" spans="1:148" s="7" customFormat="1" ht="102" x14ac:dyDescent="0.2">
      <c r="A20" s="33">
        <f>COUNTIF($E$11:E20,"Información")</f>
        <v>8</v>
      </c>
      <c r="B20" s="11">
        <v>8</v>
      </c>
      <c r="C20" s="192" t="s">
        <v>250</v>
      </c>
      <c r="D20" s="181" t="s">
        <v>251</v>
      </c>
      <c r="E20" s="182" t="s">
        <v>116</v>
      </c>
      <c r="F20" s="53" t="s">
        <v>217</v>
      </c>
      <c r="G20" s="13" t="s">
        <v>217</v>
      </c>
      <c r="H20" s="26" t="s">
        <v>217</v>
      </c>
      <c r="I20" s="183" t="s">
        <v>252</v>
      </c>
      <c r="J20" s="184" t="s">
        <v>240</v>
      </c>
      <c r="K20" s="184" t="s">
        <v>253</v>
      </c>
      <c r="L20" s="77" t="s">
        <v>223</v>
      </c>
      <c r="EQ20" s="61" t="s">
        <v>57</v>
      </c>
      <c r="ER20" s="62" t="s">
        <v>46</v>
      </c>
    </row>
    <row r="21" spans="1:148" s="7" customFormat="1" ht="127.5" x14ac:dyDescent="0.2">
      <c r="A21" s="33">
        <f>COUNTIF($E$11:E21,"Información")</f>
        <v>9</v>
      </c>
      <c r="B21" s="193">
        <v>9</v>
      </c>
      <c r="C21" s="192" t="s">
        <v>254</v>
      </c>
      <c r="D21" s="181" t="s">
        <v>255</v>
      </c>
      <c r="E21" s="182" t="s">
        <v>116</v>
      </c>
      <c r="F21" s="53" t="s">
        <v>217</v>
      </c>
      <c r="G21" s="13" t="s">
        <v>217</v>
      </c>
      <c r="H21" s="26" t="s">
        <v>217</v>
      </c>
      <c r="I21" s="183" t="s">
        <v>256</v>
      </c>
      <c r="J21" s="184" t="s">
        <v>240</v>
      </c>
      <c r="K21" s="184" t="s">
        <v>257</v>
      </c>
      <c r="L21" s="77" t="s">
        <v>223</v>
      </c>
      <c r="EQ21" s="61" t="s">
        <v>58</v>
      </c>
      <c r="ER21" s="62" t="s">
        <v>46</v>
      </c>
    </row>
    <row r="22" spans="1:148" s="7" customFormat="1" ht="89.25" x14ac:dyDescent="0.2">
      <c r="A22" s="33">
        <f>COUNTIF($E$11:E22,"Información")</f>
        <v>10</v>
      </c>
      <c r="B22" s="193">
        <v>10</v>
      </c>
      <c r="C22" s="192" t="s">
        <v>258</v>
      </c>
      <c r="D22" s="181" t="s">
        <v>259</v>
      </c>
      <c r="E22" s="182" t="s">
        <v>116</v>
      </c>
      <c r="F22" s="53" t="s">
        <v>217</v>
      </c>
      <c r="G22" s="13" t="s">
        <v>217</v>
      </c>
      <c r="H22" s="26" t="s">
        <v>217</v>
      </c>
      <c r="I22" s="183" t="s">
        <v>260</v>
      </c>
      <c r="J22" s="184" t="s">
        <v>240</v>
      </c>
      <c r="K22" s="184" t="s">
        <v>261</v>
      </c>
      <c r="L22" s="77" t="s">
        <v>223</v>
      </c>
      <c r="EQ22" s="61" t="s">
        <v>59</v>
      </c>
      <c r="ER22" s="62" t="s">
        <v>46</v>
      </c>
    </row>
    <row r="23" spans="1:148" s="7" customFormat="1" ht="102" x14ac:dyDescent="0.2">
      <c r="A23" s="33">
        <f>COUNTIF($E$11:E23,"Información")</f>
        <v>11</v>
      </c>
      <c r="B23" s="193">
        <v>11</v>
      </c>
      <c r="C23" s="192" t="s">
        <v>262</v>
      </c>
      <c r="D23" s="181" t="s">
        <v>263</v>
      </c>
      <c r="E23" s="182" t="s">
        <v>116</v>
      </c>
      <c r="F23" s="53" t="s">
        <v>217</v>
      </c>
      <c r="G23" s="13" t="s">
        <v>217</v>
      </c>
      <c r="H23" s="26" t="s">
        <v>217</v>
      </c>
      <c r="I23" s="183" t="s">
        <v>264</v>
      </c>
      <c r="J23" s="184" t="s">
        <v>240</v>
      </c>
      <c r="K23" s="184" t="s">
        <v>265</v>
      </c>
      <c r="L23" s="77" t="s">
        <v>223</v>
      </c>
      <c r="EQ23" s="59" t="s">
        <v>60</v>
      </c>
      <c r="ER23" s="62" t="s">
        <v>61</v>
      </c>
    </row>
    <row r="24" spans="1:148" s="7" customFormat="1" ht="72" x14ac:dyDescent="0.2">
      <c r="A24" s="33">
        <f>COUNTIF($E$11:E24,"Información")</f>
        <v>12</v>
      </c>
      <c r="B24" s="194">
        <v>12</v>
      </c>
      <c r="C24" s="195" t="s">
        <v>266</v>
      </c>
      <c r="D24" s="185" t="s">
        <v>267</v>
      </c>
      <c r="E24" s="187" t="s">
        <v>116</v>
      </c>
      <c r="F24" s="53" t="s">
        <v>217</v>
      </c>
      <c r="G24" s="13" t="s">
        <v>217</v>
      </c>
      <c r="H24" s="26" t="s">
        <v>217</v>
      </c>
      <c r="I24" s="183" t="s">
        <v>264</v>
      </c>
      <c r="J24" s="184" t="s">
        <v>240</v>
      </c>
      <c r="K24" s="184" t="s">
        <v>265</v>
      </c>
      <c r="L24" s="77" t="s">
        <v>223</v>
      </c>
      <c r="EQ24" s="59" t="s">
        <v>62</v>
      </c>
      <c r="ER24" s="60" t="s">
        <v>61</v>
      </c>
    </row>
    <row r="25" spans="1:148" s="7" customFormat="1" ht="76.5" x14ac:dyDescent="0.2">
      <c r="A25" s="33">
        <f>COUNTIF($E$11:E25,"Información")</f>
        <v>13</v>
      </c>
      <c r="B25" s="196">
        <v>13</v>
      </c>
      <c r="C25" s="195" t="s">
        <v>268</v>
      </c>
      <c r="D25" s="185" t="s">
        <v>269</v>
      </c>
      <c r="E25" s="187" t="s">
        <v>116</v>
      </c>
      <c r="F25" s="53" t="s">
        <v>217</v>
      </c>
      <c r="G25" s="13" t="s">
        <v>217</v>
      </c>
      <c r="H25" s="26" t="s">
        <v>217</v>
      </c>
      <c r="I25" s="183" t="s">
        <v>270</v>
      </c>
      <c r="J25" s="184" t="s">
        <v>240</v>
      </c>
      <c r="K25" s="184" t="s">
        <v>223</v>
      </c>
      <c r="L25" s="77" t="s">
        <v>223</v>
      </c>
      <c r="EQ25" s="59" t="s">
        <v>63</v>
      </c>
      <c r="ER25" s="62" t="s">
        <v>64</v>
      </c>
    </row>
    <row r="26" spans="1:148" s="7" customFormat="1" ht="89.25" x14ac:dyDescent="0.2">
      <c r="A26" s="33">
        <f>COUNTIF($E$11:E26,"Información")</f>
        <v>14</v>
      </c>
      <c r="B26" s="197">
        <v>14</v>
      </c>
      <c r="C26" s="195" t="s">
        <v>271</v>
      </c>
      <c r="D26" s="198" t="s">
        <v>272</v>
      </c>
      <c r="E26" s="187" t="s">
        <v>116</v>
      </c>
      <c r="F26" s="13" t="s">
        <v>217</v>
      </c>
      <c r="G26" s="26" t="s">
        <v>217</v>
      </c>
      <c r="H26" s="26" t="s">
        <v>217</v>
      </c>
      <c r="I26" s="183" t="s">
        <v>273</v>
      </c>
      <c r="J26" s="184" t="s">
        <v>223</v>
      </c>
      <c r="K26" s="184" t="s">
        <v>274</v>
      </c>
      <c r="L26" s="77" t="s">
        <v>223</v>
      </c>
      <c r="EQ26" s="59" t="s">
        <v>65</v>
      </c>
      <c r="ER26" s="62" t="s">
        <v>66</v>
      </c>
    </row>
    <row r="27" spans="1:148" s="7" customFormat="1" ht="89.25" x14ac:dyDescent="0.2">
      <c r="A27" s="33">
        <f>COUNTIF($E$11:E27,"Información")</f>
        <v>15</v>
      </c>
      <c r="B27" s="199">
        <v>15</v>
      </c>
      <c r="C27" s="186" t="s">
        <v>275</v>
      </c>
      <c r="D27" s="200" t="s">
        <v>276</v>
      </c>
      <c r="E27" s="187" t="s">
        <v>116</v>
      </c>
      <c r="F27" s="13" t="s">
        <v>217</v>
      </c>
      <c r="G27" s="26" t="s">
        <v>217</v>
      </c>
      <c r="H27" s="26" t="s">
        <v>217</v>
      </c>
      <c r="I27" s="188" t="s">
        <v>217</v>
      </c>
      <c r="J27" s="184" t="s">
        <v>240</v>
      </c>
      <c r="K27" s="184" t="s">
        <v>277</v>
      </c>
      <c r="L27" s="77" t="s">
        <v>223</v>
      </c>
      <c r="EQ27" s="59" t="s">
        <v>67</v>
      </c>
      <c r="ER27" s="62" t="s">
        <v>68</v>
      </c>
    </row>
    <row r="28" spans="1:148" s="7" customFormat="1" ht="89.25" x14ac:dyDescent="0.2">
      <c r="A28" s="33">
        <f>COUNTIF($E$11:E28,"Información")</f>
        <v>16</v>
      </c>
      <c r="B28" s="197">
        <v>16</v>
      </c>
      <c r="C28" s="186" t="s">
        <v>278</v>
      </c>
      <c r="D28" s="185" t="s">
        <v>279</v>
      </c>
      <c r="E28" s="187" t="s">
        <v>116</v>
      </c>
      <c r="F28" s="13" t="s">
        <v>217</v>
      </c>
      <c r="G28" s="13" t="s">
        <v>217</v>
      </c>
      <c r="H28" s="26" t="s">
        <v>217</v>
      </c>
      <c r="I28" s="183" t="s">
        <v>280</v>
      </c>
      <c r="J28" s="184" t="s">
        <v>240</v>
      </c>
      <c r="K28" s="184" t="s">
        <v>277</v>
      </c>
      <c r="L28" s="77" t="s">
        <v>223</v>
      </c>
      <c r="EQ28" s="59" t="s">
        <v>69</v>
      </c>
      <c r="ER28" s="62" t="s">
        <v>61</v>
      </c>
    </row>
    <row r="29" spans="1:148" s="7" customFormat="1" ht="60" x14ac:dyDescent="0.2">
      <c r="A29" s="33">
        <f>COUNTIF($E$11:E29,"Información")</f>
        <v>17</v>
      </c>
      <c r="B29" s="199">
        <v>17</v>
      </c>
      <c r="C29" s="186" t="s">
        <v>281</v>
      </c>
      <c r="D29" s="200" t="s">
        <v>282</v>
      </c>
      <c r="E29" s="187" t="s">
        <v>116</v>
      </c>
      <c r="F29" s="13" t="s">
        <v>217</v>
      </c>
      <c r="G29" s="26" t="s">
        <v>217</v>
      </c>
      <c r="H29" s="26" t="s">
        <v>217</v>
      </c>
      <c r="I29" s="188" t="s">
        <v>283</v>
      </c>
      <c r="J29" s="184" t="s">
        <v>223</v>
      </c>
      <c r="K29" s="184" t="s">
        <v>284</v>
      </c>
      <c r="L29" s="77" t="s">
        <v>223</v>
      </c>
      <c r="EQ29" s="59" t="s">
        <v>70</v>
      </c>
      <c r="ER29" s="62" t="s">
        <v>71</v>
      </c>
    </row>
    <row r="30" spans="1:148" s="7" customFormat="1" ht="108" x14ac:dyDescent="0.2">
      <c r="A30" s="33">
        <f>COUNTIF($E$11:E30,"Información")</f>
        <v>18</v>
      </c>
      <c r="B30" s="197">
        <v>18</v>
      </c>
      <c r="C30" s="195" t="s">
        <v>285</v>
      </c>
      <c r="D30" s="201" t="s">
        <v>286</v>
      </c>
      <c r="E30" s="187" t="s">
        <v>116</v>
      </c>
      <c r="F30" s="26" t="s">
        <v>217</v>
      </c>
      <c r="G30" s="26" t="s">
        <v>217</v>
      </c>
      <c r="H30" s="26" t="s">
        <v>217</v>
      </c>
      <c r="I30" s="188" t="s">
        <v>287</v>
      </c>
      <c r="J30" s="184" t="s">
        <v>240</v>
      </c>
      <c r="K30" s="189" t="s">
        <v>288</v>
      </c>
      <c r="L30" s="190" t="s">
        <v>223</v>
      </c>
      <c r="EQ30" s="59" t="s">
        <v>72</v>
      </c>
      <c r="ER30" s="62" t="s">
        <v>73</v>
      </c>
    </row>
    <row r="31" spans="1:148" s="7" customFormat="1" ht="76.5" x14ac:dyDescent="0.2">
      <c r="A31" s="33">
        <f>COUNTIF($E$11:E31,"Información")</f>
        <v>19</v>
      </c>
      <c r="B31" s="14">
        <v>19</v>
      </c>
      <c r="C31" s="186" t="s">
        <v>289</v>
      </c>
      <c r="D31" s="201" t="s">
        <v>290</v>
      </c>
      <c r="E31" s="187" t="s">
        <v>116</v>
      </c>
      <c r="F31" s="13" t="s">
        <v>217</v>
      </c>
      <c r="G31" s="26" t="s">
        <v>217</v>
      </c>
      <c r="H31" s="26" t="s">
        <v>217</v>
      </c>
      <c r="I31" s="183" t="s">
        <v>273</v>
      </c>
      <c r="J31" s="184" t="s">
        <v>223</v>
      </c>
      <c r="K31" s="184" t="s">
        <v>291</v>
      </c>
      <c r="L31" s="77" t="s">
        <v>223</v>
      </c>
      <c r="EQ31" s="59" t="s">
        <v>74</v>
      </c>
      <c r="ER31" s="62" t="s">
        <v>61</v>
      </c>
    </row>
    <row r="32" spans="1:148" s="7" customFormat="1" ht="63.75" x14ac:dyDescent="0.2">
      <c r="A32" s="33">
        <f>COUNTIF($E$11:E32,"Información")</f>
        <v>20</v>
      </c>
      <c r="B32" s="14">
        <v>20</v>
      </c>
      <c r="C32" s="202" t="s">
        <v>292</v>
      </c>
      <c r="D32" s="201" t="s">
        <v>293</v>
      </c>
      <c r="E32" s="182" t="s">
        <v>116</v>
      </c>
      <c r="F32" s="203" t="s">
        <v>217</v>
      </c>
      <c r="G32" s="26" t="s">
        <v>217</v>
      </c>
      <c r="H32" s="26" t="s">
        <v>217</v>
      </c>
      <c r="I32" s="183" t="s">
        <v>217</v>
      </c>
      <c r="J32" s="184" t="s">
        <v>294</v>
      </c>
      <c r="K32" s="184" t="s">
        <v>223</v>
      </c>
      <c r="L32" s="77" t="s">
        <v>223</v>
      </c>
      <c r="EQ32" s="59" t="s">
        <v>75</v>
      </c>
      <c r="ER32" s="62" t="s">
        <v>61</v>
      </c>
    </row>
    <row r="33" spans="1:148" s="7" customFormat="1" ht="75" x14ac:dyDescent="0.2">
      <c r="A33" s="33">
        <f>COUNTIF($E$11:E33,"Información")</f>
        <v>21</v>
      </c>
      <c r="B33" s="14">
        <v>21</v>
      </c>
      <c r="C33" s="202" t="s">
        <v>295</v>
      </c>
      <c r="D33" s="181" t="s">
        <v>296</v>
      </c>
      <c r="E33" s="182" t="s">
        <v>116</v>
      </c>
      <c r="F33" s="203" t="s">
        <v>217</v>
      </c>
      <c r="G33" s="26" t="s">
        <v>217</v>
      </c>
      <c r="H33" s="26" t="s">
        <v>217</v>
      </c>
      <c r="I33" s="53" t="s">
        <v>297</v>
      </c>
      <c r="J33" s="184" t="s">
        <v>240</v>
      </c>
      <c r="K33" s="184" t="s">
        <v>223</v>
      </c>
      <c r="L33" s="77" t="s">
        <v>223</v>
      </c>
      <c r="EQ33" s="59" t="s">
        <v>76</v>
      </c>
      <c r="ER33" s="62" t="s">
        <v>77</v>
      </c>
    </row>
    <row r="34" spans="1:148" s="7" customFormat="1" ht="90.75" thickBot="1" x14ac:dyDescent="0.25">
      <c r="A34" s="33">
        <f>COUNTIF($E$11:E34,"Información")</f>
        <v>22</v>
      </c>
      <c r="B34" s="14">
        <v>22</v>
      </c>
      <c r="C34" s="204" t="s">
        <v>298</v>
      </c>
      <c r="D34" s="205" t="s">
        <v>299</v>
      </c>
      <c r="E34" s="206" t="s">
        <v>116</v>
      </c>
      <c r="F34" s="207" t="s">
        <v>217</v>
      </c>
      <c r="G34" s="208" t="s">
        <v>217</v>
      </c>
      <c r="H34" s="208" t="s">
        <v>217</v>
      </c>
      <c r="I34" s="209" t="s">
        <v>300</v>
      </c>
      <c r="J34" s="210" t="s">
        <v>240</v>
      </c>
      <c r="K34" s="210" t="s">
        <v>277</v>
      </c>
      <c r="L34" s="211" t="s">
        <v>223</v>
      </c>
      <c r="EQ34" s="59" t="s">
        <v>78</v>
      </c>
      <c r="ER34" s="62" t="s">
        <v>61</v>
      </c>
    </row>
    <row r="35" spans="1:148" s="7" customFormat="1" ht="25.5" x14ac:dyDescent="0.2">
      <c r="A35" s="33">
        <f>COUNTIF($E$11:E35,"Información")</f>
        <v>22</v>
      </c>
      <c r="B35" s="11"/>
      <c r="C35" s="58"/>
      <c r="D35" s="58"/>
      <c r="E35" s="10"/>
      <c r="F35" s="58"/>
      <c r="G35" s="58"/>
      <c r="H35" s="58"/>
      <c r="I35" s="57"/>
      <c r="J35" s="57"/>
      <c r="K35" s="57"/>
      <c r="L35" s="78"/>
      <c r="EQ35" s="63" t="s">
        <v>79</v>
      </c>
      <c r="ER35" s="62" t="s">
        <v>80</v>
      </c>
    </row>
    <row r="36" spans="1:148" s="7" customFormat="1" ht="63.75" x14ac:dyDescent="0.2">
      <c r="A36" s="33">
        <f>COUNTIF($E$11:E36,"Información")</f>
        <v>22</v>
      </c>
      <c r="B36" s="11"/>
      <c r="C36" s="58"/>
      <c r="D36" s="58"/>
      <c r="E36" s="10"/>
      <c r="F36" s="56"/>
      <c r="G36" s="56"/>
      <c r="H36" s="56"/>
      <c r="I36" s="57"/>
      <c r="J36" s="57"/>
      <c r="K36" s="57"/>
      <c r="L36" s="78"/>
      <c r="EQ36" s="59" t="s">
        <v>81</v>
      </c>
      <c r="ER36" s="64" t="s">
        <v>82</v>
      </c>
    </row>
    <row r="37" spans="1:148" s="7" customFormat="1" ht="20.25" customHeight="1" x14ac:dyDescent="0.2">
      <c r="A37" s="33">
        <f>COUNTIF($E$11:E37,"Información")</f>
        <v>22</v>
      </c>
      <c r="B37" s="11"/>
      <c r="C37" s="58"/>
      <c r="D37" s="58"/>
      <c r="E37" s="10"/>
      <c r="F37" s="56"/>
      <c r="G37" s="56"/>
      <c r="H37" s="56"/>
      <c r="I37" s="57"/>
      <c r="J37" s="57"/>
      <c r="K37" s="57"/>
      <c r="L37" s="78"/>
      <c r="EQ37" s="59" t="s">
        <v>83</v>
      </c>
      <c r="ER37" s="62" t="s">
        <v>84</v>
      </c>
    </row>
    <row r="38" spans="1:148" s="7" customFormat="1" ht="20.25" customHeight="1" x14ac:dyDescent="0.2">
      <c r="A38" s="33">
        <f>COUNTIF($E$11:E38,"Información")</f>
        <v>22</v>
      </c>
      <c r="B38" s="11"/>
      <c r="C38" s="13"/>
      <c r="D38" s="13"/>
      <c r="E38" s="10"/>
      <c r="F38" s="26"/>
      <c r="G38" s="26"/>
      <c r="H38" s="26"/>
      <c r="I38" s="52"/>
      <c r="J38" s="52"/>
      <c r="K38" s="52"/>
      <c r="L38" s="78"/>
      <c r="EQ38" s="59" t="s">
        <v>85</v>
      </c>
      <c r="ER38" s="65" t="s">
        <v>86</v>
      </c>
    </row>
    <row r="39" spans="1:148" s="7" customFormat="1" ht="20.25" customHeight="1" x14ac:dyDescent="0.2">
      <c r="A39" s="33">
        <f>COUNTIF($E$11:E39,"Información")</f>
        <v>22</v>
      </c>
      <c r="B39" s="11"/>
      <c r="C39" s="13"/>
      <c r="D39" s="13"/>
      <c r="E39" s="10"/>
      <c r="F39" s="10"/>
      <c r="G39" s="13"/>
      <c r="H39" s="13"/>
      <c r="I39" s="13"/>
      <c r="J39" s="13"/>
      <c r="K39" s="13"/>
      <c r="L39" s="30"/>
      <c r="EQ39" s="63" t="s">
        <v>87</v>
      </c>
      <c r="ER39" s="62" t="s">
        <v>88</v>
      </c>
    </row>
    <row r="40" spans="1:148" s="7" customFormat="1" ht="20.25" customHeight="1" x14ac:dyDescent="0.2">
      <c r="A40" s="33">
        <f>COUNTIF($E$11:E40,"Información")</f>
        <v>22</v>
      </c>
      <c r="B40" s="11"/>
      <c r="C40" s="13"/>
      <c r="D40" s="13"/>
      <c r="E40" s="10"/>
      <c r="F40" s="10"/>
      <c r="G40" s="13"/>
      <c r="H40" s="13"/>
      <c r="I40" s="13"/>
      <c r="J40" s="13"/>
      <c r="K40" s="13"/>
      <c r="L40" s="30"/>
      <c r="EQ40" s="59" t="s">
        <v>89</v>
      </c>
      <c r="ER40" s="62" t="s">
        <v>84</v>
      </c>
    </row>
    <row r="41" spans="1:148" s="7" customFormat="1" ht="20.25" customHeight="1" x14ac:dyDescent="0.2">
      <c r="A41" s="33">
        <f>COUNTIF($E$11:E41,"Información")</f>
        <v>22</v>
      </c>
      <c r="B41" s="11"/>
      <c r="C41" s="13"/>
      <c r="D41" s="13"/>
      <c r="E41" s="10"/>
      <c r="F41" s="10"/>
      <c r="G41" s="13"/>
      <c r="H41" s="13"/>
      <c r="I41" s="13"/>
      <c r="J41" s="13"/>
      <c r="K41" s="13"/>
      <c r="L41" s="30"/>
      <c r="EQ41" s="59" t="s">
        <v>90</v>
      </c>
      <c r="ER41" s="64" t="s">
        <v>91</v>
      </c>
    </row>
    <row r="42" spans="1:148" s="7" customFormat="1" ht="20.25" customHeight="1" x14ac:dyDescent="0.2">
      <c r="A42" s="33">
        <f>COUNTIF($E$11:E42,"Información")</f>
        <v>22</v>
      </c>
      <c r="B42" s="11"/>
      <c r="C42" s="12"/>
      <c r="D42" s="13"/>
      <c r="E42" s="10"/>
      <c r="F42" s="10"/>
      <c r="G42" s="13"/>
      <c r="H42" s="13"/>
      <c r="I42" s="13"/>
      <c r="J42" s="13"/>
      <c r="K42" s="13"/>
      <c r="L42" s="30"/>
      <c r="EQ42" s="59" t="s">
        <v>92</v>
      </c>
      <c r="ER42" s="62" t="s">
        <v>93</v>
      </c>
    </row>
    <row r="43" spans="1:148" s="7" customFormat="1" ht="20.25" customHeight="1" x14ac:dyDescent="0.2">
      <c r="A43" s="33">
        <f>COUNTIF($E$11:E43,"Información")</f>
        <v>22</v>
      </c>
      <c r="B43" s="11"/>
      <c r="C43" s="12"/>
      <c r="D43" s="13"/>
      <c r="E43" s="10"/>
      <c r="F43" s="10"/>
      <c r="G43" s="13"/>
      <c r="H43" s="13"/>
      <c r="I43" s="13"/>
      <c r="J43" s="13"/>
      <c r="K43" s="13"/>
      <c r="L43" s="30"/>
      <c r="EQ43" s="63" t="s">
        <v>94</v>
      </c>
      <c r="ER43" s="62" t="s">
        <v>95</v>
      </c>
    </row>
    <row r="44" spans="1:148" s="7" customFormat="1" ht="20.25" customHeight="1" x14ac:dyDescent="0.2">
      <c r="A44" s="33">
        <f>COUNTIF($E$11:E44,"Información")</f>
        <v>22</v>
      </c>
      <c r="B44" s="11"/>
      <c r="C44" s="12"/>
      <c r="D44" s="13"/>
      <c r="E44" s="10"/>
      <c r="F44" s="10"/>
      <c r="G44" s="13"/>
      <c r="H44" s="13"/>
      <c r="I44" s="13"/>
      <c r="J44" s="13"/>
      <c r="K44" s="13"/>
      <c r="L44" s="30"/>
      <c r="EQ44" s="63" t="s">
        <v>96</v>
      </c>
      <c r="ER44" s="62" t="s">
        <v>95</v>
      </c>
    </row>
    <row r="45" spans="1:148" s="7" customFormat="1" ht="20.25" customHeight="1" x14ac:dyDescent="0.2">
      <c r="A45" s="33">
        <f>COUNTIF($E$11:E45,"Información")</f>
        <v>22</v>
      </c>
      <c r="B45" s="11"/>
      <c r="C45" s="12"/>
      <c r="D45" s="13"/>
      <c r="E45" s="10"/>
      <c r="F45" s="10"/>
      <c r="G45" s="13"/>
      <c r="H45" s="13"/>
      <c r="I45" s="13"/>
      <c r="J45" s="13"/>
      <c r="K45" s="13"/>
      <c r="L45" s="30"/>
      <c r="EQ45" s="63" t="s">
        <v>97</v>
      </c>
      <c r="ER45" s="62" t="s">
        <v>95</v>
      </c>
    </row>
    <row r="46" spans="1:148" s="7" customFormat="1" ht="20.25" customHeight="1" x14ac:dyDescent="0.2">
      <c r="A46" s="33">
        <f>COUNTIF($E$11:E46,"Información")</f>
        <v>22</v>
      </c>
      <c r="B46" s="11"/>
      <c r="C46" s="12"/>
      <c r="D46" s="13"/>
      <c r="E46" s="10"/>
      <c r="F46" s="10"/>
      <c r="G46" s="13"/>
      <c r="H46" s="13"/>
      <c r="I46" s="13"/>
      <c r="J46" s="13"/>
      <c r="K46" s="13"/>
      <c r="L46" s="30"/>
      <c r="EQ46" s="63" t="s">
        <v>98</v>
      </c>
      <c r="ER46" s="62" t="s">
        <v>95</v>
      </c>
    </row>
    <row r="47" spans="1:148" s="7" customFormat="1" ht="20.25" customHeight="1" x14ac:dyDescent="0.2">
      <c r="A47" s="33">
        <f>COUNTIF($E$11:E47,"Información")</f>
        <v>22</v>
      </c>
      <c r="B47" s="11"/>
      <c r="C47" s="12"/>
      <c r="D47" s="13"/>
      <c r="E47" s="10"/>
      <c r="F47" s="10"/>
      <c r="G47" s="13"/>
      <c r="H47" s="13"/>
      <c r="I47" s="13"/>
      <c r="J47" s="13"/>
      <c r="K47" s="13"/>
      <c r="L47" s="30"/>
      <c r="EQ47" s="63" t="s">
        <v>99</v>
      </c>
      <c r="ER47" s="62" t="s">
        <v>95</v>
      </c>
    </row>
    <row r="48" spans="1:148" s="7" customFormat="1" ht="20.25" customHeight="1" x14ac:dyDescent="0.2">
      <c r="A48" s="33">
        <f>COUNTIF($E$11:E48,"Información")</f>
        <v>22</v>
      </c>
      <c r="B48" s="11"/>
      <c r="C48" s="12"/>
      <c r="D48" s="13"/>
      <c r="E48" s="10"/>
      <c r="F48" s="10"/>
      <c r="G48" s="13"/>
      <c r="H48" s="13"/>
      <c r="I48" s="13"/>
      <c r="J48" s="13"/>
      <c r="K48" s="13"/>
      <c r="L48" s="30"/>
      <c r="EQ48" s="63" t="s">
        <v>100</v>
      </c>
      <c r="ER48" s="62" t="s">
        <v>95</v>
      </c>
    </row>
    <row r="49" spans="1:148" s="7" customFormat="1" ht="20.25" customHeight="1" x14ac:dyDescent="0.2">
      <c r="A49" s="33">
        <f>COUNTIF($E$11:E49,"Información")</f>
        <v>22</v>
      </c>
      <c r="B49" s="11"/>
      <c r="C49" s="12"/>
      <c r="D49" s="13"/>
      <c r="E49" s="10"/>
      <c r="F49" s="10"/>
      <c r="G49" s="13"/>
      <c r="H49" s="13"/>
      <c r="I49" s="13"/>
      <c r="J49" s="13"/>
      <c r="K49" s="13"/>
      <c r="L49" s="30"/>
      <c r="EQ49" s="59" t="s">
        <v>101</v>
      </c>
      <c r="ER49" s="62" t="s">
        <v>95</v>
      </c>
    </row>
    <row r="50" spans="1:148" s="7" customFormat="1" ht="20.25" customHeight="1" x14ac:dyDescent="0.2">
      <c r="A50" s="33">
        <f>COUNTIF($E$11:E50,"Información")</f>
        <v>22</v>
      </c>
      <c r="B50" s="11"/>
      <c r="C50" s="12"/>
      <c r="D50" s="13"/>
      <c r="E50" s="10"/>
      <c r="F50" s="10"/>
      <c r="G50" s="13"/>
      <c r="H50" s="13"/>
      <c r="I50" s="13"/>
      <c r="J50" s="13"/>
      <c r="K50" s="13"/>
      <c r="L50" s="30"/>
      <c r="EQ50" s="59" t="s">
        <v>102</v>
      </c>
      <c r="ER50" s="62" t="s">
        <v>95</v>
      </c>
    </row>
    <row r="51" spans="1:148" s="7" customFormat="1" ht="20.25" customHeight="1" x14ac:dyDescent="0.2">
      <c r="A51" s="33">
        <f>COUNTIF($E$11:E51,"Información")</f>
        <v>22</v>
      </c>
      <c r="B51" s="11"/>
      <c r="C51" s="12"/>
      <c r="D51" s="13"/>
      <c r="E51" s="10"/>
      <c r="F51" s="10"/>
      <c r="G51" s="13"/>
      <c r="H51" s="13"/>
      <c r="I51" s="13"/>
      <c r="J51" s="13"/>
      <c r="K51" s="13"/>
      <c r="L51" s="30"/>
    </row>
    <row r="52" spans="1:148" s="7" customFormat="1" ht="20.25" customHeight="1" x14ac:dyDescent="0.2">
      <c r="A52" s="33">
        <f>COUNTIF($E$11:E52,"Información")</f>
        <v>22</v>
      </c>
      <c r="B52" s="11"/>
      <c r="C52" s="12"/>
      <c r="D52" s="13"/>
      <c r="E52" s="10"/>
      <c r="F52" s="10"/>
      <c r="G52" s="13"/>
      <c r="H52" s="13"/>
      <c r="I52" s="13"/>
      <c r="J52" s="13"/>
      <c r="K52" s="13"/>
      <c r="L52" s="30"/>
    </row>
    <row r="53" spans="1:148" s="7" customFormat="1" ht="20.25" customHeight="1" x14ac:dyDescent="0.2">
      <c r="A53" s="33">
        <f>COUNTIF($E$11:E53,"Información")</f>
        <v>22</v>
      </c>
      <c r="B53" s="11"/>
      <c r="C53" s="12"/>
      <c r="D53" s="13"/>
      <c r="E53" s="10"/>
      <c r="F53" s="10"/>
      <c r="G53" s="13"/>
      <c r="H53" s="13"/>
      <c r="I53" s="13"/>
      <c r="J53" s="13"/>
      <c r="K53" s="13"/>
      <c r="L53" s="30"/>
    </row>
    <row r="54" spans="1:148" s="7" customFormat="1" ht="20.25" customHeight="1" x14ac:dyDescent="0.2">
      <c r="A54" s="33">
        <f>COUNTIF($E$11:E54,"Información")</f>
        <v>22</v>
      </c>
      <c r="B54" s="11"/>
      <c r="C54" s="12"/>
      <c r="D54" s="13"/>
      <c r="E54" s="10"/>
      <c r="F54" s="10"/>
      <c r="G54" s="13"/>
      <c r="H54" s="13"/>
      <c r="I54" s="13"/>
      <c r="J54" s="13"/>
      <c r="K54" s="13"/>
      <c r="L54" s="30"/>
    </row>
    <row r="55" spans="1:148" s="7" customFormat="1" ht="20.25" customHeight="1" x14ac:dyDescent="0.2">
      <c r="A55" s="33">
        <f>COUNTIF($E$11:E55,"Información")</f>
        <v>22</v>
      </c>
      <c r="B55" s="11"/>
      <c r="C55" s="12"/>
      <c r="D55" s="13"/>
      <c r="E55" s="10"/>
      <c r="F55" s="10"/>
      <c r="G55" s="13"/>
      <c r="H55" s="13"/>
      <c r="I55" s="13"/>
      <c r="J55" s="13"/>
      <c r="K55" s="13"/>
      <c r="L55" s="30"/>
    </row>
    <row r="56" spans="1:148" s="7" customFormat="1" ht="20.25" customHeight="1" x14ac:dyDescent="0.2">
      <c r="A56" s="33">
        <f>COUNTIF($E$11:E56,"Información")</f>
        <v>22</v>
      </c>
      <c r="B56" s="11"/>
      <c r="C56" s="12"/>
      <c r="D56" s="13"/>
      <c r="E56" s="10"/>
      <c r="F56" s="10"/>
      <c r="G56" s="13"/>
      <c r="H56" s="13"/>
      <c r="I56" s="13"/>
      <c r="J56" s="13"/>
      <c r="K56" s="13"/>
      <c r="L56" s="30"/>
    </row>
    <row r="57" spans="1:148" s="7" customFormat="1" ht="20.25" customHeight="1" x14ac:dyDescent="0.2">
      <c r="A57" s="33">
        <f>COUNTIF($E$11:E57,"Información")</f>
        <v>22</v>
      </c>
      <c r="B57" s="14"/>
      <c r="C57" s="15"/>
      <c r="D57" s="17"/>
      <c r="E57" s="16"/>
      <c r="F57" s="16"/>
      <c r="G57" s="17"/>
      <c r="H57" s="17"/>
      <c r="I57" s="17"/>
      <c r="J57" s="17"/>
      <c r="K57" s="17"/>
      <c r="L57" s="31"/>
    </row>
    <row r="58" spans="1:148" s="7" customFormat="1" ht="20.25" customHeight="1" x14ac:dyDescent="0.2">
      <c r="A58" s="33">
        <f>COUNTIF($E$11:E58,"Información")</f>
        <v>22</v>
      </c>
      <c r="B58" s="14"/>
      <c r="C58" s="15"/>
      <c r="D58" s="17"/>
      <c r="E58" s="16"/>
      <c r="F58" s="16"/>
      <c r="G58" s="17"/>
      <c r="H58" s="17"/>
      <c r="I58" s="17"/>
      <c r="J58" s="17"/>
      <c r="K58" s="17"/>
      <c r="L58" s="31"/>
    </row>
    <row r="59" spans="1:148" s="7" customFormat="1" ht="20.25" customHeight="1" x14ac:dyDescent="0.2">
      <c r="A59" s="33">
        <f>COUNTIF($E$11:E59,"Información")</f>
        <v>22</v>
      </c>
      <c r="B59" s="14"/>
      <c r="C59" s="15"/>
      <c r="D59" s="17"/>
      <c r="E59" s="16"/>
      <c r="F59" s="16"/>
      <c r="G59" s="17"/>
      <c r="H59" s="17"/>
      <c r="I59" s="17"/>
      <c r="J59" s="17"/>
      <c r="K59" s="17"/>
      <c r="L59" s="31"/>
    </row>
    <row r="60" spans="1:148" s="7" customFormat="1" ht="20.25" customHeight="1" x14ac:dyDescent="0.2">
      <c r="A60" s="33">
        <f>COUNTIF($E$11:E60,"Información")</f>
        <v>22</v>
      </c>
      <c r="B60" s="14"/>
      <c r="C60" s="15"/>
      <c r="D60" s="17"/>
      <c r="E60" s="16"/>
      <c r="F60" s="16"/>
      <c r="G60" s="17"/>
      <c r="H60" s="17"/>
      <c r="I60" s="17"/>
      <c r="J60" s="17"/>
      <c r="K60" s="17"/>
      <c r="L60" s="31"/>
    </row>
    <row r="61" spans="1:148" s="7" customFormat="1" ht="20.25" customHeight="1" x14ac:dyDescent="0.2">
      <c r="A61" s="33">
        <f>COUNTIF($E$11:E61,"Información")</f>
        <v>22</v>
      </c>
      <c r="B61" s="14"/>
      <c r="C61" s="15"/>
      <c r="D61" s="17"/>
      <c r="E61" s="16"/>
      <c r="F61" s="16"/>
      <c r="G61" s="17"/>
      <c r="H61" s="17"/>
      <c r="I61" s="17"/>
      <c r="J61" s="17"/>
      <c r="K61" s="17"/>
      <c r="L61" s="31"/>
    </row>
    <row r="62" spans="1:148" s="7" customFormat="1" ht="20.25" customHeight="1" thickBot="1" x14ac:dyDescent="0.25">
      <c r="A62" s="33">
        <f>COUNTIF($E$11:E62,"Información")</f>
        <v>22</v>
      </c>
      <c r="B62" s="18"/>
      <c r="C62" s="19"/>
      <c r="D62" s="19"/>
      <c r="E62" s="19"/>
      <c r="F62" s="20"/>
      <c r="G62" s="21"/>
      <c r="H62" s="21"/>
      <c r="I62" s="21"/>
      <c r="J62" s="21"/>
      <c r="K62" s="21"/>
      <c r="L62" s="32"/>
    </row>
    <row r="63" spans="1:148" s="7" customFormat="1" ht="15.75" x14ac:dyDescent="0.2">
      <c r="E63" s="29"/>
    </row>
    <row r="64" spans="1:148" s="7" customFormat="1" ht="15.75" x14ac:dyDescent="0.2">
      <c r="E64" s="29"/>
    </row>
    <row r="65" spans="1:5" s="7" customFormat="1" ht="15.75" x14ac:dyDescent="0.2">
      <c r="A65" s="7">
        <f>+COUNT(A13:A62)</f>
        <v>50</v>
      </c>
      <c r="E65" s="29"/>
    </row>
    <row r="66" spans="1:5" s="7" customFormat="1" ht="15.75" x14ac:dyDescent="0.2">
      <c r="E66" s="29"/>
    </row>
    <row r="67" spans="1:5" s="7" customFormat="1" ht="15.75" x14ac:dyDescent="0.2">
      <c r="E67" s="29"/>
    </row>
    <row r="68" spans="1:5" s="7" customFormat="1" ht="15.75" x14ac:dyDescent="0.2">
      <c r="E68" s="29"/>
    </row>
    <row r="69" spans="1:5" s="7" customFormat="1" ht="15.75" x14ac:dyDescent="0.2">
      <c r="E69" s="29"/>
    </row>
    <row r="70" spans="1:5" s="7" customFormat="1" ht="15.75" x14ac:dyDescent="0.2">
      <c r="E70" s="29"/>
    </row>
    <row r="71" spans="1:5" s="7" customFormat="1" ht="15.75" x14ac:dyDescent="0.2">
      <c r="E71" s="29"/>
    </row>
    <row r="72" spans="1:5" s="7" customFormat="1" ht="15.75" x14ac:dyDescent="0.2">
      <c r="E72" s="29"/>
    </row>
    <row r="73" spans="1:5" s="7" customFormat="1" ht="15.75" x14ac:dyDescent="0.2">
      <c r="E73" s="29"/>
    </row>
    <row r="74" spans="1:5" s="7" customFormat="1" ht="15.75" x14ac:dyDescent="0.2">
      <c r="E74" s="29"/>
    </row>
  </sheetData>
  <sheetProtection password="EAB1" sheet="1" objects="1" scenarios="1" formatCells="0" formatColumns="0" formatRows="0" insertColumns="0" insertRows="0"/>
  <dataConsolidate/>
  <mergeCells count="17">
    <mergeCell ref="J11:L11"/>
    <mergeCell ref="B10:F10"/>
    <mergeCell ref="H11:H12"/>
    <mergeCell ref="I11:I12"/>
    <mergeCell ref="B11:B12"/>
    <mergeCell ref="C11:C12"/>
    <mergeCell ref="D11:D12"/>
    <mergeCell ref="E11:E12"/>
    <mergeCell ref="F11:F12"/>
    <mergeCell ref="G11:G12"/>
    <mergeCell ref="G10:I10"/>
    <mergeCell ref="J10:L10"/>
    <mergeCell ref="B3:J3"/>
    <mergeCell ref="B1:J1"/>
    <mergeCell ref="F8:G8"/>
    <mergeCell ref="B8:C8"/>
    <mergeCell ref="I8:J8"/>
  </mergeCells>
  <dataValidations xWindow="1077" yWindow="600" count="16">
    <dataValidation allowBlank="1" showInputMessage="1" showErrorMessage="1" promptTitle="PERSONAL AUTORIZADO" prompt="Nombre del Cargo que puede acceder al activo de información" sqref="I13:I62" xr:uid="{00000000-0002-0000-0000-000000000000}"/>
    <dataValidation allowBlank="1" showInputMessage="1" showErrorMessage="1" errorTitle="CELDA DE SELECCIÓN" error="Seleccione una opción de la lista desplegable." promptTitle="SUBPROCESO" prompt="Establezca el subproceso o área al cual pertence el activo de información." sqref="F13:F38" xr:uid="{00000000-0002-0000-0000-000001000000}"/>
    <dataValidation type="list" allowBlank="1" showInputMessage="1" showErrorMessage="1" errorTitle="CELDA DE SELECCIÓN" error="Seleccione una opción de la lista desplegable." promptTitle="TIPO" prompt="Defina el Tipo de activo: Software, Conocimiento,  Servicio, Hardware, Otros." sqref="E13:E62" xr:uid="{00000000-0002-0000-0000-000002000000}">
      <formula1>"Información, Software,Conocimiento, Servicio, Hardware, Otros"</formula1>
    </dataValidation>
    <dataValidation allowBlank="1" showInputMessage="1" showErrorMessage="1" promptTitle="ID" prompt="No. consecutivo" sqref="B13:B62" xr:uid="{00000000-0002-0000-0000-000003000000}"/>
    <dataValidation allowBlank="1" showInputMessage="1" showErrorMessage="1" promptTitle="DESCRIPCIÓN DEL ACTIVO" prompt="Detallar el activo de información. Puede incluir observaciones que se requieran para dar mayor claridad sobre el mismo." sqref="D39:D62 D13:D25 D27:D33" xr:uid="{00000000-0002-0000-0000-000004000000}"/>
    <dataValidation allowBlank="1" showInputMessage="1" showErrorMessage="1" promptTitle="UBICACIÓN FÍSICA" prompt="Determina el lugar físico donde se almacena el activo de información" sqref="J54:J55 J57 J39 J59:J62 J48 J13:J33" xr:uid="{00000000-0002-0000-0000-000005000000}"/>
    <dataValidation allowBlank="1" showInputMessage="1" showErrorMessage="1" promptTitle="UBICACIÓN DIGITAL" prompt="Determina la infraestructura tecnológica donde se almacena el activo de información" sqref="J58 J49:J53 J40:J47 K13:K33 J56 K39:K62" xr:uid="{00000000-0002-0000-0000-000006000000}"/>
    <dataValidation allowBlank="1" showInputMessage="1" showErrorMessage="1" promptTitle="PROPIETARIO" prompt="Nombre del Área que tiene la responsabilidad de definir los accesos, permisos,  requisitos de salvaguarda y demás  controles que debe tener el activo de información." sqref="G13:G62" xr:uid="{00000000-0002-0000-0000-000007000000}"/>
    <dataValidation allowBlank="1" showInputMessage="1" showErrorMessage="1" promptTitle="SUBPROCESO" prompt="Establezca el subproceso o área al cual pertence el activo de información." sqref="F47:F62 F39:F44" xr:uid="{00000000-0002-0000-0000-000008000000}"/>
    <dataValidation allowBlank="1" showInputMessage="1" showErrorMessage="1" promptTitle="NOMBRE DEL ACTIVO DE INFORMACIÓN" prompt="Nombre de identificación dado por el proceso  al activo de información." sqref="C39:C62 C13:C25 C27:C33" xr:uid="{00000000-0002-0000-0000-000009000000}"/>
    <dataValidation allowBlank="1" showInputMessage="1" showErrorMessage="1" errorTitle="CELDA DE SELECCIÓN" error="Seleccione una opción de la lista desplegable." promptTitle="TIPO" prompt="Defina el Tipo de activo: Software, Conocimiento,  Servicio, Hardware, Otros." sqref="A13:A62" xr:uid="{00000000-0002-0000-0000-00000A000000}"/>
    <dataValidation allowBlank="1" showInputMessage="1" showErrorMessage="1" promptTitle="UBICACIÓN CONOCIMIENTO" prompt="Determina el Nombre del Cargo que conoce el activo de información" sqref="L13:L62" xr:uid="{00000000-0002-0000-0000-00000B000000}"/>
    <dataValidation allowBlank="1" showInputMessage="1" showErrorMessage="1" promptTitle="CUSTODIO" prompt="Corresponde al Área que salvaguarda el activo de información en su Confidencialidad, Integridad y Disponibilidad." sqref="H13:H62" xr:uid="{00000000-0002-0000-0000-00000C000000}"/>
    <dataValidation type="list" allowBlank="1" showInputMessage="1" showErrorMessage="1" sqref="Y8:AA8" xr:uid="{00000000-0002-0000-0000-00000D000000}">
      <formula1>OEC</formula1>
    </dataValidation>
    <dataValidation allowBlank="1" showInputMessage="1" showErrorMessage="1" promptTitle="JEFE DEPENDENCIA/AREA/OEC" prompt="Ingrese el nombre del jefe de la Dependencia/Area/OEC" sqref="I8:J8" xr:uid="{00000000-0002-0000-0000-00000E000000}"/>
    <dataValidation type="list" allowBlank="1" showInputMessage="1" showErrorMessage="1" promptTitle="DEPENDENCIA/AREA/OEC" prompt="Seleccione la Dependencia/Area/OEC de los activos." sqref="D8" xr:uid="{00000000-0002-0000-0000-00000F000000}">
      <formula1>$EQ$9:$EQ$50</formula1>
    </dataValidation>
  </dataValidations>
  <pageMargins left="0.75" right="0.75" top="1" bottom="1" header="0.5" footer="0.5"/>
  <pageSetup paperSize="9" fitToWidth="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73"/>
  <sheetViews>
    <sheetView topLeftCell="B1" zoomScale="80" zoomScaleNormal="80" zoomScalePageLayoutView="96" workbookViewId="0">
      <selection activeCell="AE11" sqref="AE11"/>
    </sheetView>
  </sheetViews>
  <sheetFormatPr baseColWidth="10" defaultColWidth="9.140625" defaultRowHeight="12.75" x14ac:dyDescent="0.2"/>
  <cols>
    <col min="1" max="1" width="8.85546875" style="1" hidden="1" customWidth="1"/>
    <col min="2" max="2" width="5.7109375" style="1" bestFit="1" customWidth="1"/>
    <col min="3" max="3" width="19.85546875" style="1" customWidth="1"/>
    <col min="4" max="4" width="40.140625" style="1" customWidth="1"/>
    <col min="5" max="5" width="9.42578125" style="1" customWidth="1"/>
    <col min="6" max="6" width="6.5703125" style="1" hidden="1" customWidth="1"/>
    <col min="7" max="7" width="16.140625" style="1" customWidth="1"/>
    <col min="8" max="8" width="19.42578125" style="1" customWidth="1"/>
    <col min="9" max="10" width="11.7109375" style="1" customWidth="1"/>
    <col min="11" max="11" width="19.7109375" style="1" customWidth="1"/>
    <col min="12" max="12" width="11" style="1" bestFit="1" customWidth="1"/>
    <col min="13" max="13" width="30.85546875" style="1" customWidth="1"/>
    <col min="14" max="14" width="14" style="2" customWidth="1"/>
    <col min="15" max="15" width="2.7109375" style="2" hidden="1" customWidth="1"/>
    <col min="16" max="16" width="15" style="2" bestFit="1" customWidth="1"/>
    <col min="17" max="17" width="15.7109375" style="2" customWidth="1"/>
    <col min="18" max="19" width="16.7109375" style="2" customWidth="1"/>
    <col min="20" max="20" width="7.42578125" style="2" customWidth="1"/>
    <col min="21" max="21" width="4.85546875" style="2" hidden="1" customWidth="1"/>
    <col min="22" max="22" width="23.85546875" style="2" customWidth="1"/>
    <col min="23" max="23" width="8.28515625" style="2" customWidth="1"/>
    <col min="24" max="24" width="4.7109375" style="2" hidden="1" customWidth="1"/>
    <col min="25" max="25" width="15" style="2" bestFit="1" customWidth="1"/>
    <col min="26" max="26" width="7.140625" style="2" hidden="1" customWidth="1"/>
    <col min="27" max="27" width="16" style="2" customWidth="1"/>
    <col min="28" max="28" width="5" style="1" hidden="1" customWidth="1"/>
    <col min="29" max="16384" width="9.140625" style="1"/>
  </cols>
  <sheetData>
    <row r="1" spans="1:30" x14ac:dyDescent="0.2">
      <c r="Y1" s="163" t="s">
        <v>34</v>
      </c>
      <c r="Z1" s="165"/>
      <c r="AA1" s="163" t="str">
        <f>+'01-Inventario de Activos'!L1</f>
        <v>1313-F09</v>
      </c>
    </row>
    <row r="2" spans="1:30" ht="18.75" x14ac:dyDescent="0.2">
      <c r="B2" s="264" t="s">
        <v>3</v>
      </c>
      <c r="C2" s="264"/>
      <c r="D2" s="264"/>
      <c r="E2" s="264"/>
      <c r="F2" s="264"/>
      <c r="G2" s="264"/>
      <c r="H2" s="264"/>
      <c r="I2" s="264"/>
      <c r="J2" s="264"/>
      <c r="K2" s="264"/>
      <c r="L2" s="264"/>
      <c r="M2" s="264"/>
      <c r="N2" s="264"/>
      <c r="O2" s="264"/>
      <c r="P2" s="264"/>
      <c r="Q2" s="264"/>
      <c r="R2" s="264"/>
      <c r="S2" s="264"/>
      <c r="T2" s="264"/>
      <c r="U2" s="264"/>
      <c r="V2" s="264"/>
      <c r="W2" s="264"/>
      <c r="X2" s="22"/>
      <c r="Y2" s="163" t="s">
        <v>35</v>
      </c>
      <c r="Z2" s="165"/>
      <c r="AA2" s="163">
        <f>+'01-Inventario de Activos'!L2</f>
        <v>3</v>
      </c>
    </row>
    <row r="3" spans="1:30" ht="18.75" x14ac:dyDescent="0.2">
      <c r="E3" s="6"/>
      <c r="F3" s="6"/>
      <c r="G3" s="6"/>
      <c r="H3" s="6"/>
      <c r="I3" s="4"/>
      <c r="J3" s="4"/>
      <c r="K3" s="4"/>
      <c r="L3" s="4"/>
      <c r="M3" s="4"/>
      <c r="N3" s="4"/>
      <c r="O3" s="4"/>
      <c r="P3" s="4"/>
      <c r="Q3" s="4"/>
      <c r="R3" s="4"/>
      <c r="S3" s="4"/>
      <c r="T3" s="4"/>
      <c r="U3" s="4"/>
      <c r="V3" s="4"/>
      <c r="W3" s="4"/>
      <c r="X3" s="4"/>
      <c r="Y3" s="163" t="s">
        <v>36</v>
      </c>
      <c r="Z3" s="165"/>
      <c r="AA3" s="166">
        <f>+'01-Inventario de Activos'!L3</f>
        <v>43944</v>
      </c>
    </row>
    <row r="4" spans="1:30" ht="18.75" x14ac:dyDescent="0.2">
      <c r="B4" s="264" t="s">
        <v>23</v>
      </c>
      <c r="C4" s="264"/>
      <c r="D4" s="264"/>
      <c r="E4" s="264"/>
      <c r="F4" s="264"/>
      <c r="G4" s="264"/>
      <c r="H4" s="264"/>
      <c r="I4" s="264"/>
      <c r="J4" s="264"/>
      <c r="K4" s="264"/>
      <c r="L4" s="264"/>
      <c r="M4" s="264"/>
      <c r="N4" s="264"/>
      <c r="O4" s="264"/>
      <c r="P4" s="264"/>
      <c r="Q4" s="264"/>
      <c r="R4" s="264"/>
      <c r="S4" s="264"/>
      <c r="T4" s="264"/>
      <c r="U4" s="264"/>
      <c r="V4" s="264"/>
      <c r="W4" s="264"/>
      <c r="X4" s="22"/>
      <c r="Y4" s="163" t="s">
        <v>37</v>
      </c>
      <c r="Z4" s="165"/>
      <c r="AA4" s="167" t="s">
        <v>202</v>
      </c>
    </row>
    <row r="5" spans="1:30" hidden="1" x14ac:dyDescent="0.2"/>
    <row r="6" spans="1:30" ht="13.5" customHeight="1" thickBot="1" x14ac:dyDescent="0.25"/>
    <row r="7" spans="1:30" s="7" customFormat="1" ht="30" customHeight="1" thickBot="1" x14ac:dyDescent="0.25">
      <c r="B7" s="265" t="s">
        <v>43</v>
      </c>
      <c r="C7" s="266"/>
      <c r="D7" s="267" t="str">
        <f>+'01-Inventario de Activos'!D8</f>
        <v>Control Interno</v>
      </c>
      <c r="E7" s="268"/>
      <c r="F7" s="268"/>
      <c r="G7" s="268"/>
      <c r="H7" s="268"/>
      <c r="I7" s="268"/>
      <c r="J7" s="250" t="s">
        <v>103</v>
      </c>
      <c r="K7" s="250"/>
      <c r="L7" s="250"/>
      <c r="M7" s="276" t="str">
        <f>+'01-Inventario de Activos'!I8</f>
        <v xml:space="preserve">Sandra Yamile Calvo </v>
      </c>
      <c r="N7" s="277"/>
      <c r="O7" s="277"/>
      <c r="P7" s="277"/>
      <c r="Q7" s="277"/>
      <c r="R7" s="278"/>
      <c r="S7" s="279" t="s">
        <v>13</v>
      </c>
      <c r="T7" s="280"/>
      <c r="U7" s="280"/>
      <c r="V7" s="280"/>
      <c r="W7" s="252">
        <v>43396</v>
      </c>
      <c r="X7" s="253"/>
      <c r="Y7" s="253"/>
      <c r="Z7" s="253"/>
      <c r="AA7" s="254"/>
    </row>
    <row r="8" spans="1:30" s="7" customFormat="1" ht="16.5" thickBot="1" x14ac:dyDescent="0.25">
      <c r="A8" s="9"/>
      <c r="B8" s="9"/>
      <c r="C8" s="9"/>
      <c r="D8" s="9"/>
      <c r="E8" s="9"/>
      <c r="F8" s="9"/>
      <c r="G8" s="9"/>
      <c r="H8" s="9"/>
      <c r="I8" s="9"/>
      <c r="J8" s="5"/>
      <c r="K8" s="5"/>
      <c r="L8" s="5"/>
      <c r="M8" s="5"/>
      <c r="U8" s="5"/>
      <c r="V8" s="5"/>
      <c r="W8" s="5"/>
      <c r="X8" s="5"/>
      <c r="Y8" s="9"/>
      <c r="Z8" s="9"/>
      <c r="AA8" s="9"/>
    </row>
    <row r="9" spans="1:30" s="7" customFormat="1" ht="30" customHeight="1" thickBot="1" x14ac:dyDescent="0.25">
      <c r="A9" s="45"/>
      <c r="B9" s="259" t="s">
        <v>12</v>
      </c>
      <c r="C9" s="260"/>
      <c r="D9" s="260"/>
      <c r="E9" s="260"/>
      <c r="F9" s="260"/>
      <c r="G9" s="259" t="s">
        <v>18</v>
      </c>
      <c r="H9" s="261"/>
      <c r="I9" s="269" t="s">
        <v>8</v>
      </c>
      <c r="J9" s="269"/>
      <c r="K9" s="269"/>
      <c r="L9" s="269"/>
      <c r="M9" s="270"/>
      <c r="N9" s="249" t="s">
        <v>4</v>
      </c>
      <c r="O9" s="250"/>
      <c r="P9" s="250"/>
      <c r="Q9" s="250"/>
      <c r="R9" s="250"/>
      <c r="S9" s="250"/>
      <c r="T9" s="250"/>
      <c r="U9" s="250"/>
      <c r="V9" s="250"/>
      <c r="W9" s="250"/>
      <c r="X9" s="250"/>
      <c r="Y9" s="250"/>
      <c r="Z9" s="250"/>
      <c r="AA9" s="251"/>
      <c r="AD9" s="74"/>
    </row>
    <row r="10" spans="1:30" s="7" customFormat="1" ht="28.5" customHeight="1" x14ac:dyDescent="0.2">
      <c r="A10" s="46"/>
      <c r="B10" s="281" t="s">
        <v>9</v>
      </c>
      <c r="C10" s="255" t="s">
        <v>10</v>
      </c>
      <c r="D10" s="255" t="s">
        <v>5</v>
      </c>
      <c r="E10" s="274" t="s">
        <v>24</v>
      </c>
      <c r="F10" s="247" t="s">
        <v>27</v>
      </c>
      <c r="G10" s="247" t="s">
        <v>17</v>
      </c>
      <c r="H10" s="247" t="s">
        <v>11</v>
      </c>
      <c r="I10" s="255" t="s">
        <v>29</v>
      </c>
      <c r="J10" s="255"/>
      <c r="K10" s="255"/>
      <c r="L10" s="262" t="s">
        <v>30</v>
      </c>
      <c r="M10" s="262" t="s">
        <v>25</v>
      </c>
      <c r="N10" s="271" t="s">
        <v>0</v>
      </c>
      <c r="O10" s="272"/>
      <c r="P10" s="272"/>
      <c r="Q10" s="272"/>
      <c r="R10" s="272"/>
      <c r="S10" s="273"/>
      <c r="T10" s="246" t="s">
        <v>1</v>
      </c>
      <c r="U10" s="246"/>
      <c r="V10" s="246"/>
      <c r="W10" s="246" t="s">
        <v>2</v>
      </c>
      <c r="X10" s="246"/>
      <c r="Y10" s="246"/>
      <c r="Z10" s="257" t="s">
        <v>7</v>
      </c>
      <c r="AA10" s="258"/>
    </row>
    <row r="11" spans="1:30" s="7" customFormat="1" ht="46.5" customHeight="1" thickBot="1" x14ac:dyDescent="0.25">
      <c r="A11" s="47"/>
      <c r="B11" s="282"/>
      <c r="C11" s="256"/>
      <c r="D11" s="256"/>
      <c r="E11" s="275"/>
      <c r="F11" s="248"/>
      <c r="G11" s="248"/>
      <c r="H11" s="248"/>
      <c r="I11" s="79" t="s">
        <v>28</v>
      </c>
      <c r="J11" s="48" t="s">
        <v>21</v>
      </c>
      <c r="K11" s="48" t="s">
        <v>22</v>
      </c>
      <c r="L11" s="263"/>
      <c r="M11" s="263"/>
      <c r="N11" s="79" t="s">
        <v>6</v>
      </c>
      <c r="O11" s="79" t="s">
        <v>14</v>
      </c>
      <c r="P11" s="79" t="s">
        <v>19</v>
      </c>
      <c r="Q11" s="80" t="s">
        <v>32</v>
      </c>
      <c r="R11" s="80" t="s">
        <v>31</v>
      </c>
      <c r="S11" s="80" t="s">
        <v>26</v>
      </c>
      <c r="T11" s="79" t="s">
        <v>6</v>
      </c>
      <c r="U11" s="36" t="s">
        <v>14</v>
      </c>
      <c r="V11" s="79" t="s">
        <v>19</v>
      </c>
      <c r="W11" s="79" t="s">
        <v>6</v>
      </c>
      <c r="X11" s="79" t="s">
        <v>14</v>
      </c>
      <c r="Y11" s="79" t="s">
        <v>19</v>
      </c>
      <c r="Z11" s="79" t="s">
        <v>15</v>
      </c>
      <c r="AA11" s="49" t="s">
        <v>6</v>
      </c>
    </row>
    <row r="12" spans="1:30" s="7" customFormat="1" ht="236.25" x14ac:dyDescent="0.2">
      <c r="A12" s="35">
        <f>COUNTIF($AA$11:AA12,"ALTA")</f>
        <v>0</v>
      </c>
      <c r="B12" s="39">
        <f>IFERROR(VLOOKUP(AB12,'01-Inventario de Activos'!$A$13:$L$62,2,FALSE),"")</f>
        <v>1</v>
      </c>
      <c r="C12" s="37" t="str">
        <f>IFERROR(VLOOKUP(AB12,'01-Inventario de Activos'!$A$13:$L$62,3,FALSE),"")</f>
        <v>Informe de rendición de cuenta anual CGR
(111500-0103)</v>
      </c>
      <c r="D12" s="37" t="str">
        <f>IFERROR(VLOOKUP(AB12,'01-Inventario de Activos'!$A$13:$L$62,4,FALSE),"")</f>
        <v>Es la información que deben presentar la Universidad a la Contraloría General de la República sobre la administración, manejo y rendimiento de fondos, bienes o recursos públicos, por una vigencia fiscal determinada. (Resolucion CGR 7350 de 2013)
(SIRECI MODALIDAD M-1)</v>
      </c>
      <c r="E12" s="41" t="s">
        <v>301</v>
      </c>
      <c r="F12" s="43"/>
      <c r="G12" s="37" t="str">
        <f>IFERROR(VLOOKUP(AB12,'01-Inventario de Activos'!$A$13:$L$62,8,FALSE),"")</f>
        <v>Control Interno</v>
      </c>
      <c r="H12" s="37" t="str">
        <f>IFERROR(VLOOKUP(AB12,'01-Inventario de Activos'!$A$13:$L$62,7,FALSE),"")</f>
        <v>Control Interno</v>
      </c>
      <c r="I12" s="37" t="str">
        <f>IFERROR(VLOOKUP(AB12,'01-Inventario de Activos'!$A$13:$L$62,10,FALSE),"")</f>
        <v>NA</v>
      </c>
      <c r="J12" s="37" t="str">
        <f>IFERROR(VLOOKUP(AB12,'01-Inventario de Activos'!$A$13:$L$62,11,FALSE),"")</f>
        <v xml:space="preserve">Aplicativo SIRECI (CGR)
Página Web OCI: http://www.utp.edu.co/controlinterno/rendicion-de-la-cuenta/23/informes-rendicion-de-cuenta-anual </v>
      </c>
      <c r="K12" s="37" t="str">
        <f>IFERROR(VLOOKUP(AB12,'01-Inventario de Activos'!$A$13:$L$62,12,FALSE),"")</f>
        <v>NA</v>
      </c>
      <c r="L12" s="41" t="s">
        <v>302</v>
      </c>
      <c r="M12" s="178" t="s">
        <v>303</v>
      </c>
      <c r="N12" s="13" t="s">
        <v>198</v>
      </c>
      <c r="O12" s="54">
        <f t="shared" ref="O12:O25" si="0">IF(N12="RESERVADA",5,IF(N12="PÚBLICA",1,IF(N12="CLASIFICADA",3,0)))</f>
        <v>1</v>
      </c>
      <c r="P12" s="13" t="s">
        <v>331</v>
      </c>
      <c r="Q12" s="55">
        <v>42656</v>
      </c>
      <c r="R12" s="26" t="s">
        <v>332</v>
      </c>
      <c r="S12" s="13" t="s">
        <v>332</v>
      </c>
      <c r="T12" s="13" t="s">
        <v>187</v>
      </c>
      <c r="U12" s="54">
        <f t="shared" ref="U12:U25" si="1">IF(T12="ALTA",3,IF(T12="MEDIA",2,IF(T12="BAJA",1,0)))</f>
        <v>1</v>
      </c>
      <c r="V12" s="219" t="s">
        <v>350</v>
      </c>
      <c r="W12" s="26" t="s">
        <v>181</v>
      </c>
      <c r="X12" s="54">
        <f t="shared" ref="X12:X29" si="2">IF(W12="ALTA",3,IF(W12="MEDIA",2,IF(W12="BAJA",1,0)))</f>
        <v>2</v>
      </c>
      <c r="Y12" s="219" t="s">
        <v>365</v>
      </c>
      <c r="Z12" s="54">
        <f t="shared" ref="Z12:Z25" si="3">O12*U12*X12</f>
        <v>2</v>
      </c>
      <c r="AA12" s="23" t="str">
        <f>IF(Z12&gt;=12,"ALTA", IF(AND(Z12&gt;=1,Z12&lt;=4), "BAJA",IF(AND(Z12&gt;=5,Z12&lt;=10), "MEDIA","")))</f>
        <v>BAJA</v>
      </c>
      <c r="AB12" s="34">
        <v>1</v>
      </c>
    </row>
    <row r="13" spans="1:30" s="7" customFormat="1" ht="220.5" x14ac:dyDescent="0.2">
      <c r="A13" s="35">
        <f>COUNTIF($AA$11:AA13,"ALTA")</f>
        <v>0</v>
      </c>
      <c r="B13" s="39">
        <f>IFERROR(VLOOKUP(AB13,'01-Inventario de Activos'!$A$13:$L$62,2,FALSE),"")</f>
        <v>2</v>
      </c>
      <c r="C13" s="37" t="str">
        <f>IFERROR(VLOOKUP(AB13,'01-Inventario de Activos'!$A$13:$L$62,3,FALSE),"")</f>
        <v>Informe de gestión contractual CGR
(111500-0103)</v>
      </c>
      <c r="D13" s="37" t="str">
        <f>IFERROR(VLOOKUP(AB13,'01-Inventario de Activos'!$A$13:$L$62,4,FALSE),"")</f>
        <v>Es la información que deben presentar la Universidad a la Contraloría General de la República sobre los procesos contractuales
realizados con recursos públicos  (Resolucion CGR 7350 de 2013)
(SIRECI MODALIDAD M-9)</v>
      </c>
      <c r="E13" s="41" t="s">
        <v>301</v>
      </c>
      <c r="F13" s="43"/>
      <c r="G13" s="37" t="str">
        <f>IFERROR(VLOOKUP(AB13,'01-Inventario de Activos'!$A$13:$L$62,8,FALSE),"")</f>
        <v>Control Interno</v>
      </c>
      <c r="H13" s="37" t="str">
        <f>IFERROR(VLOOKUP(AB13,'01-Inventario de Activos'!$A$13:$L$62,7,FALSE),"")</f>
        <v>Control Interno</v>
      </c>
      <c r="I13" s="37" t="str">
        <f>IFERROR(VLOOKUP(AB13,'01-Inventario de Activos'!$A$13:$L$62,10,FALSE),"")</f>
        <v>NA</v>
      </c>
      <c r="J13" s="37" t="str">
        <f>IFERROR(VLOOKUP(AB13,'01-Inventario de Activos'!$A$13:$L$62,11,FALSE),"")</f>
        <v>Aplicativo SIRECI (CGR)
Página Web OCI: http://www.utp.edu.co/controlinterno/rendicion-de-la-cuenta/131/informe-gestion-contractual</v>
      </c>
      <c r="K13" s="37" t="str">
        <f>IFERROR(VLOOKUP(AB13,'01-Inventario de Activos'!$A$13:$L$62,12,FALSE),"")</f>
        <v>NA</v>
      </c>
      <c r="L13" s="41" t="s">
        <v>302</v>
      </c>
      <c r="M13" s="184" t="s">
        <v>304</v>
      </c>
      <c r="N13" s="13" t="s">
        <v>198</v>
      </c>
      <c r="O13" s="54">
        <f t="shared" si="0"/>
        <v>1</v>
      </c>
      <c r="P13" s="13" t="s">
        <v>331</v>
      </c>
      <c r="Q13" s="55">
        <v>42656</v>
      </c>
      <c r="R13" s="26" t="s">
        <v>332</v>
      </c>
      <c r="S13" s="13" t="s">
        <v>332</v>
      </c>
      <c r="T13" s="13" t="s">
        <v>187</v>
      </c>
      <c r="U13" s="54">
        <f t="shared" si="1"/>
        <v>1</v>
      </c>
      <c r="V13" s="219" t="s">
        <v>351</v>
      </c>
      <c r="W13" s="26" t="s">
        <v>174</v>
      </c>
      <c r="X13" s="54">
        <f t="shared" si="2"/>
        <v>3</v>
      </c>
      <c r="Y13" s="219" t="s">
        <v>366</v>
      </c>
      <c r="Z13" s="54">
        <f t="shared" si="3"/>
        <v>3</v>
      </c>
      <c r="AA13" s="23" t="str">
        <f t="shared" ref="AA13:AA61" si="4">IF(Z13&gt;=12,"ALTA", IF(AND(Z13&gt;=1,Z13&lt;=4), "BAJA",IF(AND(Z13&gt;=5,Z13&lt;=10), "MEDIA","")))</f>
        <v>BAJA</v>
      </c>
      <c r="AB13" s="34">
        <v>2</v>
      </c>
    </row>
    <row r="14" spans="1:30" s="7" customFormat="1" ht="236.25" x14ac:dyDescent="0.2">
      <c r="A14" s="35">
        <f>COUNTIF($AA$11:AA14,"ALTA")</f>
        <v>0</v>
      </c>
      <c r="B14" s="39">
        <f>IFERROR(VLOOKUP(AB14,'01-Inventario de Activos'!$A$13:$L$62,2,FALSE),"")</f>
        <v>3</v>
      </c>
      <c r="C14" s="37" t="str">
        <f>IFERROR(VLOOKUP(AB14,'01-Inventario de Activos'!$A$13:$L$62,3,FALSE),"")</f>
        <v>Informe de Plan de mejoramiento CGR (Suscripción y avance)
(111500-0103)</v>
      </c>
      <c r="D14" s="37" t="str">
        <f>IFERROR(VLOOKUP(AB14,'01-Inventario de Activos'!$A$13:$L$62,4,FALSE),"")</f>
        <v>Es la información que contiene el conjunto de las acciones correctivas y/o preventivas que debe adelantar la Universidad en un período determinado, para dar cumplimiento a la obligación de subsanar y corregir las causas administrativas que dieron origen a los hallazgos identificados por la Contraloría General de la República, como resultado del ejercicio del proceso auditor. 
(Resolucion CGR 7350 de 2013)
(SIRECI MODALIDAD M-3 - Plan de mejoramiento - 1115-F02 - Informe Revisión de avance del plan de mejoramiento)</v>
      </c>
      <c r="E14" s="41" t="s">
        <v>301</v>
      </c>
      <c r="F14" s="43"/>
      <c r="G14" s="37" t="str">
        <f>IFERROR(VLOOKUP(AB14,'01-Inventario de Activos'!$A$13:$L$62,8,FALSE),"")</f>
        <v>Control Interno</v>
      </c>
      <c r="H14" s="37" t="str">
        <f>IFERROR(VLOOKUP(AB14,'01-Inventario de Activos'!$A$13:$L$62,7,FALSE),"")</f>
        <v>Control Interno</v>
      </c>
      <c r="I14" s="37" t="str">
        <f>IFERROR(VLOOKUP(AB14,'01-Inventario de Activos'!$A$13:$L$62,10,FALSE),"")</f>
        <v>NA</v>
      </c>
      <c r="J14" s="37" t="str">
        <f>IFERROR(VLOOKUP(AB14,'01-Inventario de Activos'!$A$13:$L$62,11,FALSE),"")</f>
        <v>Aplicativo SIRECI (CGR)
Página Web OCI: http://www.utp.edu.co/controlinterno/informes/129/informes-plan-de-mejoramiento</v>
      </c>
      <c r="K14" s="37" t="str">
        <f>IFERROR(VLOOKUP(AB14,'01-Inventario de Activos'!$A$13:$L$62,12,FALSE),"")</f>
        <v>NA</v>
      </c>
      <c r="L14" s="41" t="s">
        <v>302</v>
      </c>
      <c r="M14" s="184" t="s">
        <v>305</v>
      </c>
      <c r="N14" s="13" t="s">
        <v>198</v>
      </c>
      <c r="O14" s="54">
        <f t="shared" si="0"/>
        <v>1</v>
      </c>
      <c r="P14" s="13" t="s">
        <v>333</v>
      </c>
      <c r="Q14" s="55">
        <v>42656</v>
      </c>
      <c r="R14" s="26" t="s">
        <v>332</v>
      </c>
      <c r="S14" s="13" t="s">
        <v>332</v>
      </c>
      <c r="T14" s="13" t="s">
        <v>181</v>
      </c>
      <c r="U14" s="54">
        <f t="shared" si="1"/>
        <v>2</v>
      </c>
      <c r="V14" s="219" t="s">
        <v>351</v>
      </c>
      <c r="W14" s="26" t="s">
        <v>174</v>
      </c>
      <c r="X14" s="54">
        <f t="shared" si="2"/>
        <v>3</v>
      </c>
      <c r="Y14" s="219" t="s">
        <v>366</v>
      </c>
      <c r="Z14" s="54">
        <f t="shared" si="3"/>
        <v>6</v>
      </c>
      <c r="AA14" s="23" t="str">
        <f t="shared" si="4"/>
        <v>MEDIA</v>
      </c>
      <c r="AB14" s="34">
        <v>3</v>
      </c>
    </row>
    <row r="15" spans="1:30" s="7" customFormat="1" ht="299.25" x14ac:dyDescent="0.2">
      <c r="A15" s="35">
        <f>COUNTIF($AA$11:AA15,"ALTA")</f>
        <v>0</v>
      </c>
      <c r="B15" s="39">
        <f>IFERROR(VLOOKUP(AB15,'01-Inventario de Activos'!$A$13:$L$62,2,FALSE),"")</f>
        <v>4</v>
      </c>
      <c r="C15" s="37" t="str">
        <f>IFERROR(VLOOKUP(AB15,'01-Inventario de Activos'!$A$13:$L$62,3,FALSE),"")</f>
        <v>Informe de Evaluación anual al Sistema de Control Interno
(111500-0148)</v>
      </c>
      <c r="D15" s="37" t="str">
        <f>IFERROR(VLOOKUP(AB15,'01-Inventario de Activos'!$A$13:$L$62,4,FALSE),"")</f>
        <v>Es la información que debe presentar la Universidad al Departamento Administrativo de la Función Pública sobre contiene el estado del sistema de control interno. (Decreto 1027 de 2007)</v>
      </c>
      <c r="E15" s="41" t="s">
        <v>301</v>
      </c>
      <c r="F15" s="43"/>
      <c r="G15" s="37" t="str">
        <f>IFERROR(VLOOKUP(AB15,'01-Inventario de Activos'!$A$13:$L$62,8,FALSE),"")</f>
        <v>Control Interno</v>
      </c>
      <c r="H15" s="37" t="str">
        <f>IFERROR(VLOOKUP(AB15,'01-Inventario de Activos'!$A$13:$L$62,7,FALSE),"")</f>
        <v>Control Interno</v>
      </c>
      <c r="I15" s="37" t="str">
        <f>IFERROR(VLOOKUP(AB15,'01-Inventario de Activos'!$A$13:$L$62,10,FALSE),"")</f>
        <v>NA</v>
      </c>
      <c r="J15" s="37" t="str">
        <f>IFERROR(VLOOKUP(AB15,'01-Inventario de Activos'!$A$13:$L$62,11,FALSE),"")</f>
        <v>Aplicativo MIPG - DAFP:  http://www.funcionpublica.gov.co/web/mipg/visualizacion-resultados-consolidados
Página Web OCI: http://www.utp.edu.co/controlinterno/sci/17/informes</v>
      </c>
      <c r="K15" s="37" t="str">
        <f>IFERROR(VLOOKUP(AB15,'01-Inventario de Activos'!$A$13:$L$62,12,FALSE),"")</f>
        <v>NA</v>
      </c>
      <c r="L15" s="41" t="s">
        <v>306</v>
      </c>
      <c r="M15" s="189" t="s">
        <v>307</v>
      </c>
      <c r="N15" s="13" t="s">
        <v>198</v>
      </c>
      <c r="O15" s="54">
        <f t="shared" si="0"/>
        <v>1</v>
      </c>
      <c r="P15" s="13" t="s">
        <v>334</v>
      </c>
      <c r="Q15" s="55">
        <v>42656</v>
      </c>
      <c r="R15" s="26" t="s">
        <v>332</v>
      </c>
      <c r="S15" s="13" t="s">
        <v>332</v>
      </c>
      <c r="T15" s="13" t="s">
        <v>187</v>
      </c>
      <c r="U15" s="54">
        <f t="shared" si="1"/>
        <v>1</v>
      </c>
      <c r="V15" s="219" t="s">
        <v>352</v>
      </c>
      <c r="W15" s="26" t="s">
        <v>174</v>
      </c>
      <c r="X15" s="54">
        <f t="shared" si="2"/>
        <v>3</v>
      </c>
      <c r="Y15" s="219" t="s">
        <v>366</v>
      </c>
      <c r="Z15" s="54">
        <f t="shared" si="3"/>
        <v>3</v>
      </c>
      <c r="AA15" s="23" t="str">
        <f t="shared" si="4"/>
        <v>BAJA</v>
      </c>
      <c r="AB15" s="34">
        <v>4</v>
      </c>
    </row>
    <row r="16" spans="1:30" s="7" customFormat="1" ht="157.5" x14ac:dyDescent="0.2">
      <c r="A16" s="35">
        <f>COUNTIF($AA$11:AA16,"ALTA")</f>
        <v>0</v>
      </c>
      <c r="B16" s="39">
        <f>IFERROR(VLOOKUP(AB16,'01-Inventario de Activos'!$A$13:$L$62,2,FALSE),"")</f>
        <v>5</v>
      </c>
      <c r="C16" s="37" t="str">
        <f>IFERROR(VLOOKUP(AB16,'01-Inventario de Activos'!$A$13:$L$62,3,FALSE),"")</f>
        <v>Informe de Evaluación anual del control Interno contable
(111500-0148)</v>
      </c>
      <c r="D16" s="37" t="str">
        <f>IFERROR(VLOOKUP(AB16,'01-Inventario de Activos'!$A$13:$L$62,4,FALSE),"")</f>
        <v>Es la información que debe presentar la Universidad a la Contaduría General de la Nación que  contiene el estado del control interno contable. (Decreto 1027 de 2007)</v>
      </c>
      <c r="E16" s="41" t="s">
        <v>301</v>
      </c>
      <c r="F16" s="43"/>
      <c r="G16" s="37" t="str">
        <f>IFERROR(VLOOKUP(AB16,'01-Inventario de Activos'!$A$13:$L$62,8,FALSE),"")</f>
        <v>Control Interno</v>
      </c>
      <c r="H16" s="37" t="str">
        <f>IFERROR(VLOOKUP(AB16,'01-Inventario de Activos'!$A$13:$L$62,7,FALSE),"")</f>
        <v>Control Interno</v>
      </c>
      <c r="I16" s="37" t="str">
        <f>IFERROR(VLOOKUP(AB16,'01-Inventario de Activos'!$A$13:$L$62,10,FALSE),"")</f>
        <v>Archivo de Gestión Control Interno
Archivo Central Gestión Documental</v>
      </c>
      <c r="J16" s="37" t="str">
        <f>IFERROR(VLOOKUP(AB16,'01-Inventario de Activos'!$A$13:$L$62,11,FALSE),"")</f>
        <v>Aplicativo CHIP (CGN)
Página Web OCI: http://www.utp.edu.co/controlinterno/sci/17/informes</v>
      </c>
      <c r="K16" s="37" t="str">
        <f>IFERROR(VLOOKUP(AB16,'01-Inventario de Activos'!$A$13:$L$62,12,FALSE),"")</f>
        <v>NA</v>
      </c>
      <c r="L16" s="41" t="s">
        <v>308</v>
      </c>
      <c r="M16" s="189" t="s">
        <v>309</v>
      </c>
      <c r="N16" s="13" t="s">
        <v>198</v>
      </c>
      <c r="O16" s="54">
        <f t="shared" si="0"/>
        <v>1</v>
      </c>
      <c r="P16" s="13" t="s">
        <v>335</v>
      </c>
      <c r="Q16" s="55">
        <v>42656</v>
      </c>
      <c r="R16" s="26" t="s">
        <v>332</v>
      </c>
      <c r="S16" s="13" t="s">
        <v>332</v>
      </c>
      <c r="T16" s="13" t="s">
        <v>187</v>
      </c>
      <c r="U16" s="54">
        <f t="shared" si="1"/>
        <v>1</v>
      </c>
      <c r="V16" s="219" t="s">
        <v>353</v>
      </c>
      <c r="W16" s="26" t="s">
        <v>174</v>
      </c>
      <c r="X16" s="54">
        <f t="shared" si="2"/>
        <v>3</v>
      </c>
      <c r="Y16" s="219" t="s">
        <v>366</v>
      </c>
      <c r="Z16" s="54">
        <f t="shared" si="3"/>
        <v>3</v>
      </c>
      <c r="AA16" s="23" t="str">
        <f t="shared" si="4"/>
        <v>BAJA</v>
      </c>
      <c r="AB16" s="34">
        <v>5</v>
      </c>
    </row>
    <row r="17" spans="1:28" s="7" customFormat="1" ht="204.75" x14ac:dyDescent="0.2">
      <c r="A17" s="35">
        <f>COUNTIF($AA$11:AA17,"ALTA")</f>
        <v>0</v>
      </c>
      <c r="B17" s="39">
        <f>IFERROR(VLOOKUP(AB17,'01-Inventario de Activos'!$A$13:$L$62,2,FALSE),"")</f>
        <v>6</v>
      </c>
      <c r="C17" s="37" t="str">
        <f>IFERROR(VLOOKUP(AB17,'01-Inventario de Activos'!$A$13:$L$62,3,FALSE),"")</f>
        <v>Certificación Ekogui
(111500-0148)</v>
      </c>
      <c r="D17" s="37" t="str">
        <f>IFERROR(VLOOKUP(AB17,'01-Inventario de Activos'!$A$13:$L$62,4,FALSE),"")</f>
        <v>Certificación emitida por control Interno sobre el cumplimiento de las del sistema Ekogui de la ANDJE</v>
      </c>
      <c r="E17" s="41" t="s">
        <v>301</v>
      </c>
      <c r="F17" s="43"/>
      <c r="G17" s="37" t="str">
        <f>IFERROR(VLOOKUP(AB17,'01-Inventario de Activos'!$A$13:$L$62,8,FALSE),"")</f>
        <v>Control Interno</v>
      </c>
      <c r="H17" s="37" t="str">
        <f>IFERROR(VLOOKUP(AB17,'01-Inventario de Activos'!$A$13:$L$62,7,FALSE),"")</f>
        <v>Control Interno</v>
      </c>
      <c r="I17" s="37" t="str">
        <f>IFERROR(VLOOKUP(AB17,'01-Inventario de Activos'!$A$13:$L$62,10,FALSE),"")</f>
        <v>Archivo de Gestión Control Interno
Archivo Central Gestión Documental</v>
      </c>
      <c r="J17" s="37" t="str">
        <f>IFERROR(VLOOKUP(AB17,'01-Inventario de Activos'!$A$13:$L$62,11,FALSE),"")</f>
        <v>Computadores de  Control Interno
Página Web OCI: https://www.utp.edu.co/controlinterno/normas/211/certificacion-ekogui</v>
      </c>
      <c r="K17" s="37" t="str">
        <f>IFERROR(VLOOKUP(AB17,'01-Inventario de Activos'!$A$13:$L$62,12,FALSE),"")</f>
        <v>NA</v>
      </c>
      <c r="L17" s="41" t="s">
        <v>308</v>
      </c>
      <c r="M17" s="184" t="s">
        <v>310</v>
      </c>
      <c r="N17" s="13" t="s">
        <v>198</v>
      </c>
      <c r="O17" s="54">
        <f t="shared" si="0"/>
        <v>1</v>
      </c>
      <c r="P17" s="13" t="s">
        <v>336</v>
      </c>
      <c r="Q17" s="55">
        <v>42656</v>
      </c>
      <c r="R17" s="26" t="s">
        <v>332</v>
      </c>
      <c r="S17" s="13" t="s">
        <v>332</v>
      </c>
      <c r="T17" s="13" t="s">
        <v>187</v>
      </c>
      <c r="U17" s="54">
        <f t="shared" si="1"/>
        <v>1</v>
      </c>
      <c r="V17" s="219" t="s">
        <v>354</v>
      </c>
      <c r="W17" s="26" t="s">
        <v>174</v>
      </c>
      <c r="X17" s="54">
        <f t="shared" si="2"/>
        <v>3</v>
      </c>
      <c r="Y17" s="219" t="s">
        <v>366</v>
      </c>
      <c r="Z17" s="54">
        <f t="shared" si="3"/>
        <v>3</v>
      </c>
      <c r="AA17" s="23" t="str">
        <f t="shared" si="4"/>
        <v>BAJA</v>
      </c>
      <c r="AB17" s="34">
        <v>6</v>
      </c>
    </row>
    <row r="18" spans="1:28" s="7" customFormat="1" ht="189" x14ac:dyDescent="0.2">
      <c r="A18" s="35">
        <f>COUNTIF($AA$11:AA18,"ALTA")</f>
        <v>0</v>
      </c>
      <c r="B18" s="39">
        <f>IFERROR(VLOOKUP(AB18,'01-Inventario de Activos'!$A$13:$L$62,2,FALSE),"")</f>
        <v>7</v>
      </c>
      <c r="C18" s="37" t="str">
        <f>IFERROR(VLOOKUP(AB18,'01-Inventario de Activos'!$A$13:$L$62,3,FALSE),"")</f>
        <v>Informe cumplimiento de licencia  software 
(111500-0148)</v>
      </c>
      <c r="D18" s="37" t="str">
        <f>IFERROR(VLOOKUP(AB18,'01-Inventario de Activos'!$A$13:$L$62,4,FALSE),"")</f>
        <v>Informe emitido por control interno sobre el cumplimiento  de las normas en materia de derecho de autor sobre programas de computador (software) que debe ser enviado a la Dirección Nacional de Derechos de autor</v>
      </c>
      <c r="E18" s="41" t="s">
        <v>301</v>
      </c>
      <c r="F18" s="43"/>
      <c r="G18" s="37" t="str">
        <f>IFERROR(VLOOKUP(AB18,'01-Inventario de Activos'!$A$13:$L$62,8,FALSE),"")</f>
        <v>Control Interno</v>
      </c>
      <c r="H18" s="37" t="str">
        <f>IFERROR(VLOOKUP(AB18,'01-Inventario de Activos'!$A$13:$L$62,7,FALSE),"")</f>
        <v>Control Interno</v>
      </c>
      <c r="I18" s="37" t="str">
        <f>IFERROR(VLOOKUP(AB18,'01-Inventario de Activos'!$A$13:$L$62,10,FALSE),"")</f>
        <v>Archivo de Gestión Control Interno
Archivo Central Gestión Documental</v>
      </c>
      <c r="J18" s="37" t="str">
        <f>IFERROR(VLOOKUP(AB18,'01-Inventario de Activos'!$A$13:$L$62,11,FALSE),"")</f>
        <v>Computadores de  Control Interno
Página Web OCI: https://www.utp.edu.co/controlinterno/informes/135/software</v>
      </c>
      <c r="K18" s="37" t="str">
        <f>IFERROR(VLOOKUP(AB18,'01-Inventario de Activos'!$A$13:$L$62,12,FALSE),"")</f>
        <v>NA</v>
      </c>
      <c r="L18" s="41" t="s">
        <v>308</v>
      </c>
      <c r="M18" s="184" t="s">
        <v>311</v>
      </c>
      <c r="N18" s="13" t="s">
        <v>198</v>
      </c>
      <c r="O18" s="54">
        <f t="shared" si="0"/>
        <v>1</v>
      </c>
      <c r="P18" s="13" t="s">
        <v>337</v>
      </c>
      <c r="Q18" s="55">
        <v>42656</v>
      </c>
      <c r="R18" s="26" t="s">
        <v>332</v>
      </c>
      <c r="S18" s="13" t="s">
        <v>332</v>
      </c>
      <c r="T18" s="13" t="s">
        <v>187</v>
      </c>
      <c r="U18" s="54">
        <f t="shared" si="1"/>
        <v>1</v>
      </c>
      <c r="V18" s="219" t="s">
        <v>355</v>
      </c>
      <c r="W18" s="26" t="s">
        <v>174</v>
      </c>
      <c r="X18" s="54">
        <f t="shared" si="2"/>
        <v>3</v>
      </c>
      <c r="Y18" s="219" t="s">
        <v>366</v>
      </c>
      <c r="Z18" s="54">
        <f t="shared" si="3"/>
        <v>3</v>
      </c>
      <c r="AA18" s="23" t="str">
        <f t="shared" si="4"/>
        <v>BAJA</v>
      </c>
      <c r="AB18" s="34">
        <v>7</v>
      </c>
    </row>
    <row r="19" spans="1:28" s="7" customFormat="1" ht="220.5" x14ac:dyDescent="0.2">
      <c r="A19" s="35">
        <f>COUNTIF($AA$11:AA19,"ALTA")</f>
        <v>0</v>
      </c>
      <c r="B19" s="39">
        <f>IFERROR(VLOOKUP(AB19,'01-Inventario de Activos'!$A$13:$L$62,2,FALSE),"")</f>
        <v>8</v>
      </c>
      <c r="C19" s="37" t="str">
        <f>IFERROR(VLOOKUP(AB19,'01-Inventario de Activos'!$A$13:$L$62,3,FALSE),"")</f>
        <v>Informe de PQRS
(111500-0148)</v>
      </c>
      <c r="D19" s="37" t="str">
        <f>IFERROR(VLOOKUP(AB19,'01-Inventario de Activos'!$A$13:$L$62,4,FALSE),"")</f>
        <v>Informe emitido por control interno sobre el funcionamiento del sistema PQRS, con el fin de verificar que  la atención se preste de acuerdo
con las normas legales vigente.</v>
      </c>
      <c r="E19" s="41" t="s">
        <v>301</v>
      </c>
      <c r="F19" s="43"/>
      <c r="G19" s="37" t="str">
        <f>IFERROR(VLOOKUP(AB19,'01-Inventario de Activos'!$A$13:$L$62,8,FALSE),"")</f>
        <v>Control Interno</v>
      </c>
      <c r="H19" s="37" t="str">
        <f>IFERROR(VLOOKUP(AB19,'01-Inventario de Activos'!$A$13:$L$62,7,FALSE),"")</f>
        <v>Control Interno</v>
      </c>
      <c r="I19" s="37" t="str">
        <f>IFERROR(VLOOKUP(AB19,'01-Inventario de Activos'!$A$13:$L$62,10,FALSE),"")</f>
        <v>Archivo de Gestión Control Interno
Archivo Central Gestión Documental</v>
      </c>
      <c r="J19" s="37" t="str">
        <f>IFERROR(VLOOKUP(AB19,'01-Inventario de Activos'!$A$13:$L$62,11,FALSE),"")</f>
        <v>Computadores de  Control Interno
Página Web OCI: http://www.utp.edu.co/controlinterno/informes/205/seguimiento-al-sistema-pqr</v>
      </c>
      <c r="K19" s="37" t="str">
        <f>IFERROR(VLOOKUP(AB19,'01-Inventario de Activos'!$A$13:$L$62,12,FALSE),"")</f>
        <v>NA</v>
      </c>
      <c r="L19" s="41" t="s">
        <v>308</v>
      </c>
      <c r="M19" s="184" t="s">
        <v>312</v>
      </c>
      <c r="N19" s="13" t="s">
        <v>198</v>
      </c>
      <c r="O19" s="54">
        <f t="shared" si="0"/>
        <v>1</v>
      </c>
      <c r="P19" s="13" t="s">
        <v>338</v>
      </c>
      <c r="Q19" s="55">
        <v>42656</v>
      </c>
      <c r="R19" s="26" t="s">
        <v>332</v>
      </c>
      <c r="S19" s="13" t="s">
        <v>332</v>
      </c>
      <c r="T19" s="13" t="s">
        <v>187</v>
      </c>
      <c r="U19" s="54">
        <f t="shared" si="1"/>
        <v>1</v>
      </c>
      <c r="V19" s="219" t="s">
        <v>356</v>
      </c>
      <c r="W19" s="26" t="s">
        <v>174</v>
      </c>
      <c r="X19" s="54">
        <f t="shared" si="2"/>
        <v>3</v>
      </c>
      <c r="Y19" s="219" t="s">
        <v>366</v>
      </c>
      <c r="Z19" s="54">
        <f t="shared" si="3"/>
        <v>3</v>
      </c>
      <c r="AA19" s="23" t="str">
        <f t="shared" si="4"/>
        <v>BAJA</v>
      </c>
      <c r="AB19" s="34">
        <v>8</v>
      </c>
    </row>
    <row r="20" spans="1:28" s="7" customFormat="1" ht="189" x14ac:dyDescent="0.2">
      <c r="A20" s="35">
        <f>COUNTIF($AA$11:AA20,"ALTA")</f>
        <v>0</v>
      </c>
      <c r="B20" s="39">
        <f>IFERROR(VLOOKUP(AB20,'01-Inventario de Activos'!$A$13:$L$62,2,FALSE),"")</f>
        <v>9</v>
      </c>
      <c r="C20" s="37" t="str">
        <f>IFERROR(VLOOKUP(AB20,'01-Inventario de Activos'!$A$13:$L$62,3,FALSE),"")</f>
        <v>Informe de Austeridad y eficiencia en el gasto público
(111500-0148)</v>
      </c>
      <c r="D20" s="37" t="str">
        <f>IFERROR(VLOOKUP(AB20,'01-Inventario de Activos'!$A$13:$L$62,4,FALSE),"")</f>
        <v>Informe emitido por control interno sobre el cumplimiento de las disposiciones establecidas por la Universidad en materia de austeridad y eficiencia en el gasto público.</v>
      </c>
      <c r="E20" s="41" t="s">
        <v>301</v>
      </c>
      <c r="F20" s="43"/>
      <c r="G20" s="37" t="str">
        <f>IFERROR(VLOOKUP(AB20,'01-Inventario de Activos'!$A$13:$L$62,8,FALSE),"")</f>
        <v>Control Interno</v>
      </c>
      <c r="H20" s="37" t="str">
        <f>IFERROR(VLOOKUP(AB20,'01-Inventario de Activos'!$A$13:$L$62,7,FALSE),"")</f>
        <v>Control Interno</v>
      </c>
      <c r="I20" s="37" t="str">
        <f>IFERROR(VLOOKUP(AB20,'01-Inventario de Activos'!$A$13:$L$62,10,FALSE),"")</f>
        <v>Archivo de Gestión Control Interno
Archivo Central Gestión Documental</v>
      </c>
      <c r="J20" s="37" t="str">
        <f>IFERROR(VLOOKUP(AB20,'01-Inventario de Activos'!$A$13:$L$62,11,FALSE),"")</f>
        <v>Computadores de  Control Interno
Página Web OCI: http://www.utp.edu.co/controlinterno/informes/29/austeridad</v>
      </c>
      <c r="K20" s="37" t="str">
        <f>IFERROR(VLOOKUP(AB20,'01-Inventario de Activos'!$A$13:$L$62,12,FALSE),"")</f>
        <v>NA</v>
      </c>
      <c r="L20" s="41" t="s">
        <v>313</v>
      </c>
      <c r="M20" s="184" t="s">
        <v>314</v>
      </c>
      <c r="N20" s="26" t="s">
        <v>198</v>
      </c>
      <c r="O20" s="54">
        <f t="shared" si="0"/>
        <v>1</v>
      </c>
      <c r="P20" s="13" t="s">
        <v>339</v>
      </c>
      <c r="Q20" s="55">
        <v>42656</v>
      </c>
      <c r="R20" s="26" t="s">
        <v>332</v>
      </c>
      <c r="S20" s="13" t="s">
        <v>332</v>
      </c>
      <c r="T20" s="26" t="s">
        <v>187</v>
      </c>
      <c r="U20" s="54">
        <f t="shared" si="1"/>
        <v>1</v>
      </c>
      <c r="V20" s="219" t="s">
        <v>356</v>
      </c>
      <c r="W20" s="26" t="s">
        <v>174</v>
      </c>
      <c r="X20" s="54">
        <f t="shared" si="2"/>
        <v>3</v>
      </c>
      <c r="Y20" s="219" t="s">
        <v>366</v>
      </c>
      <c r="Z20" s="54">
        <f t="shared" si="3"/>
        <v>3</v>
      </c>
      <c r="AA20" s="23" t="str">
        <f t="shared" si="4"/>
        <v>BAJA</v>
      </c>
      <c r="AB20" s="34">
        <v>9</v>
      </c>
    </row>
    <row r="21" spans="1:28" s="7" customFormat="1" ht="204.75" x14ac:dyDescent="0.2">
      <c r="A21" s="35">
        <f>COUNTIF($AA$11:AA21,"ALTA")</f>
        <v>0</v>
      </c>
      <c r="B21" s="39">
        <f>IFERROR(VLOOKUP(AB21,'01-Inventario de Activos'!$A$13:$L$62,2,FALSE),"")</f>
        <v>10</v>
      </c>
      <c r="C21" s="37" t="str">
        <f>IFERROR(VLOOKUP(AB21,'01-Inventario de Activos'!$A$13:$L$62,3,FALSE),"")</f>
        <v>Informe de Plan de Atención al Ciudadano y Transparencia Organizacional
(111500-0148)</v>
      </c>
      <c r="D21" s="37" t="str">
        <f>IFERROR(VLOOKUP(AB21,'01-Inventario de Activos'!$A$13:$L$62,4,FALSE),"")</f>
        <v>Informe emitido por Control Interno para  evaluar el cumplimiento de las  actividades establecidas en el Plan Anticorrupción y de Atención al Ciudadano (PACTO UTP)</v>
      </c>
      <c r="E21" s="41" t="s">
        <v>301</v>
      </c>
      <c r="F21" s="43"/>
      <c r="G21" s="37" t="str">
        <f>IFERROR(VLOOKUP(AB21,'01-Inventario de Activos'!$A$13:$L$62,8,FALSE),"")</f>
        <v>Control Interno</v>
      </c>
      <c r="H21" s="37" t="str">
        <f>IFERROR(VLOOKUP(AB21,'01-Inventario de Activos'!$A$13:$L$62,7,FALSE),"")</f>
        <v>Control Interno</v>
      </c>
      <c r="I21" s="37" t="str">
        <f>IFERROR(VLOOKUP(AB21,'01-Inventario de Activos'!$A$13:$L$62,10,FALSE),"")</f>
        <v>Archivo de Gestión Control Interno
Archivo Central Gestión Documental</v>
      </c>
      <c r="J21" s="37" t="str">
        <f>IFERROR(VLOOKUP(AB21,'01-Inventario de Activos'!$A$13:$L$62,11,FALSE),"")</f>
        <v>Computadores de  Control Interno
Página Web OCI: http://www.utp.edu.co/controlinterno/informes/203/seguimiento-pacto</v>
      </c>
      <c r="K21" s="37" t="str">
        <f>IFERROR(VLOOKUP(AB21,'01-Inventario de Activos'!$A$13:$L$62,12,FALSE),"")</f>
        <v>NA</v>
      </c>
      <c r="L21" s="41" t="s">
        <v>315</v>
      </c>
      <c r="M21" s="184" t="s">
        <v>316</v>
      </c>
      <c r="N21" s="13" t="s">
        <v>198</v>
      </c>
      <c r="O21" s="54">
        <f t="shared" si="0"/>
        <v>1</v>
      </c>
      <c r="P21" s="13" t="s">
        <v>340</v>
      </c>
      <c r="Q21" s="55">
        <v>42656</v>
      </c>
      <c r="R21" s="26" t="s">
        <v>332</v>
      </c>
      <c r="S21" s="13" t="s">
        <v>332</v>
      </c>
      <c r="T21" s="13" t="s">
        <v>187</v>
      </c>
      <c r="U21" s="54">
        <f t="shared" si="1"/>
        <v>1</v>
      </c>
      <c r="V21" s="219" t="s">
        <v>356</v>
      </c>
      <c r="W21" s="26" t="s">
        <v>174</v>
      </c>
      <c r="X21" s="54">
        <f t="shared" si="2"/>
        <v>3</v>
      </c>
      <c r="Y21" s="219" t="s">
        <v>366</v>
      </c>
      <c r="Z21" s="54">
        <f t="shared" si="3"/>
        <v>3</v>
      </c>
      <c r="AA21" s="23" t="str">
        <f t="shared" si="4"/>
        <v>BAJA</v>
      </c>
      <c r="AB21" s="34">
        <v>10</v>
      </c>
    </row>
    <row r="22" spans="1:28" s="7" customFormat="1" ht="189" x14ac:dyDescent="0.2">
      <c r="A22" s="35">
        <f>COUNTIF($AA$11:AA22,"ALTA")</f>
        <v>0</v>
      </c>
      <c r="B22" s="39">
        <f>IFERROR(VLOOKUP(AB22,'01-Inventario de Activos'!$A$13:$L$62,2,FALSE),"")</f>
        <v>11</v>
      </c>
      <c r="C22" s="37" t="str">
        <f>IFERROR(VLOOKUP(AB22,'01-Inventario de Activos'!$A$13:$L$62,3,FALSE),"")</f>
        <v>Informe de evaluación de audiencia pública
(111500-0148)</v>
      </c>
      <c r="D22" s="37" t="str">
        <f>IFERROR(VLOOKUP(AB22,'01-Inventario de Activos'!$A$13:$L$62,4,FALSE),"")</f>
        <v>Informe emitido por Control Interno para  evaluar los estandares establecidos por la Universidad para la realización de la audiencia pública de rendición de cuentas a la ciudadanía (Informe - Evaluacion del proceso de rendición de cuenta a la ciudadanía 1115 - F14)</v>
      </c>
      <c r="E22" s="41" t="s">
        <v>301</v>
      </c>
      <c r="F22" s="43"/>
      <c r="G22" s="37" t="str">
        <f>IFERROR(VLOOKUP(AB22,'01-Inventario de Activos'!$A$13:$L$62,8,FALSE),"")</f>
        <v>Control Interno</v>
      </c>
      <c r="H22" s="37" t="str">
        <f>IFERROR(VLOOKUP(AB22,'01-Inventario de Activos'!$A$13:$L$62,7,FALSE),"")</f>
        <v>Control Interno</v>
      </c>
      <c r="I22" s="37" t="str">
        <f>IFERROR(VLOOKUP(AB22,'01-Inventario de Activos'!$A$13:$L$62,10,FALSE),"")</f>
        <v>Archivo de Gestión Control Interno
Archivo Central Gestión Documental</v>
      </c>
      <c r="J22" s="37" t="str">
        <f>IFERROR(VLOOKUP(AB22,'01-Inventario de Activos'!$A$13:$L$62,11,FALSE),"")</f>
        <v>Computadores de  Control Interno
Página Web OCI: http://www.utp.edu.co/controlinterno/informes/31/otros</v>
      </c>
      <c r="K22" s="37" t="str">
        <f>IFERROR(VLOOKUP(AB22,'01-Inventario de Activos'!$A$13:$L$62,12,FALSE),"")</f>
        <v>NA</v>
      </c>
      <c r="L22" s="41" t="s">
        <v>308</v>
      </c>
      <c r="M22" s="184" t="s">
        <v>316</v>
      </c>
      <c r="N22" s="13" t="s">
        <v>198</v>
      </c>
      <c r="O22" s="54">
        <f t="shared" si="0"/>
        <v>1</v>
      </c>
      <c r="P22" s="13" t="s">
        <v>341</v>
      </c>
      <c r="Q22" s="55">
        <v>42656</v>
      </c>
      <c r="R22" s="26" t="s">
        <v>332</v>
      </c>
      <c r="S22" s="13" t="s">
        <v>332</v>
      </c>
      <c r="T22" s="13" t="s">
        <v>187</v>
      </c>
      <c r="U22" s="54">
        <f t="shared" si="1"/>
        <v>1</v>
      </c>
      <c r="V22" s="219" t="s">
        <v>356</v>
      </c>
      <c r="W22" s="26" t="s">
        <v>174</v>
      </c>
      <c r="X22" s="54">
        <f t="shared" si="2"/>
        <v>3</v>
      </c>
      <c r="Y22" s="219" t="s">
        <v>366</v>
      </c>
      <c r="Z22" s="54">
        <f t="shared" si="3"/>
        <v>3</v>
      </c>
      <c r="AA22" s="23" t="str">
        <f t="shared" si="4"/>
        <v>BAJA</v>
      </c>
      <c r="AB22" s="34">
        <v>11</v>
      </c>
    </row>
    <row r="23" spans="1:28" s="7" customFormat="1" ht="189" x14ac:dyDescent="0.2">
      <c r="A23" s="35">
        <f>COUNTIF($AA$11:AA23,"ALTA")</f>
        <v>0</v>
      </c>
      <c r="B23" s="39">
        <f>IFERROR(VLOOKUP(AB23,'01-Inventario de Activos'!$A$13:$L$62,2,FALSE),"")</f>
        <v>12</v>
      </c>
      <c r="C23" s="37" t="str">
        <f>IFERROR(VLOOKUP(AB23,'01-Inventario de Activos'!$A$13:$L$62,3,FALSE),"")</f>
        <v>Informe cuatrimestral sobre el estado de control interno
(111500-0148)</v>
      </c>
      <c r="D23" s="37" t="str">
        <f>IFERROR(VLOOKUP(AB23,'01-Inventario de Activos'!$A$13:$L$62,4,FALSE),"")</f>
        <v>Informes emitidos por Control Interno para evaluar el estado del sistema de control interno en la Universidad.</v>
      </c>
      <c r="E23" s="41" t="s">
        <v>301</v>
      </c>
      <c r="F23" s="43"/>
      <c r="G23" s="37" t="str">
        <f>IFERROR(VLOOKUP(AB23,'01-Inventario de Activos'!$A$13:$L$62,8,FALSE),"")</f>
        <v>Control Interno</v>
      </c>
      <c r="H23" s="37" t="str">
        <f>IFERROR(VLOOKUP(AB23,'01-Inventario de Activos'!$A$13:$L$62,7,FALSE),"")</f>
        <v>Control Interno</v>
      </c>
      <c r="I23" s="37" t="str">
        <f>IFERROR(VLOOKUP(AB23,'01-Inventario de Activos'!$A$13:$L$62,10,FALSE),"")</f>
        <v>Archivo de Gestión Control Interno
Archivo Central Gestión Documental</v>
      </c>
      <c r="J23" s="37" t="str">
        <f>IFERROR(VLOOKUP(AB23,'01-Inventario de Activos'!$A$13:$L$62,11,FALSE),"")</f>
        <v>Computadores de  Control Interno
Página Web OCI: http://www.utp.edu.co/controlinterno/informes/31/otros</v>
      </c>
      <c r="K23" s="37" t="str">
        <f>IFERROR(VLOOKUP(AB23,'01-Inventario de Activos'!$A$13:$L$62,12,FALSE),"")</f>
        <v>NA</v>
      </c>
      <c r="L23" s="41" t="s">
        <v>317</v>
      </c>
      <c r="M23" s="184" t="s">
        <v>316</v>
      </c>
      <c r="N23" s="13" t="s">
        <v>198</v>
      </c>
      <c r="O23" s="54">
        <f t="shared" si="0"/>
        <v>1</v>
      </c>
      <c r="P23" s="13" t="s">
        <v>342</v>
      </c>
      <c r="Q23" s="55">
        <v>43396</v>
      </c>
      <c r="R23" s="26" t="s">
        <v>332</v>
      </c>
      <c r="S23" s="13" t="s">
        <v>332</v>
      </c>
      <c r="T23" s="13" t="s">
        <v>187</v>
      </c>
      <c r="U23" s="54">
        <f t="shared" si="1"/>
        <v>1</v>
      </c>
      <c r="V23" s="219" t="s">
        <v>356</v>
      </c>
      <c r="W23" s="26" t="s">
        <v>174</v>
      </c>
      <c r="X23" s="54">
        <f t="shared" si="2"/>
        <v>3</v>
      </c>
      <c r="Y23" s="219" t="s">
        <v>366</v>
      </c>
      <c r="Z23" s="54">
        <f t="shared" si="3"/>
        <v>3</v>
      </c>
      <c r="AA23" s="23" t="str">
        <f t="shared" si="4"/>
        <v>BAJA</v>
      </c>
      <c r="AB23" s="34">
        <v>12</v>
      </c>
    </row>
    <row r="24" spans="1:28" s="7" customFormat="1" ht="157.5" x14ac:dyDescent="0.2">
      <c r="A24" s="35">
        <f>COUNTIF($AA$11:AA24,"ALTA")</f>
        <v>0</v>
      </c>
      <c r="B24" s="39">
        <f>IFERROR(VLOOKUP(AB24,'01-Inventario de Activos'!$A$13:$L$62,2,FALSE),"")</f>
        <v>13</v>
      </c>
      <c r="C24" s="37" t="str">
        <f>IFERROR(VLOOKUP(AB24,'01-Inventario de Activos'!$A$13:$L$62,3,FALSE),"")</f>
        <v>Arqueos de caja menor
(111500-0148)</v>
      </c>
      <c r="D24" s="37" t="str">
        <f>IFERROR(VLOOKUP(AB24,'01-Inventario de Activos'!$A$13:$L$62,4,FALSE),"")</f>
        <v>Registros que contienen información sobre los Arqueos de Caja menor que debe realizar Control Interno a las cajas menores oficialmente constituidas en la Universidad (Arqueo de caja menor  1115-F01 y anexos)</v>
      </c>
      <c r="E24" s="41" t="s">
        <v>301</v>
      </c>
      <c r="F24" s="43"/>
      <c r="G24" s="37" t="str">
        <f>IFERROR(VLOOKUP(AB24,'01-Inventario de Activos'!$A$13:$L$62,8,FALSE),"")</f>
        <v>Control Interno</v>
      </c>
      <c r="H24" s="37" t="str">
        <f>IFERROR(VLOOKUP(AB24,'01-Inventario de Activos'!$A$13:$L$62,7,FALSE),"")</f>
        <v>Control Interno</v>
      </c>
      <c r="I24" s="37" t="str">
        <f>IFERROR(VLOOKUP(AB24,'01-Inventario de Activos'!$A$13:$L$62,10,FALSE),"")</f>
        <v>Archivo de Gestión Control Interno
Archivo Central Gestión Documental</v>
      </c>
      <c r="J24" s="37" t="str">
        <f>IFERROR(VLOOKUP(AB24,'01-Inventario de Activos'!$A$13:$L$62,11,FALSE),"")</f>
        <v>NA</v>
      </c>
      <c r="K24" s="37" t="str">
        <f>IFERROR(VLOOKUP(AB24,'01-Inventario de Activos'!$A$13:$L$62,12,FALSE),"")</f>
        <v>NA</v>
      </c>
      <c r="L24" s="41" t="s">
        <v>313</v>
      </c>
      <c r="M24" s="189" t="s">
        <v>318</v>
      </c>
      <c r="N24" s="13" t="s">
        <v>198</v>
      </c>
      <c r="O24" s="54">
        <f t="shared" si="0"/>
        <v>1</v>
      </c>
      <c r="P24" s="214" t="s">
        <v>223</v>
      </c>
      <c r="Q24" s="55">
        <v>43396</v>
      </c>
      <c r="R24" s="215" t="s">
        <v>343</v>
      </c>
      <c r="S24" s="13" t="s">
        <v>332</v>
      </c>
      <c r="T24" s="13" t="s">
        <v>174</v>
      </c>
      <c r="U24" s="54">
        <f t="shared" si="1"/>
        <v>3</v>
      </c>
      <c r="V24" s="219" t="s">
        <v>357</v>
      </c>
      <c r="W24" s="26" t="s">
        <v>174</v>
      </c>
      <c r="X24" s="54">
        <f t="shared" si="2"/>
        <v>3</v>
      </c>
      <c r="Y24" s="219" t="s">
        <v>365</v>
      </c>
      <c r="Z24" s="54">
        <f t="shared" si="3"/>
        <v>9</v>
      </c>
      <c r="AA24" s="23" t="str">
        <f t="shared" si="4"/>
        <v>MEDIA</v>
      </c>
      <c r="AB24" s="34">
        <v>13</v>
      </c>
    </row>
    <row r="25" spans="1:28" s="7" customFormat="1" ht="189" x14ac:dyDescent="0.2">
      <c r="A25" s="35">
        <f>COUNTIF($AA$11:AA25,"ALTA")</f>
        <v>0</v>
      </c>
      <c r="B25" s="39">
        <f>IFERROR(VLOOKUP(AB25,'01-Inventario de Activos'!$A$13:$L$62,2,FALSE),"")</f>
        <v>14</v>
      </c>
      <c r="C25" s="37" t="str">
        <f>IFERROR(VLOOKUP(AB25,'01-Inventario de Activos'!$A$13:$L$62,3,FALSE),"")</f>
        <v>Programa de Auditoria de Control Interno
(111500-0148)</v>
      </c>
      <c r="D25" s="37" t="str">
        <f>IFERROR(VLOOKUP(AB25,'01-Inventario de Activos'!$A$13:$L$62,4,FALSE),"")</f>
        <v>Contiene la programación de las auditorias que se realizaran por control interno en una vigencia (Programa de Auditoria 1115-F11 y análisis de riesgos - Seguimiento a planes de mejoramiento concertados 1115-F15)</v>
      </c>
      <c r="E25" s="41" t="s">
        <v>301</v>
      </c>
      <c r="F25" s="43"/>
      <c r="G25" s="37" t="str">
        <f>IFERROR(VLOOKUP(AB25,'01-Inventario de Activos'!$A$13:$L$62,8,FALSE),"")</f>
        <v>Control Interno</v>
      </c>
      <c r="H25" s="37" t="str">
        <f>IFERROR(VLOOKUP(AB25,'01-Inventario de Activos'!$A$13:$L$62,7,FALSE),"")</f>
        <v>Control Interno</v>
      </c>
      <c r="I25" s="37" t="str">
        <f>IFERROR(VLOOKUP(AB25,'01-Inventario de Activos'!$A$13:$L$62,10,FALSE),"")</f>
        <v>NA</v>
      </c>
      <c r="J25" s="37" t="str">
        <f>IFERROR(VLOOKUP(AB25,'01-Inventario de Activos'!$A$13:$L$62,11,FALSE),"")</f>
        <v>Computadores de Control Interno
Página Web OCI: 
http://www.utp.edu.co/controlinterno/sin-categoria/3/planes</v>
      </c>
      <c r="K25" s="37" t="str">
        <f>IFERROR(VLOOKUP(AB25,'01-Inventario de Activos'!$A$13:$L$62,12,FALSE),"")</f>
        <v>NA</v>
      </c>
      <c r="L25" s="41" t="s">
        <v>319</v>
      </c>
      <c r="M25" s="184" t="s">
        <v>320</v>
      </c>
      <c r="N25" s="13" t="s">
        <v>198</v>
      </c>
      <c r="O25" s="54">
        <f t="shared" si="0"/>
        <v>1</v>
      </c>
      <c r="P25" s="13" t="s">
        <v>341</v>
      </c>
      <c r="Q25" s="55">
        <v>42656</v>
      </c>
      <c r="R25" s="13" t="s">
        <v>332</v>
      </c>
      <c r="S25" s="13" t="s">
        <v>332</v>
      </c>
      <c r="T25" s="13" t="s">
        <v>181</v>
      </c>
      <c r="U25" s="54">
        <f t="shared" si="1"/>
        <v>2</v>
      </c>
      <c r="V25" s="219" t="s">
        <v>358</v>
      </c>
      <c r="W25" s="26" t="s">
        <v>174</v>
      </c>
      <c r="X25" s="54">
        <f t="shared" si="2"/>
        <v>3</v>
      </c>
      <c r="Y25" s="219" t="s">
        <v>365</v>
      </c>
      <c r="Z25" s="54">
        <f t="shared" si="3"/>
        <v>6</v>
      </c>
      <c r="AA25" s="23" t="str">
        <f t="shared" si="4"/>
        <v>MEDIA</v>
      </c>
      <c r="AB25" s="34">
        <v>14</v>
      </c>
    </row>
    <row r="26" spans="1:28" s="7" customFormat="1" ht="158.25" thickBot="1" x14ac:dyDescent="0.25">
      <c r="A26" s="35">
        <f>COUNTIF($AA$11:AA26,"ALTA")</f>
        <v>1</v>
      </c>
      <c r="B26" s="39">
        <f>IFERROR(VLOOKUP(AB26,'01-Inventario de Activos'!$A$13:$L$62,2,FALSE),"")</f>
        <v>15</v>
      </c>
      <c r="C26" s="37" t="str">
        <f>IFERROR(VLOOKUP(AB26,'01-Inventario de Activos'!$A$13:$L$62,3,FALSE),"")</f>
        <v>Carpetas de auditoria, evaluación y verificación 
(111500-0148)</v>
      </c>
      <c r="D26" s="37" t="str">
        <f>IFERROR(VLOOKUP(AB26,'01-Inventario de Activos'!$A$13:$L$62,4,FALSE),"")</f>
        <v>Son las carpetas que contienen los documentos soporte que evidencian  los procesos de auditoria, evaluación y verificación, así como las hojas de trabajo de Control Interno
(Hojas de trabajo - Planeación de auditoría 1115-F13)</v>
      </c>
      <c r="E26" s="41" t="s">
        <v>301</v>
      </c>
      <c r="F26" s="43"/>
      <c r="G26" s="37" t="str">
        <f>IFERROR(VLOOKUP(AB26,'01-Inventario de Activos'!$A$13:$L$62,8,FALSE),"")</f>
        <v>Control Interno</v>
      </c>
      <c r="H26" s="37" t="str">
        <f>IFERROR(VLOOKUP(AB26,'01-Inventario de Activos'!$A$13:$L$62,7,FALSE),"")</f>
        <v>Control Interno</v>
      </c>
      <c r="I26" s="37" t="str">
        <f>IFERROR(VLOOKUP(AB26,'01-Inventario de Activos'!$A$13:$L$62,10,FALSE),"")</f>
        <v>Archivo de Gestión Control Interno
Archivo Central Gestión Documental</v>
      </c>
      <c r="J26" s="37" t="str">
        <f>IFERROR(VLOOKUP(AB26,'01-Inventario de Activos'!$A$13:$L$62,11,FALSE),"")</f>
        <v>Computadores de Control Interno</v>
      </c>
      <c r="K26" s="37" t="str">
        <f>IFERROR(VLOOKUP(AB26,'01-Inventario de Activos'!$A$13:$L$62,12,FALSE),"")</f>
        <v>NA</v>
      </c>
      <c r="L26" s="41" t="s">
        <v>321</v>
      </c>
      <c r="M26" s="184" t="s">
        <v>322</v>
      </c>
      <c r="N26" s="13" t="s">
        <v>201</v>
      </c>
      <c r="O26" s="54">
        <f t="shared" ref="O26:O58" si="5">IF(N26="RESERVADA",5,IF(N26="PÚBLICA",1,IF(N26="CLASIFICADA",3,0)))</f>
        <v>5</v>
      </c>
      <c r="P26" s="216" t="s">
        <v>344</v>
      </c>
      <c r="Q26" s="55">
        <v>42656</v>
      </c>
      <c r="R26" s="26" t="s">
        <v>343</v>
      </c>
      <c r="S26" s="13" t="s">
        <v>345</v>
      </c>
      <c r="T26" s="13" t="s">
        <v>174</v>
      </c>
      <c r="U26" s="54">
        <f t="shared" ref="U26:U55" si="6">IF(T26="ALTA",3,IF(T26="MEDIA",2,IF(T26="BAJA",1,0)))</f>
        <v>3</v>
      </c>
      <c r="V26" s="219" t="s">
        <v>359</v>
      </c>
      <c r="W26" s="26" t="s">
        <v>187</v>
      </c>
      <c r="X26" s="54">
        <f t="shared" si="2"/>
        <v>1</v>
      </c>
      <c r="Y26" s="219" t="s">
        <v>365</v>
      </c>
      <c r="Z26" s="54">
        <f t="shared" ref="Z26:Z61" si="7">O26*U26*X26</f>
        <v>15</v>
      </c>
      <c r="AA26" s="23" t="str">
        <f t="shared" si="4"/>
        <v>ALTA</v>
      </c>
      <c r="AB26" s="34">
        <v>15</v>
      </c>
    </row>
    <row r="27" spans="1:28" s="7" customFormat="1" ht="157.5" x14ac:dyDescent="0.2">
      <c r="A27" s="35">
        <f>COUNTIF($AA$11:AA27,"ALTA")</f>
        <v>1</v>
      </c>
      <c r="B27" s="39">
        <f>IFERROR(VLOOKUP(AB27,'01-Inventario de Activos'!$A$13:$L$62,2,FALSE),"")</f>
        <v>16</v>
      </c>
      <c r="C27" s="37" t="str">
        <f>IFERROR(VLOOKUP(AB27,'01-Inventario de Activos'!$A$13:$L$62,3,FALSE),"")</f>
        <v>Informes de auditorias internas, evaluación y verificación
(111500-0148)</v>
      </c>
      <c r="D27" s="37" t="str">
        <f>IFERROR(VLOOKUP(AB27,'01-Inventario de Activos'!$A$13:$L$62,4,FALSE),"")</f>
        <v>Informes de las  auditorias, evaluación y verificación que realiza la Oficina de Control interno a los procesos  de la Universidad 
(Informes de auditoria, verificación y evaluación -  Informe plan de mejora 1115-F01 - Seguimiento 1115-F03-02)</v>
      </c>
      <c r="E27" s="41" t="s">
        <v>301</v>
      </c>
      <c r="F27" s="43"/>
      <c r="G27" s="37" t="str">
        <f>IFERROR(VLOOKUP(AB27,'01-Inventario de Activos'!$A$13:$L$62,8,FALSE),"")</f>
        <v>Control Interno</v>
      </c>
      <c r="H27" s="37" t="str">
        <f>IFERROR(VLOOKUP(AB27,'01-Inventario de Activos'!$A$13:$L$62,7,FALSE),"")</f>
        <v>Control Interno</v>
      </c>
      <c r="I27" s="37" t="str">
        <f>IFERROR(VLOOKUP(AB27,'01-Inventario de Activos'!$A$13:$L$62,10,FALSE),"")</f>
        <v>Archivo de Gestión Control Interno
Archivo Central Gestión Documental</v>
      </c>
      <c r="J27" s="37" t="str">
        <f>IFERROR(VLOOKUP(AB27,'01-Inventario de Activos'!$A$13:$L$62,11,FALSE),"")</f>
        <v>Computadores de Control Interno</v>
      </c>
      <c r="K27" s="37" t="str">
        <f>IFERROR(VLOOKUP(AB27,'01-Inventario de Activos'!$A$13:$L$62,12,FALSE),"")</f>
        <v>NA</v>
      </c>
      <c r="L27" s="41" t="s">
        <v>323</v>
      </c>
      <c r="M27" s="184" t="s">
        <v>318</v>
      </c>
      <c r="N27" s="13" t="s">
        <v>198</v>
      </c>
      <c r="O27" s="54">
        <f t="shared" si="5"/>
        <v>1</v>
      </c>
      <c r="P27" s="13" t="s">
        <v>341</v>
      </c>
      <c r="Q27" s="55">
        <v>42656</v>
      </c>
      <c r="R27" s="13" t="s">
        <v>332</v>
      </c>
      <c r="S27" s="13" t="s">
        <v>332</v>
      </c>
      <c r="T27" s="13" t="s">
        <v>174</v>
      </c>
      <c r="U27" s="54">
        <f t="shared" si="6"/>
        <v>3</v>
      </c>
      <c r="V27" s="219" t="s">
        <v>357</v>
      </c>
      <c r="W27" s="26" t="s">
        <v>181</v>
      </c>
      <c r="X27" s="54">
        <f t="shared" si="2"/>
        <v>2</v>
      </c>
      <c r="Y27" s="219" t="s">
        <v>365</v>
      </c>
      <c r="Z27" s="54">
        <f t="shared" si="7"/>
        <v>6</v>
      </c>
      <c r="AA27" s="23" t="str">
        <f t="shared" si="4"/>
        <v>MEDIA</v>
      </c>
      <c r="AB27" s="34">
        <v>16</v>
      </c>
    </row>
    <row r="28" spans="1:28" s="7" customFormat="1" ht="157.5" x14ac:dyDescent="0.2">
      <c r="A28" s="35">
        <f>COUNTIF($AA$11:AA28,"ALTA")</f>
        <v>1</v>
      </c>
      <c r="B28" s="39">
        <f>IFERROR(VLOOKUP(AB28,'01-Inventario de Activos'!$A$13:$L$62,2,FALSE),"")</f>
        <v>17</v>
      </c>
      <c r="C28" s="37" t="str">
        <f>IFERROR(VLOOKUP(AB28,'01-Inventario de Activos'!$A$13:$L$62,3,FALSE),"")</f>
        <v>Fichas de auditoria</v>
      </c>
      <c r="D28" s="37" t="str">
        <f>IFERROR(VLOOKUP(AB28,'01-Inventario de Activos'!$A$13:$L$62,4,FALSE),"")</f>
        <v xml:space="preserve">Contiene el informe del resumen de las auditorias, evaluaciones y verificaciones que sobre un semestre realiza Control Interno  </v>
      </c>
      <c r="E28" s="41" t="s">
        <v>301</v>
      </c>
      <c r="F28" s="43"/>
      <c r="G28" s="37" t="str">
        <f>IFERROR(VLOOKUP(AB28,'01-Inventario de Activos'!$A$13:$L$62,8,FALSE),"")</f>
        <v>Control Interno</v>
      </c>
      <c r="H28" s="37" t="str">
        <f>IFERROR(VLOOKUP(AB28,'01-Inventario de Activos'!$A$13:$L$62,7,FALSE),"")</f>
        <v>Control Interno</v>
      </c>
      <c r="I28" s="37" t="str">
        <f>IFERROR(VLOOKUP(AB28,'01-Inventario de Activos'!$A$13:$L$62,10,FALSE),"")</f>
        <v>NA</v>
      </c>
      <c r="J28" s="37" t="str">
        <f>IFERROR(VLOOKUP(AB28,'01-Inventario de Activos'!$A$13:$L$62,11,FALSE),"")</f>
        <v>Página Web OCI: 
https://www.utp.edu.co/controlinterno/informes/206/informes-de-auditorias</v>
      </c>
      <c r="K28" s="37" t="str">
        <f>IFERROR(VLOOKUP(AB28,'01-Inventario de Activos'!$A$13:$L$62,12,FALSE),"")</f>
        <v>NA</v>
      </c>
      <c r="L28" s="41" t="s">
        <v>324</v>
      </c>
      <c r="M28" s="213" t="s">
        <v>284</v>
      </c>
      <c r="N28" s="13" t="s">
        <v>198</v>
      </c>
      <c r="O28" s="54">
        <f t="shared" si="5"/>
        <v>1</v>
      </c>
      <c r="P28" s="13" t="s">
        <v>342</v>
      </c>
      <c r="Q28" s="55">
        <v>43396</v>
      </c>
      <c r="R28" s="13" t="s">
        <v>332</v>
      </c>
      <c r="S28" s="13" t="s">
        <v>332</v>
      </c>
      <c r="T28" s="13" t="s">
        <v>187</v>
      </c>
      <c r="U28" s="54">
        <f t="shared" si="6"/>
        <v>1</v>
      </c>
      <c r="V28" s="219" t="s">
        <v>360</v>
      </c>
      <c r="W28" s="26" t="s">
        <v>174</v>
      </c>
      <c r="X28" s="54">
        <f t="shared" si="2"/>
        <v>3</v>
      </c>
      <c r="Y28" s="219" t="s">
        <v>366</v>
      </c>
      <c r="Z28" s="54">
        <f t="shared" si="7"/>
        <v>3</v>
      </c>
      <c r="AA28" s="23" t="str">
        <f t="shared" si="4"/>
        <v>BAJA</v>
      </c>
      <c r="AB28" s="34">
        <v>17</v>
      </c>
    </row>
    <row r="29" spans="1:28" s="7" customFormat="1" ht="299.25" x14ac:dyDescent="0.2">
      <c r="A29" s="35">
        <f>COUNTIF($AA$11:AA29,"ALTA")</f>
        <v>2</v>
      </c>
      <c r="B29" s="39">
        <f>IFERROR(VLOOKUP(AB29,'01-Inventario de Activos'!$A$13:$L$62,2,FALSE),"")</f>
        <v>18</v>
      </c>
      <c r="C29" s="37" t="str">
        <f>IFERROR(VLOOKUP(AB29,'01-Inventario de Activos'!$A$13:$L$62,3,FALSE),"")</f>
        <v>Actas de Comité Institucional de Control Interno
(111500-0306)</v>
      </c>
      <c r="D29" s="37" t="str">
        <f>IFERROR(VLOOKUP(AB29,'01-Inventario de Activos'!$A$13:$L$62,4,FALSE),"")</f>
        <v>Son las actas donde se registran las decisiones de los miembros del Comité en relación con asuntos de Control Interno
 (Actas de Reunión 000-F02 y anexos)</v>
      </c>
      <c r="E29" s="41" t="s">
        <v>301</v>
      </c>
      <c r="F29" s="43"/>
      <c r="G29" s="37" t="str">
        <f>IFERROR(VLOOKUP(AB29,'01-Inventario de Activos'!$A$13:$L$62,8,FALSE),"")</f>
        <v>Control Interno</v>
      </c>
      <c r="H29" s="37" t="str">
        <f>IFERROR(VLOOKUP(AB29,'01-Inventario de Activos'!$A$13:$L$62,7,FALSE),"")</f>
        <v>Control Interno</v>
      </c>
      <c r="I29" s="37" t="str">
        <f>IFERROR(VLOOKUP(AB29,'01-Inventario de Activos'!$A$13:$L$62,10,FALSE),"")</f>
        <v>Archivo de Gestión Control Interno
Archivo Central Gestión Documental</v>
      </c>
      <c r="J29" s="37" t="str">
        <f>IFERROR(VLOOKUP(AB29,'01-Inventario de Activos'!$A$13:$L$62,11,FALSE),"")</f>
        <v>Computadores de Control Interno
Página Web OCI: http://www.utp.edu.co/controlinterno/sin-categoria/7/comite-de-coordinacion-del-sistema-integral-de-gestion-control-interno</v>
      </c>
      <c r="K29" s="37" t="str">
        <f>IFERROR(VLOOKUP(AB29,'01-Inventario de Activos'!$A$13:$L$62,12,FALSE),"")</f>
        <v>NA</v>
      </c>
      <c r="L29" s="41" t="s">
        <v>313</v>
      </c>
      <c r="M29" s="189" t="s">
        <v>325</v>
      </c>
      <c r="N29" s="13" t="s">
        <v>201</v>
      </c>
      <c r="O29" s="54">
        <f t="shared" si="5"/>
        <v>5</v>
      </c>
      <c r="P29" s="214" t="s">
        <v>346</v>
      </c>
      <c r="Q29" s="55">
        <v>43396</v>
      </c>
      <c r="R29" s="215" t="s">
        <v>343</v>
      </c>
      <c r="S29" s="13" t="s">
        <v>347</v>
      </c>
      <c r="T29" s="13" t="s">
        <v>174</v>
      </c>
      <c r="U29" s="54">
        <f t="shared" si="6"/>
        <v>3</v>
      </c>
      <c r="V29" s="219" t="s">
        <v>361</v>
      </c>
      <c r="W29" s="26" t="s">
        <v>181</v>
      </c>
      <c r="X29" s="54">
        <f t="shared" si="2"/>
        <v>2</v>
      </c>
      <c r="Y29" s="219" t="s">
        <v>365</v>
      </c>
      <c r="Z29" s="54">
        <f t="shared" si="7"/>
        <v>30</v>
      </c>
      <c r="AA29" s="23" t="str">
        <f t="shared" si="4"/>
        <v>ALTA</v>
      </c>
      <c r="AB29" s="34">
        <v>18</v>
      </c>
    </row>
    <row r="30" spans="1:28" s="7" customFormat="1" ht="189" x14ac:dyDescent="0.2">
      <c r="A30" s="35">
        <f>COUNTIF($AA$11:AA30,"ALTA")</f>
        <v>2</v>
      </c>
      <c r="B30" s="39">
        <f>IFERROR(VLOOKUP(AB30,'01-Inventario de Activos'!$A$13:$L$62,2,FALSE),"")</f>
        <v>19</v>
      </c>
      <c r="C30" s="37" t="str">
        <f>IFERROR(VLOOKUP(AB30,'01-Inventario de Activos'!$A$13:$L$62,3,FALSE),"")</f>
        <v>Programa de Cultura de Autocontrol
(111500-0227)</v>
      </c>
      <c r="D30" s="37" t="str">
        <f>IFERROR(VLOOKUP(AB30,'01-Inventario de Activos'!$A$13:$L$62,4,FALSE),"")</f>
        <v>Contiene la programación de las acciones de fomento de cultura de autocontrol que se realizaran por control interno en una vigencia.
(Programa anual de autocontrol 1115-F12)</v>
      </c>
      <c r="E30" s="41" t="s">
        <v>301</v>
      </c>
      <c r="F30" s="43"/>
      <c r="G30" s="37" t="str">
        <f>IFERROR(VLOOKUP(AB30,'01-Inventario de Activos'!$A$13:$L$62,8,FALSE),"")</f>
        <v>Control Interno</v>
      </c>
      <c r="H30" s="37" t="str">
        <f>IFERROR(VLOOKUP(AB30,'01-Inventario de Activos'!$A$13:$L$62,7,FALSE),"")</f>
        <v>Control Interno</v>
      </c>
      <c r="I30" s="37" t="str">
        <f>IFERROR(VLOOKUP(AB30,'01-Inventario de Activos'!$A$13:$L$62,10,FALSE),"")</f>
        <v>NA</v>
      </c>
      <c r="J30" s="37" t="str">
        <f>IFERROR(VLOOKUP(AB30,'01-Inventario de Activos'!$A$13:$L$62,11,FALSE),"")</f>
        <v>Computadores de Control Interno
Página Web OCI: http://www.utp.edu.co/controlinterno/sin-categoria/3/planes</v>
      </c>
      <c r="K30" s="37" t="str">
        <f>IFERROR(VLOOKUP(AB30,'01-Inventario de Activos'!$A$13:$L$62,12,FALSE),"")</f>
        <v>NA</v>
      </c>
      <c r="L30" s="41" t="s">
        <v>326</v>
      </c>
      <c r="M30" s="184" t="s">
        <v>327</v>
      </c>
      <c r="N30" s="13" t="s">
        <v>198</v>
      </c>
      <c r="O30" s="54">
        <f t="shared" si="5"/>
        <v>1</v>
      </c>
      <c r="P30" s="13" t="s">
        <v>341</v>
      </c>
      <c r="Q30" s="55">
        <v>42656</v>
      </c>
      <c r="R30" s="13" t="s">
        <v>332</v>
      </c>
      <c r="S30" s="13" t="s">
        <v>332</v>
      </c>
      <c r="T30" s="13" t="s">
        <v>181</v>
      </c>
      <c r="U30" s="54">
        <f t="shared" si="6"/>
        <v>2</v>
      </c>
      <c r="V30" s="219" t="s">
        <v>358</v>
      </c>
      <c r="W30" s="13" t="s">
        <v>187</v>
      </c>
      <c r="X30" s="54">
        <f t="shared" ref="X30:X55" si="8">IF(W30="ALTA",3,IF(W30="MEDIA",2,IF(W30="BAJA",1,0)))</f>
        <v>1</v>
      </c>
      <c r="Y30" s="219" t="s">
        <v>367</v>
      </c>
      <c r="Z30" s="54">
        <f t="shared" si="7"/>
        <v>2</v>
      </c>
      <c r="AA30" s="23" t="str">
        <f t="shared" si="4"/>
        <v>BAJA</v>
      </c>
      <c r="AB30" s="34">
        <v>19</v>
      </c>
    </row>
    <row r="31" spans="1:28" s="7" customFormat="1" ht="94.5" x14ac:dyDescent="0.2">
      <c r="A31" s="35">
        <f>COUNTIF($AA$11:AA31,"ALTA")</f>
        <v>2</v>
      </c>
      <c r="B31" s="39">
        <f>IFERROR(VLOOKUP(AB31,'01-Inventario de Activos'!$A$13:$L$62,2,FALSE),"")</f>
        <v>20</v>
      </c>
      <c r="C31" s="37" t="str">
        <f>IFERROR(VLOOKUP(AB31,'01-Inventario de Activos'!$A$13:$L$62,3,FALSE),"")</f>
        <v>Actas de reunión de Control Interno
(111500-0306)</v>
      </c>
      <c r="D31" s="37" t="str">
        <f>IFERROR(VLOOKUP(AB31,'01-Inventario de Activos'!$A$13:$L$62,4,FALSE),"")</f>
        <v>Actas de Reunión que se realizan al interior de la oficina de Control Interno de Gestión para realizar seguimiento a las actividades
 (Actas de Reunión 000-F02 y anexos)</v>
      </c>
      <c r="E31" s="212" t="s">
        <v>301</v>
      </c>
      <c r="F31" s="43"/>
      <c r="G31" s="37" t="str">
        <f>IFERROR(VLOOKUP(AB31,'01-Inventario de Activos'!$A$13:$L$62,8,FALSE),"")</f>
        <v>Control Interno</v>
      </c>
      <c r="H31" s="37" t="str">
        <f>IFERROR(VLOOKUP(AB31,'01-Inventario de Activos'!$A$13:$L$62,7,FALSE),"")</f>
        <v>Control Interno</v>
      </c>
      <c r="I31" s="37" t="str">
        <f>IFERROR(VLOOKUP(AB31,'01-Inventario de Activos'!$A$13:$L$62,10,FALSE),"")</f>
        <v>Archivo de Gestión Control Interno</v>
      </c>
      <c r="J31" s="37" t="str">
        <f>IFERROR(VLOOKUP(AB31,'01-Inventario de Activos'!$A$13:$L$62,11,FALSE),"")</f>
        <v>NA</v>
      </c>
      <c r="K31" s="37" t="str">
        <f>IFERROR(VLOOKUP(AB31,'01-Inventario de Activos'!$A$13:$L$62,12,FALSE),"")</f>
        <v>NA</v>
      </c>
      <c r="L31" s="212" t="s">
        <v>328</v>
      </c>
      <c r="M31" s="184" t="s">
        <v>223</v>
      </c>
      <c r="N31" s="13" t="s">
        <v>201</v>
      </c>
      <c r="O31" s="54">
        <f t="shared" si="5"/>
        <v>5</v>
      </c>
      <c r="P31" s="217" t="s">
        <v>346</v>
      </c>
      <c r="Q31" s="55">
        <v>43396</v>
      </c>
      <c r="R31" s="13" t="s">
        <v>343</v>
      </c>
      <c r="S31" s="13" t="s">
        <v>347</v>
      </c>
      <c r="T31" s="13" t="s">
        <v>181</v>
      </c>
      <c r="U31" s="54">
        <f t="shared" si="6"/>
        <v>2</v>
      </c>
      <c r="V31" s="219" t="s">
        <v>362</v>
      </c>
      <c r="W31" s="13" t="s">
        <v>187</v>
      </c>
      <c r="X31" s="54">
        <f t="shared" si="8"/>
        <v>1</v>
      </c>
      <c r="Y31" s="219" t="s">
        <v>365</v>
      </c>
      <c r="Z31" s="54">
        <f t="shared" si="7"/>
        <v>10</v>
      </c>
      <c r="AA31" s="23" t="str">
        <f t="shared" si="4"/>
        <v>MEDIA</v>
      </c>
      <c r="AB31" s="34">
        <v>20</v>
      </c>
    </row>
    <row r="32" spans="1:28" s="7" customFormat="1" ht="157.5" x14ac:dyDescent="0.2">
      <c r="A32" s="35">
        <f>COUNTIF($AA$11:AA32,"ALTA")</f>
        <v>2</v>
      </c>
      <c r="B32" s="39">
        <f>IFERROR(VLOOKUP(AB32,'01-Inventario de Activos'!$A$13:$L$62,2,FALSE),"")</f>
        <v>21</v>
      </c>
      <c r="C32" s="37" t="str">
        <f>IFERROR(VLOOKUP(AB32,'01-Inventario de Activos'!$A$13:$L$62,3,FALSE),"")</f>
        <v>Comunicaciones generados por la oficina de Control Interno
(111500-0148)
(111500-0227)</v>
      </c>
      <c r="D32" s="37" t="str">
        <f>IFERROR(VLOOKUP(AB32,'01-Inventario de Activos'!$A$13:$L$62,4,FALSE),"")</f>
        <v>Oficios enviados por parte la Oficina de Control Interno para dar respuesta o solicitar información interna o externa</v>
      </c>
      <c r="E32" s="212" t="s">
        <v>301</v>
      </c>
      <c r="F32" s="43"/>
      <c r="G32" s="37" t="str">
        <f>IFERROR(VLOOKUP(AB32,'01-Inventario de Activos'!$A$13:$L$62,8,FALSE),"")</f>
        <v>Control Interno</v>
      </c>
      <c r="H32" s="37" t="str">
        <f>IFERROR(VLOOKUP(AB32,'01-Inventario de Activos'!$A$13:$L$62,7,FALSE),"")</f>
        <v>Control Interno</v>
      </c>
      <c r="I32" s="37" t="str">
        <f>IFERROR(VLOOKUP(AB32,'01-Inventario de Activos'!$A$13:$L$62,10,FALSE),"")</f>
        <v>Archivo de Gestión Control Interno
Archivo Central Gestión Documental</v>
      </c>
      <c r="J32" s="37" t="str">
        <f>IFERROR(VLOOKUP(AB32,'01-Inventario de Activos'!$A$13:$L$62,11,FALSE),"")</f>
        <v>NA</v>
      </c>
      <c r="K32" s="37" t="str">
        <f>IFERROR(VLOOKUP(AB32,'01-Inventario de Activos'!$A$13:$L$62,12,FALSE),"")</f>
        <v>NA</v>
      </c>
      <c r="L32" s="41" t="s">
        <v>329</v>
      </c>
      <c r="M32" s="184" t="s">
        <v>223</v>
      </c>
      <c r="N32" s="13" t="s">
        <v>198</v>
      </c>
      <c r="O32" s="54">
        <f t="shared" si="5"/>
        <v>1</v>
      </c>
      <c r="P32" s="13" t="s">
        <v>332</v>
      </c>
      <c r="Q32" s="55">
        <v>42657</v>
      </c>
      <c r="R32" s="26" t="s">
        <v>332</v>
      </c>
      <c r="S32" s="13" t="s">
        <v>332</v>
      </c>
      <c r="T32" s="13" t="s">
        <v>187</v>
      </c>
      <c r="U32" s="54">
        <f t="shared" si="6"/>
        <v>1</v>
      </c>
      <c r="V32" s="219" t="s">
        <v>363</v>
      </c>
      <c r="W32" s="13" t="s">
        <v>187</v>
      </c>
      <c r="X32" s="54">
        <f t="shared" si="8"/>
        <v>1</v>
      </c>
      <c r="Y32" s="219" t="s">
        <v>365</v>
      </c>
      <c r="Z32" s="54">
        <f t="shared" si="7"/>
        <v>1</v>
      </c>
      <c r="AA32" s="23" t="str">
        <f t="shared" si="4"/>
        <v>BAJA</v>
      </c>
      <c r="AB32" s="34">
        <v>21</v>
      </c>
    </row>
    <row r="33" spans="1:28" s="7" customFormat="1" ht="158.25" thickBot="1" x14ac:dyDescent="0.25">
      <c r="A33" s="35">
        <f>COUNTIF($AA$11:AA33,"ALTA")</f>
        <v>3</v>
      </c>
      <c r="B33" s="39">
        <f>IFERROR(VLOOKUP(AB33,'01-Inventario de Activos'!$A$13:$L$62,2,FALSE),"")</f>
        <v>22</v>
      </c>
      <c r="C33" s="37" t="str">
        <f>IFERROR(VLOOKUP(AB33,'01-Inventario de Activos'!$A$13:$L$62,3,FALSE),"")</f>
        <v>Comunicaciones con documentos soporte de respuesta a requerimientos de Contraloría General de la República -CGR
(111500-0103)</v>
      </c>
      <c r="D33" s="37" t="str">
        <f>IFERROR(VLOOKUP(AB33,'01-Inventario de Activos'!$A$13:$L$62,4,FALSE),"")</f>
        <v>Son las carpetas que contienen los documentos recibidos y enviados en razón de un proceso (Auditoria, IP, Denuncia, PRF) de la CGR.</v>
      </c>
      <c r="E33" s="42" t="s">
        <v>301</v>
      </c>
      <c r="F33" s="43"/>
      <c r="G33" s="37" t="str">
        <f>IFERROR(VLOOKUP(AB33,'01-Inventario de Activos'!$A$13:$L$62,8,FALSE),"")</f>
        <v>Control Interno</v>
      </c>
      <c r="H33" s="37" t="str">
        <f>IFERROR(VLOOKUP(AB33,'01-Inventario de Activos'!$A$13:$L$62,7,FALSE),"")</f>
        <v>Control Interno</v>
      </c>
      <c r="I33" s="37" t="str">
        <f>IFERROR(VLOOKUP(AB33,'01-Inventario de Activos'!$A$13:$L$62,10,FALSE),"")</f>
        <v>Archivo de Gestión Control Interno
Archivo Central Gestión Documental</v>
      </c>
      <c r="J33" s="37" t="str">
        <f>IFERROR(VLOOKUP(AB33,'01-Inventario de Activos'!$A$13:$L$62,11,FALSE),"")</f>
        <v>Computadores de Control Interno</v>
      </c>
      <c r="K33" s="37" t="str">
        <f>IFERROR(VLOOKUP(AB33,'01-Inventario de Activos'!$A$13:$L$62,12,FALSE),"")</f>
        <v>NA</v>
      </c>
      <c r="L33" s="42" t="s">
        <v>330</v>
      </c>
      <c r="M33" s="210" t="s">
        <v>322</v>
      </c>
      <c r="N33" s="13" t="s">
        <v>201</v>
      </c>
      <c r="O33" s="54">
        <f t="shared" si="5"/>
        <v>5</v>
      </c>
      <c r="P33" s="214" t="s">
        <v>346</v>
      </c>
      <c r="Q33" s="218">
        <v>43396</v>
      </c>
      <c r="R33" s="208" t="s">
        <v>348</v>
      </c>
      <c r="S33" s="51" t="s">
        <v>349</v>
      </c>
      <c r="T33" s="13" t="s">
        <v>174</v>
      </c>
      <c r="U33" s="54">
        <f t="shared" si="6"/>
        <v>3</v>
      </c>
      <c r="V33" s="220" t="s">
        <v>364</v>
      </c>
      <c r="W33" s="13" t="s">
        <v>187</v>
      </c>
      <c r="X33" s="54">
        <f t="shared" si="8"/>
        <v>1</v>
      </c>
      <c r="Y33" s="220" t="s">
        <v>365</v>
      </c>
      <c r="Z33" s="54">
        <f t="shared" si="7"/>
        <v>15</v>
      </c>
      <c r="AA33" s="23" t="str">
        <f t="shared" si="4"/>
        <v>ALTA</v>
      </c>
      <c r="AB33" s="34">
        <v>22</v>
      </c>
    </row>
    <row r="34" spans="1:28" s="7" customFormat="1" ht="15.75" x14ac:dyDescent="0.2">
      <c r="A34" s="35">
        <f>COUNTIF($AA$11:AA34,"ALTA")</f>
        <v>3</v>
      </c>
      <c r="B34" s="39" t="str">
        <f>IFERROR(VLOOKUP(AB34,'01-Inventario de Activos'!$A$13:$L$62,2,FALSE),"")</f>
        <v/>
      </c>
      <c r="C34" s="37" t="str">
        <f>IFERROR(VLOOKUP(AB34,'01-Inventario de Activos'!$A$13:$L$62,3,FALSE),"")</f>
        <v/>
      </c>
      <c r="D34" s="37" t="str">
        <f>IFERROR(VLOOKUP(AB34,'01-Inventario de Activos'!$A$13:$L$62,4,FALSE),"")</f>
        <v/>
      </c>
      <c r="E34" s="41"/>
      <c r="F34" s="43"/>
      <c r="G34" s="37" t="str">
        <f>IFERROR(VLOOKUP(AB34,'01-Inventario de Activos'!$A$13:$L$62,8,FALSE),"")</f>
        <v/>
      </c>
      <c r="H34" s="37" t="str">
        <f>IFERROR(VLOOKUP(AB34,'01-Inventario de Activos'!$A$13:$L$62,7,FALSE),"")</f>
        <v/>
      </c>
      <c r="I34" s="37" t="str">
        <f>IFERROR(VLOOKUP(AB34,'01-Inventario de Activos'!$A$13:$L$62,10,FALSE),"")</f>
        <v/>
      </c>
      <c r="J34" s="37" t="str">
        <f>IFERROR(VLOOKUP(AB34,'01-Inventario de Activos'!$A$13:$L$62,11,FALSE),"")</f>
        <v/>
      </c>
      <c r="K34" s="37" t="str">
        <f>IFERROR(VLOOKUP(AB34,'01-Inventario de Activos'!$A$13:$L$62,12,FALSE),"")</f>
        <v/>
      </c>
      <c r="L34" s="41"/>
      <c r="M34" s="41"/>
      <c r="N34" s="13"/>
      <c r="O34" s="54">
        <f t="shared" si="5"/>
        <v>0</v>
      </c>
      <c r="P34" s="13"/>
      <c r="Q34" s="13"/>
      <c r="R34" s="26"/>
      <c r="S34" s="13"/>
      <c r="T34" s="13"/>
      <c r="U34" s="54">
        <f t="shared" si="6"/>
        <v>0</v>
      </c>
      <c r="V34" s="13"/>
      <c r="W34" s="13"/>
      <c r="X34" s="54">
        <f t="shared" si="8"/>
        <v>0</v>
      </c>
      <c r="Y34" s="13"/>
      <c r="Z34" s="54">
        <f t="shared" si="7"/>
        <v>0</v>
      </c>
      <c r="AA34" s="23" t="str">
        <f t="shared" si="4"/>
        <v/>
      </c>
      <c r="AB34" s="34">
        <v>23</v>
      </c>
    </row>
    <row r="35" spans="1:28" s="7" customFormat="1" ht="15.75" x14ac:dyDescent="0.2">
      <c r="A35" s="35">
        <f>COUNTIF($AA$11:AA35,"ALTA")</f>
        <v>3</v>
      </c>
      <c r="B35" s="39" t="str">
        <f>IFERROR(VLOOKUP(AB35,'01-Inventario de Activos'!$A$13:$L$62,2,FALSE),"")</f>
        <v/>
      </c>
      <c r="C35" s="37" t="str">
        <f>IFERROR(VLOOKUP(AB35,'01-Inventario de Activos'!$A$13:$L$62,3,FALSE),"")</f>
        <v/>
      </c>
      <c r="D35" s="37" t="str">
        <f>IFERROR(VLOOKUP(AB35,'01-Inventario de Activos'!$A$13:$L$62,4,FALSE),"")</f>
        <v/>
      </c>
      <c r="E35" s="41"/>
      <c r="F35" s="43"/>
      <c r="G35" s="37" t="str">
        <f>IFERROR(VLOOKUP(AB35,'01-Inventario de Activos'!$A$13:$L$62,8,FALSE),"")</f>
        <v/>
      </c>
      <c r="H35" s="37" t="str">
        <f>IFERROR(VLOOKUP(AB35,'01-Inventario de Activos'!$A$13:$L$62,7,FALSE),"")</f>
        <v/>
      </c>
      <c r="I35" s="37" t="str">
        <f>IFERROR(VLOOKUP(AB35,'01-Inventario de Activos'!$A$13:$L$62,10,FALSE),"")</f>
        <v/>
      </c>
      <c r="J35" s="37" t="str">
        <f>IFERROR(VLOOKUP(AB35,'01-Inventario de Activos'!$A$13:$L$62,11,FALSE),"")</f>
        <v/>
      </c>
      <c r="K35" s="37" t="str">
        <f>IFERROR(VLOOKUP(AB35,'01-Inventario de Activos'!$A$13:$L$62,12,FALSE),"")</f>
        <v/>
      </c>
      <c r="L35" s="41"/>
      <c r="M35" s="41"/>
      <c r="N35" s="13"/>
      <c r="O35" s="54">
        <f t="shared" si="5"/>
        <v>0</v>
      </c>
      <c r="P35" s="13"/>
      <c r="Q35" s="13"/>
      <c r="R35" s="26"/>
      <c r="S35" s="13"/>
      <c r="T35" s="13"/>
      <c r="U35" s="54">
        <f t="shared" si="6"/>
        <v>0</v>
      </c>
      <c r="V35" s="13"/>
      <c r="W35" s="13"/>
      <c r="X35" s="54">
        <f t="shared" si="8"/>
        <v>0</v>
      </c>
      <c r="Y35" s="13"/>
      <c r="Z35" s="54">
        <f t="shared" si="7"/>
        <v>0</v>
      </c>
      <c r="AA35" s="23" t="str">
        <f t="shared" si="4"/>
        <v/>
      </c>
      <c r="AB35" s="34">
        <v>24</v>
      </c>
    </row>
    <row r="36" spans="1:28" s="7" customFormat="1" ht="15.75" x14ac:dyDescent="0.2">
      <c r="A36" s="35">
        <f>COUNTIF($AA$11:AA36,"ALTA")</f>
        <v>3</v>
      </c>
      <c r="B36" s="39" t="str">
        <f>IFERROR(VLOOKUP(AB36,'01-Inventario de Activos'!$A$13:$L$62,2,FALSE),"")</f>
        <v/>
      </c>
      <c r="C36" s="37" t="str">
        <f>IFERROR(VLOOKUP(AB36,'01-Inventario de Activos'!$A$13:$L$62,3,FALSE),"")</f>
        <v/>
      </c>
      <c r="D36" s="37" t="str">
        <f>IFERROR(VLOOKUP(AB36,'01-Inventario de Activos'!$A$13:$L$62,4,FALSE),"")</f>
        <v/>
      </c>
      <c r="E36" s="41"/>
      <c r="F36" s="43"/>
      <c r="G36" s="37" t="str">
        <f>IFERROR(VLOOKUP(AB36,'01-Inventario de Activos'!$A$13:$L$62,8,FALSE),"")</f>
        <v/>
      </c>
      <c r="H36" s="37" t="str">
        <f>IFERROR(VLOOKUP(AB36,'01-Inventario de Activos'!$A$13:$L$62,7,FALSE),"")</f>
        <v/>
      </c>
      <c r="I36" s="37" t="str">
        <f>IFERROR(VLOOKUP(AB36,'01-Inventario de Activos'!$A$13:$L$62,10,FALSE),"")</f>
        <v/>
      </c>
      <c r="J36" s="37" t="str">
        <f>IFERROR(VLOOKUP(AB36,'01-Inventario de Activos'!$A$13:$L$62,11,FALSE),"")</f>
        <v/>
      </c>
      <c r="K36" s="37" t="str">
        <f>IFERROR(VLOOKUP(AB36,'01-Inventario de Activos'!$A$13:$L$62,12,FALSE),"")</f>
        <v/>
      </c>
      <c r="L36" s="41"/>
      <c r="M36" s="41"/>
      <c r="N36" s="13"/>
      <c r="O36" s="54">
        <f t="shared" si="5"/>
        <v>0</v>
      </c>
      <c r="P36" s="13"/>
      <c r="Q36" s="13"/>
      <c r="R36" s="26"/>
      <c r="S36" s="13"/>
      <c r="T36" s="13"/>
      <c r="U36" s="54">
        <f t="shared" si="6"/>
        <v>0</v>
      </c>
      <c r="V36" s="13"/>
      <c r="W36" s="13"/>
      <c r="X36" s="54">
        <f t="shared" si="8"/>
        <v>0</v>
      </c>
      <c r="Y36" s="13"/>
      <c r="Z36" s="54">
        <f t="shared" si="7"/>
        <v>0</v>
      </c>
      <c r="AA36" s="23" t="str">
        <f t="shared" si="4"/>
        <v/>
      </c>
      <c r="AB36" s="34">
        <v>25</v>
      </c>
    </row>
    <row r="37" spans="1:28" s="7" customFormat="1" ht="15.75" x14ac:dyDescent="0.2">
      <c r="A37" s="35">
        <f>COUNTIF($AA$11:AA37,"ALTA")</f>
        <v>3</v>
      </c>
      <c r="B37" s="39" t="str">
        <f>IFERROR(VLOOKUP(AB37,'01-Inventario de Activos'!$A$13:$L$62,2,FALSE),"")</f>
        <v/>
      </c>
      <c r="C37" s="37" t="str">
        <f>IFERROR(VLOOKUP(AB37,'01-Inventario de Activos'!$A$13:$L$62,3,FALSE),"")</f>
        <v/>
      </c>
      <c r="D37" s="37" t="str">
        <f>IFERROR(VLOOKUP(AB37,'01-Inventario de Activos'!$A$13:$L$62,4,FALSE),"")</f>
        <v/>
      </c>
      <c r="E37" s="41"/>
      <c r="F37" s="43"/>
      <c r="G37" s="37" t="str">
        <f>IFERROR(VLOOKUP(AB37,'01-Inventario de Activos'!$A$13:$L$62,8,FALSE),"")</f>
        <v/>
      </c>
      <c r="H37" s="37" t="str">
        <f>IFERROR(VLOOKUP(AB37,'01-Inventario de Activos'!$A$13:$L$62,7,FALSE),"")</f>
        <v/>
      </c>
      <c r="I37" s="37" t="str">
        <f>IFERROR(VLOOKUP(AB37,'01-Inventario de Activos'!$A$13:$L$62,10,FALSE),"")</f>
        <v/>
      </c>
      <c r="J37" s="37" t="str">
        <f>IFERROR(VLOOKUP(AB37,'01-Inventario de Activos'!$A$13:$L$62,11,FALSE),"")</f>
        <v/>
      </c>
      <c r="K37" s="37" t="str">
        <f>IFERROR(VLOOKUP(AB37,'01-Inventario de Activos'!$A$13:$L$62,12,FALSE),"")</f>
        <v/>
      </c>
      <c r="L37" s="41"/>
      <c r="M37" s="41"/>
      <c r="N37" s="13"/>
      <c r="O37" s="54">
        <f t="shared" si="5"/>
        <v>0</v>
      </c>
      <c r="P37" s="13"/>
      <c r="Q37" s="13"/>
      <c r="R37" s="26"/>
      <c r="S37" s="13"/>
      <c r="T37" s="13"/>
      <c r="U37" s="54">
        <f t="shared" si="6"/>
        <v>0</v>
      </c>
      <c r="V37" s="13"/>
      <c r="W37" s="13"/>
      <c r="X37" s="54">
        <f t="shared" si="8"/>
        <v>0</v>
      </c>
      <c r="Y37" s="13"/>
      <c r="Z37" s="54">
        <f t="shared" si="7"/>
        <v>0</v>
      </c>
      <c r="AA37" s="23" t="str">
        <f t="shared" si="4"/>
        <v/>
      </c>
      <c r="AB37" s="34">
        <v>26</v>
      </c>
    </row>
    <row r="38" spans="1:28" s="7" customFormat="1" ht="15.75" x14ac:dyDescent="0.2">
      <c r="A38" s="35">
        <f>COUNTIF($AA$11:AA38,"ALTA")</f>
        <v>3</v>
      </c>
      <c r="B38" s="39" t="str">
        <f>IFERROR(VLOOKUP(AB38,'01-Inventario de Activos'!$A$13:$L$62,2,FALSE),"")</f>
        <v/>
      </c>
      <c r="C38" s="37" t="str">
        <f>IFERROR(VLOOKUP(AB38,'01-Inventario de Activos'!$A$13:$L$62,3,FALSE),"")</f>
        <v/>
      </c>
      <c r="D38" s="37" t="str">
        <f>IFERROR(VLOOKUP(AB38,'01-Inventario de Activos'!$A$13:$L$62,4,FALSE),"")</f>
        <v/>
      </c>
      <c r="E38" s="41"/>
      <c r="F38" s="43"/>
      <c r="G38" s="37" t="str">
        <f>IFERROR(VLOOKUP(AB38,'01-Inventario de Activos'!$A$13:$L$62,8,FALSE),"")</f>
        <v/>
      </c>
      <c r="H38" s="37" t="str">
        <f>IFERROR(VLOOKUP(AB38,'01-Inventario de Activos'!$A$13:$L$62,7,FALSE),"")</f>
        <v/>
      </c>
      <c r="I38" s="37" t="str">
        <f>IFERROR(VLOOKUP(AB38,'01-Inventario de Activos'!$A$13:$L$62,10,FALSE),"")</f>
        <v/>
      </c>
      <c r="J38" s="37" t="str">
        <f>IFERROR(VLOOKUP(AB38,'01-Inventario de Activos'!$A$13:$L$62,11,FALSE),"")</f>
        <v/>
      </c>
      <c r="K38" s="37" t="str">
        <f>IFERROR(VLOOKUP(AB38,'01-Inventario de Activos'!$A$13:$L$62,12,FALSE),"")</f>
        <v/>
      </c>
      <c r="L38" s="41"/>
      <c r="M38" s="41"/>
      <c r="N38" s="13"/>
      <c r="O38" s="54">
        <f t="shared" si="5"/>
        <v>0</v>
      </c>
      <c r="P38" s="13"/>
      <c r="Q38" s="13"/>
      <c r="R38" s="26"/>
      <c r="S38" s="13"/>
      <c r="T38" s="13"/>
      <c r="U38" s="54">
        <f t="shared" si="6"/>
        <v>0</v>
      </c>
      <c r="V38" s="13"/>
      <c r="W38" s="13"/>
      <c r="X38" s="54">
        <f t="shared" si="8"/>
        <v>0</v>
      </c>
      <c r="Y38" s="13"/>
      <c r="Z38" s="54">
        <f t="shared" si="7"/>
        <v>0</v>
      </c>
      <c r="AA38" s="23" t="str">
        <f t="shared" si="4"/>
        <v/>
      </c>
      <c r="AB38" s="34">
        <v>27</v>
      </c>
    </row>
    <row r="39" spans="1:28" s="7" customFormat="1" ht="15.75" x14ac:dyDescent="0.2">
      <c r="A39" s="35">
        <f>COUNTIF($AA$11:AA39,"ALTA")</f>
        <v>3</v>
      </c>
      <c r="B39" s="39" t="str">
        <f>IFERROR(VLOOKUP(AB39,'01-Inventario de Activos'!$A$13:$L$62,2,FALSE),"")</f>
        <v/>
      </c>
      <c r="C39" s="37" t="str">
        <f>IFERROR(VLOOKUP(AB39,'01-Inventario de Activos'!$A$13:$L$62,3,FALSE),"")</f>
        <v/>
      </c>
      <c r="D39" s="37" t="str">
        <f>IFERROR(VLOOKUP(AB39,'01-Inventario de Activos'!$A$13:$L$62,4,FALSE),"")</f>
        <v/>
      </c>
      <c r="E39" s="41"/>
      <c r="F39" s="43"/>
      <c r="G39" s="37" t="str">
        <f>IFERROR(VLOOKUP(AB39,'01-Inventario de Activos'!$A$13:$L$62,8,FALSE),"")</f>
        <v/>
      </c>
      <c r="H39" s="37" t="str">
        <f>IFERROR(VLOOKUP(AB39,'01-Inventario de Activos'!$A$13:$L$62,7,FALSE),"")</f>
        <v/>
      </c>
      <c r="I39" s="37" t="str">
        <f>IFERROR(VLOOKUP(AB39,'01-Inventario de Activos'!$A$13:$L$62,10,FALSE),"")</f>
        <v/>
      </c>
      <c r="J39" s="37" t="str">
        <f>IFERROR(VLOOKUP(AB39,'01-Inventario de Activos'!$A$13:$L$62,11,FALSE),"")</f>
        <v/>
      </c>
      <c r="K39" s="37" t="str">
        <f>IFERROR(VLOOKUP(AB39,'01-Inventario de Activos'!$A$13:$L$62,12,FALSE),"")</f>
        <v/>
      </c>
      <c r="L39" s="41"/>
      <c r="M39" s="41"/>
      <c r="N39" s="13"/>
      <c r="O39" s="54">
        <f t="shared" si="5"/>
        <v>0</v>
      </c>
      <c r="P39" s="13"/>
      <c r="Q39" s="13"/>
      <c r="R39" s="26"/>
      <c r="S39" s="13"/>
      <c r="T39" s="13"/>
      <c r="U39" s="54">
        <f t="shared" si="6"/>
        <v>0</v>
      </c>
      <c r="V39" s="13"/>
      <c r="W39" s="13"/>
      <c r="X39" s="54">
        <f t="shared" si="8"/>
        <v>0</v>
      </c>
      <c r="Y39" s="13"/>
      <c r="Z39" s="54">
        <f t="shared" si="7"/>
        <v>0</v>
      </c>
      <c r="AA39" s="23" t="str">
        <f t="shared" si="4"/>
        <v/>
      </c>
      <c r="AB39" s="34">
        <v>28</v>
      </c>
    </row>
    <row r="40" spans="1:28" s="7" customFormat="1" ht="15.75" x14ac:dyDescent="0.2">
      <c r="A40" s="35">
        <f>COUNTIF($AA$11:AA40,"ALTA")</f>
        <v>3</v>
      </c>
      <c r="B40" s="39" t="str">
        <f>IFERROR(VLOOKUP(AB40,'01-Inventario de Activos'!$A$13:$L$62,2,FALSE),"")</f>
        <v/>
      </c>
      <c r="C40" s="37" t="str">
        <f>IFERROR(VLOOKUP(AB40,'01-Inventario de Activos'!$A$13:$L$62,3,FALSE),"")</f>
        <v/>
      </c>
      <c r="D40" s="37" t="str">
        <f>IFERROR(VLOOKUP(AB40,'01-Inventario de Activos'!$A$13:$L$62,4,FALSE),"")</f>
        <v/>
      </c>
      <c r="E40" s="41"/>
      <c r="F40" s="43"/>
      <c r="G40" s="37" t="str">
        <f>IFERROR(VLOOKUP(AB40,'01-Inventario de Activos'!$A$13:$L$62,8,FALSE),"")</f>
        <v/>
      </c>
      <c r="H40" s="37" t="str">
        <f>IFERROR(VLOOKUP(AB40,'01-Inventario de Activos'!$A$13:$L$62,7,FALSE),"")</f>
        <v/>
      </c>
      <c r="I40" s="37" t="str">
        <f>IFERROR(VLOOKUP(AB40,'01-Inventario de Activos'!$A$13:$L$62,10,FALSE),"")</f>
        <v/>
      </c>
      <c r="J40" s="37" t="str">
        <f>IFERROR(VLOOKUP(AB40,'01-Inventario de Activos'!$A$13:$L$62,11,FALSE),"")</f>
        <v/>
      </c>
      <c r="K40" s="37" t="str">
        <f>IFERROR(VLOOKUP(AB40,'01-Inventario de Activos'!$A$13:$L$62,12,FALSE),"")</f>
        <v/>
      </c>
      <c r="L40" s="41"/>
      <c r="M40" s="41"/>
      <c r="N40" s="13"/>
      <c r="O40" s="54">
        <f t="shared" si="5"/>
        <v>0</v>
      </c>
      <c r="P40" s="13"/>
      <c r="Q40" s="13"/>
      <c r="R40" s="26"/>
      <c r="S40" s="13"/>
      <c r="T40" s="13"/>
      <c r="U40" s="54">
        <f t="shared" si="6"/>
        <v>0</v>
      </c>
      <c r="V40" s="13"/>
      <c r="W40" s="13"/>
      <c r="X40" s="54">
        <f t="shared" si="8"/>
        <v>0</v>
      </c>
      <c r="Y40" s="13"/>
      <c r="Z40" s="54">
        <f t="shared" si="7"/>
        <v>0</v>
      </c>
      <c r="AA40" s="23" t="str">
        <f t="shared" si="4"/>
        <v/>
      </c>
      <c r="AB40" s="34">
        <v>29</v>
      </c>
    </row>
    <row r="41" spans="1:28" s="7" customFormat="1" ht="15.75" x14ac:dyDescent="0.2">
      <c r="A41" s="35">
        <f>COUNTIF($AA$11:AA41,"ALTA")</f>
        <v>3</v>
      </c>
      <c r="B41" s="39" t="str">
        <f>IFERROR(VLOOKUP(AB41,'01-Inventario de Activos'!$A$13:$L$62,2,FALSE),"")</f>
        <v/>
      </c>
      <c r="C41" s="37" t="str">
        <f>IFERROR(VLOOKUP(AB41,'01-Inventario de Activos'!$A$13:$L$62,3,FALSE),"")</f>
        <v/>
      </c>
      <c r="D41" s="37" t="str">
        <f>IFERROR(VLOOKUP(AB41,'01-Inventario de Activos'!$A$13:$L$62,4,FALSE),"")</f>
        <v/>
      </c>
      <c r="E41" s="41"/>
      <c r="F41" s="43"/>
      <c r="G41" s="37" t="str">
        <f>IFERROR(VLOOKUP(AB41,'01-Inventario de Activos'!$A$13:$L$62,8,FALSE),"")</f>
        <v/>
      </c>
      <c r="H41" s="37" t="str">
        <f>IFERROR(VLOOKUP(AB41,'01-Inventario de Activos'!$A$13:$L$62,7,FALSE),"")</f>
        <v/>
      </c>
      <c r="I41" s="37" t="str">
        <f>IFERROR(VLOOKUP(AB41,'01-Inventario de Activos'!$A$13:$L$62,10,FALSE),"")</f>
        <v/>
      </c>
      <c r="J41" s="37" t="str">
        <f>IFERROR(VLOOKUP(AB41,'01-Inventario de Activos'!$A$13:$L$62,11,FALSE),"")</f>
        <v/>
      </c>
      <c r="K41" s="37" t="str">
        <f>IFERROR(VLOOKUP(AB41,'01-Inventario de Activos'!$A$13:$L$62,12,FALSE),"")</f>
        <v/>
      </c>
      <c r="L41" s="41"/>
      <c r="M41" s="41"/>
      <c r="N41" s="13"/>
      <c r="O41" s="54">
        <f t="shared" si="5"/>
        <v>0</v>
      </c>
      <c r="P41" s="13"/>
      <c r="Q41" s="13"/>
      <c r="R41" s="26"/>
      <c r="S41" s="13"/>
      <c r="T41" s="13"/>
      <c r="U41" s="54">
        <f t="shared" si="6"/>
        <v>0</v>
      </c>
      <c r="V41" s="13"/>
      <c r="W41" s="13"/>
      <c r="X41" s="54">
        <f t="shared" si="8"/>
        <v>0</v>
      </c>
      <c r="Y41" s="13"/>
      <c r="Z41" s="54">
        <f t="shared" si="7"/>
        <v>0</v>
      </c>
      <c r="AA41" s="23" t="str">
        <f t="shared" si="4"/>
        <v/>
      </c>
      <c r="AB41" s="34">
        <v>30</v>
      </c>
    </row>
    <row r="42" spans="1:28" s="7" customFormat="1" ht="15.75" x14ac:dyDescent="0.2">
      <c r="A42" s="35">
        <f>COUNTIF($AA$11:AA42,"ALTA")</f>
        <v>3</v>
      </c>
      <c r="B42" s="39" t="str">
        <f>IFERROR(VLOOKUP(AB42,'01-Inventario de Activos'!$A$13:$L$62,2,FALSE),"")</f>
        <v/>
      </c>
      <c r="C42" s="37" t="str">
        <f>IFERROR(VLOOKUP(AB42,'01-Inventario de Activos'!$A$13:$L$62,3,FALSE),"")</f>
        <v/>
      </c>
      <c r="D42" s="37" t="str">
        <f>IFERROR(VLOOKUP(AB42,'01-Inventario de Activos'!$A$13:$L$62,4,FALSE),"")</f>
        <v/>
      </c>
      <c r="E42" s="41"/>
      <c r="F42" s="43"/>
      <c r="G42" s="37" t="str">
        <f>IFERROR(VLOOKUP(AB42,'01-Inventario de Activos'!$A$13:$L$62,8,FALSE),"")</f>
        <v/>
      </c>
      <c r="H42" s="37" t="str">
        <f>IFERROR(VLOOKUP(AB42,'01-Inventario de Activos'!$A$13:$L$62,7,FALSE),"")</f>
        <v/>
      </c>
      <c r="I42" s="37" t="str">
        <f>IFERROR(VLOOKUP(AB42,'01-Inventario de Activos'!$A$13:$L$62,10,FALSE),"")</f>
        <v/>
      </c>
      <c r="J42" s="37" t="str">
        <f>IFERROR(VLOOKUP(AB42,'01-Inventario de Activos'!$A$13:$L$62,11,FALSE),"")</f>
        <v/>
      </c>
      <c r="K42" s="37" t="str">
        <f>IFERROR(VLOOKUP(AB42,'01-Inventario de Activos'!$A$13:$L$62,12,FALSE),"")</f>
        <v/>
      </c>
      <c r="L42" s="41"/>
      <c r="M42" s="41"/>
      <c r="N42" s="13"/>
      <c r="O42" s="54">
        <f t="shared" si="5"/>
        <v>0</v>
      </c>
      <c r="P42" s="13"/>
      <c r="Q42" s="13"/>
      <c r="R42" s="26"/>
      <c r="S42" s="13"/>
      <c r="T42" s="13"/>
      <c r="U42" s="54">
        <f t="shared" si="6"/>
        <v>0</v>
      </c>
      <c r="V42" s="13"/>
      <c r="W42" s="13"/>
      <c r="X42" s="54">
        <f t="shared" si="8"/>
        <v>0</v>
      </c>
      <c r="Y42" s="13"/>
      <c r="Z42" s="54">
        <f t="shared" si="7"/>
        <v>0</v>
      </c>
      <c r="AA42" s="23" t="str">
        <f t="shared" si="4"/>
        <v/>
      </c>
      <c r="AB42" s="34">
        <v>31</v>
      </c>
    </row>
    <row r="43" spans="1:28" s="7" customFormat="1" ht="15.75" x14ac:dyDescent="0.2">
      <c r="A43" s="35">
        <f>COUNTIF($AA$11:AA43,"ALTA")</f>
        <v>3</v>
      </c>
      <c r="B43" s="39" t="str">
        <f>IFERROR(VLOOKUP(AB43,'01-Inventario de Activos'!$A$13:$L$62,2,FALSE),"")</f>
        <v/>
      </c>
      <c r="C43" s="37" t="str">
        <f>IFERROR(VLOOKUP(AB43,'01-Inventario de Activos'!$A$13:$L$62,3,FALSE),"")</f>
        <v/>
      </c>
      <c r="D43" s="37" t="str">
        <f>IFERROR(VLOOKUP(AB43,'01-Inventario de Activos'!$A$13:$L$62,4,FALSE),"")</f>
        <v/>
      </c>
      <c r="E43" s="41"/>
      <c r="F43" s="43"/>
      <c r="G43" s="37" t="str">
        <f>IFERROR(VLOOKUP(AB43,'01-Inventario de Activos'!$A$13:$L$62,8,FALSE),"")</f>
        <v/>
      </c>
      <c r="H43" s="37" t="str">
        <f>IFERROR(VLOOKUP(AB43,'01-Inventario de Activos'!$A$13:$L$62,7,FALSE),"")</f>
        <v/>
      </c>
      <c r="I43" s="37" t="str">
        <f>IFERROR(VLOOKUP(AB43,'01-Inventario de Activos'!$A$13:$L$62,10,FALSE),"")</f>
        <v/>
      </c>
      <c r="J43" s="37" t="str">
        <f>IFERROR(VLOOKUP(AB43,'01-Inventario de Activos'!$A$13:$L$62,11,FALSE),"")</f>
        <v/>
      </c>
      <c r="K43" s="37" t="str">
        <f>IFERROR(VLOOKUP(AB43,'01-Inventario de Activos'!$A$13:$L$62,12,FALSE),"")</f>
        <v/>
      </c>
      <c r="L43" s="41"/>
      <c r="M43" s="41"/>
      <c r="N43" s="13"/>
      <c r="O43" s="54">
        <f t="shared" si="5"/>
        <v>0</v>
      </c>
      <c r="P43" s="13"/>
      <c r="Q43" s="13"/>
      <c r="R43" s="26"/>
      <c r="S43" s="13"/>
      <c r="T43" s="13"/>
      <c r="U43" s="54">
        <f t="shared" si="6"/>
        <v>0</v>
      </c>
      <c r="V43" s="13"/>
      <c r="W43" s="13"/>
      <c r="X43" s="54">
        <f t="shared" si="8"/>
        <v>0</v>
      </c>
      <c r="Y43" s="13"/>
      <c r="Z43" s="54">
        <f t="shared" si="7"/>
        <v>0</v>
      </c>
      <c r="AA43" s="23" t="str">
        <f t="shared" si="4"/>
        <v/>
      </c>
      <c r="AB43" s="34">
        <v>32</v>
      </c>
    </row>
    <row r="44" spans="1:28" s="7" customFormat="1" ht="15.75" x14ac:dyDescent="0.2">
      <c r="A44" s="35">
        <f>COUNTIF($AA$11:AA44,"ALTA")</f>
        <v>3</v>
      </c>
      <c r="B44" s="39" t="str">
        <f>IFERROR(VLOOKUP(AB44,'01-Inventario de Activos'!$A$13:$L$62,2,FALSE),"")</f>
        <v/>
      </c>
      <c r="C44" s="37" t="str">
        <f>IFERROR(VLOOKUP(AB44,'01-Inventario de Activos'!$A$13:$L$62,3,FALSE),"")</f>
        <v/>
      </c>
      <c r="D44" s="37" t="str">
        <f>IFERROR(VLOOKUP(AB44,'01-Inventario de Activos'!$A$13:$L$62,4,FALSE),"")</f>
        <v/>
      </c>
      <c r="E44" s="41"/>
      <c r="F44" s="43"/>
      <c r="G44" s="37" t="str">
        <f>IFERROR(VLOOKUP(AB44,'01-Inventario de Activos'!$A$13:$L$62,8,FALSE),"")</f>
        <v/>
      </c>
      <c r="H44" s="37" t="str">
        <f>IFERROR(VLOOKUP(AB44,'01-Inventario de Activos'!$A$13:$L$62,7,FALSE),"")</f>
        <v/>
      </c>
      <c r="I44" s="37" t="str">
        <f>IFERROR(VLOOKUP(AB44,'01-Inventario de Activos'!$A$13:$L$62,10,FALSE),"")</f>
        <v/>
      </c>
      <c r="J44" s="37" t="str">
        <f>IFERROR(VLOOKUP(AB44,'01-Inventario de Activos'!$A$13:$L$62,11,FALSE),"")</f>
        <v/>
      </c>
      <c r="K44" s="37" t="str">
        <f>IFERROR(VLOOKUP(AB44,'01-Inventario de Activos'!$A$13:$L$62,12,FALSE),"")</f>
        <v/>
      </c>
      <c r="L44" s="41"/>
      <c r="M44" s="41"/>
      <c r="N44" s="13"/>
      <c r="O44" s="54">
        <f t="shared" si="5"/>
        <v>0</v>
      </c>
      <c r="P44" s="13"/>
      <c r="Q44" s="13"/>
      <c r="R44" s="26"/>
      <c r="S44" s="13"/>
      <c r="T44" s="13"/>
      <c r="U44" s="54">
        <f t="shared" si="6"/>
        <v>0</v>
      </c>
      <c r="V44" s="13"/>
      <c r="W44" s="13"/>
      <c r="X44" s="54">
        <f t="shared" si="8"/>
        <v>0</v>
      </c>
      <c r="Y44" s="13"/>
      <c r="Z44" s="54">
        <f t="shared" si="7"/>
        <v>0</v>
      </c>
      <c r="AA44" s="23" t="str">
        <f t="shared" si="4"/>
        <v/>
      </c>
      <c r="AB44" s="34">
        <v>33</v>
      </c>
    </row>
    <row r="45" spans="1:28" s="7" customFormat="1" ht="15.75" x14ac:dyDescent="0.2">
      <c r="A45" s="35">
        <f>COUNTIF($AA$11:AA45,"ALTA")</f>
        <v>3</v>
      </c>
      <c r="B45" s="39" t="str">
        <f>IFERROR(VLOOKUP(AB45,'01-Inventario de Activos'!$A$13:$L$62,2,FALSE),"")</f>
        <v/>
      </c>
      <c r="C45" s="37" t="str">
        <f>IFERROR(VLOOKUP(AB45,'01-Inventario de Activos'!$A$13:$L$62,3,FALSE),"")</f>
        <v/>
      </c>
      <c r="D45" s="37" t="str">
        <f>IFERROR(VLOOKUP(AB45,'01-Inventario de Activos'!$A$13:$L$62,4,FALSE),"")</f>
        <v/>
      </c>
      <c r="E45" s="41"/>
      <c r="F45" s="43"/>
      <c r="G45" s="37" t="str">
        <f>IFERROR(VLOOKUP(AB45,'01-Inventario de Activos'!$A$13:$L$62,8,FALSE),"")</f>
        <v/>
      </c>
      <c r="H45" s="37" t="str">
        <f>IFERROR(VLOOKUP(AB45,'01-Inventario de Activos'!$A$13:$L$62,7,FALSE),"")</f>
        <v/>
      </c>
      <c r="I45" s="37" t="str">
        <f>IFERROR(VLOOKUP(AB45,'01-Inventario de Activos'!$A$13:$L$62,10,FALSE),"")</f>
        <v/>
      </c>
      <c r="J45" s="37" t="str">
        <f>IFERROR(VLOOKUP(AB45,'01-Inventario de Activos'!$A$13:$L$62,11,FALSE),"")</f>
        <v/>
      </c>
      <c r="K45" s="37" t="str">
        <f>IFERROR(VLOOKUP(AB45,'01-Inventario de Activos'!$A$13:$L$62,12,FALSE),"")</f>
        <v/>
      </c>
      <c r="L45" s="41"/>
      <c r="M45" s="41"/>
      <c r="N45" s="13"/>
      <c r="O45" s="54">
        <f t="shared" si="5"/>
        <v>0</v>
      </c>
      <c r="P45" s="13"/>
      <c r="Q45" s="13"/>
      <c r="R45" s="26"/>
      <c r="S45" s="13"/>
      <c r="T45" s="13"/>
      <c r="U45" s="54">
        <f t="shared" si="6"/>
        <v>0</v>
      </c>
      <c r="V45" s="13"/>
      <c r="W45" s="13"/>
      <c r="X45" s="54">
        <f t="shared" si="8"/>
        <v>0</v>
      </c>
      <c r="Y45" s="13"/>
      <c r="Z45" s="54">
        <f t="shared" si="7"/>
        <v>0</v>
      </c>
      <c r="AA45" s="23" t="str">
        <f t="shared" si="4"/>
        <v/>
      </c>
      <c r="AB45" s="34">
        <v>34</v>
      </c>
    </row>
    <row r="46" spans="1:28" s="7" customFormat="1" ht="15.75" x14ac:dyDescent="0.2">
      <c r="A46" s="35">
        <f>COUNTIF($AA$11:AA46,"ALTA")</f>
        <v>3</v>
      </c>
      <c r="B46" s="39" t="str">
        <f>IFERROR(VLOOKUP(AB46,'01-Inventario de Activos'!$A$13:$L$62,2,FALSE),"")</f>
        <v/>
      </c>
      <c r="C46" s="37" t="str">
        <f>IFERROR(VLOOKUP(AB46,'01-Inventario de Activos'!$A$13:$L$62,3,FALSE),"")</f>
        <v/>
      </c>
      <c r="D46" s="37" t="str">
        <f>IFERROR(VLOOKUP(AB46,'01-Inventario de Activos'!$A$13:$L$62,4,FALSE),"")</f>
        <v/>
      </c>
      <c r="E46" s="41"/>
      <c r="F46" s="43"/>
      <c r="G46" s="37" t="str">
        <f>IFERROR(VLOOKUP(AB46,'01-Inventario de Activos'!$A$13:$L$62,8,FALSE),"")</f>
        <v/>
      </c>
      <c r="H46" s="37" t="str">
        <f>IFERROR(VLOOKUP(AB46,'01-Inventario de Activos'!$A$13:$L$62,7,FALSE),"")</f>
        <v/>
      </c>
      <c r="I46" s="37" t="str">
        <f>IFERROR(VLOOKUP(AB46,'01-Inventario de Activos'!$A$13:$L$62,10,FALSE),"")</f>
        <v/>
      </c>
      <c r="J46" s="37" t="str">
        <f>IFERROR(VLOOKUP(AB46,'01-Inventario de Activos'!$A$13:$L$62,11,FALSE),"")</f>
        <v/>
      </c>
      <c r="K46" s="37" t="str">
        <f>IFERROR(VLOOKUP(AB46,'01-Inventario de Activos'!$A$13:$L$62,12,FALSE),"")</f>
        <v/>
      </c>
      <c r="L46" s="41"/>
      <c r="M46" s="41"/>
      <c r="N46" s="13"/>
      <c r="O46" s="54">
        <f t="shared" si="5"/>
        <v>0</v>
      </c>
      <c r="P46" s="13"/>
      <c r="Q46" s="13"/>
      <c r="R46" s="26"/>
      <c r="S46" s="13"/>
      <c r="T46" s="13"/>
      <c r="U46" s="54">
        <f t="shared" si="6"/>
        <v>0</v>
      </c>
      <c r="V46" s="13"/>
      <c r="W46" s="13"/>
      <c r="X46" s="54">
        <f t="shared" si="8"/>
        <v>0</v>
      </c>
      <c r="Y46" s="13"/>
      <c r="Z46" s="54">
        <f t="shared" si="7"/>
        <v>0</v>
      </c>
      <c r="AA46" s="23" t="str">
        <f t="shared" si="4"/>
        <v/>
      </c>
      <c r="AB46" s="34">
        <v>35</v>
      </c>
    </row>
    <row r="47" spans="1:28" s="7" customFormat="1" ht="15.75" x14ac:dyDescent="0.2">
      <c r="A47" s="35">
        <f>COUNTIF($AA$11:AA47,"ALTA")</f>
        <v>3</v>
      </c>
      <c r="B47" s="39" t="str">
        <f>IFERROR(VLOOKUP(AB47,'01-Inventario de Activos'!$A$13:$L$62,2,FALSE),"")</f>
        <v/>
      </c>
      <c r="C47" s="37" t="str">
        <f>IFERROR(VLOOKUP(AB47,'01-Inventario de Activos'!$A$13:$L$62,3,FALSE),"")</f>
        <v/>
      </c>
      <c r="D47" s="37" t="str">
        <f>IFERROR(VLOOKUP(AB47,'01-Inventario de Activos'!$A$13:$L$62,4,FALSE),"")</f>
        <v/>
      </c>
      <c r="E47" s="41"/>
      <c r="F47" s="43"/>
      <c r="G47" s="37" t="str">
        <f>IFERROR(VLOOKUP(AB47,'01-Inventario de Activos'!$A$13:$L$62,8,FALSE),"")</f>
        <v/>
      </c>
      <c r="H47" s="37" t="str">
        <f>IFERROR(VLOOKUP(AB47,'01-Inventario de Activos'!$A$13:$L$62,7,FALSE),"")</f>
        <v/>
      </c>
      <c r="I47" s="37" t="str">
        <f>IFERROR(VLOOKUP(AB47,'01-Inventario de Activos'!$A$13:$L$62,10,FALSE),"")</f>
        <v/>
      </c>
      <c r="J47" s="37" t="str">
        <f>IFERROR(VLOOKUP(AB47,'01-Inventario de Activos'!$A$13:$L$62,11,FALSE),"")</f>
        <v/>
      </c>
      <c r="K47" s="37" t="str">
        <f>IFERROR(VLOOKUP(AB47,'01-Inventario de Activos'!$A$13:$L$62,12,FALSE),"")</f>
        <v/>
      </c>
      <c r="L47" s="41"/>
      <c r="M47" s="41"/>
      <c r="N47" s="13"/>
      <c r="O47" s="54">
        <f t="shared" si="5"/>
        <v>0</v>
      </c>
      <c r="P47" s="13"/>
      <c r="Q47" s="13"/>
      <c r="R47" s="26"/>
      <c r="S47" s="13"/>
      <c r="T47" s="13"/>
      <c r="U47" s="54">
        <f t="shared" si="6"/>
        <v>0</v>
      </c>
      <c r="V47" s="13"/>
      <c r="W47" s="13"/>
      <c r="X47" s="54">
        <f t="shared" si="8"/>
        <v>0</v>
      </c>
      <c r="Y47" s="13"/>
      <c r="Z47" s="54">
        <f t="shared" si="7"/>
        <v>0</v>
      </c>
      <c r="AA47" s="23" t="str">
        <f t="shared" si="4"/>
        <v/>
      </c>
      <c r="AB47" s="34">
        <v>36</v>
      </c>
    </row>
    <row r="48" spans="1:28" s="7" customFormat="1" ht="15.75" x14ac:dyDescent="0.2">
      <c r="A48" s="35">
        <f>COUNTIF($AA$11:AA48,"ALTA")</f>
        <v>3</v>
      </c>
      <c r="B48" s="39" t="str">
        <f>IFERROR(VLOOKUP(AB48,'01-Inventario de Activos'!$A$13:$L$62,2,FALSE),"")</f>
        <v/>
      </c>
      <c r="C48" s="37" t="str">
        <f>IFERROR(VLOOKUP(AB48,'01-Inventario de Activos'!$A$13:$L$62,3,FALSE),"")</f>
        <v/>
      </c>
      <c r="D48" s="37" t="str">
        <f>IFERROR(VLOOKUP(AB48,'01-Inventario de Activos'!$A$13:$L$62,4,FALSE),"")</f>
        <v/>
      </c>
      <c r="E48" s="41"/>
      <c r="F48" s="43"/>
      <c r="G48" s="37" t="str">
        <f>IFERROR(VLOOKUP(AB48,'01-Inventario de Activos'!$A$13:$L$62,8,FALSE),"")</f>
        <v/>
      </c>
      <c r="H48" s="37" t="str">
        <f>IFERROR(VLOOKUP(AB48,'01-Inventario de Activos'!$A$13:$L$62,7,FALSE),"")</f>
        <v/>
      </c>
      <c r="I48" s="37" t="str">
        <f>IFERROR(VLOOKUP(AB48,'01-Inventario de Activos'!$A$13:$L$62,10,FALSE),"")</f>
        <v/>
      </c>
      <c r="J48" s="37" t="str">
        <f>IFERROR(VLOOKUP(AB48,'01-Inventario de Activos'!$A$13:$L$62,11,FALSE),"")</f>
        <v/>
      </c>
      <c r="K48" s="37" t="str">
        <f>IFERROR(VLOOKUP(AB48,'01-Inventario de Activos'!$A$13:$L$62,12,FALSE),"")</f>
        <v/>
      </c>
      <c r="L48" s="41"/>
      <c r="M48" s="41"/>
      <c r="N48" s="13"/>
      <c r="O48" s="54">
        <f t="shared" si="5"/>
        <v>0</v>
      </c>
      <c r="P48" s="13"/>
      <c r="Q48" s="13"/>
      <c r="R48" s="26"/>
      <c r="S48" s="13"/>
      <c r="T48" s="13"/>
      <c r="U48" s="54">
        <f t="shared" si="6"/>
        <v>0</v>
      </c>
      <c r="V48" s="13"/>
      <c r="W48" s="13"/>
      <c r="X48" s="54">
        <f t="shared" si="8"/>
        <v>0</v>
      </c>
      <c r="Y48" s="13"/>
      <c r="Z48" s="54">
        <f t="shared" si="7"/>
        <v>0</v>
      </c>
      <c r="AA48" s="23" t="str">
        <f t="shared" si="4"/>
        <v/>
      </c>
      <c r="AB48" s="34">
        <v>37</v>
      </c>
    </row>
    <row r="49" spans="1:28" s="7" customFormat="1" ht="15.75" x14ac:dyDescent="0.2">
      <c r="A49" s="35">
        <f>COUNTIF($AA$11:AA49,"ALTA")</f>
        <v>3</v>
      </c>
      <c r="B49" s="39" t="str">
        <f>IFERROR(VLOOKUP(AB49,'01-Inventario de Activos'!$A$13:$L$62,2,FALSE),"")</f>
        <v/>
      </c>
      <c r="C49" s="37" t="str">
        <f>IFERROR(VLOOKUP(AB49,'01-Inventario de Activos'!$A$13:$L$62,3,FALSE),"")</f>
        <v/>
      </c>
      <c r="D49" s="37" t="str">
        <f>IFERROR(VLOOKUP(AB49,'01-Inventario de Activos'!$A$13:$L$62,4,FALSE),"")</f>
        <v/>
      </c>
      <c r="E49" s="41"/>
      <c r="F49" s="43"/>
      <c r="G49" s="37" t="str">
        <f>IFERROR(VLOOKUP(AB49,'01-Inventario de Activos'!$A$13:$L$62,8,FALSE),"")</f>
        <v/>
      </c>
      <c r="H49" s="37" t="str">
        <f>IFERROR(VLOOKUP(AB49,'01-Inventario de Activos'!$A$13:$L$62,7,FALSE),"")</f>
        <v/>
      </c>
      <c r="I49" s="37" t="str">
        <f>IFERROR(VLOOKUP(AB49,'01-Inventario de Activos'!$A$13:$L$62,10,FALSE),"")</f>
        <v/>
      </c>
      <c r="J49" s="37" t="str">
        <f>IFERROR(VLOOKUP(AB49,'01-Inventario de Activos'!$A$13:$L$62,11,FALSE),"")</f>
        <v/>
      </c>
      <c r="K49" s="37" t="str">
        <f>IFERROR(VLOOKUP(AB49,'01-Inventario de Activos'!$A$13:$L$62,12,FALSE),"")</f>
        <v/>
      </c>
      <c r="L49" s="41"/>
      <c r="M49" s="41"/>
      <c r="N49" s="13"/>
      <c r="O49" s="54">
        <f t="shared" si="5"/>
        <v>0</v>
      </c>
      <c r="P49" s="13"/>
      <c r="Q49" s="13"/>
      <c r="R49" s="26"/>
      <c r="S49" s="13"/>
      <c r="T49" s="13"/>
      <c r="U49" s="54">
        <f t="shared" si="6"/>
        <v>0</v>
      </c>
      <c r="V49" s="13"/>
      <c r="W49" s="13"/>
      <c r="X49" s="54">
        <f t="shared" si="8"/>
        <v>0</v>
      </c>
      <c r="Y49" s="13"/>
      <c r="Z49" s="54">
        <f t="shared" si="7"/>
        <v>0</v>
      </c>
      <c r="AA49" s="23" t="str">
        <f t="shared" si="4"/>
        <v/>
      </c>
      <c r="AB49" s="34">
        <v>38</v>
      </c>
    </row>
    <row r="50" spans="1:28" s="7" customFormat="1" ht="15.75" x14ac:dyDescent="0.2">
      <c r="A50" s="35">
        <f>COUNTIF($AA$11:AA50,"ALTA")</f>
        <v>3</v>
      </c>
      <c r="B50" s="39" t="str">
        <f>IFERROR(VLOOKUP(AB50,'01-Inventario de Activos'!$A$13:$L$62,2,FALSE),"")</f>
        <v/>
      </c>
      <c r="C50" s="37" t="str">
        <f>IFERROR(VLOOKUP(AB50,'01-Inventario de Activos'!$A$13:$L$62,3,FALSE),"")</f>
        <v/>
      </c>
      <c r="D50" s="37" t="str">
        <f>IFERROR(VLOOKUP(AB50,'01-Inventario de Activos'!$A$13:$L$62,4,FALSE),"")</f>
        <v/>
      </c>
      <c r="E50" s="41"/>
      <c r="F50" s="43"/>
      <c r="G50" s="37" t="str">
        <f>IFERROR(VLOOKUP(AB50,'01-Inventario de Activos'!$A$13:$L$62,8,FALSE),"")</f>
        <v/>
      </c>
      <c r="H50" s="37" t="str">
        <f>IFERROR(VLOOKUP(AB50,'01-Inventario de Activos'!$A$13:$L$62,7,FALSE),"")</f>
        <v/>
      </c>
      <c r="I50" s="37" t="str">
        <f>IFERROR(VLOOKUP(AB50,'01-Inventario de Activos'!$A$13:$L$62,10,FALSE),"")</f>
        <v/>
      </c>
      <c r="J50" s="37" t="str">
        <f>IFERROR(VLOOKUP(AB50,'01-Inventario de Activos'!$A$13:$L$62,11,FALSE),"")</f>
        <v/>
      </c>
      <c r="K50" s="37" t="str">
        <f>IFERROR(VLOOKUP(AB50,'01-Inventario de Activos'!$A$13:$L$62,12,FALSE),"")</f>
        <v/>
      </c>
      <c r="L50" s="41"/>
      <c r="M50" s="41"/>
      <c r="N50" s="13"/>
      <c r="O50" s="54">
        <f t="shared" si="5"/>
        <v>0</v>
      </c>
      <c r="P50" s="13"/>
      <c r="Q50" s="13"/>
      <c r="R50" s="26"/>
      <c r="S50" s="13"/>
      <c r="T50" s="13"/>
      <c r="U50" s="54">
        <f t="shared" si="6"/>
        <v>0</v>
      </c>
      <c r="V50" s="13"/>
      <c r="W50" s="13"/>
      <c r="X50" s="54">
        <f t="shared" si="8"/>
        <v>0</v>
      </c>
      <c r="Y50" s="13"/>
      <c r="Z50" s="54">
        <f t="shared" si="7"/>
        <v>0</v>
      </c>
      <c r="AA50" s="23" t="str">
        <f t="shared" si="4"/>
        <v/>
      </c>
      <c r="AB50" s="34">
        <v>39</v>
      </c>
    </row>
    <row r="51" spans="1:28" s="7" customFormat="1" ht="15.75" x14ac:dyDescent="0.2">
      <c r="A51" s="35">
        <f>COUNTIF($AA$11:AA51,"ALTA")</f>
        <v>3</v>
      </c>
      <c r="B51" s="39" t="str">
        <f>IFERROR(VLOOKUP(AB51,'01-Inventario de Activos'!$A$13:$L$62,2,FALSE),"")</f>
        <v/>
      </c>
      <c r="C51" s="37" t="str">
        <f>IFERROR(VLOOKUP(AB51,'01-Inventario de Activos'!$A$13:$L$62,3,FALSE),"")</f>
        <v/>
      </c>
      <c r="D51" s="37" t="str">
        <f>IFERROR(VLOOKUP(AB51,'01-Inventario de Activos'!$A$13:$L$62,4,FALSE),"")</f>
        <v/>
      </c>
      <c r="E51" s="41"/>
      <c r="F51" s="43"/>
      <c r="G51" s="37" t="str">
        <f>IFERROR(VLOOKUP(AB51,'01-Inventario de Activos'!$A$13:$L$62,8,FALSE),"")</f>
        <v/>
      </c>
      <c r="H51" s="37" t="str">
        <f>IFERROR(VLOOKUP(AB51,'01-Inventario de Activos'!$A$13:$L$62,7,FALSE),"")</f>
        <v/>
      </c>
      <c r="I51" s="37" t="str">
        <f>IFERROR(VLOOKUP(AB51,'01-Inventario de Activos'!$A$13:$L$62,10,FALSE),"")</f>
        <v/>
      </c>
      <c r="J51" s="37" t="str">
        <f>IFERROR(VLOOKUP(AB51,'01-Inventario de Activos'!$A$13:$L$62,11,FALSE),"")</f>
        <v/>
      </c>
      <c r="K51" s="37" t="str">
        <f>IFERROR(VLOOKUP(AB51,'01-Inventario de Activos'!$A$13:$L$62,12,FALSE),"")</f>
        <v/>
      </c>
      <c r="L51" s="41"/>
      <c r="M51" s="41"/>
      <c r="N51" s="13"/>
      <c r="O51" s="54">
        <f t="shared" si="5"/>
        <v>0</v>
      </c>
      <c r="P51" s="13"/>
      <c r="Q51" s="13"/>
      <c r="R51" s="26"/>
      <c r="S51" s="13"/>
      <c r="T51" s="13"/>
      <c r="U51" s="54">
        <f t="shared" si="6"/>
        <v>0</v>
      </c>
      <c r="V51" s="13"/>
      <c r="W51" s="13"/>
      <c r="X51" s="54">
        <f t="shared" si="8"/>
        <v>0</v>
      </c>
      <c r="Y51" s="13"/>
      <c r="Z51" s="54">
        <f t="shared" si="7"/>
        <v>0</v>
      </c>
      <c r="AA51" s="23" t="str">
        <f t="shared" si="4"/>
        <v/>
      </c>
      <c r="AB51" s="34">
        <v>40</v>
      </c>
    </row>
    <row r="52" spans="1:28" s="7" customFormat="1" ht="15.75" x14ac:dyDescent="0.2">
      <c r="A52" s="35">
        <f>COUNTIF($AA$11:AA52,"ALTA")</f>
        <v>3</v>
      </c>
      <c r="B52" s="39" t="str">
        <f>IFERROR(VLOOKUP(AB52,'01-Inventario de Activos'!$A$13:$L$62,2,FALSE),"")</f>
        <v/>
      </c>
      <c r="C52" s="37" t="str">
        <f>IFERROR(VLOOKUP(AB52,'01-Inventario de Activos'!$A$13:$L$62,3,FALSE),"")</f>
        <v/>
      </c>
      <c r="D52" s="37" t="str">
        <f>IFERROR(VLOOKUP(AB52,'01-Inventario de Activos'!$A$13:$L$62,4,FALSE),"")</f>
        <v/>
      </c>
      <c r="E52" s="41"/>
      <c r="F52" s="43"/>
      <c r="G52" s="37" t="str">
        <f>IFERROR(VLOOKUP(AB52,'01-Inventario de Activos'!$A$13:$L$62,8,FALSE),"")</f>
        <v/>
      </c>
      <c r="H52" s="37" t="str">
        <f>IFERROR(VLOOKUP(AB52,'01-Inventario de Activos'!$A$13:$L$62,7,FALSE),"")</f>
        <v/>
      </c>
      <c r="I52" s="37" t="str">
        <f>IFERROR(VLOOKUP(AB52,'01-Inventario de Activos'!$A$13:$L$62,10,FALSE),"")</f>
        <v/>
      </c>
      <c r="J52" s="37" t="str">
        <f>IFERROR(VLOOKUP(AB52,'01-Inventario de Activos'!$A$13:$L$62,11,FALSE),"")</f>
        <v/>
      </c>
      <c r="K52" s="37" t="str">
        <f>IFERROR(VLOOKUP(AB52,'01-Inventario de Activos'!$A$13:$L$62,12,FALSE),"")</f>
        <v/>
      </c>
      <c r="L52" s="41"/>
      <c r="M52" s="41"/>
      <c r="N52" s="13"/>
      <c r="O52" s="54">
        <f t="shared" si="5"/>
        <v>0</v>
      </c>
      <c r="P52" s="13"/>
      <c r="Q52" s="13"/>
      <c r="R52" s="26"/>
      <c r="S52" s="13"/>
      <c r="T52" s="13"/>
      <c r="U52" s="54">
        <f t="shared" si="6"/>
        <v>0</v>
      </c>
      <c r="V52" s="13"/>
      <c r="W52" s="13"/>
      <c r="X52" s="54">
        <f t="shared" si="8"/>
        <v>0</v>
      </c>
      <c r="Y52" s="13"/>
      <c r="Z52" s="54">
        <f t="shared" si="7"/>
        <v>0</v>
      </c>
      <c r="AA52" s="23" t="str">
        <f t="shared" si="4"/>
        <v/>
      </c>
      <c r="AB52" s="34">
        <v>41</v>
      </c>
    </row>
    <row r="53" spans="1:28" s="7" customFormat="1" ht="15.75" x14ac:dyDescent="0.2">
      <c r="A53" s="35">
        <f>COUNTIF($AA$11:AA53,"ALTA")</f>
        <v>3</v>
      </c>
      <c r="B53" s="39" t="str">
        <f>IFERROR(VLOOKUP(AB53,'01-Inventario de Activos'!$A$13:$L$62,2,FALSE),"")</f>
        <v/>
      </c>
      <c r="C53" s="37" t="str">
        <f>IFERROR(VLOOKUP(AB53,'01-Inventario de Activos'!$A$13:$L$62,3,FALSE),"")</f>
        <v/>
      </c>
      <c r="D53" s="37" t="str">
        <f>IFERROR(VLOOKUP(AB53,'01-Inventario de Activos'!$A$13:$L$62,4,FALSE),"")</f>
        <v/>
      </c>
      <c r="E53" s="41"/>
      <c r="F53" s="43"/>
      <c r="G53" s="37" t="str">
        <f>IFERROR(VLOOKUP(AB53,'01-Inventario de Activos'!$A$13:$L$62,8,FALSE),"")</f>
        <v/>
      </c>
      <c r="H53" s="37" t="str">
        <f>IFERROR(VLOOKUP(AB53,'01-Inventario de Activos'!$A$13:$L$62,7,FALSE),"")</f>
        <v/>
      </c>
      <c r="I53" s="37" t="str">
        <f>IFERROR(VLOOKUP(AB53,'01-Inventario de Activos'!$A$13:$L$62,10,FALSE),"")</f>
        <v/>
      </c>
      <c r="J53" s="37" t="str">
        <f>IFERROR(VLOOKUP(AB53,'01-Inventario de Activos'!$A$13:$L$62,11,FALSE),"")</f>
        <v/>
      </c>
      <c r="K53" s="37" t="str">
        <f>IFERROR(VLOOKUP(AB53,'01-Inventario de Activos'!$A$13:$L$62,12,FALSE),"")</f>
        <v/>
      </c>
      <c r="L53" s="41"/>
      <c r="M53" s="41"/>
      <c r="N53" s="13"/>
      <c r="O53" s="54">
        <f t="shared" si="5"/>
        <v>0</v>
      </c>
      <c r="P53" s="13"/>
      <c r="Q53" s="13"/>
      <c r="R53" s="26"/>
      <c r="S53" s="13"/>
      <c r="T53" s="13"/>
      <c r="U53" s="54">
        <f t="shared" si="6"/>
        <v>0</v>
      </c>
      <c r="V53" s="13"/>
      <c r="W53" s="13"/>
      <c r="X53" s="54">
        <f t="shared" si="8"/>
        <v>0</v>
      </c>
      <c r="Y53" s="13"/>
      <c r="Z53" s="54">
        <f t="shared" si="7"/>
        <v>0</v>
      </c>
      <c r="AA53" s="23" t="str">
        <f t="shared" si="4"/>
        <v/>
      </c>
      <c r="AB53" s="34">
        <v>42</v>
      </c>
    </row>
    <row r="54" spans="1:28" s="7" customFormat="1" ht="15.75" x14ac:dyDescent="0.2">
      <c r="A54" s="35">
        <f>COUNTIF($AA$11:AA54,"ALTA")</f>
        <v>3</v>
      </c>
      <c r="B54" s="39" t="str">
        <f>IFERROR(VLOOKUP(AB54,'01-Inventario de Activos'!$A$13:$L$62,2,FALSE),"")</f>
        <v/>
      </c>
      <c r="C54" s="37" t="str">
        <f>IFERROR(VLOOKUP(AB54,'01-Inventario de Activos'!$A$13:$L$62,3,FALSE),"")</f>
        <v/>
      </c>
      <c r="D54" s="37" t="str">
        <f>IFERROR(VLOOKUP(AB54,'01-Inventario de Activos'!$A$13:$L$62,4,FALSE),"")</f>
        <v/>
      </c>
      <c r="E54" s="41"/>
      <c r="F54" s="43"/>
      <c r="G54" s="37" t="str">
        <f>IFERROR(VLOOKUP(AB54,'01-Inventario de Activos'!$A$13:$L$62,8,FALSE),"")</f>
        <v/>
      </c>
      <c r="H54" s="37" t="str">
        <f>IFERROR(VLOOKUP(AB54,'01-Inventario de Activos'!$A$13:$L$62,7,FALSE),"")</f>
        <v/>
      </c>
      <c r="I54" s="37" t="str">
        <f>IFERROR(VLOOKUP(AB54,'01-Inventario de Activos'!$A$13:$L$62,10,FALSE),"")</f>
        <v/>
      </c>
      <c r="J54" s="37" t="str">
        <f>IFERROR(VLOOKUP(AB54,'01-Inventario de Activos'!$A$13:$L$62,11,FALSE),"")</f>
        <v/>
      </c>
      <c r="K54" s="37" t="str">
        <f>IFERROR(VLOOKUP(AB54,'01-Inventario de Activos'!$A$13:$L$62,12,FALSE),"")</f>
        <v/>
      </c>
      <c r="L54" s="41"/>
      <c r="M54" s="41"/>
      <c r="N54" s="13"/>
      <c r="O54" s="54">
        <f t="shared" si="5"/>
        <v>0</v>
      </c>
      <c r="P54" s="13"/>
      <c r="Q54" s="13"/>
      <c r="R54" s="26"/>
      <c r="S54" s="13"/>
      <c r="T54" s="13"/>
      <c r="U54" s="54">
        <f t="shared" si="6"/>
        <v>0</v>
      </c>
      <c r="V54" s="13"/>
      <c r="W54" s="13"/>
      <c r="X54" s="54">
        <f t="shared" si="8"/>
        <v>0</v>
      </c>
      <c r="Y54" s="13"/>
      <c r="Z54" s="54">
        <f t="shared" si="7"/>
        <v>0</v>
      </c>
      <c r="AA54" s="23" t="str">
        <f t="shared" si="4"/>
        <v/>
      </c>
      <c r="AB54" s="34">
        <v>43</v>
      </c>
    </row>
    <row r="55" spans="1:28" s="7" customFormat="1" ht="15.75" x14ac:dyDescent="0.2">
      <c r="A55" s="35">
        <f>COUNTIF($AA$11:AA55,"ALTA")</f>
        <v>3</v>
      </c>
      <c r="B55" s="39" t="str">
        <f>IFERROR(VLOOKUP(AB55,'01-Inventario de Activos'!$A$13:$L$62,2,FALSE),"")</f>
        <v/>
      </c>
      <c r="C55" s="37" t="str">
        <f>IFERROR(VLOOKUP(AB55,'01-Inventario de Activos'!$A$13:$L$62,3,FALSE),"")</f>
        <v/>
      </c>
      <c r="D55" s="37" t="str">
        <f>IFERROR(VLOOKUP(AB55,'01-Inventario de Activos'!$A$13:$L$62,4,FALSE),"")</f>
        <v/>
      </c>
      <c r="E55" s="41"/>
      <c r="F55" s="43"/>
      <c r="G55" s="37" t="str">
        <f>IFERROR(VLOOKUP(AB55,'01-Inventario de Activos'!$A$13:$L$62,8,FALSE),"")</f>
        <v/>
      </c>
      <c r="H55" s="37" t="str">
        <f>IFERROR(VLOOKUP(AB55,'01-Inventario de Activos'!$A$13:$L$62,7,FALSE),"")</f>
        <v/>
      </c>
      <c r="I55" s="37" t="str">
        <f>IFERROR(VLOOKUP(AB55,'01-Inventario de Activos'!$A$13:$L$62,10,FALSE),"")</f>
        <v/>
      </c>
      <c r="J55" s="37" t="str">
        <f>IFERROR(VLOOKUP(AB55,'01-Inventario de Activos'!$A$13:$L$62,11,FALSE),"")</f>
        <v/>
      </c>
      <c r="K55" s="37" t="str">
        <f>IFERROR(VLOOKUP(AB55,'01-Inventario de Activos'!$A$13:$L$62,12,FALSE),"")</f>
        <v/>
      </c>
      <c r="L55" s="41"/>
      <c r="M55" s="41"/>
      <c r="N55" s="13"/>
      <c r="O55" s="54">
        <f t="shared" si="5"/>
        <v>0</v>
      </c>
      <c r="P55" s="13"/>
      <c r="Q55" s="13"/>
      <c r="R55" s="26"/>
      <c r="S55" s="13"/>
      <c r="T55" s="13"/>
      <c r="U55" s="54">
        <f t="shared" si="6"/>
        <v>0</v>
      </c>
      <c r="V55" s="13"/>
      <c r="W55" s="13"/>
      <c r="X55" s="54">
        <f t="shared" si="8"/>
        <v>0</v>
      </c>
      <c r="Y55" s="13"/>
      <c r="Z55" s="54">
        <f t="shared" si="7"/>
        <v>0</v>
      </c>
      <c r="AA55" s="23" t="str">
        <f t="shared" si="4"/>
        <v/>
      </c>
      <c r="AB55" s="34">
        <v>44</v>
      </c>
    </row>
    <row r="56" spans="1:28" s="7" customFormat="1" ht="15.75" x14ac:dyDescent="0.2">
      <c r="A56" s="35">
        <f>COUNTIF($AA$11:AA56,"ALTA")</f>
        <v>3</v>
      </c>
      <c r="B56" s="39" t="str">
        <f>IFERROR(VLOOKUP(AB56,'01-Inventario de Activos'!$A$13:$L$62,2,FALSE),"")</f>
        <v/>
      </c>
      <c r="C56" s="37" t="str">
        <f>IFERROR(VLOOKUP(AB56,'01-Inventario de Activos'!$A$13:$L$62,3,FALSE),"")</f>
        <v/>
      </c>
      <c r="D56" s="37" t="str">
        <f>IFERROR(VLOOKUP(AB56,'01-Inventario de Activos'!$A$13:$L$62,4,FALSE),"")</f>
        <v/>
      </c>
      <c r="E56" s="41"/>
      <c r="F56" s="43"/>
      <c r="G56" s="37" t="str">
        <f>IFERROR(VLOOKUP(AB56,'01-Inventario de Activos'!$A$13:$L$62,8,FALSE),"")</f>
        <v/>
      </c>
      <c r="H56" s="37" t="str">
        <f>IFERROR(VLOOKUP(AB56,'01-Inventario de Activos'!$A$13:$L$62,7,FALSE),"")</f>
        <v/>
      </c>
      <c r="I56" s="37" t="str">
        <f>IFERROR(VLOOKUP(AB56,'01-Inventario de Activos'!$A$13:$L$62,10,FALSE),"")</f>
        <v/>
      </c>
      <c r="J56" s="37" t="str">
        <f>IFERROR(VLOOKUP(AB56,'01-Inventario de Activos'!$A$13:$L$62,11,FALSE),"")</f>
        <v/>
      </c>
      <c r="K56" s="37" t="str">
        <f>IFERROR(VLOOKUP(AB56,'01-Inventario de Activos'!$A$13:$L$62,12,FALSE),"")</f>
        <v/>
      </c>
      <c r="L56" s="41"/>
      <c r="M56" s="41"/>
      <c r="N56" s="17"/>
      <c r="O56" s="54">
        <f t="shared" si="5"/>
        <v>0</v>
      </c>
      <c r="P56" s="17"/>
      <c r="Q56" s="17"/>
      <c r="R56" s="26"/>
      <c r="S56" s="17"/>
      <c r="T56" s="17"/>
      <c r="U56" s="54">
        <f t="shared" ref="U56:U61" si="9">IF(T56="ALTA",3,IF(T56="MEDIA",2,IF(T56="BAJA",1,0)))</f>
        <v>0</v>
      </c>
      <c r="V56" s="17"/>
      <c r="W56" s="17"/>
      <c r="X56" s="54">
        <f t="shared" ref="X56:X61" si="10">IF(W56="ALTA",3,IF(W56="MEDIA",2,IF(W56="BAJA",1,0)))</f>
        <v>0</v>
      </c>
      <c r="Y56" s="17"/>
      <c r="Z56" s="54">
        <f t="shared" si="7"/>
        <v>0</v>
      </c>
      <c r="AA56" s="23" t="str">
        <f t="shared" si="4"/>
        <v/>
      </c>
      <c r="AB56" s="34">
        <v>45</v>
      </c>
    </row>
    <row r="57" spans="1:28" s="7" customFormat="1" ht="15.75" x14ac:dyDescent="0.2">
      <c r="A57" s="35">
        <f>COUNTIF($AA$11:AA57,"ALTA")</f>
        <v>3</v>
      </c>
      <c r="B57" s="39" t="str">
        <f>IFERROR(VLOOKUP(AB57,'01-Inventario de Activos'!$A$13:$L$62,2,FALSE),"")</f>
        <v/>
      </c>
      <c r="C57" s="37" t="str">
        <f>IFERROR(VLOOKUP(AB57,'01-Inventario de Activos'!$A$13:$L$62,3,FALSE),"")</f>
        <v/>
      </c>
      <c r="D57" s="37" t="str">
        <f>IFERROR(VLOOKUP(AB57,'01-Inventario de Activos'!$A$13:$L$62,4,FALSE),"")</f>
        <v/>
      </c>
      <c r="E57" s="41"/>
      <c r="F57" s="43"/>
      <c r="G57" s="37" t="str">
        <f>IFERROR(VLOOKUP(AB57,'01-Inventario de Activos'!$A$13:$L$62,8,FALSE),"")</f>
        <v/>
      </c>
      <c r="H57" s="37" t="str">
        <f>IFERROR(VLOOKUP(AB57,'01-Inventario de Activos'!$A$13:$L$62,7,FALSE),"")</f>
        <v/>
      </c>
      <c r="I57" s="37" t="str">
        <f>IFERROR(VLOOKUP(AB57,'01-Inventario de Activos'!$A$13:$L$62,10,FALSE),"")</f>
        <v/>
      </c>
      <c r="J57" s="37" t="str">
        <f>IFERROR(VLOOKUP(AB57,'01-Inventario de Activos'!$A$13:$L$62,11,FALSE),"")</f>
        <v/>
      </c>
      <c r="K57" s="37" t="str">
        <f>IFERROR(VLOOKUP(AB57,'01-Inventario de Activos'!$A$13:$L$62,12,FALSE),"")</f>
        <v/>
      </c>
      <c r="L57" s="41"/>
      <c r="M57" s="41"/>
      <c r="N57" s="17"/>
      <c r="O57" s="54">
        <f t="shared" si="5"/>
        <v>0</v>
      </c>
      <c r="P57" s="17"/>
      <c r="Q57" s="17"/>
      <c r="R57" s="26"/>
      <c r="S57" s="17"/>
      <c r="T57" s="17"/>
      <c r="U57" s="54">
        <f t="shared" si="9"/>
        <v>0</v>
      </c>
      <c r="V57" s="17"/>
      <c r="W57" s="17"/>
      <c r="X57" s="54">
        <f t="shared" si="10"/>
        <v>0</v>
      </c>
      <c r="Y57" s="17"/>
      <c r="Z57" s="54">
        <f t="shared" si="7"/>
        <v>0</v>
      </c>
      <c r="AA57" s="23" t="str">
        <f t="shared" si="4"/>
        <v/>
      </c>
      <c r="AB57" s="34">
        <v>46</v>
      </c>
    </row>
    <row r="58" spans="1:28" s="7" customFormat="1" ht="15.75" x14ac:dyDescent="0.2">
      <c r="A58" s="35">
        <f>COUNTIF($AA$11:AA58,"ALTA")</f>
        <v>3</v>
      </c>
      <c r="B58" s="39" t="str">
        <f>IFERROR(VLOOKUP(AB58,'01-Inventario de Activos'!$A$13:$L$62,2,FALSE),"")</f>
        <v/>
      </c>
      <c r="C58" s="37" t="str">
        <f>IFERROR(VLOOKUP(AB58,'01-Inventario de Activos'!$A$13:$L$62,3,FALSE),"")</f>
        <v/>
      </c>
      <c r="D58" s="37" t="str">
        <f>IFERROR(VLOOKUP(AB58,'01-Inventario de Activos'!$A$13:$L$62,4,FALSE),"")</f>
        <v/>
      </c>
      <c r="E58" s="41"/>
      <c r="F58" s="43"/>
      <c r="G58" s="37" t="str">
        <f>IFERROR(VLOOKUP(AB58,'01-Inventario de Activos'!$A$13:$L$62,8,FALSE),"")</f>
        <v/>
      </c>
      <c r="H58" s="37" t="str">
        <f>IFERROR(VLOOKUP(AB58,'01-Inventario de Activos'!$A$13:$L$62,7,FALSE),"")</f>
        <v/>
      </c>
      <c r="I58" s="37" t="str">
        <f>IFERROR(VLOOKUP(AB58,'01-Inventario de Activos'!$A$13:$L$62,10,FALSE),"")</f>
        <v/>
      </c>
      <c r="J58" s="37" t="str">
        <f>IFERROR(VLOOKUP(AB58,'01-Inventario de Activos'!$A$13:$L$62,11,FALSE),"")</f>
        <v/>
      </c>
      <c r="K58" s="37" t="str">
        <f>IFERROR(VLOOKUP(AB58,'01-Inventario de Activos'!$A$13:$L$62,12,FALSE),"")</f>
        <v/>
      </c>
      <c r="L58" s="41"/>
      <c r="M58" s="41"/>
      <c r="N58" s="17"/>
      <c r="O58" s="54">
        <f t="shared" si="5"/>
        <v>0</v>
      </c>
      <c r="P58" s="17"/>
      <c r="Q58" s="17"/>
      <c r="R58" s="26"/>
      <c r="S58" s="17"/>
      <c r="T58" s="17"/>
      <c r="U58" s="54">
        <f t="shared" si="9"/>
        <v>0</v>
      </c>
      <c r="V58" s="17"/>
      <c r="W58" s="17"/>
      <c r="X58" s="54">
        <f t="shared" si="10"/>
        <v>0</v>
      </c>
      <c r="Y58" s="17"/>
      <c r="Z58" s="54">
        <f t="shared" si="7"/>
        <v>0</v>
      </c>
      <c r="AA58" s="23" t="str">
        <f t="shared" si="4"/>
        <v/>
      </c>
      <c r="AB58" s="34">
        <v>47</v>
      </c>
    </row>
    <row r="59" spans="1:28" s="7" customFormat="1" ht="15.75" x14ac:dyDescent="0.2">
      <c r="A59" s="35">
        <f>COUNTIF($AA$11:AA59,"ALTA")</f>
        <v>3</v>
      </c>
      <c r="B59" s="39" t="str">
        <f>IFERROR(VLOOKUP(AB59,'01-Inventario de Activos'!$A$13:$L$62,2,FALSE),"")</f>
        <v/>
      </c>
      <c r="C59" s="37" t="str">
        <f>IFERROR(VLOOKUP(AB59,'01-Inventario de Activos'!$A$13:$L$62,3,FALSE),"")</f>
        <v/>
      </c>
      <c r="D59" s="37" t="str">
        <f>IFERROR(VLOOKUP(AB59,'01-Inventario de Activos'!$A$13:$L$62,4,FALSE),"")</f>
        <v/>
      </c>
      <c r="E59" s="41"/>
      <c r="F59" s="43"/>
      <c r="G59" s="37" t="str">
        <f>IFERROR(VLOOKUP(AB59,'01-Inventario de Activos'!$A$13:$L$62,8,FALSE),"")</f>
        <v/>
      </c>
      <c r="H59" s="37" t="str">
        <f>IFERROR(VLOOKUP(AB59,'01-Inventario de Activos'!$A$13:$L$62,7,FALSE),"")</f>
        <v/>
      </c>
      <c r="I59" s="37" t="str">
        <f>IFERROR(VLOOKUP(AB59,'01-Inventario de Activos'!$A$13:$L$62,10,FALSE),"")</f>
        <v/>
      </c>
      <c r="J59" s="37" t="str">
        <f>IFERROR(VLOOKUP(AB59,'01-Inventario de Activos'!$A$13:$L$62,11,FALSE),"")</f>
        <v/>
      </c>
      <c r="K59" s="37" t="str">
        <f>IFERROR(VLOOKUP(AB59,'01-Inventario de Activos'!$A$13:$L$62,12,FALSE),"")</f>
        <v/>
      </c>
      <c r="L59" s="41"/>
      <c r="M59" s="41"/>
      <c r="N59" s="17"/>
      <c r="O59" s="54">
        <f>IF(N59="RESERVADA",5,IF(N59="PÚBLICA",1,IF(N59="CLASIFICADA",3,0)))</f>
        <v>0</v>
      </c>
      <c r="P59" s="17"/>
      <c r="Q59" s="17"/>
      <c r="R59" s="26"/>
      <c r="S59" s="17"/>
      <c r="T59" s="17"/>
      <c r="U59" s="54">
        <f t="shared" si="9"/>
        <v>0</v>
      </c>
      <c r="V59" s="17"/>
      <c r="W59" s="17"/>
      <c r="X59" s="54">
        <f t="shared" si="10"/>
        <v>0</v>
      </c>
      <c r="Y59" s="17"/>
      <c r="Z59" s="54">
        <f t="shared" si="7"/>
        <v>0</v>
      </c>
      <c r="AA59" s="23" t="str">
        <f t="shared" si="4"/>
        <v/>
      </c>
      <c r="AB59" s="34">
        <v>48</v>
      </c>
    </row>
    <row r="60" spans="1:28" s="7" customFormat="1" ht="15.75" x14ac:dyDescent="0.2">
      <c r="A60" s="35">
        <f>COUNTIF($AA$11:AA60,"ALTA")</f>
        <v>3</v>
      </c>
      <c r="B60" s="39" t="str">
        <f>IFERROR(VLOOKUP(AB60,'01-Inventario de Activos'!$A$13:$L$62,2,FALSE),"")</f>
        <v/>
      </c>
      <c r="C60" s="37" t="str">
        <f>IFERROR(VLOOKUP(AB60,'01-Inventario de Activos'!$A$13:$L$62,3,FALSE),"")</f>
        <v/>
      </c>
      <c r="D60" s="37" t="str">
        <f>IFERROR(VLOOKUP(AB60,'01-Inventario de Activos'!$A$13:$L$62,4,FALSE),"")</f>
        <v/>
      </c>
      <c r="E60" s="41"/>
      <c r="F60" s="43"/>
      <c r="G60" s="37" t="str">
        <f>IFERROR(VLOOKUP(AB60,'01-Inventario de Activos'!$A$13:$L$62,8,FALSE),"")</f>
        <v/>
      </c>
      <c r="H60" s="37" t="str">
        <f>IFERROR(VLOOKUP(AB60,'01-Inventario de Activos'!$A$13:$L$62,7,FALSE),"")</f>
        <v/>
      </c>
      <c r="I60" s="37" t="str">
        <f>IFERROR(VLOOKUP(AB60,'01-Inventario de Activos'!$A$13:$L$62,10,FALSE),"")</f>
        <v/>
      </c>
      <c r="J60" s="37" t="str">
        <f>IFERROR(VLOOKUP(AB60,'01-Inventario de Activos'!$A$13:$L$62,11,FALSE),"")</f>
        <v/>
      </c>
      <c r="K60" s="37" t="str">
        <f>IFERROR(VLOOKUP(AB60,'01-Inventario de Activos'!$A$13:$L$62,12,FALSE),"")</f>
        <v/>
      </c>
      <c r="L60" s="41"/>
      <c r="M60" s="41"/>
      <c r="N60" s="17"/>
      <c r="O60" s="54">
        <f>IF(N60="RESERVADA",5,IF(N60="PÚBLICA",1,IF(N60="CLASIFICADA",3,0)))</f>
        <v>0</v>
      </c>
      <c r="P60" s="17"/>
      <c r="Q60" s="17"/>
      <c r="R60" s="26"/>
      <c r="S60" s="17"/>
      <c r="T60" s="17"/>
      <c r="U60" s="54">
        <f t="shared" si="9"/>
        <v>0</v>
      </c>
      <c r="V60" s="17"/>
      <c r="W60" s="17"/>
      <c r="X60" s="54">
        <f t="shared" si="10"/>
        <v>0</v>
      </c>
      <c r="Y60" s="17"/>
      <c r="Z60" s="54">
        <f t="shared" si="7"/>
        <v>0</v>
      </c>
      <c r="AA60" s="23" t="str">
        <f t="shared" si="4"/>
        <v/>
      </c>
      <c r="AB60" s="34">
        <v>49</v>
      </c>
    </row>
    <row r="61" spans="1:28" s="7" customFormat="1" ht="16.5" thickBot="1" x14ac:dyDescent="0.25">
      <c r="A61" s="35">
        <f>COUNTIF($AA$11:AA61,"ALTA")</f>
        <v>3</v>
      </c>
      <c r="B61" s="40" t="str">
        <f>IFERROR(VLOOKUP(AB61,'01-Inventario de Activos'!$A$13:$L$62,2,FALSE),"")</f>
        <v/>
      </c>
      <c r="C61" s="38" t="str">
        <f>IFERROR(VLOOKUP(AB61,'01-Inventario de Activos'!$A$13:$L$62,3,FALSE),"")</f>
        <v/>
      </c>
      <c r="D61" s="38" t="str">
        <f>IFERROR(VLOOKUP(AB61,'01-Inventario de Activos'!$A$13:$L$62,4,FALSE),"")</f>
        <v/>
      </c>
      <c r="E61" s="42"/>
      <c r="F61" s="50"/>
      <c r="G61" s="38" t="str">
        <f>IFERROR(VLOOKUP(AB61,'01-Inventario de Activos'!$A$13:$L$62,8,FALSE),"")</f>
        <v/>
      </c>
      <c r="H61" s="38" t="str">
        <f>IFERROR(VLOOKUP(AB61,'01-Inventario de Activos'!$A$13:$L$62,7,FALSE),"")</f>
        <v/>
      </c>
      <c r="I61" s="38" t="str">
        <f>IFERROR(VLOOKUP(AB61,'01-Inventario de Activos'!$A$13:$L$62,10,FALSE),"")</f>
        <v/>
      </c>
      <c r="J61" s="38" t="str">
        <f>IFERROR(VLOOKUP(AB61,'01-Inventario de Activos'!$A$13:$L$62,11,FALSE),"")</f>
        <v/>
      </c>
      <c r="K61" s="38" t="str">
        <f>IFERROR(VLOOKUP(AB61,'01-Inventario de Activos'!$A$13:$L$62,12,FALSE),"")</f>
        <v/>
      </c>
      <c r="L61" s="42"/>
      <c r="M61" s="42"/>
      <c r="N61" s="21"/>
      <c r="O61" s="44">
        <f>IF(N61="RESERVADA",5,IF(N61="PÚBLICA",1,IF(N61="CLASIFICADA",3,0)))</f>
        <v>0</v>
      </c>
      <c r="P61" s="21"/>
      <c r="Q61" s="21"/>
      <c r="R61" s="51"/>
      <c r="S61" s="21"/>
      <c r="T61" s="21"/>
      <c r="U61" s="44">
        <f t="shared" si="9"/>
        <v>0</v>
      </c>
      <c r="V61" s="21"/>
      <c r="W61" s="21"/>
      <c r="X61" s="44">
        <f t="shared" si="10"/>
        <v>0</v>
      </c>
      <c r="Y61" s="21"/>
      <c r="Z61" s="44">
        <f t="shared" si="7"/>
        <v>0</v>
      </c>
      <c r="AA61" s="23" t="str">
        <f t="shared" si="4"/>
        <v/>
      </c>
      <c r="AB61" s="34">
        <v>50</v>
      </c>
    </row>
    <row r="62" spans="1:28" s="7" customFormat="1" ht="15.75" x14ac:dyDescent="0.2"/>
    <row r="63" spans="1:28" s="7" customFormat="1" ht="15.75" x14ac:dyDescent="0.2"/>
    <row r="64" spans="1:28" s="7" customFormat="1" ht="15.75" x14ac:dyDescent="0.2">
      <c r="A64" s="7">
        <f>+COUNT(A12:A61)</f>
        <v>50</v>
      </c>
    </row>
    <row r="65" spans="1:1" s="7" customFormat="1" ht="15.75" x14ac:dyDescent="0.2"/>
    <row r="66" spans="1:1" s="7" customFormat="1" ht="15.75" x14ac:dyDescent="0.2"/>
    <row r="67" spans="1:1" s="7" customFormat="1" ht="15.75" x14ac:dyDescent="0.2"/>
    <row r="68" spans="1:1" s="7" customFormat="1" ht="15.75" x14ac:dyDescent="0.2"/>
    <row r="69" spans="1:1" s="7" customFormat="1" ht="15.75" x14ac:dyDescent="0.2"/>
    <row r="70" spans="1:1" s="7" customFormat="1" ht="15.75" x14ac:dyDescent="0.2"/>
    <row r="71" spans="1:1" s="7" customFormat="1" ht="15.75" x14ac:dyDescent="0.2"/>
    <row r="72" spans="1:1" ht="15.75" x14ac:dyDescent="0.2">
      <c r="A72" s="7"/>
    </row>
    <row r="73" spans="1:1" ht="15.75" x14ac:dyDescent="0.2">
      <c r="A73" s="7"/>
    </row>
  </sheetData>
  <sheetProtection password="EAB1" sheet="1" objects="1" scenarios="1" formatCells="0" formatColumns="0" formatRows="0" insertColumns="0"/>
  <dataConsolidate/>
  <mergeCells count="26">
    <mergeCell ref="B2:W2"/>
    <mergeCell ref="B4:W4"/>
    <mergeCell ref="F10:F11"/>
    <mergeCell ref="G10:G11"/>
    <mergeCell ref="B7:C7"/>
    <mergeCell ref="D7:I7"/>
    <mergeCell ref="J7:L7"/>
    <mergeCell ref="D10:D11"/>
    <mergeCell ref="L10:L11"/>
    <mergeCell ref="I9:M9"/>
    <mergeCell ref="N10:S10"/>
    <mergeCell ref="E10:E11"/>
    <mergeCell ref="M7:R7"/>
    <mergeCell ref="S7:V7"/>
    <mergeCell ref="B10:B11"/>
    <mergeCell ref="T10:V10"/>
    <mergeCell ref="W10:Y10"/>
    <mergeCell ref="H10:H11"/>
    <mergeCell ref="N9:AA9"/>
    <mergeCell ref="W7:AA7"/>
    <mergeCell ref="C10:C11"/>
    <mergeCell ref="I10:K10"/>
    <mergeCell ref="Z10:AA10"/>
    <mergeCell ref="B9:F9"/>
    <mergeCell ref="G9:H9"/>
    <mergeCell ref="M10:M11"/>
  </mergeCells>
  <phoneticPr fontId="18" type="noConversion"/>
  <conditionalFormatting sqref="N13:N61">
    <cfRule type="containsText" dxfId="31" priority="1062" operator="containsText" text="CLASIFICADA">
      <formula>NOT(ISERROR(SEARCH("CLASIFICADA",N13)))</formula>
    </cfRule>
    <cfRule type="containsText" dxfId="30" priority="1066" operator="containsText" text="RESERVADA">
      <formula>NOT(ISERROR(SEARCH("RESERVADA",N13)))</formula>
    </cfRule>
    <cfRule type="containsText" dxfId="29" priority="1068" operator="containsText" text="PÚBLICA">
      <formula>NOT(ISERROR(SEARCH("PÚBLICA",N13)))</formula>
    </cfRule>
  </conditionalFormatting>
  <conditionalFormatting sqref="U12:U61 X12:X61">
    <cfRule type="cellIs" dxfId="28" priority="1056" operator="equal">
      <formula>1</formula>
    </cfRule>
    <cfRule type="cellIs" dxfId="27" priority="1057" operator="equal">
      <formula>2</formula>
    </cfRule>
    <cfRule type="cellIs" dxfId="26" priority="1058" operator="equal">
      <formula>3</formula>
    </cfRule>
  </conditionalFormatting>
  <conditionalFormatting sqref="Z12:Z61">
    <cfRule type="cellIs" dxfId="25" priority="1044" operator="between">
      <formula>5</formula>
      <formula>10</formula>
    </cfRule>
    <cfRule type="cellIs" dxfId="24" priority="1045" operator="greaterThanOrEqual">
      <formula>12</formula>
    </cfRule>
    <cfRule type="cellIs" dxfId="23" priority="1046" operator="between">
      <formula>1</formula>
      <formula>4</formula>
    </cfRule>
  </conditionalFormatting>
  <conditionalFormatting sqref="O61">
    <cfRule type="containsText" dxfId="22" priority="29" operator="containsText" text="ALTA">
      <formula>NOT(ISERROR(SEARCH("ALTA",O61)))</formula>
    </cfRule>
    <cfRule type="containsText" dxfId="21" priority="30" operator="containsText" text="BAJA">
      <formula>NOT(ISERROR(SEARCH("BAJA",O61)))</formula>
    </cfRule>
  </conditionalFormatting>
  <conditionalFormatting sqref="O61">
    <cfRule type="cellIs" dxfId="20" priority="26" operator="equal">
      <formula>1</formula>
    </cfRule>
    <cfRule type="cellIs" dxfId="19" priority="27" operator="equal">
      <formula>2</formula>
    </cfRule>
    <cfRule type="cellIs" dxfId="18" priority="28" operator="equal">
      <formula>3</formula>
    </cfRule>
  </conditionalFormatting>
  <conditionalFormatting sqref="O12:O61">
    <cfRule type="cellIs" dxfId="17" priority="25" operator="equal">
      <formula>3</formula>
    </cfRule>
    <cfRule type="cellIs" dxfId="16" priority="1060" operator="equal">
      <formula>1</formula>
    </cfRule>
    <cfRule type="cellIs" dxfId="15" priority="1061" operator="equal">
      <formula>5</formula>
    </cfRule>
  </conditionalFormatting>
  <conditionalFormatting sqref="W13 W15 T13:T61 W17:W61">
    <cfRule type="containsText" dxfId="14" priority="1055" operator="containsText" text="MEDIA">
      <formula>NOT(ISERROR(SEARCH("MEDIA",T13)))</formula>
    </cfRule>
    <cfRule type="containsText" dxfId="13" priority="1073" operator="containsText" text="ALTA">
      <formula>NOT(ISERROR(SEARCH("ALTA",T13)))</formula>
    </cfRule>
    <cfRule type="containsText" dxfId="12" priority="1074" operator="containsText" text="BAJA">
      <formula>NOT(ISERROR(SEARCH("BAJA",T13)))</formula>
    </cfRule>
  </conditionalFormatting>
  <conditionalFormatting sqref="AA12:AA61">
    <cfRule type="containsText" dxfId="11" priority="14" operator="containsText" text="MEDIA">
      <formula>NOT(ISERROR(SEARCH("MEDIA",AA12)))</formula>
    </cfRule>
    <cfRule type="containsText" dxfId="10" priority="23" operator="containsText" text="ALTA">
      <formula>NOT(ISERROR(SEARCH("ALTA",AA12)))</formula>
    </cfRule>
    <cfRule type="containsText" dxfId="9" priority="24" operator="containsText" text="BAJA">
      <formula>NOT(ISERROR(SEARCH("BAJA",AA12)))</formula>
    </cfRule>
  </conditionalFormatting>
  <conditionalFormatting sqref="N12">
    <cfRule type="containsText" dxfId="8" priority="7" operator="containsText" text="CLASIFICADA">
      <formula>NOT(ISERROR(SEARCH("CLASIFICADA",N12)))</formula>
    </cfRule>
    <cfRule type="containsText" dxfId="7" priority="8" operator="containsText" text="RESERVADA">
      <formula>NOT(ISERROR(SEARCH("RESERVADA",N12)))</formula>
    </cfRule>
    <cfRule type="containsText" dxfId="6" priority="9" operator="containsText" text="PÚBLICA">
      <formula>NOT(ISERROR(SEARCH("PÚBLICA",N12)))</formula>
    </cfRule>
  </conditionalFormatting>
  <conditionalFormatting sqref="T12">
    <cfRule type="containsText" dxfId="5" priority="4" operator="containsText" text="MEDIA">
      <formula>NOT(ISERROR(SEARCH("MEDIA",T12)))</formula>
    </cfRule>
    <cfRule type="containsText" dxfId="4" priority="5" operator="containsText" text="ALTA">
      <formula>NOT(ISERROR(SEARCH("ALTA",T12)))</formula>
    </cfRule>
    <cfRule type="containsText" dxfId="3" priority="6" operator="containsText" text="BAJA">
      <formula>NOT(ISERROR(SEARCH("BAJA",T12)))</formula>
    </cfRule>
  </conditionalFormatting>
  <conditionalFormatting sqref="W12 W14 W16">
    <cfRule type="containsText" dxfId="2" priority="1" operator="containsText" text="MEDIA">
      <formula>NOT(ISERROR(SEARCH("MEDIA",W12)))</formula>
    </cfRule>
    <cfRule type="containsText" dxfId="1" priority="2" operator="containsText" text="ALTA">
      <formula>NOT(ISERROR(SEARCH("ALTA",W12)))</formula>
    </cfRule>
    <cfRule type="containsText" dxfId="0" priority="3" operator="containsText" text="BAJA">
      <formula>NOT(ISERROR(SEARCH("BAJA",W12)))</formula>
    </cfRule>
  </conditionalFormatting>
  <dataValidations xWindow="1186" yWindow="204" count="24">
    <dataValidation allowBlank="1" showInputMessage="1" showErrorMessage="1" promptTitle="DESCRIPCIÓN INTEGRIDAD" prompt="Define porque el activo es catalogado en el respectivo nivel de integridad_x000a_." sqref="Y32:Y33 Y36:Y37 V12:V61" xr:uid="{00000000-0002-0000-0100-000000000000}"/>
    <dataValidation allowBlank="1" showInputMessage="1" showErrorMessage="1" promptTitle="DESCRIPCIÓN DISPONIBILIDAD" prompt="Define porque el activo es catalogado en el respectivo nivel de disponibilidad." sqref="Y38:Y61 Y34:Y35 Y12:Y31" xr:uid="{00000000-0002-0000-0100-000001000000}"/>
    <dataValidation allowBlank="1" showInputMessage="1" showErrorMessage="1" promptTitle="DESCRIPCIÓN CONFIDENCIALIDAD" prompt="Indicar porque el activo es Reservado o Clasificado.Teniendo encuenta: _x000a_* OBJETIVO LEGÍTIMO: Art. 18 y 19 Ley 1712/2014._x000a_* FUNDAMENTO CONSTITUCIONAL O LEGAL: Norma, Art., Inciso o parrafo que la ampara_x000a_* FUNDAMENTO JURÍDICO: Norma o fundamento jurídico_x000a_ " sqref="P12:P61" xr:uid="{00000000-0002-0000-0100-000002000000}"/>
    <dataValidation type="list" allowBlank="1" showInputMessage="1" showErrorMessage="1" errorTitle="CELDA DE SELECCIÓN" error="Seleccione una opción de la lista desplegable" promptTitle="NIVEL DE INTEGRIDAD" prompt="INTEGRIDAD: propiedad de salvaguardar la exactitud y estado completo de los activos de información._x000a__x000a_Determine el Nivel: Alta, Media y Baja" sqref="T12:T61" xr:uid="{00000000-0002-0000-0100-000003000000}">
      <formula1>"ALTA, MEDIA, BAJA"</formula1>
    </dataValidation>
    <dataValidation allowBlank="1" showInputMessage="1" showErrorMessage="1" promptTitle="VALOR" prompt="Corresponde a la calificación dada al activo de información, luego de evaluar sus propiedades." sqref="Z12:Z61" xr:uid="{00000000-0002-0000-0100-000004000000}"/>
    <dataValidation type="list" allowBlank="1" showInputMessage="1" showErrorMessage="1" errorTitle="CELDA DE SELECCIÓN" error="Seleccione una opción de la lista desplegable" promptTitle="NIVEL DE CONFIDENCIALIDAD" prompt="CONFIDENCIALIDAD: determina que la información no esté disponible ni sea revelada a individuos o procesos no autorizados._x000a__x000a_Determine el nivel:Reservada, Clasificada, Pública" sqref="N12:N61" xr:uid="{00000000-0002-0000-0100-000005000000}">
      <formula1>"RESERVADA, CLASIFICADA, PÚBLICA"</formula1>
    </dataValidation>
    <dataValidation allowBlank="1" showInputMessage="1" showErrorMessage="1" errorTitle="CELDA FORMULA" error="No modificar" promptTitle="CRITICIDAD DEL ACTIVO" prompt="Corresponde a la calificación dada al activo de información, luego de evaluar sus propiedades._x000a__x000a_Determine el Nivel de Criticidad: Alta, Media y Baja" sqref="AA12:AA61" xr:uid="{00000000-0002-0000-0100-000006000000}"/>
    <dataValidation type="list" allowBlank="1" showInputMessage="1" showErrorMessage="1" errorTitle="CELDA DE SELECCIÓN" error="Seleccione una opción de la lista desplegable" promptTitle="NIVEL DE DISPONIBILIDAD" prompt="DISPONIBILIDAD: Propiedad de que la información sea accesible y utilizable por solicitud de una entidad autorizado._x000a__x000a_Determine el Nivel: Alta, Media y Baja" sqref="W12:W61" xr:uid="{00000000-0002-0000-0100-000007000000}">
      <formula1>"ALTA, MEDIA, BAJA"</formula1>
    </dataValidation>
    <dataValidation allowBlank="1" showInputMessage="1" showErrorMessage="1" errorTitle="CELDA DE SELECCIÓN" error="Seleccione una opción de la lista desplegable." promptTitle="TIPO" prompt="Defina el Tipo de activo: Software, Conocimiento,  Servicio, Hardware, Otros." sqref="A12:A61" xr:uid="{00000000-0002-0000-0100-000008000000}"/>
    <dataValidation allowBlank="1" showInputMessage="1" showErrorMessage="1" promptTitle="ID" prompt="No. consecutivo" sqref="B12:B61" xr:uid="{00000000-0002-0000-0100-000009000000}"/>
    <dataValidation allowBlank="1" showInputMessage="1" showErrorMessage="1" promptTitle="NOMBRE DEL ACTIVO DE INFORMACIÓN" prompt="Nombre de identificación dado por el proceso  al activo de información." sqref="C12:C61" xr:uid="{00000000-0002-0000-0100-00000A000000}"/>
    <dataValidation allowBlank="1" showInputMessage="1" showErrorMessage="1" promptTitle="DESCRIPCIÓN DEL ACTIVO" prompt="Detallar el activo de información. Puede incluir observaciones que se requieran para dar mayor claridad sobre el mismo." sqref="D12:D61" xr:uid="{00000000-0002-0000-0100-00000B000000}"/>
    <dataValidation allowBlank="1" showInputMessage="1" showErrorMessage="1" promptTitle="IDIOMA DEL ACTIVO DE INFORAMCIÓN" prompt="Establece el idioma, lengua o dialecto en se encuentra la información" sqref="E12:E61" xr:uid="{00000000-0002-0000-0100-00000C000000}"/>
    <dataValidation allowBlank="1" showInputMessage="1" showErrorMessage="1" promptTitle="CUSTODIO" prompt="Corresponde al cargo que salvaguarda el activo de infromación en su Confidencialidad, Integridad y Disponibilidad" sqref="G12:G61" xr:uid="{00000000-0002-0000-0100-00000D000000}"/>
    <dataValidation allowBlank="1" showInputMessage="1" showErrorMessage="1" promptTitle="PROPIETARIO" prompt="Nombre del Área que tiene la responsabilidad de definir los accesos, permisos,  requisitos de salvaguarda y demás  controles que debe tener el activo de información._x000a_" sqref="H12:H61" xr:uid="{00000000-0002-0000-0100-00000E000000}"/>
    <dataValidation allowBlank="1" showInputMessage="1" showErrorMessage="1" promptTitle="UBICACIÓN FISICA" prompt="Determina el lugar físico donde se almacena el activo de información" sqref="I12:I61" xr:uid="{00000000-0002-0000-0100-00000F000000}"/>
    <dataValidation allowBlank="1" showInputMessage="1" showErrorMessage="1" promptTitle="UBICACIÓN DIGITAL" prompt="Determina la infraestructura tecnológica donde se almacena el activo de información" sqref="J12:J61" xr:uid="{00000000-0002-0000-0100-000010000000}"/>
    <dataValidation allowBlank="1" showInputMessage="1" showErrorMessage="1" promptTitle="UBICACIÓN CONOCIMIENTO" prompt="Determina el Nombre del Cargo que conoce el activo de información" sqref="K12:K61" xr:uid="{00000000-0002-0000-0100-000011000000}"/>
    <dataValidation allowBlank="1" showInputMessage="1" showErrorMessage="1" promptTitle="FORMATO" prompt="Identifica la forma, tamaño o modo en la que e presenta la inforamción o se permite su visualización o consulta, ejemplo: Hoja de cálculo (Excel), imagen (jpg), video (MPEG,AVI), Documento de Texto (Word), Aobe Acrobat (PDF), entre otros." sqref="L12:L61" xr:uid="{00000000-0002-0000-0100-000012000000}"/>
    <dataValidation allowBlank="1" showInputMessage="1" showErrorMessage="1" promptTitle="INF. PUBLICADA O DISPONIBLE" prompt="Indica si la información está publicada o disponible para ser solicitada, señalando donde está publicada o donde se puede consultar o solicitar." sqref="M12:M61" xr:uid="{00000000-0002-0000-0100-000013000000}"/>
    <dataValidation allowBlank="1" showInputMessage="1" showErrorMessage="1" promptTitle="FECHA DE CALIFICACIÓN" prompt="La fecha de calificación de la información como Reservada o Clasificada. (Fecha que se hace la clasificación)_x000a__x000a_" sqref="Q12:Q61" xr:uid="{00000000-0002-0000-0100-000014000000}"/>
    <dataValidation allowBlank="1" showInputMessage="1" showErrorMessage="1" promptTitle="TIEMPO DE CLASIFICACIÓN" prompt="Tiempo que cobija la clasificación de la información como Reservada o Clasificada._x000a__x000a_El tiempo se cuenta a partir de la fecha de generación._x000a_Tiempo Máximo: 15 años" sqref="S12:S61" xr:uid="{00000000-0002-0000-0100-000015000000}"/>
    <dataValidation allowBlank="1" showInputMessage="1" showErrorMessage="1" promptTitle="FECHA DE GENERACIÓN DEL ACTIVO" prompt="Identifica el momento de la creación de la información._x000a__x000a_* Fecha de identificación del activo de información en la Tabla de Retención._x000a__x000a_* Fecha desde que se inicio a generar el activo de información." sqref="F12:F61" xr:uid="{00000000-0002-0000-0100-000016000000}"/>
    <dataValidation allowBlank="1" showInputMessage="1" showErrorMessage="1" promptTitle="EXCEPCIÓN TOTAL O PARCIAL" prompt="Define la protección completa del activo de información o parcial de la información contenida, la cual genera una versión pública que mantenga la reserva o clasificación únicamente de la parte a proteger." sqref="R12:R61" xr:uid="{00000000-0002-0000-0100-000017000000}"/>
  </dataValidations>
  <pageMargins left="0.75" right="0.75" top="1" bottom="1" header="0.5" footer="0.5"/>
  <pageSetup paperSize="9" fitToWidth="0" orientation="landscape" horizontalDpi="300" verticalDpi="300" r:id="rId1"/>
  <headerFooter alignWithMargins="0"/>
  <ignoredErrors>
    <ignoredError sqref="U56:U61 X56:X61 O59:O61 Z26:Z61"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82"/>
  <sheetViews>
    <sheetView showGridLines="0" workbookViewId="0">
      <selection activeCell="F14" sqref="F14:L14"/>
    </sheetView>
  </sheetViews>
  <sheetFormatPr baseColWidth="10" defaultRowHeight="12.75" x14ac:dyDescent="0.2"/>
  <cols>
    <col min="1" max="2" width="2.85546875" style="87" customWidth="1"/>
    <col min="3" max="3" width="15.42578125" style="116" customWidth="1"/>
    <col min="4" max="5" width="13.28515625" style="116" customWidth="1"/>
    <col min="6" max="6" width="13.42578125" style="87" customWidth="1"/>
    <col min="7" max="7" width="16.85546875" style="87" customWidth="1"/>
    <col min="8" max="12" width="13.42578125" style="87" customWidth="1"/>
    <col min="13" max="16384" width="11.42578125" style="87"/>
  </cols>
  <sheetData>
    <row r="1" spans="1:12" x14ac:dyDescent="0.2">
      <c r="A1" s="84"/>
      <c r="B1" s="84"/>
      <c r="C1" s="85"/>
      <c r="D1" s="85"/>
      <c r="E1" s="85"/>
      <c r="F1" s="85"/>
      <c r="G1" s="85"/>
      <c r="H1" s="85"/>
      <c r="I1" s="85"/>
      <c r="J1" s="85"/>
      <c r="K1" s="86" t="s">
        <v>34</v>
      </c>
      <c r="L1" s="170" t="s">
        <v>42</v>
      </c>
    </row>
    <row r="2" spans="1:12" ht="15.75" customHeight="1" x14ac:dyDescent="0.2">
      <c r="B2" s="88"/>
      <c r="C2" s="383" t="s">
        <v>3</v>
      </c>
      <c r="D2" s="383"/>
      <c r="E2" s="383"/>
      <c r="F2" s="383"/>
      <c r="G2" s="383"/>
      <c r="H2" s="383"/>
      <c r="I2" s="383"/>
      <c r="J2" s="384"/>
      <c r="K2" s="86" t="s">
        <v>35</v>
      </c>
      <c r="L2" s="170">
        <v>3</v>
      </c>
    </row>
    <row r="3" spans="1:12" x14ac:dyDescent="0.2">
      <c r="A3" s="84"/>
      <c r="B3" s="84"/>
      <c r="C3" s="85"/>
      <c r="D3" s="85"/>
      <c r="E3" s="85"/>
      <c r="F3" s="85"/>
      <c r="G3" s="85"/>
      <c r="H3" s="85"/>
      <c r="I3" s="85"/>
      <c r="J3" s="85"/>
      <c r="K3" s="86" t="s">
        <v>36</v>
      </c>
      <c r="L3" s="166">
        <v>43944</v>
      </c>
    </row>
    <row r="4" spans="1:12" ht="18.75" x14ac:dyDescent="0.2">
      <c r="B4" s="88"/>
      <c r="C4" s="383" t="s">
        <v>104</v>
      </c>
      <c r="D4" s="383"/>
      <c r="E4" s="383"/>
      <c r="F4" s="383"/>
      <c r="G4" s="383"/>
      <c r="H4" s="383"/>
      <c r="I4" s="383"/>
      <c r="J4" s="384"/>
      <c r="K4" s="86" t="s">
        <v>37</v>
      </c>
      <c r="L4" s="170" t="s">
        <v>105</v>
      </c>
    </row>
    <row r="5" spans="1:12" ht="15" x14ac:dyDescent="0.2">
      <c r="A5" s="89"/>
      <c r="B5" s="89"/>
      <c r="C5" s="90"/>
      <c r="D5" s="90"/>
      <c r="E5" s="90"/>
      <c r="F5" s="89"/>
      <c r="G5" s="89"/>
      <c r="H5" s="89"/>
      <c r="I5" s="89"/>
      <c r="J5" s="89"/>
      <c r="K5" s="89"/>
      <c r="L5" s="89"/>
    </row>
    <row r="6" spans="1:12" ht="15" x14ac:dyDescent="0.2">
      <c r="A6" s="89"/>
      <c r="B6" s="89"/>
      <c r="C6" s="90"/>
      <c r="D6" s="90"/>
      <c r="E6" s="90"/>
      <c r="F6" s="89"/>
      <c r="G6" s="89"/>
      <c r="H6" s="89"/>
      <c r="I6" s="89"/>
      <c r="J6" s="89"/>
      <c r="K6" s="89"/>
      <c r="L6" s="89"/>
    </row>
    <row r="7" spans="1:12" ht="18.75" x14ac:dyDescent="0.2">
      <c r="A7" s="385" t="s">
        <v>9</v>
      </c>
      <c r="B7" s="386"/>
      <c r="C7" s="387" t="s">
        <v>106</v>
      </c>
      <c r="D7" s="388"/>
      <c r="E7" s="389"/>
      <c r="F7" s="390" t="s">
        <v>107</v>
      </c>
      <c r="G7" s="391"/>
      <c r="H7" s="391"/>
      <c r="I7" s="391"/>
      <c r="J7" s="391"/>
      <c r="K7" s="391"/>
      <c r="L7" s="392"/>
    </row>
    <row r="8" spans="1:12" ht="34.5" customHeight="1" x14ac:dyDescent="0.2">
      <c r="A8" s="368">
        <v>0</v>
      </c>
      <c r="B8" s="369"/>
      <c r="C8" s="356" t="s">
        <v>205</v>
      </c>
      <c r="D8" s="357"/>
      <c r="E8" s="358"/>
      <c r="F8" s="355" t="s">
        <v>206</v>
      </c>
      <c r="G8" s="348"/>
      <c r="H8" s="348"/>
      <c r="I8" s="348"/>
      <c r="J8" s="348"/>
      <c r="K8" s="348"/>
      <c r="L8" s="349"/>
    </row>
    <row r="9" spans="1:12" ht="15.75" x14ac:dyDescent="0.2">
      <c r="A9" s="368">
        <v>0</v>
      </c>
      <c r="B9" s="369"/>
      <c r="C9" s="356" t="s">
        <v>204</v>
      </c>
      <c r="D9" s="357"/>
      <c r="E9" s="358"/>
      <c r="F9" s="355" t="s">
        <v>207</v>
      </c>
      <c r="G9" s="348"/>
      <c r="H9" s="348"/>
      <c r="I9" s="348"/>
      <c r="J9" s="348"/>
      <c r="K9" s="348"/>
      <c r="L9" s="349"/>
    </row>
    <row r="10" spans="1:12" ht="15.75" x14ac:dyDescent="0.2">
      <c r="A10" s="368">
        <v>0</v>
      </c>
      <c r="B10" s="369"/>
      <c r="C10" s="356" t="s">
        <v>108</v>
      </c>
      <c r="D10" s="357"/>
      <c r="E10" s="358"/>
      <c r="F10" s="355" t="s">
        <v>109</v>
      </c>
      <c r="G10" s="348"/>
      <c r="H10" s="348"/>
      <c r="I10" s="348"/>
      <c r="J10" s="348"/>
      <c r="K10" s="348"/>
      <c r="L10" s="349"/>
    </row>
    <row r="11" spans="1:12" ht="36" customHeight="1" x14ac:dyDescent="0.2">
      <c r="A11" s="338">
        <v>1</v>
      </c>
      <c r="B11" s="339"/>
      <c r="C11" s="370" t="s">
        <v>12</v>
      </c>
      <c r="D11" s="371"/>
      <c r="E11" s="372"/>
      <c r="F11" s="359" t="s">
        <v>208</v>
      </c>
      <c r="G11" s="360"/>
      <c r="H11" s="360"/>
      <c r="I11" s="360"/>
      <c r="J11" s="360"/>
      <c r="K11" s="360"/>
      <c r="L11" s="361"/>
    </row>
    <row r="12" spans="1:12" ht="15.75" x14ac:dyDescent="0.2">
      <c r="A12" s="382">
        <v>1.1000000000000001</v>
      </c>
      <c r="B12" s="374"/>
      <c r="C12" s="375" t="s">
        <v>110</v>
      </c>
      <c r="D12" s="376"/>
      <c r="E12" s="377"/>
      <c r="F12" s="335" t="s">
        <v>111</v>
      </c>
      <c r="G12" s="336"/>
      <c r="H12" s="336"/>
      <c r="I12" s="336"/>
      <c r="J12" s="336"/>
      <c r="K12" s="336"/>
      <c r="L12" s="337"/>
    </row>
    <row r="13" spans="1:12" ht="18" customHeight="1" x14ac:dyDescent="0.2">
      <c r="A13" s="382">
        <v>1.2</v>
      </c>
      <c r="B13" s="374"/>
      <c r="C13" s="375" t="s">
        <v>112</v>
      </c>
      <c r="D13" s="376"/>
      <c r="E13" s="377"/>
      <c r="F13" s="335" t="s">
        <v>209</v>
      </c>
      <c r="G13" s="336"/>
      <c r="H13" s="336"/>
      <c r="I13" s="336"/>
      <c r="J13" s="336"/>
      <c r="K13" s="336"/>
      <c r="L13" s="337"/>
    </row>
    <row r="14" spans="1:12" ht="54.75" customHeight="1" x14ac:dyDescent="0.2">
      <c r="A14" s="382">
        <v>1.3</v>
      </c>
      <c r="B14" s="374"/>
      <c r="C14" s="375" t="s">
        <v>113</v>
      </c>
      <c r="D14" s="376"/>
      <c r="E14" s="377"/>
      <c r="F14" s="335" t="s">
        <v>210</v>
      </c>
      <c r="G14" s="336"/>
      <c r="H14" s="336"/>
      <c r="I14" s="336"/>
      <c r="J14" s="336"/>
      <c r="K14" s="336"/>
      <c r="L14" s="337"/>
    </row>
    <row r="15" spans="1:12" ht="41.25" customHeight="1" x14ac:dyDescent="0.2">
      <c r="A15" s="321">
        <v>1.4</v>
      </c>
      <c r="B15" s="322"/>
      <c r="C15" s="319" t="s">
        <v>114</v>
      </c>
      <c r="D15" s="319"/>
      <c r="E15" s="319"/>
      <c r="F15" s="320" t="s">
        <v>115</v>
      </c>
      <c r="G15" s="320"/>
      <c r="H15" s="320"/>
      <c r="I15" s="320"/>
      <c r="J15" s="320"/>
      <c r="K15" s="320"/>
      <c r="L15" s="320"/>
    </row>
    <row r="16" spans="1:12" ht="93" customHeight="1" x14ac:dyDescent="0.2">
      <c r="A16" s="378"/>
      <c r="B16" s="379"/>
      <c r="C16" s="309" t="s">
        <v>116</v>
      </c>
      <c r="D16" s="310"/>
      <c r="E16" s="310"/>
      <c r="F16" s="320" t="s">
        <v>117</v>
      </c>
      <c r="G16" s="320"/>
      <c r="H16" s="320"/>
      <c r="I16" s="320"/>
      <c r="J16" s="320"/>
      <c r="K16" s="320"/>
      <c r="L16" s="320"/>
    </row>
    <row r="17" spans="1:12" ht="35.25" customHeight="1" x14ac:dyDescent="0.2">
      <c r="A17" s="378"/>
      <c r="B17" s="379"/>
      <c r="C17" s="309" t="s">
        <v>118</v>
      </c>
      <c r="D17" s="310"/>
      <c r="E17" s="310"/>
      <c r="F17" s="320" t="s">
        <v>119</v>
      </c>
      <c r="G17" s="320"/>
      <c r="H17" s="320"/>
      <c r="I17" s="320"/>
      <c r="J17" s="320"/>
      <c r="K17" s="320"/>
      <c r="L17" s="320"/>
    </row>
    <row r="18" spans="1:12" ht="29.25" customHeight="1" x14ac:dyDescent="0.2">
      <c r="A18" s="378"/>
      <c r="B18" s="379"/>
      <c r="C18" s="309" t="s">
        <v>120</v>
      </c>
      <c r="D18" s="310"/>
      <c r="E18" s="310"/>
      <c r="F18" s="320" t="s">
        <v>211</v>
      </c>
      <c r="G18" s="320"/>
      <c r="H18" s="320"/>
      <c r="I18" s="320"/>
      <c r="J18" s="320"/>
      <c r="K18" s="320"/>
      <c r="L18" s="320"/>
    </row>
    <row r="19" spans="1:12" ht="40.5" customHeight="1" x14ac:dyDescent="0.2">
      <c r="A19" s="378"/>
      <c r="B19" s="379"/>
      <c r="C19" s="309" t="s">
        <v>121</v>
      </c>
      <c r="D19" s="310"/>
      <c r="E19" s="310"/>
      <c r="F19" s="320" t="s">
        <v>122</v>
      </c>
      <c r="G19" s="320"/>
      <c r="H19" s="320"/>
      <c r="I19" s="320"/>
      <c r="J19" s="320"/>
      <c r="K19" s="320"/>
      <c r="L19" s="320"/>
    </row>
    <row r="20" spans="1:12" ht="36" customHeight="1" x14ac:dyDescent="0.2">
      <c r="A20" s="378"/>
      <c r="B20" s="379"/>
      <c r="C20" s="309" t="s">
        <v>123</v>
      </c>
      <c r="D20" s="310"/>
      <c r="E20" s="310"/>
      <c r="F20" s="320" t="s">
        <v>124</v>
      </c>
      <c r="G20" s="320"/>
      <c r="H20" s="320"/>
      <c r="I20" s="320"/>
      <c r="J20" s="320"/>
      <c r="K20" s="320"/>
      <c r="L20" s="320"/>
    </row>
    <row r="21" spans="1:12" ht="20.25" customHeight="1" x14ac:dyDescent="0.2">
      <c r="A21" s="380"/>
      <c r="B21" s="381"/>
      <c r="C21" s="313" t="s">
        <v>125</v>
      </c>
      <c r="D21" s="314"/>
      <c r="E21" s="314"/>
      <c r="F21" s="320" t="s">
        <v>126</v>
      </c>
      <c r="G21" s="320"/>
      <c r="H21" s="320"/>
      <c r="I21" s="320"/>
      <c r="J21" s="320"/>
      <c r="K21" s="320"/>
      <c r="L21" s="320"/>
    </row>
    <row r="22" spans="1:12" ht="15.75" x14ac:dyDescent="0.2">
      <c r="A22" s="373">
        <v>1.5</v>
      </c>
      <c r="B22" s="374"/>
      <c r="C22" s="375" t="s">
        <v>205</v>
      </c>
      <c r="D22" s="376"/>
      <c r="E22" s="377"/>
      <c r="F22" s="335" t="s">
        <v>212</v>
      </c>
      <c r="G22" s="336"/>
      <c r="H22" s="336"/>
      <c r="I22" s="336"/>
      <c r="J22" s="336"/>
      <c r="K22" s="336"/>
      <c r="L22" s="337"/>
    </row>
    <row r="23" spans="1:12" ht="15.75" x14ac:dyDescent="0.2">
      <c r="A23" s="373">
        <v>1.6</v>
      </c>
      <c r="B23" s="374"/>
      <c r="C23" s="375" t="s">
        <v>127</v>
      </c>
      <c r="D23" s="376"/>
      <c r="E23" s="377"/>
      <c r="F23" s="335" t="s">
        <v>128</v>
      </c>
      <c r="G23" s="336"/>
      <c r="H23" s="336"/>
      <c r="I23" s="336"/>
      <c r="J23" s="336"/>
      <c r="K23" s="336"/>
      <c r="L23" s="337"/>
    </row>
    <row r="24" spans="1:12" ht="15.75" x14ac:dyDescent="0.2">
      <c r="A24" s="373">
        <v>1.7</v>
      </c>
      <c r="B24" s="374"/>
      <c r="C24" s="375" t="s">
        <v>129</v>
      </c>
      <c r="D24" s="376"/>
      <c r="E24" s="377"/>
      <c r="F24" s="335" t="s">
        <v>130</v>
      </c>
      <c r="G24" s="336"/>
      <c r="H24" s="336"/>
      <c r="I24" s="336"/>
      <c r="J24" s="336"/>
      <c r="K24" s="336"/>
      <c r="L24" s="337"/>
    </row>
    <row r="25" spans="1:12" ht="30.75" customHeight="1" x14ac:dyDescent="0.2">
      <c r="A25" s="338">
        <v>2</v>
      </c>
      <c r="B25" s="339"/>
      <c r="C25" s="370" t="s">
        <v>18</v>
      </c>
      <c r="D25" s="371"/>
      <c r="E25" s="372"/>
      <c r="F25" s="359" t="s">
        <v>131</v>
      </c>
      <c r="G25" s="360"/>
      <c r="H25" s="360"/>
      <c r="I25" s="360"/>
      <c r="J25" s="360"/>
      <c r="K25" s="360"/>
      <c r="L25" s="361"/>
    </row>
    <row r="26" spans="1:12" ht="88.5" customHeight="1" x14ac:dyDescent="0.2">
      <c r="A26" s="368">
        <v>2.1</v>
      </c>
      <c r="B26" s="369"/>
      <c r="C26" s="356" t="s">
        <v>132</v>
      </c>
      <c r="D26" s="357"/>
      <c r="E26" s="358"/>
      <c r="F26" s="355" t="s">
        <v>133</v>
      </c>
      <c r="G26" s="348"/>
      <c r="H26" s="348"/>
      <c r="I26" s="348"/>
      <c r="J26" s="348"/>
      <c r="K26" s="348"/>
      <c r="L26" s="349"/>
    </row>
    <row r="27" spans="1:12" ht="33.75" customHeight="1" x14ac:dyDescent="0.2">
      <c r="A27" s="368">
        <v>2.2000000000000002</v>
      </c>
      <c r="B27" s="369"/>
      <c r="C27" s="356" t="s">
        <v>134</v>
      </c>
      <c r="D27" s="357"/>
      <c r="E27" s="358"/>
      <c r="F27" s="355" t="s">
        <v>213</v>
      </c>
      <c r="G27" s="348"/>
      <c r="H27" s="348"/>
      <c r="I27" s="348"/>
      <c r="J27" s="348"/>
      <c r="K27" s="348"/>
      <c r="L27" s="349"/>
    </row>
    <row r="28" spans="1:12" ht="15.75" x14ac:dyDescent="0.2">
      <c r="A28" s="368">
        <v>2.2999999999999998</v>
      </c>
      <c r="B28" s="369"/>
      <c r="C28" s="356" t="s">
        <v>135</v>
      </c>
      <c r="D28" s="357"/>
      <c r="E28" s="358"/>
      <c r="F28" s="355" t="s">
        <v>136</v>
      </c>
      <c r="G28" s="348"/>
      <c r="H28" s="348"/>
      <c r="I28" s="348"/>
      <c r="J28" s="348"/>
      <c r="K28" s="348"/>
      <c r="L28" s="349"/>
    </row>
    <row r="29" spans="1:12" ht="41.25" customHeight="1" x14ac:dyDescent="0.2">
      <c r="A29" s="338">
        <v>3</v>
      </c>
      <c r="B29" s="339"/>
      <c r="C29" s="340" t="s">
        <v>8</v>
      </c>
      <c r="D29" s="341"/>
      <c r="E29" s="342"/>
      <c r="F29" s="359" t="s">
        <v>137</v>
      </c>
      <c r="G29" s="360"/>
      <c r="H29" s="360"/>
      <c r="I29" s="360"/>
      <c r="J29" s="360"/>
      <c r="K29" s="360"/>
      <c r="L29" s="361"/>
    </row>
    <row r="30" spans="1:12" ht="15.75" x14ac:dyDescent="0.2">
      <c r="A30" s="362">
        <v>3.1</v>
      </c>
      <c r="B30" s="363"/>
      <c r="C30" s="323" t="s">
        <v>138</v>
      </c>
      <c r="D30" s="324"/>
      <c r="E30" s="347"/>
      <c r="F30" s="348" t="s">
        <v>139</v>
      </c>
      <c r="G30" s="348"/>
      <c r="H30" s="348"/>
      <c r="I30" s="348"/>
      <c r="J30" s="348"/>
      <c r="K30" s="348"/>
      <c r="L30" s="349"/>
    </row>
    <row r="31" spans="1:12" ht="34.5" customHeight="1" x14ac:dyDescent="0.2">
      <c r="A31" s="364"/>
      <c r="B31" s="365"/>
      <c r="C31" s="309" t="s">
        <v>140</v>
      </c>
      <c r="D31" s="310"/>
      <c r="E31" s="328"/>
      <c r="F31" s="348" t="s">
        <v>141</v>
      </c>
      <c r="G31" s="348"/>
      <c r="H31" s="348"/>
      <c r="I31" s="348"/>
      <c r="J31" s="348"/>
      <c r="K31" s="348"/>
      <c r="L31" s="349"/>
    </row>
    <row r="32" spans="1:12" ht="38.25" customHeight="1" x14ac:dyDescent="0.2">
      <c r="A32" s="364"/>
      <c r="B32" s="365"/>
      <c r="C32" s="309" t="s">
        <v>142</v>
      </c>
      <c r="D32" s="310"/>
      <c r="E32" s="328"/>
      <c r="F32" s="348" t="s">
        <v>143</v>
      </c>
      <c r="G32" s="348"/>
      <c r="H32" s="348"/>
      <c r="I32" s="348"/>
      <c r="J32" s="348"/>
      <c r="K32" s="348"/>
      <c r="L32" s="349"/>
    </row>
    <row r="33" spans="1:12" ht="55.5" customHeight="1" x14ac:dyDescent="0.2">
      <c r="A33" s="366"/>
      <c r="B33" s="367"/>
      <c r="C33" s="313" t="s">
        <v>120</v>
      </c>
      <c r="D33" s="314"/>
      <c r="E33" s="329"/>
      <c r="F33" s="348" t="s">
        <v>144</v>
      </c>
      <c r="G33" s="348"/>
      <c r="H33" s="348"/>
      <c r="I33" s="348"/>
      <c r="J33" s="348"/>
      <c r="K33" s="348"/>
      <c r="L33" s="349"/>
    </row>
    <row r="34" spans="1:12" ht="51.75" customHeight="1" x14ac:dyDescent="0.2">
      <c r="A34" s="350">
        <v>3.2</v>
      </c>
      <c r="B34" s="351"/>
      <c r="C34" s="352" t="s">
        <v>145</v>
      </c>
      <c r="D34" s="353"/>
      <c r="E34" s="354"/>
      <c r="F34" s="355" t="s">
        <v>146</v>
      </c>
      <c r="G34" s="348"/>
      <c r="H34" s="348"/>
      <c r="I34" s="348"/>
      <c r="J34" s="348"/>
      <c r="K34" s="348"/>
      <c r="L34" s="349"/>
    </row>
    <row r="35" spans="1:12" ht="36" customHeight="1" x14ac:dyDescent="0.2">
      <c r="A35" s="350">
        <v>3.3</v>
      </c>
      <c r="B35" s="351"/>
      <c r="C35" s="356" t="s">
        <v>147</v>
      </c>
      <c r="D35" s="357"/>
      <c r="E35" s="358"/>
      <c r="F35" s="355" t="s">
        <v>148</v>
      </c>
      <c r="G35" s="348"/>
      <c r="H35" s="348"/>
      <c r="I35" s="348"/>
      <c r="J35" s="348"/>
      <c r="K35" s="348"/>
      <c r="L35" s="349"/>
    </row>
    <row r="36" spans="1:12" ht="39" customHeight="1" x14ac:dyDescent="0.2">
      <c r="A36" s="338">
        <v>4</v>
      </c>
      <c r="B36" s="339"/>
      <c r="C36" s="340" t="s">
        <v>149</v>
      </c>
      <c r="D36" s="341"/>
      <c r="E36" s="342"/>
      <c r="F36" s="343" t="s">
        <v>150</v>
      </c>
      <c r="G36" s="344"/>
      <c r="H36" s="344"/>
      <c r="I36" s="344"/>
      <c r="J36" s="344"/>
      <c r="K36" s="344"/>
      <c r="L36" s="345"/>
    </row>
    <row r="37" spans="1:12" ht="33" customHeight="1" x14ac:dyDescent="0.2">
      <c r="A37" s="321">
        <v>4.0999999999999996</v>
      </c>
      <c r="B37" s="346"/>
      <c r="C37" s="323" t="s">
        <v>151</v>
      </c>
      <c r="D37" s="324"/>
      <c r="E37" s="347"/>
      <c r="F37" s="320" t="s">
        <v>152</v>
      </c>
      <c r="G37" s="320"/>
      <c r="H37" s="320"/>
      <c r="I37" s="320"/>
      <c r="J37" s="320"/>
      <c r="K37" s="320"/>
      <c r="L37" s="320"/>
    </row>
    <row r="38" spans="1:12" ht="34.5" customHeight="1" x14ac:dyDescent="0.2">
      <c r="A38" s="91"/>
      <c r="B38" s="92"/>
      <c r="C38" s="309" t="s">
        <v>153</v>
      </c>
      <c r="D38" s="310"/>
      <c r="E38" s="328"/>
      <c r="F38" s="320" t="s">
        <v>154</v>
      </c>
      <c r="G38" s="320"/>
      <c r="H38" s="320"/>
      <c r="I38" s="320"/>
      <c r="J38" s="320"/>
      <c r="K38" s="320"/>
      <c r="L38" s="320"/>
    </row>
    <row r="39" spans="1:12" ht="36.75" customHeight="1" x14ac:dyDescent="0.2">
      <c r="A39" s="91"/>
      <c r="B39" s="92"/>
      <c r="C39" s="309" t="s">
        <v>155</v>
      </c>
      <c r="D39" s="310"/>
      <c r="E39" s="328"/>
      <c r="F39" s="332" t="s">
        <v>156</v>
      </c>
      <c r="G39" s="333"/>
      <c r="H39" s="333"/>
      <c r="I39" s="333"/>
      <c r="J39" s="333"/>
      <c r="K39" s="333"/>
      <c r="L39" s="334"/>
    </row>
    <row r="40" spans="1:12" ht="39.75" customHeight="1" x14ac:dyDescent="0.2">
      <c r="A40" s="91"/>
      <c r="B40" s="92"/>
      <c r="C40" s="309" t="s">
        <v>157</v>
      </c>
      <c r="D40" s="310"/>
      <c r="E40" s="328"/>
      <c r="F40" s="335" t="s">
        <v>158</v>
      </c>
      <c r="G40" s="336"/>
      <c r="H40" s="336"/>
      <c r="I40" s="336"/>
      <c r="J40" s="336"/>
      <c r="K40" s="336"/>
      <c r="L40" s="337"/>
    </row>
    <row r="41" spans="1:12" ht="34.5" customHeight="1" x14ac:dyDescent="0.2">
      <c r="A41" s="93"/>
      <c r="B41" s="94"/>
      <c r="C41" s="309" t="s">
        <v>159</v>
      </c>
      <c r="D41" s="310"/>
      <c r="E41" s="328"/>
      <c r="F41" s="320" t="s">
        <v>160</v>
      </c>
      <c r="G41" s="320"/>
      <c r="H41" s="320"/>
      <c r="I41" s="320"/>
      <c r="J41" s="320"/>
      <c r="K41" s="320"/>
      <c r="L41" s="320"/>
    </row>
    <row r="42" spans="1:12" ht="15.75" x14ac:dyDescent="0.2">
      <c r="A42" s="93"/>
      <c r="B42" s="94"/>
      <c r="C42" s="313" t="s">
        <v>161</v>
      </c>
      <c r="D42" s="314"/>
      <c r="E42" s="329"/>
      <c r="F42" s="320" t="s">
        <v>162</v>
      </c>
      <c r="G42" s="320"/>
      <c r="H42" s="320"/>
      <c r="I42" s="320"/>
      <c r="J42" s="320"/>
      <c r="K42" s="320"/>
      <c r="L42" s="320"/>
    </row>
    <row r="43" spans="1:12" ht="15.75" x14ac:dyDescent="0.2">
      <c r="A43" s="321">
        <v>4.2</v>
      </c>
      <c r="B43" s="322"/>
      <c r="C43" s="310" t="s">
        <v>163</v>
      </c>
      <c r="D43" s="310"/>
      <c r="E43" s="310"/>
      <c r="F43" s="330" t="s">
        <v>164</v>
      </c>
      <c r="G43" s="331"/>
      <c r="H43" s="331"/>
      <c r="I43" s="331"/>
      <c r="J43" s="331"/>
      <c r="K43" s="331"/>
      <c r="L43" s="312"/>
    </row>
    <row r="44" spans="1:12" ht="15.75" x14ac:dyDescent="0.2">
      <c r="A44" s="93"/>
      <c r="B44" s="95"/>
      <c r="C44" s="310" t="s">
        <v>153</v>
      </c>
      <c r="D44" s="310"/>
      <c r="E44" s="310"/>
      <c r="F44" s="311" t="s">
        <v>165</v>
      </c>
      <c r="G44" s="312"/>
      <c r="H44" s="312"/>
      <c r="I44" s="312"/>
      <c r="J44" s="312"/>
      <c r="K44" s="312"/>
      <c r="L44" s="312"/>
    </row>
    <row r="45" spans="1:12" ht="15.75" x14ac:dyDescent="0.2">
      <c r="A45" s="96"/>
      <c r="B45" s="97"/>
      <c r="C45" s="314" t="s">
        <v>155</v>
      </c>
      <c r="D45" s="314"/>
      <c r="E45" s="314"/>
      <c r="F45" s="315" t="s">
        <v>166</v>
      </c>
      <c r="G45" s="316"/>
      <c r="H45" s="316"/>
      <c r="I45" s="316"/>
      <c r="J45" s="316"/>
      <c r="K45" s="316"/>
      <c r="L45" s="317"/>
    </row>
    <row r="46" spans="1:12" ht="15.75" x14ac:dyDescent="0.2">
      <c r="A46" s="321">
        <v>4.3</v>
      </c>
      <c r="B46" s="322"/>
      <c r="C46" s="323" t="s">
        <v>167</v>
      </c>
      <c r="D46" s="324"/>
      <c r="E46" s="324"/>
      <c r="F46" s="325" t="s">
        <v>168</v>
      </c>
      <c r="G46" s="326"/>
      <c r="H46" s="326"/>
      <c r="I46" s="326"/>
      <c r="J46" s="326"/>
      <c r="K46" s="326"/>
      <c r="L46" s="327"/>
    </row>
    <row r="47" spans="1:12" ht="15.75" x14ac:dyDescent="0.2">
      <c r="A47" s="93"/>
      <c r="B47" s="95"/>
      <c r="C47" s="309" t="s">
        <v>153</v>
      </c>
      <c r="D47" s="310"/>
      <c r="E47" s="310"/>
      <c r="F47" s="311" t="s">
        <v>169</v>
      </c>
      <c r="G47" s="312"/>
      <c r="H47" s="312"/>
      <c r="I47" s="312"/>
      <c r="J47" s="312"/>
      <c r="K47" s="312"/>
      <c r="L47" s="312"/>
    </row>
    <row r="48" spans="1:12" ht="15.75" x14ac:dyDescent="0.2">
      <c r="A48" s="93"/>
      <c r="B48" s="95"/>
      <c r="C48" s="313" t="s">
        <v>155</v>
      </c>
      <c r="D48" s="314"/>
      <c r="E48" s="314"/>
      <c r="F48" s="315" t="s">
        <v>170</v>
      </c>
      <c r="G48" s="316"/>
      <c r="H48" s="316"/>
      <c r="I48" s="316"/>
      <c r="J48" s="316"/>
      <c r="K48" s="316"/>
      <c r="L48" s="317"/>
    </row>
    <row r="49" spans="1:12" ht="57" customHeight="1" x14ac:dyDescent="0.2">
      <c r="A49" s="318">
        <v>4.4000000000000004</v>
      </c>
      <c r="B49" s="318"/>
      <c r="C49" s="319" t="s">
        <v>171</v>
      </c>
      <c r="D49" s="319"/>
      <c r="E49" s="319"/>
      <c r="F49" s="320" t="s">
        <v>172</v>
      </c>
      <c r="G49" s="320"/>
      <c r="H49" s="320"/>
      <c r="I49" s="320"/>
      <c r="J49" s="320"/>
      <c r="K49" s="320"/>
      <c r="L49" s="320"/>
    </row>
    <row r="50" spans="1:12" ht="15.75" x14ac:dyDescent="0.2">
      <c r="A50" s="99"/>
      <c r="B50" s="100"/>
      <c r="C50" s="101"/>
      <c r="D50" s="101"/>
      <c r="E50" s="101"/>
      <c r="F50" s="102"/>
      <c r="G50" s="102"/>
      <c r="H50" s="102"/>
      <c r="I50" s="103"/>
      <c r="J50" s="103"/>
      <c r="K50" s="103"/>
      <c r="L50" s="103"/>
    </row>
    <row r="51" spans="1:12" ht="15.75" x14ac:dyDescent="0.2">
      <c r="A51" s="99"/>
      <c r="B51" s="100"/>
      <c r="C51" s="101"/>
      <c r="D51" s="101"/>
      <c r="E51" s="101"/>
      <c r="F51" s="102"/>
      <c r="G51" s="102"/>
      <c r="H51" s="102"/>
      <c r="I51" s="103"/>
      <c r="J51" s="103"/>
      <c r="K51" s="103"/>
      <c r="L51" s="103"/>
    </row>
    <row r="52" spans="1:12" ht="15.75" x14ac:dyDescent="0.2">
      <c r="A52" s="99"/>
      <c r="B52" s="100"/>
      <c r="C52" s="104"/>
      <c r="D52" s="104"/>
      <c r="E52" s="104"/>
      <c r="F52" s="105"/>
      <c r="G52" s="105"/>
      <c r="H52" s="105"/>
      <c r="I52" s="98"/>
      <c r="J52" s="98"/>
      <c r="K52" s="98"/>
      <c r="L52" s="98"/>
    </row>
    <row r="53" spans="1:12" ht="18.75" x14ac:dyDescent="0.2">
      <c r="A53" s="106"/>
      <c r="B53" s="107"/>
      <c r="C53" s="295" t="s">
        <v>173</v>
      </c>
      <c r="D53" s="296"/>
      <c r="E53" s="296"/>
      <c r="F53" s="296"/>
      <c r="G53" s="296"/>
      <c r="H53" s="296"/>
      <c r="I53" s="296"/>
      <c r="J53" s="296"/>
      <c r="K53" s="296"/>
      <c r="L53" s="297"/>
    </row>
    <row r="54" spans="1:12" ht="15.75" x14ac:dyDescent="0.2">
      <c r="A54" s="106"/>
      <c r="B54" s="108"/>
      <c r="C54" s="109" t="s">
        <v>153</v>
      </c>
      <c r="D54" s="298" t="s">
        <v>0</v>
      </c>
      <c r="E54" s="298"/>
      <c r="F54" s="298"/>
      <c r="G54" s="299" t="s">
        <v>1</v>
      </c>
      <c r="H54" s="300"/>
      <c r="I54" s="301"/>
      <c r="J54" s="298" t="s">
        <v>2</v>
      </c>
      <c r="K54" s="298"/>
      <c r="L54" s="298"/>
    </row>
    <row r="55" spans="1:12" ht="47.25" x14ac:dyDescent="0.2">
      <c r="A55" s="106"/>
      <c r="B55" s="108"/>
      <c r="C55" s="117" t="s">
        <v>174</v>
      </c>
      <c r="D55" s="118" t="s">
        <v>175</v>
      </c>
      <c r="E55" s="302" t="s">
        <v>176</v>
      </c>
      <c r="F55" s="303"/>
      <c r="G55" s="118" t="s">
        <v>177</v>
      </c>
      <c r="H55" s="292" t="s">
        <v>178</v>
      </c>
      <c r="I55" s="293"/>
      <c r="J55" s="118" t="s">
        <v>179</v>
      </c>
      <c r="K55" s="292" t="s">
        <v>180</v>
      </c>
      <c r="L55" s="293"/>
    </row>
    <row r="56" spans="1:12" ht="47.25" x14ac:dyDescent="0.2">
      <c r="A56" s="106"/>
      <c r="B56" s="108"/>
      <c r="C56" s="119" t="s">
        <v>181</v>
      </c>
      <c r="D56" s="120" t="s">
        <v>182</v>
      </c>
      <c r="E56" s="290" t="s">
        <v>183</v>
      </c>
      <c r="F56" s="291"/>
      <c r="G56" s="121" t="s">
        <v>184</v>
      </c>
      <c r="H56" s="292" t="s">
        <v>185</v>
      </c>
      <c r="I56" s="293"/>
      <c r="J56" s="121" t="s">
        <v>186</v>
      </c>
      <c r="K56" s="292" t="s">
        <v>185</v>
      </c>
      <c r="L56" s="293"/>
    </row>
    <row r="57" spans="1:12" ht="79.5" customHeight="1" x14ac:dyDescent="0.2">
      <c r="A57" s="84"/>
      <c r="B57" s="84"/>
      <c r="C57" s="122" t="s">
        <v>187</v>
      </c>
      <c r="D57" s="123" t="s">
        <v>188</v>
      </c>
      <c r="E57" s="294" t="s">
        <v>189</v>
      </c>
      <c r="F57" s="294"/>
      <c r="G57" s="123" t="s">
        <v>190</v>
      </c>
      <c r="H57" s="294" t="s">
        <v>191</v>
      </c>
      <c r="I57" s="294"/>
      <c r="J57" s="123" t="s">
        <v>192</v>
      </c>
      <c r="K57" s="294" t="s">
        <v>193</v>
      </c>
      <c r="L57" s="294"/>
    </row>
    <row r="58" spans="1:12" x14ac:dyDescent="0.2">
      <c r="A58" s="84"/>
      <c r="B58" s="84"/>
      <c r="C58" s="85"/>
      <c r="D58" s="85"/>
      <c r="E58" s="85"/>
      <c r="F58" s="85"/>
      <c r="G58" s="85"/>
      <c r="H58" s="85"/>
      <c r="I58" s="85"/>
      <c r="J58" s="85"/>
      <c r="K58" s="84"/>
      <c r="L58" s="84"/>
    </row>
    <row r="59" spans="1:12" ht="13.5" thickBot="1" x14ac:dyDescent="0.25">
      <c r="A59" s="84"/>
      <c r="B59" s="84"/>
      <c r="C59" s="85"/>
      <c r="D59" s="85"/>
      <c r="E59" s="85"/>
      <c r="F59" s="85"/>
      <c r="G59" s="85"/>
      <c r="H59" s="85"/>
      <c r="I59" s="85"/>
      <c r="J59" s="85"/>
      <c r="K59" s="84"/>
      <c r="L59" s="84"/>
    </row>
    <row r="60" spans="1:12" ht="16.5" thickBot="1" x14ac:dyDescent="0.25">
      <c r="A60" s="84"/>
      <c r="B60" s="84"/>
      <c r="C60" s="304" t="s">
        <v>194</v>
      </c>
      <c r="D60" s="305"/>
      <c r="E60" s="305"/>
      <c r="F60" s="305"/>
      <c r="G60" s="305"/>
      <c r="H60" s="305"/>
      <c r="I60" s="305"/>
      <c r="J60" s="306"/>
      <c r="K60" s="84"/>
      <c r="L60" s="84"/>
    </row>
    <row r="61" spans="1:12" s="112" customFormat="1" ht="32.25" thickBot="1" x14ac:dyDescent="0.25">
      <c r="A61" s="110"/>
      <c r="B61" s="110"/>
      <c r="C61" s="161" t="s">
        <v>195</v>
      </c>
      <c r="D61" s="162" t="s">
        <v>196</v>
      </c>
      <c r="E61" s="162" t="s">
        <v>1</v>
      </c>
      <c r="F61" s="162" t="s">
        <v>14</v>
      </c>
      <c r="G61" s="162" t="s">
        <v>2</v>
      </c>
      <c r="H61" s="162" t="s">
        <v>14</v>
      </c>
      <c r="I61" s="307" t="s">
        <v>197</v>
      </c>
      <c r="J61" s="308"/>
      <c r="K61" s="111"/>
      <c r="L61" s="110"/>
    </row>
    <row r="62" spans="1:12" ht="15.75" x14ac:dyDescent="0.2">
      <c r="A62" s="84"/>
      <c r="B62" s="84"/>
      <c r="C62" s="124" t="s">
        <v>198</v>
      </c>
      <c r="D62" s="125">
        <v>1</v>
      </c>
      <c r="E62" s="126" t="s">
        <v>187</v>
      </c>
      <c r="F62" s="125">
        <v>1</v>
      </c>
      <c r="G62" s="126" t="s">
        <v>187</v>
      </c>
      <c r="H62" s="125">
        <v>1</v>
      </c>
      <c r="I62" s="127">
        <v>1</v>
      </c>
      <c r="J62" s="284" t="s">
        <v>187</v>
      </c>
      <c r="K62" s="84"/>
      <c r="L62" s="84"/>
    </row>
    <row r="63" spans="1:12" ht="15.75" x14ac:dyDescent="0.2">
      <c r="A63" s="84"/>
      <c r="B63" s="84"/>
      <c r="C63" s="128" t="s">
        <v>198</v>
      </c>
      <c r="D63" s="129">
        <v>1</v>
      </c>
      <c r="E63" s="130" t="s">
        <v>187</v>
      </c>
      <c r="F63" s="129">
        <v>1</v>
      </c>
      <c r="G63" s="131" t="s">
        <v>181</v>
      </c>
      <c r="H63" s="132">
        <v>2</v>
      </c>
      <c r="I63" s="133">
        <v>2</v>
      </c>
      <c r="J63" s="285"/>
      <c r="K63" s="84"/>
      <c r="L63" s="84"/>
    </row>
    <row r="64" spans="1:12" ht="15.75" x14ac:dyDescent="0.2">
      <c r="A64" s="84"/>
      <c r="B64" s="84"/>
      <c r="C64" s="128" t="s">
        <v>198</v>
      </c>
      <c r="D64" s="129">
        <v>1</v>
      </c>
      <c r="E64" s="130" t="s">
        <v>187</v>
      </c>
      <c r="F64" s="129">
        <v>1</v>
      </c>
      <c r="G64" s="134" t="s">
        <v>174</v>
      </c>
      <c r="H64" s="135">
        <v>3</v>
      </c>
      <c r="I64" s="133">
        <v>3</v>
      </c>
      <c r="J64" s="285"/>
      <c r="K64" s="84"/>
      <c r="L64" s="84"/>
    </row>
    <row r="65" spans="1:12" ht="15.75" x14ac:dyDescent="0.2">
      <c r="A65" s="84"/>
      <c r="B65" s="84"/>
      <c r="C65" s="128" t="s">
        <v>198</v>
      </c>
      <c r="D65" s="129">
        <v>1</v>
      </c>
      <c r="E65" s="131" t="s">
        <v>199</v>
      </c>
      <c r="F65" s="132">
        <v>2</v>
      </c>
      <c r="G65" s="130" t="s">
        <v>187</v>
      </c>
      <c r="H65" s="129">
        <v>1</v>
      </c>
      <c r="I65" s="133">
        <v>2</v>
      </c>
      <c r="J65" s="285"/>
      <c r="K65" s="84"/>
      <c r="L65" s="84"/>
    </row>
    <row r="66" spans="1:12" ht="15.75" x14ac:dyDescent="0.2">
      <c r="A66" s="84"/>
      <c r="B66" s="84"/>
      <c r="C66" s="128" t="s">
        <v>198</v>
      </c>
      <c r="D66" s="129">
        <v>1</v>
      </c>
      <c r="E66" s="134" t="s">
        <v>174</v>
      </c>
      <c r="F66" s="135">
        <v>3</v>
      </c>
      <c r="G66" s="130" t="s">
        <v>187</v>
      </c>
      <c r="H66" s="129">
        <v>1</v>
      </c>
      <c r="I66" s="133">
        <v>3</v>
      </c>
      <c r="J66" s="285"/>
      <c r="K66" s="84"/>
      <c r="L66" s="84"/>
    </row>
    <row r="67" spans="1:12" ht="15.75" x14ac:dyDescent="0.2">
      <c r="A67" s="84"/>
      <c r="B67" s="84"/>
      <c r="C67" s="136" t="s">
        <v>200</v>
      </c>
      <c r="D67" s="132">
        <v>3</v>
      </c>
      <c r="E67" s="130" t="s">
        <v>187</v>
      </c>
      <c r="F67" s="129">
        <v>1</v>
      </c>
      <c r="G67" s="130" t="s">
        <v>187</v>
      </c>
      <c r="H67" s="129">
        <v>1</v>
      </c>
      <c r="I67" s="133">
        <v>3</v>
      </c>
      <c r="J67" s="285"/>
      <c r="K67" s="84"/>
      <c r="L67" s="84"/>
    </row>
    <row r="68" spans="1:12" ht="16.5" thickBot="1" x14ac:dyDescent="0.25">
      <c r="A68" s="84"/>
      <c r="B68" s="84"/>
      <c r="C68" s="137" t="s">
        <v>198</v>
      </c>
      <c r="D68" s="138">
        <v>1</v>
      </c>
      <c r="E68" s="139" t="s">
        <v>181</v>
      </c>
      <c r="F68" s="140">
        <v>2</v>
      </c>
      <c r="G68" s="139" t="s">
        <v>181</v>
      </c>
      <c r="H68" s="140">
        <v>2</v>
      </c>
      <c r="I68" s="141">
        <v>4</v>
      </c>
      <c r="J68" s="286"/>
      <c r="K68" s="84"/>
      <c r="L68" s="84"/>
    </row>
    <row r="69" spans="1:12" ht="15.75" x14ac:dyDescent="0.2">
      <c r="A69" s="84"/>
      <c r="B69" s="84"/>
      <c r="C69" s="142" t="s">
        <v>200</v>
      </c>
      <c r="D69" s="143">
        <v>3</v>
      </c>
      <c r="E69" s="144" t="s">
        <v>187</v>
      </c>
      <c r="F69" s="145">
        <v>1</v>
      </c>
      <c r="G69" s="146" t="s">
        <v>181</v>
      </c>
      <c r="H69" s="143">
        <v>2</v>
      </c>
      <c r="I69" s="147">
        <v>6</v>
      </c>
      <c r="J69" s="287" t="s">
        <v>181</v>
      </c>
      <c r="K69" s="84"/>
      <c r="L69" s="84"/>
    </row>
    <row r="70" spans="1:12" ht="15.75" x14ac:dyDescent="0.2">
      <c r="A70" s="84"/>
      <c r="B70" s="84"/>
      <c r="C70" s="136" t="s">
        <v>200</v>
      </c>
      <c r="D70" s="132">
        <v>3</v>
      </c>
      <c r="E70" s="130" t="s">
        <v>187</v>
      </c>
      <c r="F70" s="129">
        <v>1</v>
      </c>
      <c r="G70" s="134" t="s">
        <v>174</v>
      </c>
      <c r="H70" s="135">
        <v>3</v>
      </c>
      <c r="I70" s="148">
        <v>9</v>
      </c>
      <c r="J70" s="287"/>
      <c r="K70" s="84"/>
      <c r="L70" s="84"/>
    </row>
    <row r="71" spans="1:12" ht="15.75" x14ac:dyDescent="0.2">
      <c r="A71" s="84"/>
      <c r="B71" s="84"/>
      <c r="C71" s="136" t="s">
        <v>200</v>
      </c>
      <c r="D71" s="132">
        <v>3</v>
      </c>
      <c r="E71" s="131" t="s">
        <v>199</v>
      </c>
      <c r="F71" s="132">
        <v>2</v>
      </c>
      <c r="G71" s="130" t="s">
        <v>187</v>
      </c>
      <c r="H71" s="129">
        <v>1</v>
      </c>
      <c r="I71" s="148">
        <v>6</v>
      </c>
      <c r="J71" s="287"/>
      <c r="K71" s="84"/>
      <c r="L71" s="84"/>
    </row>
    <row r="72" spans="1:12" ht="15.75" x14ac:dyDescent="0.2">
      <c r="A72" s="84"/>
      <c r="B72" s="84"/>
      <c r="C72" s="136" t="s">
        <v>200</v>
      </c>
      <c r="D72" s="132">
        <v>3</v>
      </c>
      <c r="E72" s="134" t="s">
        <v>174</v>
      </c>
      <c r="F72" s="135">
        <v>3</v>
      </c>
      <c r="G72" s="130" t="s">
        <v>187</v>
      </c>
      <c r="H72" s="129">
        <v>1</v>
      </c>
      <c r="I72" s="148">
        <v>9</v>
      </c>
      <c r="J72" s="287"/>
      <c r="K72" s="84"/>
      <c r="L72" s="84"/>
    </row>
    <row r="73" spans="1:12" ht="15.75" x14ac:dyDescent="0.2">
      <c r="A73" s="84"/>
      <c r="B73" s="84"/>
      <c r="C73" s="149" t="s">
        <v>201</v>
      </c>
      <c r="D73" s="135">
        <v>5</v>
      </c>
      <c r="E73" s="130" t="s">
        <v>187</v>
      </c>
      <c r="F73" s="129">
        <v>1</v>
      </c>
      <c r="G73" s="130" t="s">
        <v>187</v>
      </c>
      <c r="H73" s="129">
        <v>1</v>
      </c>
      <c r="I73" s="148">
        <v>5</v>
      </c>
      <c r="J73" s="287"/>
      <c r="K73" s="84"/>
      <c r="L73" s="84"/>
    </row>
    <row r="74" spans="1:12" ht="15.75" x14ac:dyDescent="0.2">
      <c r="A74" s="84"/>
      <c r="B74" s="84"/>
      <c r="C74" s="128" t="s">
        <v>198</v>
      </c>
      <c r="D74" s="129">
        <v>1</v>
      </c>
      <c r="E74" s="131" t="s">
        <v>181</v>
      </c>
      <c r="F74" s="132">
        <v>2</v>
      </c>
      <c r="G74" s="134" t="s">
        <v>174</v>
      </c>
      <c r="H74" s="135">
        <v>3</v>
      </c>
      <c r="I74" s="148">
        <v>6</v>
      </c>
      <c r="J74" s="287"/>
      <c r="K74" s="84"/>
      <c r="L74" s="84"/>
    </row>
    <row r="75" spans="1:12" ht="15.75" x14ac:dyDescent="0.2">
      <c r="A75" s="84"/>
      <c r="B75" s="84"/>
      <c r="C75" s="128" t="s">
        <v>198</v>
      </c>
      <c r="D75" s="129">
        <v>1</v>
      </c>
      <c r="E75" s="134" t="s">
        <v>174</v>
      </c>
      <c r="F75" s="135">
        <v>3</v>
      </c>
      <c r="G75" s="131" t="s">
        <v>181</v>
      </c>
      <c r="H75" s="132">
        <v>2</v>
      </c>
      <c r="I75" s="148">
        <v>6</v>
      </c>
      <c r="J75" s="287"/>
      <c r="K75" s="84"/>
      <c r="L75" s="84"/>
    </row>
    <row r="76" spans="1:12" ht="15.75" x14ac:dyDescent="0.2">
      <c r="A76" s="84"/>
      <c r="B76" s="84"/>
      <c r="C76" s="128" t="s">
        <v>198</v>
      </c>
      <c r="D76" s="129">
        <v>1</v>
      </c>
      <c r="E76" s="134" t="s">
        <v>174</v>
      </c>
      <c r="F76" s="135">
        <v>3</v>
      </c>
      <c r="G76" s="134" t="s">
        <v>174</v>
      </c>
      <c r="H76" s="135">
        <v>3</v>
      </c>
      <c r="I76" s="148">
        <v>9</v>
      </c>
      <c r="J76" s="287"/>
      <c r="K76" s="84"/>
      <c r="L76" s="84"/>
    </row>
    <row r="77" spans="1:12" ht="15.75" x14ac:dyDescent="0.2">
      <c r="A77" s="84"/>
      <c r="B77" s="84"/>
      <c r="C77" s="149" t="s">
        <v>201</v>
      </c>
      <c r="D77" s="135">
        <v>5</v>
      </c>
      <c r="E77" s="130" t="s">
        <v>187</v>
      </c>
      <c r="F77" s="129">
        <v>1</v>
      </c>
      <c r="G77" s="131" t="s">
        <v>181</v>
      </c>
      <c r="H77" s="132">
        <v>2</v>
      </c>
      <c r="I77" s="148">
        <v>10</v>
      </c>
      <c r="J77" s="287"/>
      <c r="K77" s="84"/>
      <c r="L77" s="84"/>
    </row>
    <row r="78" spans="1:12" ht="16.5" thickBot="1" x14ac:dyDescent="0.25">
      <c r="A78" s="84"/>
      <c r="B78" s="84"/>
      <c r="C78" s="150" t="s">
        <v>201</v>
      </c>
      <c r="D78" s="151">
        <v>5</v>
      </c>
      <c r="E78" s="139" t="s">
        <v>199</v>
      </c>
      <c r="F78" s="140">
        <v>2</v>
      </c>
      <c r="G78" s="152" t="s">
        <v>187</v>
      </c>
      <c r="H78" s="138">
        <v>1</v>
      </c>
      <c r="I78" s="153">
        <v>10</v>
      </c>
      <c r="J78" s="288"/>
      <c r="K78" s="84"/>
      <c r="L78" s="84"/>
    </row>
    <row r="79" spans="1:12" ht="15.75" x14ac:dyDescent="0.2">
      <c r="A79" s="84"/>
      <c r="B79" s="84"/>
      <c r="C79" s="154" t="s">
        <v>200</v>
      </c>
      <c r="D79" s="155">
        <v>3</v>
      </c>
      <c r="E79" s="156" t="s">
        <v>181</v>
      </c>
      <c r="F79" s="155">
        <v>2</v>
      </c>
      <c r="G79" s="156" t="s">
        <v>181</v>
      </c>
      <c r="H79" s="155">
        <v>2</v>
      </c>
      <c r="I79" s="157">
        <v>12</v>
      </c>
      <c r="J79" s="289" t="s">
        <v>174</v>
      </c>
      <c r="K79" s="84"/>
      <c r="L79" s="84"/>
    </row>
    <row r="80" spans="1:12" ht="15.75" x14ac:dyDescent="0.2">
      <c r="A80" s="84"/>
      <c r="B80" s="84"/>
      <c r="C80" s="136" t="s">
        <v>200</v>
      </c>
      <c r="D80" s="132">
        <v>3</v>
      </c>
      <c r="E80" s="131" t="s">
        <v>181</v>
      </c>
      <c r="F80" s="132">
        <v>2</v>
      </c>
      <c r="G80" s="134" t="s">
        <v>174</v>
      </c>
      <c r="H80" s="135">
        <v>3</v>
      </c>
      <c r="I80" s="158">
        <v>18</v>
      </c>
      <c r="J80" s="287"/>
      <c r="K80" s="84"/>
      <c r="L80" s="84"/>
    </row>
    <row r="81" spans="1:12" ht="15.75" x14ac:dyDescent="0.2">
      <c r="A81" s="84"/>
      <c r="B81" s="84"/>
      <c r="C81" s="136" t="s">
        <v>200</v>
      </c>
      <c r="D81" s="132">
        <v>3</v>
      </c>
      <c r="E81" s="134" t="s">
        <v>174</v>
      </c>
      <c r="F81" s="135">
        <v>3</v>
      </c>
      <c r="G81" s="131" t="s">
        <v>181</v>
      </c>
      <c r="H81" s="132">
        <v>2</v>
      </c>
      <c r="I81" s="158">
        <v>18</v>
      </c>
      <c r="J81" s="287"/>
      <c r="K81" s="84"/>
      <c r="L81" s="84"/>
    </row>
    <row r="82" spans="1:12" ht="15.75" x14ac:dyDescent="0.2">
      <c r="A82" s="84"/>
      <c r="B82" s="84"/>
      <c r="C82" s="136" t="s">
        <v>200</v>
      </c>
      <c r="D82" s="132">
        <v>3</v>
      </c>
      <c r="E82" s="134" t="s">
        <v>174</v>
      </c>
      <c r="F82" s="135">
        <v>3</v>
      </c>
      <c r="G82" s="134" t="s">
        <v>174</v>
      </c>
      <c r="H82" s="135">
        <v>3</v>
      </c>
      <c r="I82" s="158">
        <v>27</v>
      </c>
      <c r="J82" s="287"/>
      <c r="K82" s="84"/>
      <c r="L82" s="84"/>
    </row>
    <row r="83" spans="1:12" ht="15.75" x14ac:dyDescent="0.2">
      <c r="A83" s="84"/>
      <c r="B83" s="84"/>
      <c r="C83" s="149" t="s">
        <v>201</v>
      </c>
      <c r="D83" s="135">
        <v>5</v>
      </c>
      <c r="E83" s="130" t="s">
        <v>187</v>
      </c>
      <c r="F83" s="129">
        <v>1</v>
      </c>
      <c r="G83" s="134" t="s">
        <v>174</v>
      </c>
      <c r="H83" s="135">
        <v>3</v>
      </c>
      <c r="I83" s="158">
        <v>15</v>
      </c>
      <c r="J83" s="287"/>
      <c r="K83" s="84"/>
      <c r="L83" s="84"/>
    </row>
    <row r="84" spans="1:12" ht="15.75" x14ac:dyDescent="0.2">
      <c r="A84" s="84"/>
      <c r="B84" s="84"/>
      <c r="C84" s="149" t="s">
        <v>201</v>
      </c>
      <c r="D84" s="135">
        <v>5</v>
      </c>
      <c r="E84" s="134" t="s">
        <v>174</v>
      </c>
      <c r="F84" s="135">
        <v>3</v>
      </c>
      <c r="G84" s="130" t="s">
        <v>187</v>
      </c>
      <c r="H84" s="129">
        <v>1</v>
      </c>
      <c r="I84" s="158">
        <v>15</v>
      </c>
      <c r="J84" s="287"/>
      <c r="K84" s="84"/>
      <c r="L84" s="84"/>
    </row>
    <row r="85" spans="1:12" ht="15.75" x14ac:dyDescent="0.2">
      <c r="A85" s="84"/>
      <c r="B85" s="84"/>
      <c r="C85" s="149" t="s">
        <v>201</v>
      </c>
      <c r="D85" s="135">
        <v>5</v>
      </c>
      <c r="E85" s="131" t="s">
        <v>181</v>
      </c>
      <c r="F85" s="132">
        <v>2</v>
      </c>
      <c r="G85" s="131" t="s">
        <v>181</v>
      </c>
      <c r="H85" s="132">
        <v>2</v>
      </c>
      <c r="I85" s="158">
        <v>20</v>
      </c>
      <c r="J85" s="287"/>
      <c r="K85" s="84"/>
      <c r="L85" s="84"/>
    </row>
    <row r="86" spans="1:12" ht="15.75" x14ac:dyDescent="0.2">
      <c r="A86" s="84"/>
      <c r="B86" s="84"/>
      <c r="C86" s="149" t="s">
        <v>201</v>
      </c>
      <c r="D86" s="135">
        <v>5</v>
      </c>
      <c r="E86" s="131" t="s">
        <v>181</v>
      </c>
      <c r="F86" s="132">
        <v>2</v>
      </c>
      <c r="G86" s="134" t="s">
        <v>174</v>
      </c>
      <c r="H86" s="135">
        <v>3</v>
      </c>
      <c r="I86" s="158">
        <v>30</v>
      </c>
      <c r="J86" s="287"/>
      <c r="K86" s="84"/>
      <c r="L86" s="84"/>
    </row>
    <row r="87" spans="1:12" ht="15.75" x14ac:dyDescent="0.2">
      <c r="A87" s="84"/>
      <c r="B87" s="84"/>
      <c r="C87" s="149" t="s">
        <v>201</v>
      </c>
      <c r="D87" s="135">
        <v>5</v>
      </c>
      <c r="E87" s="134" t="s">
        <v>174</v>
      </c>
      <c r="F87" s="135">
        <v>3</v>
      </c>
      <c r="G87" s="131" t="s">
        <v>181</v>
      </c>
      <c r="H87" s="132">
        <v>2</v>
      </c>
      <c r="I87" s="158">
        <v>30</v>
      </c>
      <c r="J87" s="287"/>
      <c r="K87" s="84"/>
      <c r="L87" s="84"/>
    </row>
    <row r="88" spans="1:12" ht="16.5" thickBot="1" x14ac:dyDescent="0.25">
      <c r="A88" s="84"/>
      <c r="B88" s="84"/>
      <c r="C88" s="150" t="s">
        <v>201</v>
      </c>
      <c r="D88" s="151">
        <v>5</v>
      </c>
      <c r="E88" s="159" t="s">
        <v>174</v>
      </c>
      <c r="F88" s="151">
        <v>3</v>
      </c>
      <c r="G88" s="159" t="s">
        <v>174</v>
      </c>
      <c r="H88" s="151">
        <v>3</v>
      </c>
      <c r="I88" s="160">
        <v>45</v>
      </c>
      <c r="J88" s="288"/>
      <c r="K88" s="84"/>
      <c r="L88" s="84"/>
    </row>
    <row r="89" spans="1:12" x14ac:dyDescent="0.2">
      <c r="A89" s="84"/>
      <c r="B89" s="84"/>
      <c r="C89" s="85"/>
      <c r="D89" s="85"/>
      <c r="E89" s="85"/>
      <c r="F89" s="85"/>
      <c r="G89" s="85"/>
      <c r="H89" s="85"/>
      <c r="I89" s="85"/>
      <c r="J89" s="85"/>
      <c r="K89" s="84"/>
      <c r="L89" s="84"/>
    </row>
    <row r="90" spans="1:12" x14ac:dyDescent="0.2">
      <c r="A90" s="84"/>
      <c r="B90" s="113"/>
      <c r="C90" s="113"/>
      <c r="D90" s="113"/>
      <c r="E90" s="113"/>
      <c r="F90" s="113"/>
      <c r="G90" s="113"/>
      <c r="H90" s="113"/>
      <c r="I90" s="85"/>
      <c r="J90" s="85"/>
      <c r="K90" s="84"/>
      <c r="L90" s="84"/>
    </row>
    <row r="91" spans="1:12" x14ac:dyDescent="0.2">
      <c r="A91" s="84"/>
      <c r="B91" s="113"/>
      <c r="C91" s="113"/>
      <c r="D91" s="113"/>
      <c r="E91" s="113"/>
      <c r="F91" s="113"/>
      <c r="G91" s="113"/>
      <c r="H91" s="113"/>
      <c r="I91" s="85"/>
      <c r="J91" s="85"/>
      <c r="K91" s="84"/>
      <c r="L91" s="84"/>
    </row>
    <row r="92" spans="1:12" ht="15.75" x14ac:dyDescent="0.2">
      <c r="A92" s="84"/>
      <c r="B92" s="113"/>
      <c r="C92" s="283"/>
      <c r="D92" s="283"/>
      <c r="E92" s="283"/>
      <c r="F92" s="283"/>
      <c r="G92" s="283"/>
      <c r="H92" s="283"/>
      <c r="I92" s="114"/>
      <c r="J92" s="114"/>
      <c r="K92" s="115"/>
      <c r="L92" s="115"/>
    </row>
    <row r="93" spans="1:12" x14ac:dyDescent="0.2">
      <c r="A93" s="84"/>
      <c r="B93" s="113"/>
      <c r="C93" s="113"/>
      <c r="D93" s="113"/>
      <c r="E93" s="113"/>
      <c r="F93" s="113"/>
      <c r="G93" s="113"/>
      <c r="H93" s="283"/>
      <c r="I93" s="85"/>
      <c r="J93" s="85"/>
      <c r="K93" s="84"/>
      <c r="L93" s="84"/>
    </row>
    <row r="94" spans="1:12" x14ac:dyDescent="0.2">
      <c r="A94" s="84"/>
      <c r="B94" s="113"/>
      <c r="C94" s="113"/>
      <c r="D94" s="113"/>
      <c r="E94" s="113"/>
      <c r="F94" s="113"/>
      <c r="G94" s="113"/>
      <c r="H94" s="283"/>
      <c r="I94" s="85"/>
      <c r="J94" s="85"/>
      <c r="K94" s="84"/>
      <c r="L94" s="84"/>
    </row>
    <row r="95" spans="1:12" x14ac:dyDescent="0.2">
      <c r="A95" s="84"/>
      <c r="B95" s="113"/>
      <c r="C95" s="113"/>
      <c r="D95" s="113"/>
      <c r="E95" s="113"/>
      <c r="F95" s="113"/>
      <c r="G95" s="113"/>
      <c r="H95" s="283"/>
      <c r="I95" s="85"/>
      <c r="J95" s="85"/>
      <c r="K95" s="84"/>
      <c r="L95" s="84"/>
    </row>
    <row r="96" spans="1:12" x14ac:dyDescent="0.2">
      <c r="A96" s="84"/>
      <c r="B96" s="113"/>
      <c r="C96" s="113"/>
      <c r="D96" s="113"/>
      <c r="E96" s="113"/>
      <c r="F96" s="113"/>
      <c r="G96" s="113"/>
      <c r="H96" s="113"/>
      <c r="I96" s="85"/>
      <c r="J96" s="85"/>
      <c r="K96" s="84"/>
      <c r="L96" s="84"/>
    </row>
    <row r="97" spans="1:12" x14ac:dyDescent="0.2">
      <c r="A97" s="84"/>
      <c r="B97" s="113"/>
      <c r="C97" s="113"/>
      <c r="D97" s="113"/>
      <c r="E97" s="113"/>
      <c r="F97" s="113"/>
      <c r="G97" s="113"/>
      <c r="H97" s="113"/>
      <c r="I97" s="85"/>
      <c r="J97" s="84"/>
      <c r="K97" s="85"/>
      <c r="L97" s="84"/>
    </row>
    <row r="98" spans="1:12" x14ac:dyDescent="0.2">
      <c r="A98" s="84"/>
      <c r="B98" s="113"/>
      <c r="C98" s="283"/>
      <c r="D98" s="283"/>
      <c r="E98" s="283"/>
      <c r="F98" s="113"/>
      <c r="G98" s="113"/>
      <c r="H98" s="113"/>
      <c r="I98" s="85"/>
      <c r="J98" s="85"/>
      <c r="K98" s="84"/>
      <c r="L98" s="84"/>
    </row>
    <row r="99" spans="1:12" x14ac:dyDescent="0.2">
      <c r="A99" s="84"/>
      <c r="B99" s="113"/>
      <c r="C99" s="113"/>
      <c r="D99" s="113"/>
      <c r="E99" s="113"/>
      <c r="F99" s="113"/>
      <c r="G99" s="113"/>
      <c r="H99" s="113"/>
      <c r="I99" s="85"/>
      <c r="J99" s="85"/>
      <c r="K99" s="84"/>
      <c r="L99" s="84"/>
    </row>
    <row r="100" spans="1:12" x14ac:dyDescent="0.2">
      <c r="A100" s="84"/>
      <c r="B100" s="84"/>
      <c r="C100" s="85"/>
      <c r="D100" s="85"/>
      <c r="E100" s="85"/>
      <c r="F100" s="85"/>
      <c r="G100" s="85"/>
      <c r="H100" s="85"/>
      <c r="I100" s="85"/>
      <c r="J100" s="85"/>
      <c r="K100" s="84"/>
      <c r="L100" s="84"/>
    </row>
    <row r="101" spans="1:12" x14ac:dyDescent="0.2">
      <c r="A101" s="84"/>
      <c r="B101" s="113"/>
      <c r="C101" s="113"/>
      <c r="D101" s="113"/>
      <c r="E101" s="113"/>
      <c r="F101" s="113"/>
      <c r="G101" s="113"/>
      <c r="H101" s="113"/>
      <c r="I101" s="113"/>
      <c r="J101" s="113"/>
      <c r="K101" s="84"/>
      <c r="L101" s="84"/>
    </row>
    <row r="102" spans="1:12" x14ac:dyDescent="0.2">
      <c r="A102" s="84"/>
      <c r="B102" s="113"/>
      <c r="C102" s="283"/>
      <c r="D102" s="283"/>
      <c r="E102" s="283"/>
      <c r="F102" s="283"/>
      <c r="G102" s="283"/>
      <c r="H102" s="283"/>
      <c r="I102" s="113"/>
      <c r="J102" s="113"/>
      <c r="K102" s="84"/>
      <c r="L102" s="84"/>
    </row>
    <row r="103" spans="1:12" x14ac:dyDescent="0.2">
      <c r="A103" s="84"/>
      <c r="B103" s="113"/>
      <c r="C103" s="113"/>
      <c r="D103" s="113"/>
      <c r="E103" s="113"/>
      <c r="F103" s="113"/>
      <c r="G103" s="113"/>
      <c r="H103" s="283"/>
      <c r="I103" s="113"/>
      <c r="J103" s="113"/>
      <c r="K103" s="84"/>
      <c r="L103" s="84"/>
    </row>
    <row r="104" spans="1:12" x14ac:dyDescent="0.2">
      <c r="A104" s="84"/>
      <c r="B104" s="113"/>
      <c r="C104" s="113"/>
      <c r="D104" s="113"/>
      <c r="E104" s="113"/>
      <c r="F104" s="113"/>
      <c r="G104" s="113"/>
      <c r="H104" s="283"/>
      <c r="I104" s="113"/>
      <c r="J104" s="113"/>
      <c r="K104" s="84"/>
      <c r="L104" s="84"/>
    </row>
    <row r="105" spans="1:12" x14ac:dyDescent="0.2">
      <c r="A105" s="84"/>
      <c r="B105" s="113"/>
      <c r="C105" s="113"/>
      <c r="D105" s="113"/>
      <c r="E105" s="113"/>
      <c r="F105" s="113"/>
      <c r="G105" s="113"/>
      <c r="H105" s="283"/>
      <c r="I105" s="113"/>
      <c r="J105" s="113"/>
      <c r="K105" s="84"/>
      <c r="L105" s="84"/>
    </row>
    <row r="106" spans="1:12" x14ac:dyDescent="0.2">
      <c r="A106" s="84"/>
      <c r="B106" s="113"/>
      <c r="C106" s="113"/>
      <c r="D106" s="113"/>
      <c r="E106" s="113"/>
      <c r="F106" s="113"/>
      <c r="G106" s="113"/>
      <c r="H106" s="113"/>
      <c r="I106" s="113"/>
      <c r="J106" s="113"/>
      <c r="K106" s="84"/>
      <c r="L106" s="84"/>
    </row>
    <row r="107" spans="1:12" x14ac:dyDescent="0.2">
      <c r="A107" s="84"/>
      <c r="B107" s="113"/>
      <c r="C107" s="113"/>
      <c r="D107" s="113"/>
      <c r="E107" s="113"/>
      <c r="F107" s="113"/>
      <c r="G107" s="113"/>
      <c r="H107" s="113"/>
      <c r="I107" s="113"/>
      <c r="J107" s="113"/>
      <c r="K107" s="84"/>
      <c r="L107" s="84"/>
    </row>
    <row r="108" spans="1:12" x14ac:dyDescent="0.2">
      <c r="A108" s="84"/>
      <c r="B108" s="113"/>
      <c r="C108" s="283"/>
      <c r="D108" s="283"/>
      <c r="E108" s="283"/>
      <c r="F108" s="113"/>
      <c r="G108" s="113"/>
      <c r="H108" s="113"/>
      <c r="I108" s="113"/>
      <c r="J108" s="113"/>
      <c r="K108" s="84"/>
      <c r="L108" s="84"/>
    </row>
    <row r="109" spans="1:12" x14ac:dyDescent="0.2">
      <c r="A109" s="84"/>
      <c r="B109" s="113"/>
      <c r="C109" s="113"/>
      <c r="D109" s="113"/>
      <c r="E109" s="113"/>
      <c r="F109" s="113"/>
      <c r="G109" s="113"/>
      <c r="H109" s="113"/>
      <c r="I109" s="113"/>
      <c r="J109" s="113"/>
      <c r="K109" s="84"/>
      <c r="L109" s="84"/>
    </row>
    <row r="110" spans="1:12" x14ac:dyDescent="0.2">
      <c r="A110" s="84"/>
      <c r="B110" s="113"/>
      <c r="C110" s="283"/>
      <c r="D110" s="283"/>
      <c r="E110" s="283"/>
      <c r="F110" s="283"/>
      <c r="G110" s="283"/>
      <c r="H110" s="283"/>
      <c r="I110" s="113"/>
      <c r="J110" s="113"/>
      <c r="K110" s="84"/>
      <c r="L110" s="84"/>
    </row>
    <row r="111" spans="1:12" x14ac:dyDescent="0.2">
      <c r="A111" s="84"/>
      <c r="B111" s="113"/>
      <c r="C111" s="113"/>
      <c r="D111" s="113"/>
      <c r="E111" s="113"/>
      <c r="F111" s="113"/>
      <c r="G111" s="113"/>
      <c r="H111" s="113"/>
      <c r="I111" s="113"/>
      <c r="J111" s="113"/>
      <c r="K111" s="84"/>
      <c r="L111" s="84"/>
    </row>
    <row r="112" spans="1:12" x14ac:dyDescent="0.2">
      <c r="A112" s="84"/>
      <c r="B112" s="113"/>
      <c r="C112" s="283"/>
      <c r="D112" s="283"/>
      <c r="E112" s="283"/>
      <c r="F112" s="283"/>
      <c r="G112" s="283"/>
      <c r="H112" s="283"/>
      <c r="I112" s="283"/>
      <c r="J112" s="113"/>
      <c r="K112" s="84"/>
      <c r="L112" s="84"/>
    </row>
    <row r="113" spans="1:12" x14ac:dyDescent="0.2">
      <c r="A113" s="84"/>
      <c r="B113" s="113"/>
      <c r="C113" s="113"/>
      <c r="D113" s="113"/>
      <c r="E113" s="113"/>
      <c r="F113" s="113"/>
      <c r="G113" s="113"/>
      <c r="H113" s="113"/>
      <c r="I113" s="283"/>
      <c r="J113" s="113"/>
      <c r="K113" s="84"/>
      <c r="L113" s="84"/>
    </row>
    <row r="114" spans="1:12" x14ac:dyDescent="0.2">
      <c r="A114" s="84"/>
      <c r="B114" s="113"/>
      <c r="C114" s="113"/>
      <c r="D114" s="113"/>
      <c r="E114" s="113"/>
      <c r="F114" s="113"/>
      <c r="G114" s="113"/>
      <c r="H114" s="113"/>
      <c r="I114" s="283"/>
      <c r="J114" s="113"/>
      <c r="K114" s="84"/>
      <c r="L114" s="84"/>
    </row>
    <row r="115" spans="1:12" x14ac:dyDescent="0.2">
      <c r="A115" s="84"/>
      <c r="B115" s="113"/>
      <c r="C115" s="113"/>
      <c r="D115" s="113"/>
      <c r="E115" s="113"/>
      <c r="F115" s="113"/>
      <c r="G115" s="113"/>
      <c r="H115" s="113"/>
      <c r="I115" s="283"/>
      <c r="J115" s="113"/>
      <c r="K115" s="84"/>
      <c r="L115" s="84"/>
    </row>
    <row r="116" spans="1:12" x14ac:dyDescent="0.2">
      <c r="A116" s="84"/>
      <c r="B116" s="113"/>
      <c r="C116" s="113"/>
      <c r="D116" s="113"/>
      <c r="E116" s="113"/>
      <c r="F116" s="113"/>
      <c r="G116" s="113"/>
      <c r="H116" s="113"/>
      <c r="I116" s="283"/>
      <c r="J116" s="113"/>
      <c r="K116" s="84"/>
      <c r="L116" s="84"/>
    </row>
    <row r="117" spans="1:12" x14ac:dyDescent="0.2">
      <c r="A117" s="84"/>
      <c r="B117" s="113"/>
      <c r="C117" s="113"/>
      <c r="D117" s="113"/>
      <c r="E117" s="113"/>
      <c r="F117" s="113"/>
      <c r="G117" s="113"/>
      <c r="H117" s="113"/>
      <c r="I117" s="283"/>
      <c r="J117" s="113"/>
      <c r="K117" s="84"/>
      <c r="L117" s="84"/>
    </row>
    <row r="118" spans="1:12" x14ac:dyDescent="0.2">
      <c r="A118" s="84"/>
      <c r="B118" s="113"/>
      <c r="C118" s="113"/>
      <c r="D118" s="113"/>
      <c r="E118" s="113"/>
      <c r="F118" s="113"/>
      <c r="G118" s="113"/>
      <c r="H118" s="113"/>
      <c r="I118" s="283"/>
      <c r="J118" s="113"/>
      <c r="K118" s="84"/>
      <c r="L118" s="84"/>
    </row>
    <row r="119" spans="1:12" x14ac:dyDescent="0.2">
      <c r="A119" s="84"/>
      <c r="B119" s="113"/>
      <c r="C119" s="113"/>
      <c r="D119" s="113"/>
      <c r="E119" s="113"/>
      <c r="F119" s="113"/>
      <c r="G119" s="113"/>
      <c r="H119" s="113"/>
      <c r="I119" s="113"/>
      <c r="J119" s="113"/>
      <c r="K119" s="84"/>
      <c r="L119" s="84"/>
    </row>
    <row r="120" spans="1:12" x14ac:dyDescent="0.2">
      <c r="A120" s="84"/>
      <c r="B120" s="113"/>
      <c r="C120" s="113"/>
      <c r="D120" s="113"/>
      <c r="E120" s="113"/>
      <c r="F120" s="113"/>
      <c r="G120" s="113"/>
      <c r="H120" s="113"/>
      <c r="I120" s="113"/>
      <c r="J120" s="113"/>
      <c r="K120" s="84"/>
      <c r="L120" s="84"/>
    </row>
    <row r="121" spans="1:12" x14ac:dyDescent="0.2">
      <c r="A121" s="84"/>
      <c r="B121" s="113"/>
      <c r="C121" s="113"/>
      <c r="D121" s="283"/>
      <c r="E121" s="283"/>
      <c r="F121" s="283"/>
      <c r="G121" s="283"/>
      <c r="H121" s="283"/>
      <c r="I121" s="113"/>
      <c r="J121" s="113"/>
      <c r="K121" s="84"/>
      <c r="L121" s="84"/>
    </row>
    <row r="122" spans="1:12" x14ac:dyDescent="0.2">
      <c r="A122" s="84"/>
      <c r="B122" s="113"/>
      <c r="C122" s="113"/>
      <c r="D122" s="113"/>
      <c r="E122" s="113"/>
      <c r="F122" s="113"/>
      <c r="G122" s="113"/>
      <c r="H122" s="113"/>
      <c r="I122" s="113"/>
      <c r="J122" s="113"/>
      <c r="K122" s="84"/>
      <c r="L122" s="84"/>
    </row>
    <row r="123" spans="1:12" x14ac:dyDescent="0.2">
      <c r="A123" s="84"/>
      <c r="B123" s="113"/>
      <c r="C123" s="113"/>
      <c r="D123" s="113"/>
      <c r="E123" s="113"/>
      <c r="F123" s="113"/>
      <c r="G123" s="113"/>
      <c r="H123" s="113"/>
      <c r="I123" s="113"/>
      <c r="J123" s="113"/>
      <c r="K123" s="84"/>
      <c r="L123" s="84"/>
    </row>
    <row r="124" spans="1:12" x14ac:dyDescent="0.2">
      <c r="A124" s="84"/>
      <c r="B124" s="113"/>
      <c r="C124" s="283"/>
      <c r="D124" s="283"/>
      <c r="E124" s="283"/>
      <c r="F124" s="283"/>
      <c r="G124" s="283"/>
      <c r="H124" s="283"/>
      <c r="I124" s="283"/>
      <c r="J124" s="113"/>
      <c r="K124" s="84"/>
      <c r="L124" s="84"/>
    </row>
    <row r="125" spans="1:12" x14ac:dyDescent="0.2">
      <c r="A125" s="84"/>
      <c r="B125" s="113"/>
      <c r="C125" s="283"/>
      <c r="D125" s="283"/>
      <c r="E125" s="283"/>
      <c r="F125" s="283"/>
      <c r="G125" s="283"/>
      <c r="H125" s="283"/>
      <c r="I125" s="283"/>
      <c r="J125" s="113"/>
      <c r="K125" s="84"/>
      <c r="L125" s="84"/>
    </row>
    <row r="126" spans="1:12" x14ac:dyDescent="0.2">
      <c r="A126" s="84"/>
      <c r="B126" s="113"/>
      <c r="C126" s="283"/>
      <c r="D126" s="283"/>
      <c r="E126" s="283"/>
      <c r="F126" s="283"/>
      <c r="G126" s="283"/>
      <c r="H126" s="283"/>
      <c r="I126" s="283"/>
      <c r="J126" s="113"/>
      <c r="K126" s="84"/>
      <c r="L126" s="84"/>
    </row>
    <row r="127" spans="1:12" x14ac:dyDescent="0.2">
      <c r="A127" s="84"/>
      <c r="B127" s="113"/>
      <c r="C127" s="283"/>
      <c r="D127" s="283"/>
      <c r="E127" s="283"/>
      <c r="F127" s="283"/>
      <c r="G127" s="283"/>
      <c r="H127" s="283"/>
      <c r="I127" s="283"/>
      <c r="J127" s="113"/>
      <c r="K127" s="84"/>
      <c r="L127" s="84"/>
    </row>
    <row r="128" spans="1:12" x14ac:dyDescent="0.2">
      <c r="A128" s="84"/>
      <c r="B128" s="113"/>
      <c r="C128" s="283"/>
      <c r="D128" s="283"/>
      <c r="E128" s="283"/>
      <c r="F128" s="283"/>
      <c r="G128" s="283"/>
      <c r="H128" s="283"/>
      <c r="I128" s="283"/>
      <c r="J128" s="113"/>
      <c r="K128" s="84"/>
      <c r="L128" s="84"/>
    </row>
    <row r="129" spans="1:12" x14ac:dyDescent="0.2">
      <c r="A129" s="84"/>
      <c r="B129" s="113"/>
      <c r="C129" s="283"/>
      <c r="D129" s="283"/>
      <c r="E129" s="283"/>
      <c r="F129" s="283"/>
      <c r="G129" s="283"/>
      <c r="H129" s="283"/>
      <c r="I129" s="283"/>
      <c r="J129" s="113"/>
      <c r="K129" s="84"/>
      <c r="L129" s="84"/>
    </row>
    <row r="130" spans="1:12" x14ac:dyDescent="0.2">
      <c r="A130" s="84"/>
      <c r="B130" s="113"/>
      <c r="C130" s="283"/>
      <c r="D130" s="283"/>
      <c r="E130" s="283"/>
      <c r="F130" s="283"/>
      <c r="G130" s="283"/>
      <c r="H130" s="283"/>
      <c r="I130" s="283"/>
      <c r="J130" s="113"/>
      <c r="K130" s="84"/>
      <c r="L130" s="84"/>
    </row>
    <row r="131" spans="1:12" x14ac:dyDescent="0.2">
      <c r="A131" s="84"/>
      <c r="B131" s="113"/>
      <c r="C131" s="283"/>
      <c r="D131" s="283"/>
      <c r="E131" s="283"/>
      <c r="F131" s="283"/>
      <c r="G131" s="283"/>
      <c r="H131" s="283"/>
      <c r="I131" s="283"/>
      <c r="J131" s="113"/>
      <c r="K131" s="84"/>
      <c r="L131" s="84"/>
    </row>
    <row r="132" spans="1:12" x14ac:dyDescent="0.2">
      <c r="A132" s="84"/>
      <c r="B132" s="113"/>
      <c r="C132" s="283"/>
      <c r="D132" s="283"/>
      <c r="E132" s="283"/>
      <c r="F132" s="283"/>
      <c r="G132" s="283"/>
      <c r="H132" s="283"/>
      <c r="I132" s="283"/>
      <c r="J132" s="113"/>
      <c r="K132" s="84"/>
      <c r="L132" s="84"/>
    </row>
    <row r="133" spans="1:12" x14ac:dyDescent="0.2">
      <c r="A133" s="84"/>
      <c r="B133" s="113"/>
      <c r="C133" s="283"/>
      <c r="D133" s="283"/>
      <c r="E133" s="283"/>
      <c r="F133" s="283"/>
      <c r="G133" s="283"/>
      <c r="H133" s="283"/>
      <c r="I133" s="283"/>
      <c r="J133" s="113"/>
      <c r="K133" s="84"/>
      <c r="L133" s="84"/>
    </row>
    <row r="134" spans="1:12" x14ac:dyDescent="0.2">
      <c r="A134" s="84"/>
      <c r="B134" s="113"/>
      <c r="C134" s="283"/>
      <c r="D134" s="283"/>
      <c r="E134" s="283"/>
      <c r="F134" s="283"/>
      <c r="G134" s="283"/>
      <c r="H134" s="283"/>
      <c r="I134" s="283"/>
      <c r="J134" s="113"/>
      <c r="K134" s="84"/>
      <c r="L134" s="84"/>
    </row>
    <row r="135" spans="1:12" x14ac:dyDescent="0.2">
      <c r="A135" s="84"/>
      <c r="B135" s="113"/>
      <c r="C135" s="283"/>
      <c r="D135" s="283"/>
      <c r="E135" s="283"/>
      <c r="F135" s="283"/>
      <c r="G135" s="283"/>
      <c r="H135" s="283"/>
      <c r="I135" s="283"/>
      <c r="J135" s="113"/>
      <c r="K135" s="84"/>
      <c r="L135" s="84"/>
    </row>
    <row r="136" spans="1:12" x14ac:dyDescent="0.2">
      <c r="A136" s="84"/>
      <c r="B136" s="113"/>
      <c r="C136" s="283"/>
      <c r="D136" s="283"/>
      <c r="E136" s="283"/>
      <c r="F136" s="283"/>
      <c r="G136" s="283"/>
      <c r="H136" s="283"/>
      <c r="I136" s="283"/>
      <c r="J136" s="113"/>
      <c r="K136" s="84"/>
      <c r="L136" s="84"/>
    </row>
    <row r="137" spans="1:12" x14ac:dyDescent="0.2">
      <c r="A137" s="84"/>
      <c r="B137" s="113"/>
      <c r="C137" s="283"/>
      <c r="D137" s="283"/>
      <c r="E137" s="283"/>
      <c r="F137" s="283"/>
      <c r="G137" s="283"/>
      <c r="H137" s="283"/>
      <c r="I137" s="283"/>
      <c r="J137" s="113"/>
      <c r="K137" s="84"/>
      <c r="L137" s="84"/>
    </row>
    <row r="138" spans="1:12" x14ac:dyDescent="0.2">
      <c r="A138" s="84"/>
      <c r="B138" s="113"/>
      <c r="C138" s="283"/>
      <c r="D138" s="283"/>
      <c r="E138" s="283"/>
      <c r="F138" s="283"/>
      <c r="G138" s="283"/>
      <c r="H138" s="283"/>
      <c r="I138" s="283"/>
      <c r="J138" s="113"/>
      <c r="K138" s="84"/>
      <c r="L138" s="84"/>
    </row>
    <row r="139" spans="1:12" x14ac:dyDescent="0.2">
      <c r="A139" s="84"/>
      <c r="B139" s="113"/>
      <c r="C139" s="283"/>
      <c r="D139" s="283"/>
      <c r="E139" s="283"/>
      <c r="F139" s="283"/>
      <c r="G139" s="283"/>
      <c r="H139" s="283"/>
      <c r="I139" s="283"/>
      <c r="J139" s="113"/>
      <c r="K139" s="84"/>
      <c r="L139" s="84"/>
    </row>
    <row r="140" spans="1:12" x14ac:dyDescent="0.2">
      <c r="A140" s="84"/>
      <c r="B140" s="113"/>
      <c r="C140" s="283"/>
      <c r="D140" s="283"/>
      <c r="E140" s="283"/>
      <c r="F140" s="283"/>
      <c r="G140" s="283"/>
      <c r="H140" s="283"/>
      <c r="I140" s="283"/>
      <c r="J140" s="113"/>
      <c r="K140" s="84"/>
      <c r="L140" s="84"/>
    </row>
    <row r="141" spans="1:12" x14ac:dyDescent="0.2">
      <c r="A141" s="84"/>
      <c r="B141" s="113"/>
      <c r="C141" s="283"/>
      <c r="D141" s="283"/>
      <c r="E141" s="283"/>
      <c r="F141" s="283"/>
      <c r="G141" s="283"/>
      <c r="H141" s="283"/>
      <c r="I141" s="283"/>
      <c r="J141" s="113"/>
      <c r="K141" s="84"/>
      <c r="L141" s="84"/>
    </row>
    <row r="142" spans="1:12" x14ac:dyDescent="0.2">
      <c r="A142" s="84"/>
      <c r="B142" s="113"/>
      <c r="C142" s="283"/>
      <c r="D142" s="283"/>
      <c r="E142" s="283"/>
      <c r="F142" s="283"/>
      <c r="G142" s="283"/>
      <c r="H142" s="283"/>
      <c r="I142" s="283"/>
      <c r="J142" s="113"/>
      <c r="K142" s="84"/>
      <c r="L142" s="84"/>
    </row>
    <row r="143" spans="1:12" x14ac:dyDescent="0.2">
      <c r="A143" s="84"/>
      <c r="B143" s="113"/>
      <c r="C143" s="283"/>
      <c r="D143" s="283"/>
      <c r="E143" s="283"/>
      <c r="F143" s="283"/>
      <c r="G143" s="283"/>
      <c r="H143" s="283"/>
      <c r="I143" s="283"/>
      <c r="J143" s="113"/>
      <c r="K143" s="84"/>
      <c r="L143" s="84"/>
    </row>
    <row r="144" spans="1:12" x14ac:dyDescent="0.2">
      <c r="A144" s="84"/>
      <c r="B144" s="113"/>
      <c r="C144" s="283"/>
      <c r="D144" s="283"/>
      <c r="E144" s="283"/>
      <c r="F144" s="283"/>
      <c r="G144" s="283"/>
      <c r="H144" s="283"/>
      <c r="I144" s="283"/>
      <c r="J144" s="113"/>
      <c r="K144" s="84"/>
      <c r="L144" s="84"/>
    </row>
    <row r="145" spans="1:12" x14ac:dyDescent="0.2">
      <c r="A145" s="84"/>
      <c r="B145" s="113"/>
      <c r="C145" s="113"/>
      <c r="D145" s="113"/>
      <c r="E145" s="113"/>
      <c r="F145" s="113"/>
      <c r="G145" s="113"/>
      <c r="H145" s="113"/>
      <c r="I145" s="113"/>
      <c r="J145" s="113"/>
      <c r="K145" s="84"/>
      <c r="L145" s="84"/>
    </row>
    <row r="146" spans="1:12" x14ac:dyDescent="0.2">
      <c r="A146" s="84"/>
      <c r="B146" s="113"/>
      <c r="C146" s="113"/>
      <c r="D146" s="113"/>
      <c r="E146" s="113"/>
      <c r="F146" s="113"/>
      <c r="G146" s="113"/>
      <c r="H146" s="113"/>
      <c r="I146" s="113"/>
      <c r="J146" s="113"/>
      <c r="K146" s="84"/>
      <c r="L146" s="84"/>
    </row>
    <row r="147" spans="1:12" x14ac:dyDescent="0.2">
      <c r="A147" s="84"/>
      <c r="B147" s="84"/>
      <c r="C147" s="85"/>
      <c r="D147" s="85"/>
      <c r="E147" s="85"/>
      <c r="F147" s="85"/>
      <c r="G147" s="85"/>
      <c r="H147" s="85"/>
      <c r="I147" s="85"/>
      <c r="J147" s="85"/>
      <c r="K147" s="84"/>
      <c r="L147" s="84"/>
    </row>
    <row r="148" spans="1:12" x14ac:dyDescent="0.2">
      <c r="A148" s="84"/>
      <c r="B148" s="84"/>
      <c r="C148" s="85"/>
      <c r="D148" s="85"/>
      <c r="E148" s="85"/>
      <c r="F148" s="85"/>
      <c r="G148" s="85"/>
      <c r="H148" s="85"/>
      <c r="I148" s="85"/>
      <c r="J148" s="85"/>
      <c r="K148" s="84"/>
      <c r="L148" s="84"/>
    </row>
    <row r="149" spans="1:12" x14ac:dyDescent="0.2">
      <c r="A149" s="84"/>
      <c r="B149" s="84"/>
      <c r="C149" s="85"/>
      <c r="D149" s="85"/>
      <c r="E149" s="85"/>
      <c r="F149" s="85"/>
      <c r="G149" s="85"/>
      <c r="H149" s="85"/>
      <c r="I149" s="85"/>
      <c r="J149" s="85"/>
      <c r="K149" s="84"/>
      <c r="L149" s="84"/>
    </row>
    <row r="150" spans="1:12" x14ac:dyDescent="0.2">
      <c r="A150" s="84"/>
      <c r="B150" s="84"/>
      <c r="C150" s="85"/>
      <c r="D150" s="85"/>
      <c r="E150" s="85"/>
      <c r="F150" s="85"/>
      <c r="G150" s="85"/>
      <c r="H150" s="85"/>
      <c r="I150" s="85"/>
      <c r="J150" s="85"/>
      <c r="K150" s="84"/>
      <c r="L150" s="84"/>
    </row>
    <row r="151" spans="1:12" x14ac:dyDescent="0.2">
      <c r="A151" s="84"/>
      <c r="B151" s="84"/>
      <c r="C151" s="85"/>
      <c r="D151" s="85"/>
      <c r="E151" s="85"/>
      <c r="F151" s="85"/>
      <c r="G151" s="85"/>
      <c r="H151" s="85"/>
      <c r="I151" s="85"/>
      <c r="J151" s="85"/>
      <c r="K151" s="84"/>
      <c r="L151" s="84"/>
    </row>
    <row r="152" spans="1:12" x14ac:dyDescent="0.2">
      <c r="A152" s="84"/>
      <c r="B152" s="84"/>
      <c r="C152" s="85"/>
      <c r="D152" s="85"/>
      <c r="E152" s="85"/>
      <c r="F152" s="85"/>
      <c r="G152" s="85"/>
      <c r="H152" s="85"/>
      <c r="I152" s="85"/>
      <c r="J152" s="85"/>
      <c r="K152" s="84"/>
      <c r="L152" s="84"/>
    </row>
    <row r="153" spans="1:12" x14ac:dyDescent="0.2">
      <c r="A153" s="84"/>
      <c r="B153" s="84"/>
      <c r="C153" s="85"/>
      <c r="D153" s="85"/>
      <c r="E153" s="85"/>
      <c r="F153" s="85"/>
      <c r="G153" s="85"/>
      <c r="H153" s="85"/>
      <c r="I153" s="85"/>
      <c r="J153" s="85"/>
      <c r="K153" s="84"/>
      <c r="L153" s="84"/>
    </row>
    <row r="154" spans="1:12" x14ac:dyDescent="0.2">
      <c r="A154" s="84"/>
      <c r="B154" s="84"/>
      <c r="C154" s="85"/>
      <c r="D154" s="85"/>
      <c r="E154" s="85"/>
      <c r="F154" s="85"/>
      <c r="G154" s="85"/>
      <c r="H154" s="85"/>
      <c r="I154" s="85"/>
      <c r="J154" s="85"/>
      <c r="K154" s="84"/>
      <c r="L154" s="84"/>
    </row>
    <row r="155" spans="1:12" x14ac:dyDescent="0.2">
      <c r="A155" s="84"/>
      <c r="B155" s="84"/>
      <c r="C155" s="85"/>
      <c r="D155" s="85"/>
      <c r="E155" s="85"/>
      <c r="F155" s="85"/>
      <c r="G155" s="85"/>
      <c r="H155" s="85"/>
      <c r="I155" s="85"/>
      <c r="J155" s="85"/>
      <c r="K155" s="84"/>
      <c r="L155" s="84"/>
    </row>
    <row r="156" spans="1:12" x14ac:dyDescent="0.2">
      <c r="A156" s="84"/>
      <c r="B156" s="84"/>
      <c r="C156" s="85"/>
      <c r="D156" s="85"/>
      <c r="E156" s="85"/>
      <c r="F156" s="85"/>
      <c r="G156" s="85"/>
      <c r="H156" s="85"/>
      <c r="I156" s="85"/>
      <c r="J156" s="85"/>
      <c r="K156" s="84"/>
      <c r="L156" s="84"/>
    </row>
    <row r="157" spans="1:12" x14ac:dyDescent="0.2">
      <c r="A157" s="84"/>
      <c r="B157" s="84"/>
      <c r="C157" s="85"/>
      <c r="D157" s="85"/>
      <c r="E157" s="85"/>
      <c r="F157" s="85"/>
      <c r="G157" s="85"/>
      <c r="H157" s="85"/>
      <c r="I157" s="85"/>
      <c r="J157" s="85"/>
      <c r="K157" s="84"/>
      <c r="L157" s="84"/>
    </row>
    <row r="158" spans="1:12" x14ac:dyDescent="0.2">
      <c r="A158" s="84"/>
      <c r="B158" s="84"/>
      <c r="C158" s="85"/>
      <c r="D158" s="85"/>
      <c r="E158" s="85"/>
      <c r="F158" s="85"/>
      <c r="G158" s="85"/>
      <c r="H158" s="85"/>
      <c r="I158" s="85"/>
      <c r="J158" s="85"/>
      <c r="K158" s="84"/>
      <c r="L158" s="84"/>
    </row>
    <row r="159" spans="1:12" x14ac:dyDescent="0.2">
      <c r="A159" s="84"/>
      <c r="B159" s="84"/>
      <c r="C159" s="85"/>
      <c r="D159" s="85"/>
      <c r="E159" s="85"/>
      <c r="F159" s="85"/>
      <c r="G159" s="85"/>
      <c r="H159" s="85"/>
      <c r="I159" s="85"/>
      <c r="J159" s="85"/>
      <c r="K159" s="84"/>
      <c r="L159" s="84"/>
    </row>
    <row r="160" spans="1:12" x14ac:dyDescent="0.2">
      <c r="A160" s="84"/>
      <c r="B160" s="84"/>
      <c r="C160" s="85"/>
      <c r="D160" s="85"/>
      <c r="E160" s="85"/>
      <c r="F160" s="85"/>
      <c r="G160" s="85"/>
      <c r="H160" s="85"/>
      <c r="I160" s="85"/>
      <c r="J160" s="85"/>
      <c r="K160" s="84"/>
      <c r="L160" s="84"/>
    </row>
    <row r="161" spans="1:12" x14ac:dyDescent="0.2">
      <c r="A161" s="84"/>
      <c r="B161" s="84"/>
      <c r="C161" s="85"/>
      <c r="D161" s="85"/>
      <c r="E161" s="85"/>
      <c r="F161" s="85"/>
      <c r="G161" s="85"/>
      <c r="H161" s="85"/>
      <c r="I161" s="85"/>
      <c r="J161" s="85"/>
      <c r="K161" s="84"/>
      <c r="L161" s="84"/>
    </row>
    <row r="162" spans="1:12" x14ac:dyDescent="0.2">
      <c r="A162" s="84"/>
      <c r="B162" s="84"/>
      <c r="C162" s="85"/>
      <c r="D162" s="85"/>
      <c r="E162" s="85"/>
      <c r="F162" s="85"/>
      <c r="G162" s="85"/>
      <c r="H162" s="85"/>
      <c r="I162" s="85"/>
      <c r="J162" s="85"/>
      <c r="K162" s="84"/>
      <c r="L162" s="84"/>
    </row>
    <row r="163" spans="1:12" x14ac:dyDescent="0.2">
      <c r="A163" s="84"/>
      <c r="B163" s="84"/>
      <c r="C163" s="85"/>
      <c r="D163" s="85"/>
      <c r="E163" s="85"/>
      <c r="F163" s="85"/>
      <c r="G163" s="85"/>
      <c r="H163" s="85"/>
      <c r="I163" s="85"/>
      <c r="J163" s="85"/>
      <c r="K163" s="84"/>
      <c r="L163" s="84"/>
    </row>
    <row r="164" spans="1:12" x14ac:dyDescent="0.2">
      <c r="A164" s="84"/>
      <c r="B164" s="84"/>
      <c r="C164" s="85"/>
      <c r="D164" s="85"/>
      <c r="E164" s="85"/>
      <c r="F164" s="85"/>
      <c r="G164" s="85"/>
      <c r="H164" s="85"/>
      <c r="I164" s="85"/>
      <c r="J164" s="85"/>
      <c r="K164" s="84"/>
      <c r="L164" s="84"/>
    </row>
    <row r="165" spans="1:12" x14ac:dyDescent="0.2">
      <c r="A165" s="84"/>
      <c r="B165" s="84"/>
      <c r="C165" s="85"/>
      <c r="D165" s="85"/>
      <c r="E165" s="85"/>
      <c r="F165" s="85"/>
      <c r="G165" s="85"/>
      <c r="H165" s="85"/>
      <c r="I165" s="85"/>
      <c r="J165" s="85"/>
      <c r="K165" s="84"/>
      <c r="L165" s="84"/>
    </row>
    <row r="166" spans="1:12" x14ac:dyDescent="0.2">
      <c r="A166" s="84"/>
      <c r="B166" s="84"/>
      <c r="C166" s="85"/>
      <c r="D166" s="85"/>
      <c r="E166" s="85"/>
      <c r="F166" s="85"/>
      <c r="G166" s="85"/>
      <c r="H166" s="85"/>
      <c r="I166" s="85"/>
      <c r="J166" s="85"/>
      <c r="K166" s="84"/>
      <c r="L166" s="84"/>
    </row>
    <row r="167" spans="1:12" x14ac:dyDescent="0.2">
      <c r="A167" s="84"/>
      <c r="B167" s="84"/>
      <c r="C167" s="85"/>
      <c r="D167" s="85"/>
      <c r="E167" s="85"/>
      <c r="F167" s="85"/>
      <c r="G167" s="85"/>
      <c r="H167" s="85"/>
      <c r="I167" s="85"/>
      <c r="J167" s="85"/>
      <c r="K167" s="84"/>
      <c r="L167" s="84"/>
    </row>
    <row r="168" spans="1:12" x14ac:dyDescent="0.2">
      <c r="A168" s="84"/>
      <c r="B168" s="84"/>
      <c r="C168" s="85"/>
      <c r="D168" s="85"/>
      <c r="E168" s="85"/>
      <c r="F168" s="85"/>
      <c r="G168" s="85"/>
      <c r="H168" s="85"/>
      <c r="I168" s="85"/>
      <c r="J168" s="85"/>
      <c r="K168" s="84"/>
      <c r="L168" s="84"/>
    </row>
    <row r="169" spans="1:12" x14ac:dyDescent="0.2">
      <c r="A169" s="84"/>
      <c r="B169" s="84"/>
      <c r="C169" s="85"/>
      <c r="D169" s="85"/>
      <c r="E169" s="85"/>
      <c r="F169" s="85"/>
      <c r="G169" s="85"/>
      <c r="H169" s="85"/>
      <c r="I169" s="85"/>
      <c r="J169" s="85"/>
      <c r="K169" s="84"/>
      <c r="L169" s="84"/>
    </row>
    <row r="170" spans="1:12" x14ac:dyDescent="0.2">
      <c r="A170" s="84"/>
      <c r="B170" s="84"/>
      <c r="C170" s="85"/>
      <c r="D170" s="85"/>
      <c r="E170" s="85"/>
      <c r="F170" s="85"/>
      <c r="G170" s="85"/>
      <c r="H170" s="85"/>
      <c r="I170" s="85"/>
      <c r="J170" s="85"/>
      <c r="K170" s="84"/>
      <c r="L170" s="84"/>
    </row>
    <row r="171" spans="1:12" x14ac:dyDescent="0.2">
      <c r="A171" s="84"/>
      <c r="B171" s="84"/>
      <c r="C171" s="85"/>
      <c r="D171" s="85"/>
      <c r="E171" s="85"/>
      <c r="F171" s="85"/>
      <c r="G171" s="85"/>
      <c r="H171" s="85"/>
      <c r="I171" s="85"/>
      <c r="J171" s="85"/>
      <c r="K171" s="84"/>
      <c r="L171" s="84"/>
    </row>
    <row r="172" spans="1:12" x14ac:dyDescent="0.2">
      <c r="A172" s="84"/>
      <c r="B172" s="84"/>
      <c r="C172" s="85"/>
      <c r="D172" s="85"/>
      <c r="E172" s="85"/>
      <c r="F172" s="85"/>
      <c r="G172" s="85"/>
      <c r="H172" s="85"/>
      <c r="I172" s="85"/>
      <c r="J172" s="85"/>
      <c r="K172" s="84"/>
      <c r="L172" s="84"/>
    </row>
    <row r="173" spans="1:12" x14ac:dyDescent="0.2">
      <c r="A173" s="84"/>
      <c r="B173" s="84"/>
      <c r="C173" s="85"/>
      <c r="D173" s="85"/>
      <c r="E173" s="85"/>
      <c r="F173" s="85"/>
      <c r="G173" s="85"/>
      <c r="H173" s="85"/>
      <c r="I173" s="85"/>
      <c r="J173" s="85"/>
      <c r="K173" s="84"/>
      <c r="L173" s="84"/>
    </row>
    <row r="174" spans="1:12" x14ac:dyDescent="0.2">
      <c r="A174" s="84"/>
      <c r="B174" s="84"/>
      <c r="C174" s="85"/>
      <c r="D174" s="85"/>
      <c r="E174" s="85"/>
      <c r="F174" s="85"/>
      <c r="G174" s="85"/>
      <c r="H174" s="85"/>
      <c r="I174" s="85"/>
      <c r="J174" s="85"/>
      <c r="K174" s="84"/>
      <c r="L174" s="84"/>
    </row>
    <row r="175" spans="1:12" x14ac:dyDescent="0.2">
      <c r="A175" s="84"/>
      <c r="B175" s="84"/>
      <c r="C175" s="85"/>
      <c r="D175" s="85"/>
      <c r="E175" s="85"/>
      <c r="F175" s="85"/>
      <c r="G175" s="85"/>
      <c r="H175" s="85"/>
      <c r="I175" s="85"/>
      <c r="J175" s="85"/>
      <c r="K175" s="84"/>
      <c r="L175" s="84"/>
    </row>
    <row r="176" spans="1:12" x14ac:dyDescent="0.2">
      <c r="A176" s="84"/>
      <c r="B176" s="84"/>
      <c r="C176" s="85"/>
      <c r="D176" s="85"/>
      <c r="E176" s="85"/>
      <c r="F176" s="85"/>
      <c r="G176" s="85"/>
      <c r="H176" s="85"/>
      <c r="I176" s="85"/>
      <c r="J176" s="85"/>
      <c r="K176" s="84"/>
      <c r="L176" s="84"/>
    </row>
    <row r="177" spans="1:12" x14ac:dyDescent="0.2">
      <c r="A177" s="84"/>
      <c r="B177" s="84"/>
      <c r="C177" s="85"/>
      <c r="D177" s="85"/>
      <c r="E177" s="85"/>
      <c r="F177" s="85"/>
      <c r="G177" s="85"/>
      <c r="H177" s="85"/>
      <c r="I177" s="85"/>
      <c r="J177" s="85"/>
      <c r="K177" s="84"/>
      <c r="L177" s="84"/>
    </row>
    <row r="178" spans="1:12" x14ac:dyDescent="0.2">
      <c r="A178" s="84"/>
      <c r="B178" s="84"/>
      <c r="C178" s="85"/>
      <c r="D178" s="85"/>
      <c r="E178" s="85"/>
      <c r="F178" s="85"/>
      <c r="G178" s="85"/>
      <c r="H178" s="85"/>
      <c r="I178" s="85"/>
      <c r="J178" s="85"/>
      <c r="K178" s="84"/>
      <c r="L178" s="84"/>
    </row>
    <row r="179" spans="1:12" x14ac:dyDescent="0.2">
      <c r="A179" s="84"/>
      <c r="B179" s="84"/>
      <c r="C179" s="85"/>
      <c r="D179" s="85"/>
      <c r="E179" s="85"/>
      <c r="F179" s="85"/>
      <c r="G179" s="85"/>
      <c r="H179" s="85"/>
      <c r="I179" s="85"/>
      <c r="J179" s="85"/>
      <c r="K179" s="84"/>
      <c r="L179" s="84"/>
    </row>
    <row r="180" spans="1:12" x14ac:dyDescent="0.2">
      <c r="A180" s="84"/>
      <c r="B180" s="84"/>
      <c r="C180" s="85"/>
      <c r="D180" s="85"/>
      <c r="E180" s="85"/>
      <c r="F180" s="85"/>
      <c r="G180" s="85"/>
      <c r="H180" s="85"/>
      <c r="I180" s="85"/>
      <c r="J180" s="85"/>
      <c r="K180" s="84"/>
      <c r="L180" s="84"/>
    </row>
    <row r="181" spans="1:12" x14ac:dyDescent="0.2">
      <c r="A181" s="84"/>
      <c r="B181" s="84"/>
      <c r="C181" s="85"/>
      <c r="D181" s="85"/>
      <c r="E181" s="85"/>
      <c r="F181" s="85"/>
      <c r="G181" s="85"/>
      <c r="H181" s="85"/>
      <c r="I181" s="85"/>
      <c r="J181" s="85"/>
      <c r="K181" s="84"/>
      <c r="L181" s="84"/>
    </row>
    <row r="182" spans="1:12" x14ac:dyDescent="0.2">
      <c r="A182" s="84"/>
      <c r="B182" s="84"/>
      <c r="C182" s="85"/>
      <c r="D182" s="85"/>
      <c r="E182" s="85"/>
      <c r="F182" s="85"/>
      <c r="G182" s="85"/>
      <c r="H182" s="85"/>
      <c r="I182" s="85"/>
      <c r="J182" s="85"/>
      <c r="K182" s="84"/>
      <c r="L182" s="84"/>
    </row>
  </sheetData>
  <sheetProtection password="EAB1" sheet="1" objects="1" scenarios="1" formatCells="0" formatColumns="0" formatRows="0" insertColumns="0" insertRows="0"/>
  <mergeCells count="154">
    <mergeCell ref="A9:B9"/>
    <mergeCell ref="C9:E9"/>
    <mergeCell ref="F9:L9"/>
    <mergeCell ref="A10:B10"/>
    <mergeCell ref="C10:E10"/>
    <mergeCell ref="F10:L10"/>
    <mergeCell ref="C2:J2"/>
    <mergeCell ref="C4:J4"/>
    <mergeCell ref="A7:B7"/>
    <mergeCell ref="C7:E7"/>
    <mergeCell ref="F7:L7"/>
    <mergeCell ref="A8:B8"/>
    <mergeCell ref="C8:E8"/>
    <mergeCell ref="F8:L8"/>
    <mergeCell ref="A13:B13"/>
    <mergeCell ref="C13:E13"/>
    <mergeCell ref="F13:L13"/>
    <mergeCell ref="A14:B14"/>
    <mergeCell ref="C14:E14"/>
    <mergeCell ref="F14:L14"/>
    <mergeCell ref="A11:B11"/>
    <mergeCell ref="C11:E11"/>
    <mergeCell ref="F11:L11"/>
    <mergeCell ref="A12:B12"/>
    <mergeCell ref="C12:E12"/>
    <mergeCell ref="F12:L12"/>
    <mergeCell ref="A23:B23"/>
    <mergeCell ref="C23:E23"/>
    <mergeCell ref="F23:L23"/>
    <mergeCell ref="A24:B24"/>
    <mergeCell ref="C24:E24"/>
    <mergeCell ref="F24:L24"/>
    <mergeCell ref="F19:L19"/>
    <mergeCell ref="C20:E20"/>
    <mergeCell ref="F20:L20"/>
    <mergeCell ref="C21:E21"/>
    <mergeCell ref="F21:L21"/>
    <mergeCell ref="A22:B22"/>
    <mergeCell ref="C22:E22"/>
    <mergeCell ref="F22:L22"/>
    <mergeCell ref="A15:B21"/>
    <mergeCell ref="C15:E15"/>
    <mergeCell ref="F15:L15"/>
    <mergeCell ref="C16:E16"/>
    <mergeCell ref="F16:L16"/>
    <mergeCell ref="C17:E17"/>
    <mergeCell ref="F17:L17"/>
    <mergeCell ref="C18:E18"/>
    <mergeCell ref="F18:L18"/>
    <mergeCell ref="C19:E19"/>
    <mergeCell ref="A27:B27"/>
    <mergeCell ref="C27:E27"/>
    <mergeCell ref="F27:L27"/>
    <mergeCell ref="A28:B28"/>
    <mergeCell ref="C28:E28"/>
    <mergeCell ref="F28:L28"/>
    <mergeCell ref="A25:B25"/>
    <mergeCell ref="C25:E25"/>
    <mergeCell ref="F25:L25"/>
    <mergeCell ref="A26:B26"/>
    <mergeCell ref="C26:E26"/>
    <mergeCell ref="F26:L26"/>
    <mergeCell ref="A29:B29"/>
    <mergeCell ref="C29:E29"/>
    <mergeCell ref="F29:L29"/>
    <mergeCell ref="A30:B33"/>
    <mergeCell ref="C30:E30"/>
    <mergeCell ref="F30:L30"/>
    <mergeCell ref="C31:E31"/>
    <mergeCell ref="F31:L31"/>
    <mergeCell ref="C32:E32"/>
    <mergeCell ref="F32:L32"/>
    <mergeCell ref="A36:B36"/>
    <mergeCell ref="C36:E36"/>
    <mergeCell ref="F36:L36"/>
    <mergeCell ref="A37:B37"/>
    <mergeCell ref="C37:E37"/>
    <mergeCell ref="F37:L37"/>
    <mergeCell ref="C33:E33"/>
    <mergeCell ref="F33:L33"/>
    <mergeCell ref="A34:B34"/>
    <mergeCell ref="C34:E34"/>
    <mergeCell ref="F34:L34"/>
    <mergeCell ref="A35:B35"/>
    <mergeCell ref="C35:E35"/>
    <mergeCell ref="F35:L35"/>
    <mergeCell ref="C41:E41"/>
    <mergeCell ref="F41:L41"/>
    <mergeCell ref="C42:E42"/>
    <mergeCell ref="F42:L42"/>
    <mergeCell ref="A43:B43"/>
    <mergeCell ref="C43:E43"/>
    <mergeCell ref="F43:L43"/>
    <mergeCell ref="C38:E38"/>
    <mergeCell ref="F38:L38"/>
    <mergeCell ref="C39:E39"/>
    <mergeCell ref="F39:L39"/>
    <mergeCell ref="C40:E40"/>
    <mergeCell ref="F40:L40"/>
    <mergeCell ref="C47:E47"/>
    <mergeCell ref="F47:L47"/>
    <mergeCell ref="C48:E48"/>
    <mergeCell ref="F48:L48"/>
    <mergeCell ref="A49:B49"/>
    <mergeCell ref="C49:E49"/>
    <mergeCell ref="F49:L49"/>
    <mergeCell ref="C44:E44"/>
    <mergeCell ref="F44:L44"/>
    <mergeCell ref="C45:E45"/>
    <mergeCell ref="F45:L45"/>
    <mergeCell ref="A46:B46"/>
    <mergeCell ref="C46:E46"/>
    <mergeCell ref="F46:L46"/>
    <mergeCell ref="C53:L53"/>
    <mergeCell ref="D54:F54"/>
    <mergeCell ref="G54:I54"/>
    <mergeCell ref="J54:L54"/>
    <mergeCell ref="E55:F55"/>
    <mergeCell ref="H55:I55"/>
    <mergeCell ref="K55:L55"/>
    <mergeCell ref="C60:J60"/>
    <mergeCell ref="I61:J61"/>
    <mergeCell ref="J62:J68"/>
    <mergeCell ref="J69:J78"/>
    <mergeCell ref="J79:J88"/>
    <mergeCell ref="C92:H92"/>
    <mergeCell ref="E56:F56"/>
    <mergeCell ref="H56:I56"/>
    <mergeCell ref="K56:L56"/>
    <mergeCell ref="E57:F57"/>
    <mergeCell ref="H57:I57"/>
    <mergeCell ref="K57:L57"/>
    <mergeCell ref="C112:I112"/>
    <mergeCell ref="I113:I118"/>
    <mergeCell ref="D121:H121"/>
    <mergeCell ref="C124:I124"/>
    <mergeCell ref="C125:D126"/>
    <mergeCell ref="E125:E126"/>
    <mergeCell ref="F125:I126"/>
    <mergeCell ref="H93:H95"/>
    <mergeCell ref="C98:E98"/>
    <mergeCell ref="C102:H102"/>
    <mergeCell ref="H103:H105"/>
    <mergeCell ref="C108:E108"/>
    <mergeCell ref="C110:H110"/>
    <mergeCell ref="C139:D144"/>
    <mergeCell ref="E139:E144"/>
    <mergeCell ref="F139:I144"/>
    <mergeCell ref="C127:D132"/>
    <mergeCell ref="E127:E132"/>
    <mergeCell ref="F127:I132"/>
    <mergeCell ref="C133:D138"/>
    <mergeCell ref="E133:E138"/>
    <mergeCell ref="F133:I13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01-Inventario de Activos</vt:lpstr>
      <vt:lpstr>02-Clasific. Activos Inform. </vt:lpstr>
      <vt:lpstr>Instructivo</vt:lpstr>
      <vt:lpstr>OEC</vt:lpstr>
      <vt:lpstr>procesos1</vt:lpstr>
      <vt:lpstr>TABLA</vt:lpstr>
      <vt:lpstr>TABLA1</vt:lpstr>
      <vt:lpstr>TABLA2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Jhonnier</dc:creator>
  <cp:lastModifiedBy>Andres Raga</cp:lastModifiedBy>
  <cp:lastPrinted>2015-03-03T21:06:59Z</cp:lastPrinted>
  <dcterms:created xsi:type="dcterms:W3CDTF">2012-08-09T21:00:51Z</dcterms:created>
  <dcterms:modified xsi:type="dcterms:W3CDTF">2020-09-24T14:45:37Z</dcterms:modified>
</cp:coreProperties>
</file>