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concurrentCalc="0"/>
</workbook>
</file>

<file path=xl/calcChain.xml><?xml version="1.0" encoding="utf-8"?>
<calcChain xmlns="http://schemas.openxmlformats.org/spreadsheetml/2006/main">
  <c r="F8" i="8" l="1"/>
  <c r="X12" i="1"/>
  <c r="X13" i="1"/>
  <c r="X14" i="1"/>
  <c r="X15" i="1"/>
  <c r="X16" i="1"/>
  <c r="X17" i="1"/>
  <c r="X18" i="1"/>
  <c r="X19" i="1"/>
  <c r="X20" i="1"/>
  <c r="X21" i="1"/>
  <c r="X22" i="1"/>
  <c r="X23" i="1"/>
  <c r="X24" i="1"/>
  <c r="X25" i="1"/>
  <c r="X26" i="1"/>
  <c r="X27" i="1"/>
  <c r="X28" i="1"/>
  <c r="X29" i="1"/>
  <c r="O12" i="1"/>
  <c r="O13" i="1"/>
  <c r="Z13" i="1"/>
  <c r="AA13" i="1"/>
  <c r="O14" i="1"/>
  <c r="O15" i="1"/>
  <c r="O16" i="1"/>
  <c r="Z16" i="1"/>
  <c r="AA16" i="1"/>
  <c r="O17" i="1"/>
  <c r="Z17" i="1"/>
  <c r="AA17" i="1"/>
  <c r="O18" i="1"/>
  <c r="O19" i="1"/>
  <c r="O20" i="1"/>
  <c r="Z20" i="1"/>
  <c r="AA20" i="1"/>
  <c r="O21" i="1"/>
  <c r="Z21" i="1"/>
  <c r="AA21" i="1"/>
  <c r="O22" i="1"/>
  <c r="O23" i="1"/>
  <c r="O24" i="1"/>
  <c r="Z24" i="1"/>
  <c r="AA24" i="1"/>
  <c r="O25" i="1"/>
  <c r="Z25" i="1"/>
  <c r="AA25" i="1"/>
  <c r="U12" i="1"/>
  <c r="U13" i="1"/>
  <c r="U14" i="1"/>
  <c r="U15" i="1"/>
  <c r="U16" i="1"/>
  <c r="U17" i="1"/>
  <c r="U18" i="1"/>
  <c r="U19" i="1"/>
  <c r="U20" i="1"/>
  <c r="U21" i="1"/>
  <c r="U22" i="1"/>
  <c r="U23" i="1"/>
  <c r="U24" i="1"/>
  <c r="U25" i="1"/>
  <c r="Z23" i="1"/>
  <c r="AA23" i="1"/>
  <c r="Z19" i="1"/>
  <c r="AA19" i="1"/>
  <c r="Z15" i="1"/>
  <c r="AA15" i="1"/>
  <c r="Z22" i="1"/>
  <c r="AA22" i="1"/>
  <c r="Z18" i="1"/>
  <c r="AA18" i="1"/>
  <c r="Z14" i="1"/>
  <c r="AA14" i="1"/>
  <c r="Z12" i="1"/>
  <c r="AA12" i="1"/>
  <c r="AA2" i="1"/>
  <c r="AA3" i="1"/>
  <c r="AA1" i="1"/>
  <c r="M7" i="1"/>
  <c r="D7" i="1"/>
  <c r="A12" i="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c r="Z59" i="1"/>
  <c r="AA59" i="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c r="Z29" i="1"/>
  <c r="AA29" i="1"/>
  <c r="Z27" i="1"/>
  <c r="AA27" i="1"/>
  <c r="Z39" i="1"/>
  <c r="AA39" i="1"/>
  <c r="Z37" i="1"/>
  <c r="AA37" i="1"/>
  <c r="Z53" i="1"/>
  <c r="AA53" i="1"/>
  <c r="Z51" i="1"/>
  <c r="AA51" i="1"/>
  <c r="Z43" i="1"/>
  <c r="AA43" i="1"/>
  <c r="Z35" i="1"/>
  <c r="AA35" i="1"/>
  <c r="Z58" i="1"/>
  <c r="AA58" i="1"/>
  <c r="Z61" i="1"/>
  <c r="AA61" i="1"/>
  <c r="Z40" i="1"/>
  <c r="AA40" i="1"/>
  <c r="Z32" i="1"/>
  <c r="AA32" i="1"/>
  <c r="Z60" i="1"/>
  <c r="AA60" i="1"/>
  <c r="Z47" i="1"/>
  <c r="AA47" i="1"/>
  <c r="Z52" i="1"/>
  <c r="AA52" i="1"/>
  <c r="Z55" i="1"/>
  <c r="AA55" i="1"/>
  <c r="Z26" i="1"/>
  <c r="AA26" i="1"/>
  <c r="Z31" i="1"/>
  <c r="AA31" i="1"/>
  <c r="Z49" i="1"/>
  <c r="AA49" i="1"/>
  <c r="Z45" i="1"/>
  <c r="AA45" i="1"/>
  <c r="Z41" i="1"/>
  <c r="AA41" i="1"/>
  <c r="Z33" i="1"/>
  <c r="AA33" i="1"/>
  <c r="Z56" i="1"/>
  <c r="AA56" i="1"/>
  <c r="Z48" i="1"/>
  <c r="AA48" i="1"/>
  <c r="Z36" i="1"/>
  <c r="AA36" i="1"/>
  <c r="A65" i="8"/>
  <c r="Z54" i="1"/>
  <c r="AA54" i="1"/>
  <c r="Z50" i="1"/>
  <c r="AA50" i="1"/>
  <c r="Z46" i="1"/>
  <c r="AA46" i="1"/>
  <c r="Z42" i="1"/>
  <c r="AA42" i="1"/>
  <c r="Z38" i="1"/>
  <c r="AA38" i="1"/>
  <c r="Z34" i="1"/>
  <c r="AA34" i="1"/>
  <c r="Z30" i="1"/>
  <c r="AA30" i="1"/>
  <c r="Z44" i="1"/>
  <c r="AA44" i="1"/>
  <c r="Z28" i="1"/>
  <c r="AA28" i="1"/>
  <c r="A36" i="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calcChain>
</file>

<file path=xl/sharedStrings.xml><?xml version="1.0" encoding="utf-8"?>
<sst xmlns="http://schemas.openxmlformats.org/spreadsheetml/2006/main" count="617" uniqueCount="315">
  <si>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</si>
  <si>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</si>
  <si>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</si>
  <si>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</si>
  <si>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</si>
  <si>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</si>
  <si>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</si>
  <si>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</si>
  <si>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</si>
  <si>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</si>
  <si>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</si>
  <si>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</si>
  <si>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</si>
  <si>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</si>
  <si>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</si>
  <si>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</si>
  <si>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</si>
  <si>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</si>
  <si>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</si>
  <si>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</si>
  <si>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</si>
  <si>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</si>
  <si>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</si>
  <si>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</si>
  <si>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</si>
  <si>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</si>
  <si>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</si>
  <si>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</si>
  <si>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</si>
  <si>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</si>
  <si>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</si>
  <si>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</si>
  <si>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</si>
  <si>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</si>
  <si>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</si>
  <si>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</si>
  <si>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</si>
  <si>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</si>
  <si>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</si>
  <si>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</si>
  <si>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</si>
  <si>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</si>
  <si>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</si>
  <si>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</si>
  <si>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</si>
  <si>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</si>
  <si>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</si>
  <si>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</si>
  <si>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</si>
  <si>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</si>
  <si>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</si>
  <si>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</si>
  <si>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</si>
  <si>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</si>
  <si>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</si>
  <si>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</si>
  <si>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</si>
  <si>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</si>
  <si>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</si>
  <si>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</si>
  <si>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</si>
  <si>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</si>
  <si>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</si>
  <si>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</si>
  <si>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</si>
  <si>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</si>
  <si>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</si>
  <si>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</si>
  <si>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</si>
  <si>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</si>
  <si>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</si>
  <si>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</si>
  <si>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</si>
  <si>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</si>
  <si>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</si>
  <si>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</si>
  <si>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</si>
  <si>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</si>
  <si>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</si>
  <si>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</si>
  <si>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</si>
  <si>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</si>
  <si>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</si>
  <si>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</si>
  <si>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</si>
  <si>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</si>
  <si>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</si>
  <si>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</si>
  <si>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</si>
  <si>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</si>
  <si>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</si>
  <si>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</si>
  <si>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</si>
  <si>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</si>
  <si>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</si>
  <si>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</si>
  <si>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</si>
  <si>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</si>
  <si>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</si>
  <si>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</si>
  <si>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</si>
  <si>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</si>
  <si>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</si>
  <si>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</si>
  <si>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</si>
  <si>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</si>
  <si>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</si>
  <si>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</si>
  <si>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</si>
  <si>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</si>
  <si>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</si>
  <si>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</si>
  <si>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</si>
  <si>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</si>
  <si>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</si>
  <si>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</si>
  <si>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</si>
  <si>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</si>
  <si>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</si>
  <si>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</si>
  <si>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</si>
  <si>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</si>
  <si>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</si>
  <si>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</si>
  <si>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</si>
  <si>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</si>
  <si>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</si>
  <si>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</si>
  <si>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</si>
  <si>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</si>
  <si>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</si>
  <si>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</si>
  <si>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</si>
  <si>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</si>
  <si>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</si>
  <si>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</si>
  <si>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</si>
  <si>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</si>
  <si>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</si>
  <si>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</si>
  <si>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</si>
  <si>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</si>
  <si>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</si>
  <si>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</si>
  <si>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</si>
  <si>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</si>
  <si>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</si>
  <si>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</si>
  <si>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</si>
  <si>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</si>
  <si>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</si>
  <si>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</si>
  <si>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</si>
  <si>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</si>
  <si>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</si>
  <si>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</si>
  <si>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</si>
  <si>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</si>
  <si>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</si>
  <si>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</si>
  <si>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</si>
  <si>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</si>
  <si>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</si>
  <si>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</si>
  <si>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</si>
  <si>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</si>
  <si>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</si>
  <si>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</si>
  <si>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</si>
  <si>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</si>
  <si>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</si>
  <si>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</si>
  <si>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</si>
  <si>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</si>
  <si>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</si>
  <si>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</si>
  <si>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</si>
  <si>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</si>
  <si>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</si>
  <si>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</si>
  <si>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</si>
  <si>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</si>
  <si>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</si>
  <si>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</si>
  <si>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</si>
  <si>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</si>
  <si>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</si>
  <si>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</si>
  <si>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</si>
  <si>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</si>
  <si>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</si>
  <si>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</si>
  <si>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</si>
  <si>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</si>
  <si>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</si>
  <si>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</si>
  <si>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</si>
  <si>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</si>
  <si>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</si>
  <si>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</si>
  <si>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</si>
  <si>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</si>
  <si>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</si>
  <si>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</si>
  <si>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</si>
  <si>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</si>
  <si>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</si>
  <si>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</si>
  <si>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</si>
  <si>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</si>
  <si>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</si>
  <si>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</si>
  <si>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</si>
  <si>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</si>
  <si>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</si>
  <si>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</si>
  <si>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</si>
  <si>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</si>
  <si>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</si>
  <si>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</si>
  <si>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Gonzaga Castro Arboleda</t>
  </si>
  <si>
    <t>Actas</t>
  </si>
  <si>
    <t>Actas Consejo de Facultad; Actas comité curricular de los programas de licenciatura, Maestrías y doctorados</t>
  </si>
  <si>
    <t>Facultad de Ciencias de la Educación, Programas de Licenciatura, programas de maestría, programas de doctorado</t>
  </si>
  <si>
    <t xml:space="preserve">Decano, Directores de programas, auxiliares admnistrativos </t>
  </si>
  <si>
    <t>X</t>
  </si>
  <si>
    <t>Contenidos programáticos</t>
  </si>
  <si>
    <t>Contenidos programáticos de las asignaturas de los programas de Licenciatura, Maestría y Doctorado</t>
  </si>
  <si>
    <t>Programas de Licenciatura, programas de maestría, programas de doctorado</t>
  </si>
  <si>
    <t xml:space="preserve">Decano, Directores de progamas, profesores, auxiliares admnistrativos </t>
  </si>
  <si>
    <t>Bases de datos</t>
  </si>
  <si>
    <t>Información general de Docentes, Administrativos, Estudiantes y Egresados</t>
  </si>
  <si>
    <t>Facultad de Ciencias de la Educación, coordinaciones de programas de Licenciatura, Maestría y Doctorados</t>
  </si>
  <si>
    <t xml:space="preserve">Facultad de Ciencias de la Educación, coordinaciones de programas de Licenciatura, Maestría y Doctorados </t>
  </si>
  <si>
    <t xml:space="preserve">Facultad de Ciencias de la Educación, coordinaciones de programas de Licenciatura, Maestría y Doctorados , auxiliares admnistrativos </t>
  </si>
  <si>
    <t>Actos Administrativos</t>
  </si>
  <si>
    <t>Resoluciones y Acuerdos relacionados con procesos de  de elección, pagos de evaluadores, jurados de tesis de maestría, apoyos a estudiantes, planes de estudio, calendarios académicos y sus modificaciones.</t>
  </si>
  <si>
    <t xml:space="preserve">Asignación Docente </t>
  </si>
  <si>
    <t xml:space="preserve">Archivo donde se encuentra la información de asignación docente del semestre </t>
  </si>
  <si>
    <t>Directores de progamas, auxiliares admnistrativos</t>
  </si>
  <si>
    <t>Decano, Directores de progamas, auxiliares admnistrativos</t>
  </si>
  <si>
    <t>Documentación de acreditación, reacreditación y renovación de registro calificado</t>
  </si>
  <si>
    <t xml:space="preserve">Documentos que justifican  renovacion de acreditación de alta calidad, renovación de  de registros calificados </t>
  </si>
  <si>
    <t>Directores de progamas (pregrado, maestría, doctorado), auxiliares admnistrativos</t>
  </si>
  <si>
    <t>Decano, Directores de progamas (pregrado, maestría, doctorado), auxiliares admnistrativos</t>
  </si>
  <si>
    <t>Documentación del proceso de Evaluación Docente</t>
  </si>
  <si>
    <t>Formatos de evaluación docente diligenciados por parte de estudiantes, profesores y Consejo de Facultad</t>
  </si>
  <si>
    <t>Facultad Ciencias de la Educación, programas de la facultad</t>
  </si>
  <si>
    <t>Informes de Gestión</t>
  </si>
  <si>
    <t>Informes de gestión directores y  decano de la Facultad</t>
  </si>
  <si>
    <t>Hojas de vida</t>
  </si>
  <si>
    <t>Información para contratación de docentes hora cátedra, profesionales de proyectos</t>
  </si>
  <si>
    <t>Documentación de procesos PQR</t>
  </si>
  <si>
    <t>Documentos que contienen  gestiones de PQR</t>
  </si>
  <si>
    <t>Equipos de computo</t>
  </si>
  <si>
    <t>Equipos de trabajo decano, directores y auxiliares</t>
  </si>
  <si>
    <t>Decano, Directores de progamas pregrado, auxiliares admnistrativos</t>
  </si>
  <si>
    <t>Convenios</t>
  </si>
  <si>
    <t>Convenios con instituciones  del orden nacional e internacional</t>
  </si>
  <si>
    <t>Coordinaciones programas de la facultad</t>
  </si>
  <si>
    <t>Documentos PEP</t>
  </si>
  <si>
    <t>Documentos que contienen el Proyecto Educativo del Programa PEP</t>
  </si>
  <si>
    <t>Direcciones y coordinaciones de programas académicos</t>
  </si>
  <si>
    <t xml:space="preserve">Español </t>
  </si>
  <si>
    <t>word / magnético</t>
  </si>
  <si>
    <t>web, página del programa, Decanatura, Coordinaciones de programas académicos</t>
  </si>
  <si>
    <t>word / pdf</t>
  </si>
  <si>
    <t>web, página del programa</t>
  </si>
  <si>
    <t>Excel</t>
  </si>
  <si>
    <t>Coordinaciones de los programas académicos</t>
  </si>
  <si>
    <t>word</t>
  </si>
  <si>
    <t>Decanatura de Facultad, Coordinaciones de los programas académicos</t>
  </si>
  <si>
    <t>word / pdf / magnético</t>
  </si>
  <si>
    <t>Coordinaciones de los programas académicos, Vicerrectoría Académica, división de Talento Huamano</t>
  </si>
  <si>
    <t>word / pdf / excel</t>
  </si>
  <si>
    <t>Decanatura de Facultad, Coordinaciones de los programas académicos, Vicerrectoría Académica</t>
  </si>
  <si>
    <t>archivo magnético</t>
  </si>
  <si>
    <t>Coordinaciones de programas académicos, Vicerrectoría Académica</t>
  </si>
  <si>
    <t>Archivo magnético</t>
  </si>
  <si>
    <t>Decanatura / sistema PQR</t>
  </si>
  <si>
    <t xml:space="preserve">word / pdf </t>
  </si>
  <si>
    <t>coordinaciones de los programas académicos, Oficina de relacones internacionale, Secretaría General</t>
  </si>
  <si>
    <t>Parágrafo Articulo 19 de la ley 1712 del 2014</t>
  </si>
  <si>
    <t>Parcial</t>
  </si>
  <si>
    <t xml:space="preserve">5 años </t>
  </si>
  <si>
    <t xml:space="preserve"> Articulo 6 de la ley 1712 del 2014, literal B.  </t>
  </si>
  <si>
    <t xml:space="preserve">Total </t>
  </si>
  <si>
    <t xml:space="preserve">15 años </t>
  </si>
  <si>
    <t>Articulo 18 Ley 1712 del 2014</t>
  </si>
  <si>
    <t xml:space="preserve">Parcial </t>
  </si>
  <si>
    <t xml:space="preserve">total </t>
  </si>
  <si>
    <t xml:space="preserve">Documentos que registran el desarrollo de las acciones y procesos académico-administrativos, que puede ser consultada  previa jusuticación de su uso  </t>
  </si>
  <si>
    <t xml:space="preserve">Contenidos de las asignaturas de los programas académicos de la Facultad. Deben cuidarse de riesgo de clonación o duplicado,  aunque son de libre consulta y disponibilidaa para los   estudiantes de los programas de la facultad y otros usuarios </t>
  </si>
  <si>
    <t>Guardan información delicada de los usuarios que ellas contienen. Derecho de protección</t>
  </si>
  <si>
    <t xml:space="preserve">Documentos que continen decisiones tomadas en las diferentes instancias del proceso Académico. Pueden ser sensibles para algunos procesos </t>
  </si>
  <si>
    <t>Información correspondiente a procesos directamente institucionales</t>
  </si>
  <si>
    <t>Información propia de cada programa; es su esencia y puede correr el riesgo de ser clonada o copiada</t>
  </si>
  <si>
    <t>Información sensible para los procesos institucionales</t>
  </si>
  <si>
    <t>Información que recoge la gestión realizada con laparticipación de los diferentes actores de la comunidad</t>
  </si>
  <si>
    <t>Información con datos personales protegidos. Se requiere aclaración en caso de ser necesaria su consulta</t>
  </si>
  <si>
    <t>Procesos que tiene que ver con actores e información sensible</t>
  </si>
  <si>
    <t>Información que puede ser de conociment público</t>
  </si>
  <si>
    <t>Es la identidad del programa. Contiene su misión y Visión y los referentes  de su particularidad</t>
  </si>
  <si>
    <t>Puede estar disponible, según la necesidad del usuario que pueda requerir su consulta. Debe cuidarse de no afectar los procesos institucionales y los actores de la comunidad</t>
  </si>
  <si>
    <t xml:space="preserve">Son documentos que pueden conisderarse de libre consulta </t>
  </si>
  <si>
    <t>Solo se tiene autorización de uso para fines académicos e institucionales del programa, la Facultad y la Universidad</t>
  </si>
  <si>
    <t xml:space="preserve">Son documentos que pueden ser consultados, con explicación previa de su necesidad. Pueden ser sensibles para algunos procesos </t>
  </si>
  <si>
    <t>Pueden contener información sensible para algunos procesos. Amerita justificación para su consulta</t>
  </si>
  <si>
    <t>Al ser una información específica, se convierte en la exeriencia y cara de navegación del programa, y no debe estar a la luz  pública</t>
  </si>
  <si>
    <t>En caso de ser necesaria su consulta debe tenerse claridad de su propósito</t>
  </si>
  <si>
    <t>Puede ser consultado como referencia para otros procesos y referencias</t>
  </si>
  <si>
    <t>Puede ser consultada previa aclaración de las razones de su consulta</t>
  </si>
  <si>
    <t>Corresponden a procesos personales de los usuarios que han participado del sistema. Derecho a la protección de información personal</t>
  </si>
  <si>
    <t>Puede ser referente de información instiucional</t>
  </si>
  <si>
    <t>Debe protegerse como información específica del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</si>
</sst>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6" formatCode="[$-1010000]yyyy/mm/dd;@"/>
  </numFmts>
  <fonts count="29"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1"/>
      <color indexed="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
      <patternFill patternType="solid">
        <fgColor theme="0" tint="-4.9989318521683403E-2"/>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7">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2"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2"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21" fillId="3" borderId="23"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0"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0"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25"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0"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0" xfId="6" applyFont="1" applyFill="1" applyBorder="1" applyAlignment="1" applyProtection="1">
      <alignment vertical="center"/>
      <protection hidden="1"/>
    </xf>
    <xf numFmtId="0" fontId="15" fillId="3" borderId="25" xfId="6" applyFont="1" applyFill="1" applyBorder="1" applyAlignment="1" applyProtection="1">
      <alignment vertical="center"/>
      <protection hidden="1"/>
    </xf>
    <xf numFmtId="0" fontId="15" fillId="3" borderId="25"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1" xfId="6" applyFont="1" applyFill="1" applyBorder="1" applyAlignment="1" applyProtection="1">
      <alignment horizontal="center" vertical="center" wrapText="1"/>
      <protection hidden="1"/>
    </xf>
    <xf numFmtId="0" fontId="15" fillId="2" borderId="32"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28" fillId="3" borderId="19" xfId="0" applyNumberFormat="1" applyFont="1" applyFill="1" applyBorder="1" applyAlignment="1" applyProtection="1">
      <alignment horizontal="center" vertical="center" wrapText="1"/>
      <protection locked="0"/>
    </xf>
    <xf numFmtId="0" fontId="21" fillId="3" borderId="0" xfId="0" applyFont="1" applyFill="1" applyProtection="1">
      <alignment vertical="center"/>
      <protection locked="0"/>
    </xf>
    <xf numFmtId="0" fontId="28" fillId="3" borderId="5" xfId="0" applyNumberFormat="1" applyFont="1" applyFill="1" applyBorder="1" applyAlignment="1" applyProtection="1">
      <alignment vertical="center" wrapText="1"/>
      <protection locked="0"/>
    </xf>
    <xf numFmtId="0" fontId="21" fillId="3" borderId="1" xfId="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28" fillId="3" borderId="21" xfId="0" applyNumberFormat="1" applyFont="1" applyFill="1" applyBorder="1" applyAlignment="1" applyProtection="1">
      <alignment horizontal="center" vertical="center" wrapText="1"/>
      <protection locked="0"/>
    </xf>
    <xf numFmtId="0" fontId="21" fillId="3" borderId="0" xfId="1" applyFont="1" applyFill="1"/>
    <xf numFmtId="0" fontId="28" fillId="3" borderId="1" xfId="0" applyNumberFormat="1" applyFont="1" applyFill="1" applyBorder="1" applyAlignment="1" applyProtection="1">
      <alignment vertical="center"/>
      <protection locked="0"/>
    </xf>
    <xf numFmtId="0" fontId="28" fillId="3" borderId="1" xfId="0" applyNumberFormat="1" applyFont="1" applyFill="1" applyBorder="1" applyAlignment="1" applyProtection="1">
      <alignment vertical="center" wrapText="1"/>
      <protection locked="0"/>
    </xf>
    <xf numFmtId="0" fontId="28" fillId="3" borderId="1" xfId="0" applyNumberFormat="1" applyFont="1" applyFill="1" applyBorder="1" applyAlignment="1" applyProtection="1">
      <alignment horizontal="center" vertical="center" wrapText="1"/>
      <protection locked="0"/>
    </xf>
    <xf numFmtId="0" fontId="28" fillId="3" borderId="6" xfId="0" applyNumberFormat="1" applyFont="1" applyFill="1" applyBorder="1" applyAlignment="1" applyProtection="1">
      <alignment horizontal="center" vertical="center" wrapText="1"/>
      <protection locked="0"/>
    </xf>
    <xf numFmtId="0" fontId="21" fillId="12" borderId="1" xfId="1" applyFont="1" applyFill="1" applyBorder="1" applyAlignment="1" applyProtection="1">
      <alignment horizontal="center" vertical="center" wrapText="1"/>
      <protection locked="0"/>
    </xf>
    <xf numFmtId="0" fontId="28" fillId="3" borderId="14" xfId="0" applyNumberFormat="1" applyFont="1" applyFill="1" applyBorder="1" applyAlignment="1" applyProtection="1">
      <alignment horizontal="center" vertical="center" wrapText="1"/>
      <protection locked="0"/>
    </xf>
    <xf numFmtId="0" fontId="21" fillId="3" borderId="5" xfId="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0" fontId="14" fillId="2" borderId="16" xfId="0" applyNumberFormat="1" applyFont="1" applyFill="1" applyBorder="1" applyAlignment="1" applyProtection="1">
      <alignment horizontal="center" vertical="center"/>
    </xf>
    <xf numFmtId="0" fontId="14" fillId="2" borderId="34" xfId="0" applyNumberFormat="1" applyFont="1" applyFill="1" applyBorder="1" applyAlignment="1" applyProtection="1">
      <alignment horizontal="center" vertical="center"/>
    </xf>
    <xf numFmtId="0" fontId="11" fillId="4" borderId="31" xfId="0" applyNumberFormat="1" applyFont="1" applyFill="1" applyBorder="1" applyAlignment="1" applyProtection="1">
      <alignment horizontal="center" vertical="center" wrapText="1"/>
    </xf>
    <xf numFmtId="0" fontId="11" fillId="4" borderId="32" xfId="0" applyNumberFormat="1" applyFont="1" applyFill="1" applyBorder="1" applyAlignment="1" applyProtection="1">
      <alignment horizontal="center" vertical="center" wrapText="1"/>
    </xf>
    <xf numFmtId="0" fontId="14" fillId="2" borderId="32"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xf>
    <xf numFmtId="0" fontId="14" fillId="2" borderId="32"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wrapText="1"/>
    </xf>
    <xf numFmtId="0" fontId="14" fillId="2" borderId="15"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6"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wrapText="1"/>
    </xf>
    <xf numFmtId="0" fontId="11" fillId="4" borderId="38" xfId="0" applyNumberFormat="1" applyFont="1" applyFill="1" applyBorder="1" applyAlignment="1" applyProtection="1">
      <alignment horizontal="center" vertical="center" wrapText="1"/>
    </xf>
    <xf numFmtId="0" fontId="11" fillId="4" borderId="39"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xf>
    <xf numFmtId="0" fontId="11" fillId="4" borderId="38" xfId="0" applyNumberFormat="1" applyFont="1" applyFill="1" applyBorder="1" applyAlignment="1" applyProtection="1">
      <alignment horizontal="center" vertical="center"/>
    </xf>
    <xf numFmtId="0" fontId="11" fillId="4" borderId="4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0"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4"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26"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27" xfId="6" applyFont="1" applyBorder="1" applyAlignment="1" applyProtection="1">
      <alignment horizontal="left" vertical="center"/>
      <protection hidden="1"/>
    </xf>
    <xf numFmtId="0" fontId="15" fillId="0" borderId="26"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27" xfId="6" applyFont="1" applyBorder="1" applyAlignment="1" applyProtection="1">
      <alignment horizontal="left" vertical="center" wrapText="1"/>
      <protection hidden="1"/>
    </xf>
    <xf numFmtId="0" fontId="10" fillId="0" borderId="26"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25"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26"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27" xfId="6" applyFont="1" applyFill="1" applyBorder="1" applyAlignment="1" applyProtection="1">
      <alignment horizontal="left" vertical="center"/>
      <protection hidden="1"/>
    </xf>
    <xf numFmtId="0" fontId="13" fillId="5" borderId="26"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27" xfId="6" applyFont="1" applyFill="1" applyBorder="1" applyAlignment="1" applyProtection="1">
      <alignment horizontal="center" vertical="center"/>
      <protection hidden="1"/>
    </xf>
    <xf numFmtId="0" fontId="13" fillId="5"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27" xfId="6" applyFont="1" applyFill="1" applyBorder="1" applyAlignment="1" applyProtection="1">
      <alignment horizontal="left" vertical="center"/>
      <protection hidden="1"/>
    </xf>
    <xf numFmtId="0" fontId="15" fillId="3" borderId="26"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27" xfId="6" applyFont="1" applyFill="1" applyBorder="1" applyAlignment="1" applyProtection="1">
      <alignment horizontal="left" vertical="center" wrapText="1"/>
      <protection hidden="1"/>
    </xf>
    <xf numFmtId="0" fontId="10" fillId="3" borderId="26"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26"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27" xfId="6" applyFont="1" applyFill="1" applyBorder="1" applyAlignment="1" applyProtection="1">
      <alignment horizontal="left" vertical="center" wrapText="1"/>
      <protection hidden="1"/>
    </xf>
    <xf numFmtId="0" fontId="15" fillId="6" borderId="26"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27" xfId="6" applyFont="1" applyFill="1" applyBorder="1" applyAlignment="1" applyProtection="1">
      <alignment vertical="center" wrapText="1"/>
      <protection hidden="1"/>
    </xf>
    <xf numFmtId="0" fontId="10" fillId="6" borderId="26" xfId="6" applyFont="1" applyFill="1" applyBorder="1" applyAlignment="1" applyProtection="1">
      <alignment vertical="center" wrapText="1"/>
      <protection hidden="1"/>
    </xf>
    <xf numFmtId="0" fontId="15" fillId="3" borderId="27"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0"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28" xfId="6" applyFont="1" applyFill="1" applyBorder="1" applyAlignment="1" applyProtection="1">
      <alignment horizontal="center" vertical="center"/>
      <protection hidden="1"/>
    </xf>
    <xf numFmtId="0" fontId="15" fillId="3" borderId="29" xfId="6" applyFont="1" applyFill="1" applyBorder="1" applyAlignment="1" applyProtection="1">
      <alignment horizontal="center" vertical="center"/>
      <protection hidden="1"/>
    </xf>
    <xf numFmtId="0" fontId="15" fillId="3" borderId="30" xfId="6" applyFont="1" applyFill="1" applyBorder="1" applyAlignment="1" applyProtection="1">
      <alignment horizontal="center" vertical="center"/>
      <protection hidden="1"/>
    </xf>
    <xf numFmtId="0" fontId="15" fillId="3" borderId="25"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28"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29" xfId="6" applyFont="1" applyFill="1" applyBorder="1" applyAlignment="1" applyProtection="1">
      <alignment horizontal="left" vertical="center" wrapText="1"/>
      <protection hidden="1"/>
    </xf>
    <xf numFmtId="0" fontId="15" fillId="0" borderId="28"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0"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28"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29" xfId="6" applyFont="1" applyFill="1" applyBorder="1" applyAlignment="1" applyProtection="1">
      <alignment horizontal="left" vertical="center"/>
      <protection hidden="1"/>
    </xf>
    <xf numFmtId="0" fontId="15" fillId="3" borderId="25" xfId="6" applyFont="1" applyFill="1" applyBorder="1" applyAlignment="1" applyProtection="1">
      <alignment horizontal="left" vertical="center"/>
      <protection hidden="1"/>
    </xf>
    <xf numFmtId="0" fontId="10" fillId="6" borderId="28"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29"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26"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0"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25"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27" xfId="6" applyFont="1" applyFill="1" applyBorder="1" applyAlignment="1" applyProtection="1">
      <alignment horizontal="left" vertical="top" wrapText="1"/>
      <protection hidden="1"/>
    </xf>
    <xf numFmtId="0" fontId="10" fillId="3" borderId="26"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28"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29"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27" xfId="6" applyFont="1" applyFill="1" applyBorder="1" applyAlignment="1" applyProtection="1">
      <alignment horizontal="center" vertical="center"/>
      <protection hidden="1"/>
    </xf>
    <xf numFmtId="0" fontId="13" fillId="6" borderId="26"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27" xfId="6" applyFont="1" applyFill="1" applyBorder="1" applyAlignment="1" applyProtection="1">
      <alignment horizontal="center" vertical="center" wrapText="1"/>
      <protection hidden="1"/>
    </xf>
    <xf numFmtId="0" fontId="7" fillId="6" borderId="26"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26" xfId="6" applyFont="1" applyBorder="1" applyAlignment="1" applyProtection="1">
      <alignment horizontal="center" vertical="center" wrapText="1"/>
      <protection hidden="1"/>
    </xf>
    <xf numFmtId="0" fontId="10" fillId="0" borderId="28" xfId="6" applyFont="1" applyBorder="1" applyAlignment="1" applyProtection="1">
      <alignment horizontal="center" vertical="center" wrapText="1"/>
      <protection hidden="1"/>
    </xf>
    <xf numFmtId="0" fontId="10" fillId="0" borderId="29"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2" xfId="6" applyFont="1" applyFill="1" applyBorder="1" applyAlignment="1" applyProtection="1">
      <alignment horizontal="center" vertical="center" wrapText="1"/>
      <protection hidden="1"/>
    </xf>
    <xf numFmtId="0" fontId="15" fillId="2" borderId="33" xfId="6" applyFont="1" applyFill="1" applyBorder="1" applyAlignment="1" applyProtection="1">
      <alignment horizontal="center" vertical="center" wrapText="1"/>
      <protection hidden="1"/>
    </xf>
    <xf numFmtId="0" fontId="13" fillId="0" borderId="34"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35" xfId="6" applyFont="1" applyBorder="1" applyAlignment="1" applyProtection="1">
      <alignment horizontal="center" vertical="center"/>
      <protection hidden="1"/>
    </xf>
    <xf numFmtId="0" fontId="13" fillId="0" borderId="36" xfId="6" applyFont="1" applyBorder="1" applyAlignment="1" applyProtection="1">
      <alignment horizontal="center" vertical="center"/>
      <protection hidden="1"/>
    </xf>
    <xf numFmtId="0" fontId="13" fillId="0" borderId="33"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26"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166" fontId="8" fillId="3" borderId="23" xfId="0" applyNumberFormat="1" applyFont="1" applyFill="1" applyBorder="1" applyAlignment="1" applyProtection="1">
      <alignment horizontal="center" vertical="center"/>
      <protection locked="0"/>
    </xf>
    <xf numFmtId="166" fontId="10" fillId="3" borderId="2" xfId="0" applyNumberFormat="1" applyFont="1" applyFill="1" applyBorder="1" applyAlignment="1" applyProtection="1">
      <alignment horizontal="center" vertical="center"/>
      <protection locked="0"/>
    </xf>
    <xf numFmtId="166" fontId="10" fillId="3" borderId="3" xfId="0" applyNumberFormat="1" applyFont="1" applyFill="1" applyBorder="1" applyAlignment="1" applyProtection="1">
      <alignment horizontal="center" vertical="center"/>
      <protection locked="0"/>
    </xf>
    <xf numFmtId="166" fontId="10" fillId="3" borderId="4" xfId="0" applyNumberFormat="1" applyFont="1" applyFill="1" applyBorder="1" applyAlignment="1" applyProtection="1">
      <alignment horizontal="center" vertical="center"/>
      <protection locked="0"/>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D4" zoomScale="90" zoomScaleNormal="9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5" t="s">
        <v>3</v>
      </c>
      <c r="C1" s="205"/>
      <c r="D1" s="205"/>
      <c r="E1" s="205"/>
      <c r="F1" s="205"/>
      <c r="G1" s="205"/>
      <c r="H1" s="205"/>
      <c r="I1" s="205"/>
      <c r="J1" s="205"/>
      <c r="K1" s="162" t="s">
        <v>34</v>
      </c>
      <c r="L1" s="161" t="s">
        <v>42</v>
      </c>
      <c r="M1" s="22"/>
      <c r="N1" s="22"/>
      <c r="O1" s="22"/>
      <c r="P1" s="22"/>
      <c r="Q1" s="22"/>
      <c r="R1" s="22"/>
      <c r="S1" s="22"/>
      <c r="T1" s="22"/>
      <c r="U1" s="3"/>
    </row>
    <row r="2" spans="1:148" ht="18.75" x14ac:dyDescent="0.2">
      <c r="B2" s="28"/>
      <c r="C2" s="80"/>
      <c r="D2" s="27"/>
      <c r="E2" s="27"/>
      <c r="F2" s="27"/>
      <c r="G2" s="27"/>
      <c r="H2" s="27"/>
      <c r="I2" s="27"/>
      <c r="J2" s="27"/>
      <c r="K2" s="162" t="s">
        <v>35</v>
      </c>
      <c r="L2" s="166">
        <v>3</v>
      </c>
      <c r="M2" s="4"/>
      <c r="N2" s="4"/>
      <c r="O2" s="4"/>
      <c r="P2" s="4"/>
      <c r="Q2" s="4"/>
      <c r="R2" s="4"/>
      <c r="S2" s="4"/>
      <c r="T2" s="4"/>
    </row>
    <row r="3" spans="1:148" ht="18.75" x14ac:dyDescent="0.2">
      <c r="B3" s="205" t="s">
        <v>41</v>
      </c>
      <c r="C3" s="205"/>
      <c r="D3" s="205"/>
      <c r="E3" s="205"/>
      <c r="F3" s="205"/>
      <c r="G3" s="205"/>
      <c r="H3" s="205"/>
      <c r="I3" s="205"/>
      <c r="J3" s="205"/>
      <c r="K3" s="162" t="s">
        <v>36</v>
      </c>
      <c r="L3" s="169">
        <v>43944</v>
      </c>
      <c r="M3" s="22"/>
      <c r="N3" s="22"/>
      <c r="O3" s="22"/>
      <c r="P3" s="22"/>
      <c r="Q3" s="22"/>
      <c r="R3" s="22"/>
      <c r="S3" s="22"/>
      <c r="T3" s="70"/>
      <c r="U3" s="70"/>
      <c r="V3" s="70"/>
      <c r="W3" s="70"/>
      <c r="X3" s="70"/>
      <c r="Y3" s="70"/>
      <c r="Z3" s="70"/>
      <c r="AA3" s="70"/>
      <c r="AB3" s="70"/>
      <c r="AC3" s="70"/>
      <c r="AD3" s="70"/>
      <c r="AE3" s="70"/>
      <c r="AF3" s="70"/>
      <c r="AG3" s="70"/>
      <c r="AH3" s="70"/>
    </row>
    <row r="4" spans="1:148" ht="25.5" customHeight="1" x14ac:dyDescent="0.2">
      <c r="B4" s="28"/>
      <c r="C4" s="28"/>
      <c r="D4" s="28"/>
      <c r="F4" s="28"/>
      <c r="G4" s="28"/>
      <c r="H4" s="28"/>
      <c r="I4" s="28"/>
      <c r="J4" s="28"/>
      <c r="K4" s="162" t="s">
        <v>37</v>
      </c>
      <c r="L4" s="167" t="s">
        <v>203</v>
      </c>
      <c r="P4" s="70"/>
      <c r="Q4" s="70"/>
      <c r="R4" s="70"/>
      <c r="S4" s="70"/>
      <c r="T4" s="70"/>
      <c r="U4" s="70"/>
      <c r="V4" s="70"/>
      <c r="W4" s="70"/>
      <c r="X4" s="70"/>
      <c r="Y4" s="70"/>
      <c r="Z4" s="70"/>
      <c r="AA4" s="70"/>
      <c r="AB4" s="70"/>
      <c r="AC4" s="70"/>
      <c r="AD4" s="70"/>
      <c r="AE4" s="70"/>
      <c r="AF4" s="70"/>
      <c r="AG4" s="70"/>
      <c r="AH4" s="70"/>
    </row>
    <row r="5" spans="1:148" hidden="1" x14ac:dyDescent="0.2"/>
    <row r="6" spans="1:148" ht="13.5" hidden="1" thickBot="1" x14ac:dyDescent="0.25"/>
    <row r="7" spans="1:148" ht="12.75" customHeight="1" thickBot="1" x14ac:dyDescent="0.25">
      <c r="K7" s="2"/>
      <c r="L7" s="2"/>
      <c r="P7" s="70"/>
      <c r="Q7" s="70"/>
      <c r="R7" s="70"/>
      <c r="S7" s="70"/>
      <c r="T7" s="70"/>
      <c r="U7" s="70"/>
      <c r="V7" s="70"/>
      <c r="W7" s="70"/>
      <c r="X7" s="70"/>
      <c r="Y7" s="70"/>
      <c r="Z7" s="70"/>
      <c r="AA7" s="70"/>
      <c r="AB7" s="70"/>
      <c r="AC7" s="70"/>
      <c r="AD7" s="70"/>
      <c r="AE7" s="70"/>
      <c r="AF7" s="70"/>
      <c r="AG7" s="70"/>
      <c r="AH7" s="70"/>
    </row>
    <row r="8" spans="1:148" ht="60.75" customHeight="1" thickBot="1" x14ac:dyDescent="0.25">
      <c r="B8" s="208" t="s">
        <v>43</v>
      </c>
      <c r="C8" s="209"/>
      <c r="D8" s="68" t="s">
        <v>55</v>
      </c>
      <c r="E8" s="71" t="s">
        <v>45</v>
      </c>
      <c r="F8" s="206" t="str">
        <f>IFERROR(VLOOKUP(D8,TABLA2,2,0),"")</f>
        <v>Docencia
Investigacion e innovación
Extensión y proyección social
Administracion institucional</v>
      </c>
      <c r="G8" s="207"/>
      <c r="H8" s="73" t="s">
        <v>47</v>
      </c>
      <c r="I8" s="210" t="s">
        <v>220</v>
      </c>
      <c r="J8" s="210"/>
      <c r="K8" s="79" t="s">
        <v>13</v>
      </c>
      <c r="L8" s="353">
        <v>43066</v>
      </c>
      <c r="M8" s="69"/>
      <c r="N8" s="69"/>
      <c r="O8" s="69"/>
      <c r="P8" s="70"/>
      <c r="Q8" s="81"/>
      <c r="R8" s="70"/>
      <c r="S8" s="70"/>
      <c r="T8" s="70"/>
      <c r="U8" s="70"/>
      <c r="V8" s="70"/>
      <c r="W8" s="70"/>
      <c r="X8" s="70"/>
      <c r="Y8" s="70"/>
      <c r="Z8" s="70"/>
      <c r="AA8" s="70"/>
      <c r="AB8" s="70"/>
      <c r="AC8" s="70"/>
      <c r="AD8" s="70"/>
      <c r="AE8" s="70"/>
      <c r="AF8" s="70"/>
      <c r="AG8" s="70"/>
      <c r="AH8" s="70"/>
      <c r="EQ8" s="67" t="s">
        <v>49</v>
      </c>
      <c r="ER8" s="67" t="s">
        <v>50</v>
      </c>
    </row>
    <row r="9" spans="1:148" s="7" customFormat="1" ht="17.25" customHeight="1" thickBot="1" x14ac:dyDescent="0.25">
      <c r="A9" s="9"/>
      <c r="B9" s="9"/>
      <c r="C9" s="8"/>
      <c r="D9" s="8"/>
      <c r="E9" s="8"/>
      <c r="F9" s="8"/>
      <c r="G9" s="8"/>
      <c r="H9" s="8"/>
      <c r="I9" s="9"/>
      <c r="J9" s="5"/>
      <c r="K9" s="5"/>
      <c r="L9" s="5"/>
      <c r="M9" s="5"/>
      <c r="N9" s="5"/>
      <c r="O9" s="5"/>
      <c r="P9" s="70"/>
      <c r="Q9" s="70"/>
      <c r="R9" s="70"/>
      <c r="S9" s="70"/>
      <c r="T9" s="70"/>
      <c r="U9" s="70"/>
      <c r="V9" s="70"/>
      <c r="W9" s="70"/>
      <c r="X9" s="70"/>
      <c r="Y9" s="70"/>
      <c r="Z9" s="70"/>
      <c r="AA9" s="70"/>
      <c r="AB9" s="70"/>
      <c r="AC9" s="70"/>
      <c r="AD9" s="70"/>
      <c r="AE9" s="70"/>
      <c r="AF9" s="70"/>
      <c r="AG9" s="70"/>
      <c r="AH9" s="70"/>
      <c r="EQ9" s="62" t="s">
        <v>214</v>
      </c>
      <c r="ER9" s="63" t="s">
        <v>215</v>
      </c>
    </row>
    <row r="10" spans="1:148" s="7" customFormat="1" ht="28.5" customHeight="1" thickBot="1" x14ac:dyDescent="0.25">
      <c r="B10" s="188" t="s">
        <v>38</v>
      </c>
      <c r="C10" s="189"/>
      <c r="D10" s="189"/>
      <c r="E10" s="189"/>
      <c r="F10" s="189"/>
      <c r="G10" s="199" t="s">
        <v>39</v>
      </c>
      <c r="H10" s="200"/>
      <c r="I10" s="201"/>
      <c r="J10" s="202" t="s">
        <v>40</v>
      </c>
      <c r="K10" s="203"/>
      <c r="L10" s="204"/>
      <c r="P10" s="70"/>
      <c r="Q10" s="70"/>
      <c r="R10" s="70"/>
      <c r="S10" s="70"/>
      <c r="T10" s="70"/>
      <c r="U10" s="70"/>
      <c r="V10" s="70"/>
      <c r="W10" s="70"/>
      <c r="X10" s="70"/>
      <c r="Y10" s="70"/>
      <c r="Z10" s="70"/>
      <c r="AA10" s="70"/>
      <c r="AB10" s="70"/>
      <c r="AC10" s="70"/>
      <c r="AD10" s="70"/>
      <c r="AE10" s="70"/>
      <c r="AF10" s="70"/>
      <c r="AG10" s="70"/>
      <c r="AH10" s="70"/>
      <c r="EQ10" s="62" t="s">
        <v>216</v>
      </c>
      <c r="ER10" s="63" t="s">
        <v>215</v>
      </c>
    </row>
    <row r="11" spans="1:148" s="7" customFormat="1" ht="15.75" customHeight="1" x14ac:dyDescent="0.2">
      <c r="A11" s="24"/>
      <c r="B11" s="194" t="s">
        <v>9</v>
      </c>
      <c r="C11" s="186" t="s">
        <v>10</v>
      </c>
      <c r="D11" s="197" t="s">
        <v>5</v>
      </c>
      <c r="E11" s="197" t="s">
        <v>33</v>
      </c>
      <c r="F11" s="197" t="s">
        <v>48</v>
      </c>
      <c r="G11" s="190" t="s">
        <v>11</v>
      </c>
      <c r="H11" s="190" t="s">
        <v>17</v>
      </c>
      <c r="I11" s="192" t="s">
        <v>16</v>
      </c>
      <c r="J11" s="186" t="s">
        <v>29</v>
      </c>
      <c r="K11" s="186"/>
      <c r="L11" s="187"/>
      <c r="P11" s="70"/>
      <c r="Q11" s="70"/>
      <c r="R11" s="70"/>
      <c r="S11" s="70"/>
      <c r="T11" s="70"/>
      <c r="U11" s="70"/>
      <c r="V11" s="70"/>
      <c r="W11" s="70"/>
      <c r="X11" s="70"/>
      <c r="Y11" s="70"/>
      <c r="Z11" s="70"/>
      <c r="AA11" s="70"/>
      <c r="AB11" s="70"/>
      <c r="AC11" s="70"/>
      <c r="AD11" s="70"/>
      <c r="AE11" s="70"/>
      <c r="AF11" s="70"/>
      <c r="AG11" s="70"/>
      <c r="AH11" s="70"/>
      <c r="EQ11" s="62" t="s">
        <v>217</v>
      </c>
      <c r="ER11" s="63" t="s">
        <v>218</v>
      </c>
    </row>
    <row r="12" spans="1:148" s="7" customFormat="1" ht="33" customHeight="1" thickBot="1" x14ac:dyDescent="0.25">
      <c r="A12" s="25"/>
      <c r="B12" s="195"/>
      <c r="C12" s="196"/>
      <c r="D12" s="198"/>
      <c r="E12" s="198"/>
      <c r="F12" s="198"/>
      <c r="G12" s="191"/>
      <c r="H12" s="191"/>
      <c r="I12" s="193"/>
      <c r="J12" s="170" t="s">
        <v>20</v>
      </c>
      <c r="K12" s="48" t="s">
        <v>21</v>
      </c>
      <c r="L12" s="49" t="s">
        <v>22</v>
      </c>
      <c r="P12" s="70"/>
      <c r="Q12" s="70"/>
      <c r="R12" s="70"/>
      <c r="S12" s="70"/>
      <c r="EQ12" s="62" t="s">
        <v>219</v>
      </c>
      <c r="ER12" s="63" t="s">
        <v>218</v>
      </c>
    </row>
    <row r="13" spans="1:148" s="172" customFormat="1" ht="135" x14ac:dyDescent="0.25">
      <c r="A13" s="33">
        <f>COUNTIF($E$11:E13,"Información")</f>
        <v>1</v>
      </c>
      <c r="B13" s="171">
        <v>1</v>
      </c>
      <c r="C13" s="172" t="s">
        <v>221</v>
      </c>
      <c r="D13" s="173" t="s">
        <v>222</v>
      </c>
      <c r="E13" s="184" t="s">
        <v>116</v>
      </c>
      <c r="F13" s="175" t="s">
        <v>223</v>
      </c>
      <c r="G13" s="175" t="s">
        <v>223</v>
      </c>
      <c r="H13" s="175" t="s">
        <v>223</v>
      </c>
      <c r="I13" s="175" t="s">
        <v>224</v>
      </c>
      <c r="J13" s="175" t="s">
        <v>225</v>
      </c>
      <c r="K13" s="175" t="s">
        <v>225</v>
      </c>
      <c r="L13" s="176"/>
      <c r="P13" s="177"/>
      <c r="Q13" s="177"/>
      <c r="R13" s="177"/>
      <c r="S13" s="177"/>
      <c r="EQ13" s="62" t="s">
        <v>51</v>
      </c>
      <c r="ER13" s="63" t="s">
        <v>46</v>
      </c>
    </row>
    <row r="14" spans="1:148" s="172" customFormat="1" ht="90" x14ac:dyDescent="0.2">
      <c r="A14" s="33">
        <f>COUNTIF($E$11:E14,"Información")</f>
        <v>2</v>
      </c>
      <c r="B14" s="171">
        <v>2</v>
      </c>
      <c r="C14" s="178" t="s">
        <v>226</v>
      </c>
      <c r="D14" s="179" t="s">
        <v>227</v>
      </c>
      <c r="E14" s="174" t="s">
        <v>116</v>
      </c>
      <c r="F14" s="180" t="s">
        <v>228</v>
      </c>
      <c r="G14" s="180" t="s">
        <v>228</v>
      </c>
      <c r="H14" s="180" t="s">
        <v>228</v>
      </c>
      <c r="I14" s="180" t="s">
        <v>229</v>
      </c>
      <c r="J14" s="180" t="s">
        <v>225</v>
      </c>
      <c r="K14" s="180" t="s">
        <v>225</v>
      </c>
      <c r="L14" s="181"/>
      <c r="EQ14" s="62" t="s">
        <v>52</v>
      </c>
      <c r="ER14" s="63" t="s">
        <v>46</v>
      </c>
    </row>
    <row r="15" spans="1:148" s="172" customFormat="1" ht="135" x14ac:dyDescent="0.2">
      <c r="A15" s="33">
        <f>COUNTIF($E$11:E15,"Información")</f>
        <v>3</v>
      </c>
      <c r="B15" s="171">
        <v>3</v>
      </c>
      <c r="C15" s="179" t="s">
        <v>230</v>
      </c>
      <c r="D15" s="172" t="s">
        <v>231</v>
      </c>
      <c r="E15" s="174" t="s">
        <v>116</v>
      </c>
      <c r="F15" s="180" t="s">
        <v>232</v>
      </c>
      <c r="G15" s="180" t="s">
        <v>233</v>
      </c>
      <c r="H15" s="180" t="s">
        <v>233</v>
      </c>
      <c r="I15" s="180" t="s">
        <v>234</v>
      </c>
      <c r="J15" s="180" t="s">
        <v>225</v>
      </c>
      <c r="K15" s="180" t="s">
        <v>225</v>
      </c>
      <c r="L15" s="181"/>
      <c r="EQ15" s="62" t="s">
        <v>53</v>
      </c>
      <c r="ER15" s="63" t="s">
        <v>46</v>
      </c>
    </row>
    <row r="16" spans="1:148" s="172" customFormat="1" ht="135" x14ac:dyDescent="0.2">
      <c r="A16" s="33">
        <f>COUNTIF($E$11:E16,"Información")</f>
        <v>4</v>
      </c>
      <c r="B16" s="171">
        <v>4</v>
      </c>
      <c r="C16" s="179" t="s">
        <v>235</v>
      </c>
      <c r="D16" s="179" t="s">
        <v>236</v>
      </c>
      <c r="E16" s="174" t="s">
        <v>116</v>
      </c>
      <c r="F16" s="180" t="s">
        <v>233</v>
      </c>
      <c r="G16" s="180" t="s">
        <v>233</v>
      </c>
      <c r="H16" s="180" t="s">
        <v>233</v>
      </c>
      <c r="I16" s="180" t="s">
        <v>234</v>
      </c>
      <c r="J16" s="180" t="s">
        <v>225</v>
      </c>
      <c r="K16" s="180" t="s">
        <v>225</v>
      </c>
      <c r="L16" s="181"/>
      <c r="EQ16" s="62" t="s">
        <v>54</v>
      </c>
      <c r="ER16" s="63" t="s">
        <v>46</v>
      </c>
    </row>
    <row r="17" spans="1:148" s="172" customFormat="1" ht="60" x14ac:dyDescent="0.2">
      <c r="A17" s="33">
        <f>COUNTIF($E$11:E17,"Información")</f>
        <v>5</v>
      </c>
      <c r="B17" s="171">
        <v>5</v>
      </c>
      <c r="C17" s="179" t="s">
        <v>237</v>
      </c>
      <c r="D17" s="179" t="s">
        <v>238</v>
      </c>
      <c r="E17" s="174" t="s">
        <v>116</v>
      </c>
      <c r="F17" s="174" t="s">
        <v>239</v>
      </c>
      <c r="G17" s="180" t="s">
        <v>239</v>
      </c>
      <c r="H17" s="180" t="s">
        <v>239</v>
      </c>
      <c r="I17" s="180" t="s">
        <v>240</v>
      </c>
      <c r="J17" s="180"/>
      <c r="K17" s="180" t="s">
        <v>225</v>
      </c>
      <c r="L17" s="181"/>
      <c r="EQ17" s="62" t="s">
        <v>55</v>
      </c>
      <c r="ER17" s="63" t="s">
        <v>46</v>
      </c>
    </row>
    <row r="18" spans="1:148" s="172" customFormat="1" ht="105" x14ac:dyDescent="0.2">
      <c r="A18" s="33">
        <f>COUNTIF($E$11:E18,"Información")</f>
        <v>6</v>
      </c>
      <c r="B18" s="171">
        <v>6</v>
      </c>
      <c r="C18" s="179" t="s">
        <v>241</v>
      </c>
      <c r="D18" s="179" t="s">
        <v>242</v>
      </c>
      <c r="E18" s="174" t="s">
        <v>116</v>
      </c>
      <c r="F18" s="174" t="s">
        <v>243</v>
      </c>
      <c r="G18" s="180" t="s">
        <v>243</v>
      </c>
      <c r="H18" s="180" t="s">
        <v>243</v>
      </c>
      <c r="I18" s="180" t="s">
        <v>244</v>
      </c>
      <c r="J18" s="180" t="s">
        <v>225</v>
      </c>
      <c r="K18" s="180" t="s">
        <v>225</v>
      </c>
      <c r="L18" s="181"/>
      <c r="EQ18" s="62" t="s">
        <v>44</v>
      </c>
      <c r="ER18" s="63" t="s">
        <v>46</v>
      </c>
    </row>
    <row r="19" spans="1:148" s="172" customFormat="1" ht="75" x14ac:dyDescent="0.2">
      <c r="A19" s="33">
        <f>COUNTIF($E$11:E19,"Información")</f>
        <v>7</v>
      </c>
      <c r="B19" s="171">
        <v>7</v>
      </c>
      <c r="C19" s="179" t="s">
        <v>245</v>
      </c>
      <c r="D19" s="179" t="s">
        <v>246</v>
      </c>
      <c r="E19" s="174" t="s">
        <v>116</v>
      </c>
      <c r="F19" s="174" t="s">
        <v>247</v>
      </c>
      <c r="G19" s="180" t="s">
        <v>247</v>
      </c>
      <c r="H19" s="180" t="s">
        <v>247</v>
      </c>
      <c r="I19" s="180" t="s">
        <v>247</v>
      </c>
      <c r="J19" s="180" t="s">
        <v>225</v>
      </c>
      <c r="K19" s="180" t="s">
        <v>225</v>
      </c>
      <c r="L19" s="181"/>
      <c r="EQ19" s="62" t="s">
        <v>56</v>
      </c>
      <c r="ER19" s="63" t="s">
        <v>46</v>
      </c>
    </row>
    <row r="20" spans="1:148" s="172" customFormat="1" ht="75" x14ac:dyDescent="0.2">
      <c r="A20" s="33">
        <f>COUNTIF($E$11:E20,"Información")</f>
        <v>8</v>
      </c>
      <c r="B20" s="171">
        <v>8</v>
      </c>
      <c r="C20" s="179" t="s">
        <v>248</v>
      </c>
      <c r="D20" s="179" t="s">
        <v>249</v>
      </c>
      <c r="E20" s="174" t="s">
        <v>116</v>
      </c>
      <c r="F20" s="174" t="s">
        <v>247</v>
      </c>
      <c r="G20" s="180" t="s">
        <v>247</v>
      </c>
      <c r="H20" s="180" t="s">
        <v>247</v>
      </c>
      <c r="I20" s="180" t="s">
        <v>244</v>
      </c>
      <c r="J20" s="180" t="s">
        <v>225</v>
      </c>
      <c r="K20" s="180"/>
      <c r="L20" s="181"/>
      <c r="EQ20" s="62" t="s">
        <v>57</v>
      </c>
      <c r="ER20" s="63" t="s">
        <v>46</v>
      </c>
    </row>
    <row r="21" spans="1:148" s="172" customFormat="1" ht="75" x14ac:dyDescent="0.2">
      <c r="A21" s="33">
        <f>COUNTIF($E$11:E21,"Información")</f>
        <v>9</v>
      </c>
      <c r="B21" s="171">
        <v>9</v>
      </c>
      <c r="C21" s="179" t="s">
        <v>250</v>
      </c>
      <c r="D21" s="179" t="s">
        <v>251</v>
      </c>
      <c r="E21" s="174" t="s">
        <v>116</v>
      </c>
      <c r="F21" s="174" t="s">
        <v>247</v>
      </c>
      <c r="G21" s="180" t="s">
        <v>247</v>
      </c>
      <c r="H21" s="180" t="s">
        <v>247</v>
      </c>
      <c r="I21" s="180" t="s">
        <v>244</v>
      </c>
      <c r="J21" s="180" t="s">
        <v>225</v>
      </c>
      <c r="K21" s="180" t="s">
        <v>225</v>
      </c>
      <c r="L21" s="181"/>
      <c r="EQ21" s="62" t="s">
        <v>58</v>
      </c>
      <c r="ER21" s="63" t="s">
        <v>46</v>
      </c>
    </row>
    <row r="22" spans="1:148" s="172" customFormat="1" ht="75" x14ac:dyDescent="0.2">
      <c r="A22" s="33">
        <f>COUNTIF($E$11:E22,"Información")</f>
        <v>10</v>
      </c>
      <c r="B22" s="171">
        <v>10</v>
      </c>
      <c r="C22" s="179" t="s">
        <v>252</v>
      </c>
      <c r="D22" s="179" t="s">
        <v>253</v>
      </c>
      <c r="E22" s="182" t="s">
        <v>116</v>
      </c>
      <c r="F22" s="174" t="s">
        <v>247</v>
      </c>
      <c r="G22" s="180" t="s">
        <v>247</v>
      </c>
      <c r="H22" s="180" t="s">
        <v>247</v>
      </c>
      <c r="I22" s="180" t="s">
        <v>244</v>
      </c>
      <c r="J22" s="180"/>
      <c r="K22" s="180" t="s">
        <v>225</v>
      </c>
      <c r="L22" s="181"/>
      <c r="EQ22" s="62" t="s">
        <v>59</v>
      </c>
      <c r="ER22" s="63" t="s">
        <v>46</v>
      </c>
    </row>
    <row r="23" spans="1:148" s="172" customFormat="1" ht="75" x14ac:dyDescent="0.2">
      <c r="A23" s="33">
        <f>COUNTIF($E$11:E23,"Información")</f>
        <v>10</v>
      </c>
      <c r="B23" s="171">
        <v>11</v>
      </c>
      <c r="C23" s="179" t="s">
        <v>254</v>
      </c>
      <c r="D23" s="179" t="s">
        <v>255</v>
      </c>
      <c r="E23" s="174" t="s">
        <v>123</v>
      </c>
      <c r="F23" s="174" t="s">
        <v>247</v>
      </c>
      <c r="G23" s="180" t="s">
        <v>247</v>
      </c>
      <c r="H23" s="180" t="s">
        <v>247</v>
      </c>
      <c r="I23" s="180" t="s">
        <v>256</v>
      </c>
      <c r="J23" s="180" t="s">
        <v>225</v>
      </c>
      <c r="K23" s="180"/>
      <c r="L23" s="181"/>
      <c r="EQ23" s="60" t="s">
        <v>60</v>
      </c>
      <c r="ER23" s="63" t="s">
        <v>61</v>
      </c>
    </row>
    <row r="24" spans="1:148" s="172" customFormat="1" ht="75" x14ac:dyDescent="0.2">
      <c r="A24" s="33">
        <f>COUNTIF($E$11:E24,"Información")</f>
        <v>11</v>
      </c>
      <c r="B24" s="171">
        <v>12</v>
      </c>
      <c r="C24" s="179" t="s">
        <v>257</v>
      </c>
      <c r="D24" s="179" t="s">
        <v>258</v>
      </c>
      <c r="E24" s="174" t="s">
        <v>116</v>
      </c>
      <c r="F24" s="174" t="s">
        <v>247</v>
      </c>
      <c r="G24" s="180" t="s">
        <v>259</v>
      </c>
      <c r="H24" s="180" t="s">
        <v>259</v>
      </c>
      <c r="I24" s="180" t="s">
        <v>244</v>
      </c>
      <c r="J24" s="180" t="s">
        <v>225</v>
      </c>
      <c r="K24" s="180"/>
      <c r="L24" s="181"/>
      <c r="EQ24" s="60" t="s">
        <v>62</v>
      </c>
      <c r="ER24" s="61" t="s">
        <v>61</v>
      </c>
    </row>
    <row r="25" spans="1:148" s="172" customFormat="1" ht="75" x14ac:dyDescent="0.2">
      <c r="A25" s="33">
        <f>COUNTIF($E$11:E25,"Información")</f>
        <v>12</v>
      </c>
      <c r="B25" s="183">
        <v>13</v>
      </c>
      <c r="C25" s="179" t="s">
        <v>260</v>
      </c>
      <c r="D25" s="179" t="s">
        <v>261</v>
      </c>
      <c r="E25" s="174" t="s">
        <v>116</v>
      </c>
      <c r="F25" s="174" t="s">
        <v>262</v>
      </c>
      <c r="G25" s="180" t="s">
        <v>262</v>
      </c>
      <c r="H25" s="180" t="s">
        <v>262</v>
      </c>
      <c r="I25" s="180" t="s">
        <v>244</v>
      </c>
      <c r="J25" s="180" t="s">
        <v>225</v>
      </c>
      <c r="K25" s="180" t="s">
        <v>225</v>
      </c>
      <c r="L25" s="181"/>
      <c r="EQ25" s="60" t="s">
        <v>63</v>
      </c>
      <c r="ER25" s="63" t="s">
        <v>64</v>
      </c>
    </row>
    <row r="26" spans="1:148" s="7" customFormat="1" ht="20.25" customHeight="1" x14ac:dyDescent="0.2">
      <c r="A26" s="33">
        <f>COUNTIF($E$11:E26,"Información")</f>
        <v>12</v>
      </c>
      <c r="B26" s="75"/>
      <c r="C26" s="59"/>
      <c r="D26" s="59"/>
      <c r="E26" s="10"/>
      <c r="F26" s="59"/>
      <c r="G26" s="59"/>
      <c r="H26" s="59"/>
      <c r="I26" s="57"/>
      <c r="J26" s="57"/>
      <c r="K26" s="57"/>
      <c r="L26" s="74"/>
      <c r="EQ26" s="60" t="s">
        <v>65</v>
      </c>
      <c r="ER26" s="63" t="s">
        <v>66</v>
      </c>
    </row>
    <row r="27" spans="1:148" s="7" customFormat="1" ht="20.25" customHeight="1" x14ac:dyDescent="0.2">
      <c r="A27" s="33">
        <f>COUNTIF($E$11:E27,"Información")</f>
        <v>12</v>
      </c>
      <c r="B27" s="75"/>
      <c r="C27" s="59"/>
      <c r="D27" s="59"/>
      <c r="E27" s="10"/>
      <c r="F27" s="59"/>
      <c r="G27" s="59"/>
      <c r="H27" s="59"/>
      <c r="I27" s="57"/>
      <c r="J27" s="57"/>
      <c r="K27" s="57"/>
      <c r="L27" s="74"/>
      <c r="EQ27" s="60" t="s">
        <v>67</v>
      </c>
      <c r="ER27" s="63" t="s">
        <v>68</v>
      </c>
    </row>
    <row r="28" spans="1:148" s="7" customFormat="1" ht="20.25" customHeight="1" x14ac:dyDescent="0.2">
      <c r="A28" s="33">
        <f>COUNTIF($E$11:E28,"Información")</f>
        <v>12</v>
      </c>
      <c r="B28" s="75"/>
      <c r="C28" s="59"/>
      <c r="D28" s="59"/>
      <c r="E28" s="10"/>
      <c r="F28" s="59"/>
      <c r="G28" s="59"/>
      <c r="H28" s="59"/>
      <c r="I28" s="57"/>
      <c r="J28" s="57"/>
      <c r="K28" s="57"/>
      <c r="L28" s="74"/>
      <c r="EQ28" s="60" t="s">
        <v>69</v>
      </c>
      <c r="ER28" s="63" t="s">
        <v>61</v>
      </c>
    </row>
    <row r="29" spans="1:148" s="7" customFormat="1" ht="20.25" customHeight="1" x14ac:dyDescent="0.2">
      <c r="A29" s="33">
        <f>COUNTIF($E$11:E29,"Información")</f>
        <v>12</v>
      </c>
      <c r="B29" s="75"/>
      <c r="C29" s="59"/>
      <c r="D29" s="59"/>
      <c r="E29" s="10"/>
      <c r="F29" s="59"/>
      <c r="G29" s="59"/>
      <c r="H29" s="59"/>
      <c r="I29" s="57"/>
      <c r="J29" s="57"/>
      <c r="K29" s="57"/>
      <c r="L29" s="76"/>
      <c r="EQ29" s="60" t="s">
        <v>70</v>
      </c>
      <c r="ER29" s="63" t="s">
        <v>71</v>
      </c>
    </row>
    <row r="30" spans="1:148" s="7" customFormat="1" ht="20.25" customHeight="1" x14ac:dyDescent="0.2">
      <c r="A30" s="33">
        <f>COUNTIF($E$11:E30,"Información")</f>
        <v>12</v>
      </c>
      <c r="B30" s="75"/>
      <c r="C30" s="59"/>
      <c r="D30" s="59"/>
      <c r="E30" s="10"/>
      <c r="F30" s="59"/>
      <c r="G30" s="59"/>
      <c r="H30" s="59"/>
      <c r="I30" s="57"/>
      <c r="J30" s="57"/>
      <c r="K30" s="57"/>
      <c r="L30" s="76"/>
      <c r="EQ30" s="60" t="s">
        <v>72</v>
      </c>
      <c r="ER30" s="63" t="s">
        <v>73</v>
      </c>
    </row>
    <row r="31" spans="1:148" s="7" customFormat="1" ht="20.25" customHeight="1" x14ac:dyDescent="0.2">
      <c r="A31" s="33">
        <f>COUNTIF($E$11:E31,"Información")</f>
        <v>12</v>
      </c>
      <c r="B31" s="11"/>
      <c r="C31" s="59"/>
      <c r="D31" s="59"/>
      <c r="E31" s="10"/>
      <c r="F31" s="59"/>
      <c r="G31" s="59"/>
      <c r="H31" s="59"/>
      <c r="I31" s="57"/>
      <c r="J31" s="57"/>
      <c r="K31" s="57"/>
      <c r="L31" s="76"/>
      <c r="EQ31" s="60" t="s">
        <v>74</v>
      </c>
      <c r="ER31" s="63" t="s">
        <v>61</v>
      </c>
    </row>
    <row r="32" spans="1:148" s="7" customFormat="1" ht="20.25" customHeight="1" x14ac:dyDescent="0.2">
      <c r="A32" s="33">
        <f>COUNTIF($E$11:E32,"Información")</f>
        <v>12</v>
      </c>
      <c r="B32" s="11"/>
      <c r="C32" s="59"/>
      <c r="D32" s="59"/>
      <c r="E32" s="10"/>
      <c r="F32" s="59"/>
      <c r="G32" s="59"/>
      <c r="H32" s="59"/>
      <c r="I32" s="57"/>
      <c r="J32" s="57"/>
      <c r="K32" s="57"/>
      <c r="L32" s="76"/>
      <c r="EQ32" s="60" t="s">
        <v>75</v>
      </c>
      <c r="ER32" s="63" t="s">
        <v>61</v>
      </c>
    </row>
    <row r="33" spans="1:148" s="7" customFormat="1" ht="20.25" customHeight="1" x14ac:dyDescent="0.2">
      <c r="A33" s="33">
        <f>COUNTIF($E$11:E33,"Información")</f>
        <v>12</v>
      </c>
      <c r="B33" s="11"/>
      <c r="C33" s="59"/>
      <c r="D33" s="59"/>
      <c r="E33" s="10"/>
      <c r="F33" s="59"/>
      <c r="G33" s="59"/>
      <c r="H33" s="59"/>
      <c r="I33" s="57"/>
      <c r="J33" s="57"/>
      <c r="K33" s="57"/>
      <c r="L33" s="76"/>
      <c r="EQ33" s="60" t="s">
        <v>76</v>
      </c>
      <c r="ER33" s="63" t="s">
        <v>77</v>
      </c>
    </row>
    <row r="34" spans="1:148" s="7" customFormat="1" ht="20.25" customHeight="1" x14ac:dyDescent="0.2">
      <c r="A34" s="33">
        <f>COUNTIF($E$11:E34,"Información")</f>
        <v>12</v>
      </c>
      <c r="B34" s="11"/>
      <c r="C34" s="59"/>
      <c r="D34" s="59"/>
      <c r="E34" s="10"/>
      <c r="F34" s="59"/>
      <c r="G34" s="59"/>
      <c r="H34" s="59"/>
      <c r="I34" s="57"/>
      <c r="J34" s="57"/>
      <c r="K34" s="57"/>
      <c r="L34" s="76"/>
      <c r="EQ34" s="60" t="s">
        <v>78</v>
      </c>
      <c r="ER34" s="63" t="s">
        <v>61</v>
      </c>
    </row>
    <row r="35" spans="1:148" s="7" customFormat="1" ht="20.25" customHeight="1" x14ac:dyDescent="0.2">
      <c r="A35" s="33">
        <f>COUNTIF($E$11:E35,"Información")</f>
        <v>12</v>
      </c>
      <c r="B35" s="11"/>
      <c r="C35" s="59"/>
      <c r="D35" s="59"/>
      <c r="E35" s="10"/>
      <c r="F35" s="59"/>
      <c r="G35" s="59"/>
      <c r="H35" s="59"/>
      <c r="I35" s="57"/>
      <c r="J35" s="57"/>
      <c r="K35" s="57"/>
      <c r="L35" s="76"/>
      <c r="EQ35" s="64" t="s">
        <v>79</v>
      </c>
      <c r="ER35" s="63" t="s">
        <v>80</v>
      </c>
    </row>
    <row r="36" spans="1:148" s="7" customFormat="1" ht="20.25" customHeight="1" x14ac:dyDescent="0.2">
      <c r="A36" s="33">
        <f>COUNTIF($E$11:E36,"Información")</f>
        <v>12</v>
      </c>
      <c r="B36" s="11"/>
      <c r="C36" s="59"/>
      <c r="D36" s="59"/>
      <c r="E36" s="10"/>
      <c r="F36" s="56"/>
      <c r="G36" s="56"/>
      <c r="H36" s="56"/>
      <c r="I36" s="57"/>
      <c r="J36" s="57"/>
      <c r="K36" s="57"/>
      <c r="L36" s="76"/>
      <c r="EQ36" s="60" t="s">
        <v>81</v>
      </c>
      <c r="ER36" s="65" t="s">
        <v>82</v>
      </c>
    </row>
    <row r="37" spans="1:148" s="7" customFormat="1" ht="20.25" customHeight="1" x14ac:dyDescent="0.2">
      <c r="A37" s="33">
        <f>COUNTIF($E$11:E37,"Información")</f>
        <v>12</v>
      </c>
      <c r="B37" s="11"/>
      <c r="C37" s="59"/>
      <c r="D37" s="59"/>
      <c r="E37" s="10"/>
      <c r="F37" s="56"/>
      <c r="G37" s="56"/>
      <c r="H37" s="56"/>
      <c r="I37" s="57"/>
      <c r="J37" s="57"/>
      <c r="K37" s="57"/>
      <c r="L37" s="76"/>
      <c r="EQ37" s="60" t="s">
        <v>83</v>
      </c>
      <c r="ER37" s="63" t="s">
        <v>84</v>
      </c>
    </row>
    <row r="38" spans="1:148" s="7" customFormat="1" ht="20.25" customHeight="1" x14ac:dyDescent="0.2">
      <c r="A38" s="33">
        <f>COUNTIF($E$11:E38,"Información")</f>
        <v>12</v>
      </c>
      <c r="B38" s="11"/>
      <c r="C38" s="13"/>
      <c r="D38" s="13"/>
      <c r="E38" s="10"/>
      <c r="F38" s="26"/>
      <c r="G38" s="26"/>
      <c r="H38" s="26"/>
      <c r="I38" s="52"/>
      <c r="J38" s="52"/>
      <c r="K38" s="52"/>
      <c r="L38" s="76"/>
      <c r="EQ38" s="60" t="s">
        <v>85</v>
      </c>
      <c r="ER38" s="66" t="s">
        <v>86</v>
      </c>
    </row>
    <row r="39" spans="1:148" s="7" customFormat="1" ht="20.25" customHeight="1" x14ac:dyDescent="0.2">
      <c r="A39" s="33">
        <f>COUNTIF($E$11:E39,"Información")</f>
        <v>12</v>
      </c>
      <c r="B39" s="11"/>
      <c r="C39" s="13"/>
      <c r="D39" s="13"/>
      <c r="E39" s="10"/>
      <c r="F39" s="10"/>
      <c r="G39" s="13"/>
      <c r="H39" s="13"/>
      <c r="I39" s="13"/>
      <c r="J39" s="13"/>
      <c r="K39" s="13"/>
      <c r="L39" s="30"/>
      <c r="EQ39" s="64" t="s">
        <v>87</v>
      </c>
      <c r="ER39" s="63" t="s">
        <v>88</v>
      </c>
    </row>
    <row r="40" spans="1:148" s="7" customFormat="1" ht="20.25" customHeight="1" x14ac:dyDescent="0.2">
      <c r="A40" s="33">
        <f>COUNTIF($E$11:E40,"Información")</f>
        <v>12</v>
      </c>
      <c r="B40" s="11"/>
      <c r="C40" s="13"/>
      <c r="D40" s="13"/>
      <c r="E40" s="10"/>
      <c r="F40" s="10"/>
      <c r="G40" s="13"/>
      <c r="H40" s="13"/>
      <c r="I40" s="13"/>
      <c r="J40" s="13"/>
      <c r="K40" s="13"/>
      <c r="L40" s="30"/>
      <c r="EQ40" s="60" t="s">
        <v>89</v>
      </c>
      <c r="ER40" s="63" t="s">
        <v>84</v>
      </c>
    </row>
    <row r="41" spans="1:148" s="7" customFormat="1" ht="20.25" customHeight="1" x14ac:dyDescent="0.2">
      <c r="A41" s="33">
        <f>COUNTIF($E$11:E41,"Información")</f>
        <v>12</v>
      </c>
      <c r="B41" s="11"/>
      <c r="C41" s="13"/>
      <c r="D41" s="13"/>
      <c r="E41" s="10"/>
      <c r="F41" s="10"/>
      <c r="G41" s="13"/>
      <c r="H41" s="13"/>
      <c r="I41" s="13"/>
      <c r="J41" s="13"/>
      <c r="K41" s="13"/>
      <c r="L41" s="30"/>
      <c r="EQ41" s="60" t="s">
        <v>90</v>
      </c>
      <c r="ER41" s="65" t="s">
        <v>91</v>
      </c>
    </row>
    <row r="42" spans="1:148" s="7" customFormat="1" ht="20.25" customHeight="1" x14ac:dyDescent="0.2">
      <c r="A42" s="33">
        <f>COUNTIF($E$11:E42,"Información")</f>
        <v>12</v>
      </c>
      <c r="B42" s="11"/>
      <c r="C42" s="12"/>
      <c r="D42" s="13"/>
      <c r="E42" s="10"/>
      <c r="F42" s="10"/>
      <c r="G42" s="13"/>
      <c r="H42" s="13"/>
      <c r="I42" s="13"/>
      <c r="J42" s="13"/>
      <c r="K42" s="13"/>
      <c r="L42" s="30"/>
      <c r="EQ42" s="60" t="s">
        <v>92</v>
      </c>
      <c r="ER42" s="63" t="s">
        <v>93</v>
      </c>
    </row>
    <row r="43" spans="1:148" s="7" customFormat="1" ht="20.25" customHeight="1" x14ac:dyDescent="0.2">
      <c r="A43" s="33">
        <f>COUNTIF($E$11:E43,"Información")</f>
        <v>12</v>
      </c>
      <c r="B43" s="11"/>
      <c r="C43" s="12"/>
      <c r="D43" s="13"/>
      <c r="E43" s="10"/>
      <c r="F43" s="10"/>
      <c r="G43" s="13"/>
      <c r="H43" s="13"/>
      <c r="I43" s="13"/>
      <c r="J43" s="13"/>
      <c r="K43" s="13"/>
      <c r="L43" s="30"/>
      <c r="EQ43" s="64" t="s">
        <v>94</v>
      </c>
      <c r="ER43" s="63" t="s">
        <v>95</v>
      </c>
    </row>
    <row r="44" spans="1:148" s="7" customFormat="1" ht="20.25" customHeight="1" x14ac:dyDescent="0.2">
      <c r="A44" s="33">
        <f>COUNTIF($E$11:E44,"Información")</f>
        <v>12</v>
      </c>
      <c r="B44" s="11"/>
      <c r="C44" s="12"/>
      <c r="D44" s="13"/>
      <c r="E44" s="10"/>
      <c r="F44" s="10"/>
      <c r="G44" s="13"/>
      <c r="H44" s="13"/>
      <c r="I44" s="13"/>
      <c r="J44" s="13"/>
      <c r="K44" s="13"/>
      <c r="L44" s="30"/>
      <c r="EQ44" s="64" t="s">
        <v>96</v>
      </c>
      <c r="ER44" s="63" t="s">
        <v>95</v>
      </c>
    </row>
    <row r="45" spans="1:148" s="7" customFormat="1" ht="20.25" customHeight="1" x14ac:dyDescent="0.2">
      <c r="A45" s="33">
        <f>COUNTIF($E$11:E45,"Información")</f>
        <v>12</v>
      </c>
      <c r="B45" s="11"/>
      <c r="C45" s="12"/>
      <c r="D45" s="13"/>
      <c r="E45" s="10"/>
      <c r="F45" s="10"/>
      <c r="G45" s="13"/>
      <c r="H45" s="13"/>
      <c r="I45" s="13"/>
      <c r="J45" s="13"/>
      <c r="K45" s="13"/>
      <c r="L45" s="30"/>
      <c r="EQ45" s="64" t="s">
        <v>97</v>
      </c>
      <c r="ER45" s="63" t="s">
        <v>95</v>
      </c>
    </row>
    <row r="46" spans="1:148" s="7" customFormat="1" ht="20.25" customHeight="1" x14ac:dyDescent="0.2">
      <c r="A46" s="33">
        <f>COUNTIF($E$11:E46,"Información")</f>
        <v>12</v>
      </c>
      <c r="B46" s="11"/>
      <c r="C46" s="12"/>
      <c r="D46" s="13"/>
      <c r="E46" s="10"/>
      <c r="F46" s="10"/>
      <c r="G46" s="13"/>
      <c r="H46" s="13"/>
      <c r="I46" s="13"/>
      <c r="J46" s="13"/>
      <c r="K46" s="13"/>
      <c r="L46" s="30"/>
      <c r="EQ46" s="64" t="s">
        <v>98</v>
      </c>
      <c r="ER46" s="63" t="s">
        <v>95</v>
      </c>
    </row>
    <row r="47" spans="1:148" s="7" customFormat="1" ht="20.25" customHeight="1" x14ac:dyDescent="0.2">
      <c r="A47" s="33">
        <f>COUNTIF($E$11:E47,"Información")</f>
        <v>12</v>
      </c>
      <c r="B47" s="11"/>
      <c r="C47" s="12"/>
      <c r="D47" s="13"/>
      <c r="E47" s="10"/>
      <c r="F47" s="10"/>
      <c r="G47" s="13"/>
      <c r="H47" s="13"/>
      <c r="I47" s="13"/>
      <c r="J47" s="13"/>
      <c r="K47" s="13"/>
      <c r="L47" s="30"/>
      <c r="EQ47" s="64" t="s">
        <v>99</v>
      </c>
      <c r="ER47" s="63" t="s">
        <v>95</v>
      </c>
    </row>
    <row r="48" spans="1:148" s="7" customFormat="1" ht="20.25" customHeight="1" x14ac:dyDescent="0.2">
      <c r="A48" s="33">
        <f>COUNTIF($E$11:E48,"Información")</f>
        <v>12</v>
      </c>
      <c r="B48" s="11"/>
      <c r="C48" s="12"/>
      <c r="D48" s="13"/>
      <c r="E48" s="10"/>
      <c r="F48" s="10"/>
      <c r="G48" s="13"/>
      <c r="H48" s="13"/>
      <c r="I48" s="13"/>
      <c r="J48" s="13"/>
      <c r="K48" s="13"/>
      <c r="L48" s="30"/>
      <c r="EQ48" s="64" t="s">
        <v>100</v>
      </c>
      <c r="ER48" s="63" t="s">
        <v>95</v>
      </c>
    </row>
    <row r="49" spans="1:148" s="7" customFormat="1" ht="20.25" customHeight="1" x14ac:dyDescent="0.2">
      <c r="A49" s="33">
        <f>COUNTIF($E$11:E49,"Información")</f>
        <v>12</v>
      </c>
      <c r="B49" s="11"/>
      <c r="C49" s="12"/>
      <c r="D49" s="13"/>
      <c r="E49" s="10"/>
      <c r="F49" s="10"/>
      <c r="G49" s="13"/>
      <c r="H49" s="13"/>
      <c r="I49" s="13"/>
      <c r="J49" s="13"/>
      <c r="K49" s="13"/>
      <c r="L49" s="30"/>
      <c r="EQ49" s="60" t="s">
        <v>101</v>
      </c>
      <c r="ER49" s="63" t="s">
        <v>95</v>
      </c>
    </row>
    <row r="50" spans="1:148" s="7" customFormat="1" ht="20.25" customHeight="1" x14ac:dyDescent="0.2">
      <c r="A50" s="33">
        <f>COUNTIF($E$11:E50,"Información")</f>
        <v>12</v>
      </c>
      <c r="B50" s="11"/>
      <c r="C50" s="12"/>
      <c r="D50" s="13"/>
      <c r="E50" s="10"/>
      <c r="F50" s="10"/>
      <c r="G50" s="13"/>
      <c r="H50" s="13"/>
      <c r="I50" s="13"/>
      <c r="J50" s="13"/>
      <c r="K50" s="13"/>
      <c r="L50" s="30"/>
      <c r="EQ50" s="60" t="s">
        <v>102</v>
      </c>
      <c r="ER50" s="63" t="s">
        <v>95</v>
      </c>
    </row>
    <row r="51" spans="1:148" s="7" customFormat="1" ht="20.25" customHeight="1" x14ac:dyDescent="0.2">
      <c r="A51" s="33">
        <f>COUNTIF($E$11:E51,"Información")</f>
        <v>12</v>
      </c>
      <c r="B51" s="11"/>
      <c r="C51" s="12"/>
      <c r="D51" s="13"/>
      <c r="E51" s="10"/>
      <c r="F51" s="10"/>
      <c r="G51" s="13"/>
      <c r="H51" s="13"/>
      <c r="I51" s="13"/>
      <c r="J51" s="13"/>
      <c r="K51" s="13"/>
      <c r="L51" s="30"/>
    </row>
    <row r="52" spans="1:148" s="7" customFormat="1" ht="20.25" customHeight="1" x14ac:dyDescent="0.2">
      <c r="A52" s="33">
        <f>COUNTIF($E$11:E52,"Información")</f>
        <v>12</v>
      </c>
      <c r="B52" s="11"/>
      <c r="C52" s="12"/>
      <c r="D52" s="13"/>
      <c r="E52" s="10"/>
      <c r="F52" s="10"/>
      <c r="G52" s="13"/>
      <c r="H52" s="13"/>
      <c r="I52" s="13"/>
      <c r="J52" s="13"/>
      <c r="K52" s="13"/>
      <c r="L52" s="30"/>
    </row>
    <row r="53" spans="1:148" s="7" customFormat="1" ht="20.25" customHeight="1" x14ac:dyDescent="0.2">
      <c r="A53" s="33">
        <f>COUNTIF($E$11:E53,"Información")</f>
        <v>12</v>
      </c>
      <c r="B53" s="11"/>
      <c r="C53" s="12"/>
      <c r="D53" s="13"/>
      <c r="E53" s="10"/>
      <c r="F53" s="10"/>
      <c r="G53" s="13"/>
      <c r="H53" s="13"/>
      <c r="I53" s="13"/>
      <c r="J53" s="13"/>
      <c r="K53" s="13"/>
      <c r="L53" s="30"/>
    </row>
    <row r="54" spans="1:148" s="7" customFormat="1" ht="20.25" customHeight="1" x14ac:dyDescent="0.2">
      <c r="A54" s="33">
        <f>COUNTIF($E$11:E54,"Información")</f>
        <v>12</v>
      </c>
      <c r="B54" s="11"/>
      <c r="C54" s="12"/>
      <c r="D54" s="13"/>
      <c r="E54" s="10"/>
      <c r="F54" s="10"/>
      <c r="G54" s="13"/>
      <c r="H54" s="13"/>
      <c r="I54" s="13"/>
      <c r="J54" s="13"/>
      <c r="K54" s="13"/>
      <c r="L54" s="30"/>
    </row>
    <row r="55" spans="1:148" s="7" customFormat="1" ht="20.25" customHeight="1" x14ac:dyDescent="0.2">
      <c r="A55" s="33">
        <f>COUNTIF($E$11:E55,"Información")</f>
        <v>12</v>
      </c>
      <c r="B55" s="11"/>
      <c r="C55" s="12"/>
      <c r="D55" s="13"/>
      <c r="E55" s="10"/>
      <c r="F55" s="10"/>
      <c r="G55" s="13"/>
      <c r="H55" s="13"/>
      <c r="I55" s="13"/>
      <c r="J55" s="13"/>
      <c r="K55" s="13"/>
      <c r="L55" s="30"/>
    </row>
    <row r="56" spans="1:148" s="7" customFormat="1" ht="20.25" customHeight="1" x14ac:dyDescent="0.2">
      <c r="A56" s="33">
        <f>COUNTIF($E$11:E56,"Información")</f>
        <v>12</v>
      </c>
      <c r="B56" s="11"/>
      <c r="C56" s="12"/>
      <c r="D56" s="13"/>
      <c r="E56" s="10"/>
      <c r="F56" s="10"/>
      <c r="G56" s="13"/>
      <c r="H56" s="13"/>
      <c r="I56" s="13"/>
      <c r="J56" s="13"/>
      <c r="K56" s="13"/>
      <c r="L56" s="30"/>
    </row>
    <row r="57" spans="1:148" s="7" customFormat="1" ht="20.25" customHeight="1" x14ac:dyDescent="0.2">
      <c r="A57" s="33">
        <f>COUNTIF($E$11:E57,"Información")</f>
        <v>12</v>
      </c>
      <c r="B57" s="14"/>
      <c r="C57" s="15"/>
      <c r="D57" s="17"/>
      <c r="E57" s="16"/>
      <c r="F57" s="16"/>
      <c r="G57" s="17"/>
      <c r="H57" s="17"/>
      <c r="I57" s="17"/>
      <c r="J57" s="17"/>
      <c r="K57" s="17"/>
      <c r="L57" s="31"/>
    </row>
    <row r="58" spans="1:148" s="7" customFormat="1" ht="20.25" customHeight="1" x14ac:dyDescent="0.2">
      <c r="A58" s="33">
        <f>COUNTIF($E$11:E58,"Información")</f>
        <v>12</v>
      </c>
      <c r="B58" s="14"/>
      <c r="C58" s="15"/>
      <c r="D58" s="17"/>
      <c r="E58" s="16"/>
      <c r="F58" s="16"/>
      <c r="G58" s="17"/>
      <c r="H58" s="17"/>
      <c r="I58" s="17"/>
      <c r="J58" s="17"/>
      <c r="K58" s="17"/>
      <c r="L58" s="31"/>
    </row>
    <row r="59" spans="1:148" s="7" customFormat="1" ht="20.25" customHeight="1" x14ac:dyDescent="0.2">
      <c r="A59" s="33">
        <f>COUNTIF($E$11:E59,"Información")</f>
        <v>12</v>
      </c>
      <c r="B59" s="14"/>
      <c r="C59" s="15"/>
      <c r="D59" s="17"/>
      <c r="E59" s="16"/>
      <c r="F59" s="16"/>
      <c r="G59" s="17"/>
      <c r="H59" s="17"/>
      <c r="I59" s="17"/>
      <c r="J59" s="17"/>
      <c r="K59" s="17"/>
      <c r="L59" s="31"/>
    </row>
    <row r="60" spans="1:148" s="7" customFormat="1" ht="20.25" customHeight="1" x14ac:dyDescent="0.2">
      <c r="A60" s="33">
        <f>COUNTIF($E$11:E60,"Información")</f>
        <v>12</v>
      </c>
      <c r="B60" s="14"/>
      <c r="C60" s="15"/>
      <c r="D60" s="17"/>
      <c r="E60" s="16"/>
      <c r="F60" s="16"/>
      <c r="G60" s="17"/>
      <c r="H60" s="17"/>
      <c r="I60" s="17"/>
      <c r="J60" s="17"/>
      <c r="K60" s="17"/>
      <c r="L60" s="31"/>
    </row>
    <row r="61" spans="1:148" s="7" customFormat="1" ht="20.25" customHeight="1" x14ac:dyDescent="0.2">
      <c r="A61" s="33">
        <f>COUNTIF($E$11:E61,"Información")</f>
        <v>12</v>
      </c>
      <c r="B61" s="14"/>
      <c r="C61" s="15"/>
      <c r="D61" s="17"/>
      <c r="E61" s="16"/>
      <c r="F61" s="16"/>
      <c r="G61" s="17"/>
      <c r="H61" s="17"/>
      <c r="I61" s="17"/>
      <c r="J61" s="17"/>
      <c r="K61" s="17"/>
      <c r="L61" s="31"/>
    </row>
    <row r="62" spans="1:148" s="7" customFormat="1" ht="20.25" customHeight="1" thickBot="1" x14ac:dyDescent="0.25">
      <c r="A62" s="33">
        <f>COUNTIF($E$11:E62,"Información")</f>
        <v>12</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J2" zoomScale="80" zoomScaleNormal="80" zoomScalePageLayoutView="96" workbookViewId="0">
      <selection activeCell="W7" sqref="W7:AA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1" t="s">
        <v>34</v>
      </c>
      <c r="Z1" s="163"/>
      <c r="AA1" s="161" t="str">
        <f>+'01-Inventario de Activos'!L1</f>
        <v>1313-F09</v>
      </c>
    </row>
    <row r="2" spans="1:30" ht="18.75" x14ac:dyDescent="0.2">
      <c r="B2" s="211" t="s">
        <v>3</v>
      </c>
      <c r="C2" s="211"/>
      <c r="D2" s="211"/>
      <c r="E2" s="211"/>
      <c r="F2" s="211"/>
      <c r="G2" s="211"/>
      <c r="H2" s="211"/>
      <c r="I2" s="211"/>
      <c r="J2" s="211"/>
      <c r="K2" s="211"/>
      <c r="L2" s="211"/>
      <c r="M2" s="211"/>
      <c r="N2" s="211"/>
      <c r="O2" s="211"/>
      <c r="P2" s="211"/>
      <c r="Q2" s="211"/>
      <c r="R2" s="211"/>
      <c r="S2" s="211"/>
      <c r="T2" s="211"/>
      <c r="U2" s="211"/>
      <c r="V2" s="211"/>
      <c r="W2" s="211"/>
      <c r="X2" s="22"/>
      <c r="Y2" s="161" t="s">
        <v>35</v>
      </c>
      <c r="Z2" s="163"/>
      <c r="AA2" s="161">
        <f>+'01-Inventario de Activos'!L2</f>
        <v>3</v>
      </c>
    </row>
    <row r="3" spans="1:30" ht="18.75" x14ac:dyDescent="0.2">
      <c r="E3" s="6"/>
      <c r="F3" s="6"/>
      <c r="G3" s="6"/>
      <c r="H3" s="6"/>
      <c r="I3" s="4"/>
      <c r="J3" s="4"/>
      <c r="K3" s="4"/>
      <c r="L3" s="4"/>
      <c r="M3" s="4"/>
      <c r="N3" s="4"/>
      <c r="O3" s="4"/>
      <c r="P3" s="4"/>
      <c r="Q3" s="4"/>
      <c r="R3" s="4"/>
      <c r="S3" s="4"/>
      <c r="T3" s="4"/>
      <c r="U3" s="4"/>
      <c r="V3" s="4"/>
      <c r="W3" s="4"/>
      <c r="X3" s="4"/>
      <c r="Y3" s="161" t="s">
        <v>36</v>
      </c>
      <c r="Z3" s="163"/>
      <c r="AA3" s="164">
        <f>+'01-Inventario de Activos'!L3</f>
        <v>43944</v>
      </c>
    </row>
    <row r="4" spans="1:30" ht="18.75" x14ac:dyDescent="0.2">
      <c r="B4" s="211" t="s">
        <v>23</v>
      </c>
      <c r="C4" s="211"/>
      <c r="D4" s="211"/>
      <c r="E4" s="211"/>
      <c r="F4" s="211"/>
      <c r="G4" s="211"/>
      <c r="H4" s="211"/>
      <c r="I4" s="211"/>
      <c r="J4" s="211"/>
      <c r="K4" s="211"/>
      <c r="L4" s="211"/>
      <c r="M4" s="211"/>
      <c r="N4" s="211"/>
      <c r="O4" s="211"/>
      <c r="P4" s="211"/>
      <c r="Q4" s="211"/>
      <c r="R4" s="211"/>
      <c r="S4" s="211"/>
      <c r="T4" s="211"/>
      <c r="U4" s="211"/>
      <c r="V4" s="211"/>
      <c r="W4" s="211"/>
      <c r="X4" s="22"/>
      <c r="Y4" s="161" t="s">
        <v>37</v>
      </c>
      <c r="Z4" s="163"/>
      <c r="AA4" s="165" t="s">
        <v>202</v>
      </c>
    </row>
    <row r="5" spans="1:30" hidden="1" x14ac:dyDescent="0.2"/>
    <row r="6" spans="1:30" ht="13.5" customHeight="1" thickBot="1" x14ac:dyDescent="0.25"/>
    <row r="7" spans="1:30" s="7" customFormat="1" ht="30" customHeight="1" thickBot="1" x14ac:dyDescent="0.25">
      <c r="B7" s="214" t="s">
        <v>43</v>
      </c>
      <c r="C7" s="215"/>
      <c r="D7" s="216" t="str">
        <f>+'01-Inventario de Activos'!D8</f>
        <v>Facultad de Ciencias de la Educación</v>
      </c>
      <c r="E7" s="217"/>
      <c r="F7" s="217"/>
      <c r="G7" s="217"/>
      <c r="H7" s="217"/>
      <c r="I7" s="217"/>
      <c r="J7" s="218" t="s">
        <v>103</v>
      </c>
      <c r="K7" s="218"/>
      <c r="L7" s="218"/>
      <c r="M7" s="229" t="str">
        <f>+'01-Inventario de Activos'!I8</f>
        <v>Gonzaga Castro Arboleda</v>
      </c>
      <c r="N7" s="230"/>
      <c r="O7" s="230"/>
      <c r="P7" s="230"/>
      <c r="Q7" s="230"/>
      <c r="R7" s="231"/>
      <c r="S7" s="232" t="s">
        <v>13</v>
      </c>
      <c r="T7" s="233"/>
      <c r="U7" s="233"/>
      <c r="V7" s="233"/>
      <c r="W7" s="354">
        <v>43066</v>
      </c>
      <c r="X7" s="355"/>
      <c r="Y7" s="355"/>
      <c r="Z7" s="355"/>
      <c r="AA7" s="356"/>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40" t="s">
        <v>12</v>
      </c>
      <c r="C9" s="241"/>
      <c r="D9" s="241"/>
      <c r="E9" s="241"/>
      <c r="F9" s="241"/>
      <c r="G9" s="240" t="s">
        <v>18</v>
      </c>
      <c r="H9" s="242"/>
      <c r="I9" s="222" t="s">
        <v>8</v>
      </c>
      <c r="J9" s="222"/>
      <c r="K9" s="222"/>
      <c r="L9" s="222"/>
      <c r="M9" s="223"/>
      <c r="N9" s="236" t="s">
        <v>4</v>
      </c>
      <c r="O9" s="218"/>
      <c r="P9" s="218"/>
      <c r="Q9" s="218"/>
      <c r="R9" s="218"/>
      <c r="S9" s="218"/>
      <c r="T9" s="218"/>
      <c r="U9" s="218"/>
      <c r="V9" s="218"/>
      <c r="W9" s="218"/>
      <c r="X9" s="218"/>
      <c r="Y9" s="218"/>
      <c r="Z9" s="218"/>
      <c r="AA9" s="237"/>
      <c r="AD9" s="72"/>
    </row>
    <row r="10" spans="1:30" s="7" customFormat="1" ht="28.5" customHeight="1" x14ac:dyDescent="0.2">
      <c r="A10" s="46"/>
      <c r="B10" s="234" t="s">
        <v>9</v>
      </c>
      <c r="C10" s="219" t="s">
        <v>10</v>
      </c>
      <c r="D10" s="219" t="s">
        <v>5</v>
      </c>
      <c r="E10" s="227" t="s">
        <v>24</v>
      </c>
      <c r="F10" s="212" t="s">
        <v>27</v>
      </c>
      <c r="G10" s="212" t="s">
        <v>17</v>
      </c>
      <c r="H10" s="212" t="s">
        <v>11</v>
      </c>
      <c r="I10" s="219" t="s">
        <v>29</v>
      </c>
      <c r="J10" s="219"/>
      <c r="K10" s="219"/>
      <c r="L10" s="220" t="s">
        <v>30</v>
      </c>
      <c r="M10" s="220" t="s">
        <v>25</v>
      </c>
      <c r="N10" s="224" t="s">
        <v>0</v>
      </c>
      <c r="O10" s="225"/>
      <c r="P10" s="225"/>
      <c r="Q10" s="225"/>
      <c r="R10" s="225"/>
      <c r="S10" s="226"/>
      <c r="T10" s="235" t="s">
        <v>1</v>
      </c>
      <c r="U10" s="235"/>
      <c r="V10" s="235"/>
      <c r="W10" s="235" t="s">
        <v>2</v>
      </c>
      <c r="X10" s="235"/>
      <c r="Y10" s="235"/>
      <c r="Z10" s="238" t="s">
        <v>7</v>
      </c>
      <c r="AA10" s="239"/>
    </row>
    <row r="11" spans="1:30" s="7" customFormat="1" ht="46.5" customHeight="1" thickBot="1" x14ac:dyDescent="0.25">
      <c r="A11" s="47"/>
      <c r="B11" s="195"/>
      <c r="C11" s="196"/>
      <c r="D11" s="196"/>
      <c r="E11" s="228"/>
      <c r="F11" s="213"/>
      <c r="G11" s="213"/>
      <c r="H11" s="213"/>
      <c r="I11" s="77" t="s">
        <v>28</v>
      </c>
      <c r="J11" s="48" t="s">
        <v>21</v>
      </c>
      <c r="K11" s="48" t="s">
        <v>22</v>
      </c>
      <c r="L11" s="221"/>
      <c r="M11" s="221"/>
      <c r="N11" s="77" t="s">
        <v>6</v>
      </c>
      <c r="O11" s="77" t="s">
        <v>14</v>
      </c>
      <c r="P11" s="77" t="s">
        <v>19</v>
      </c>
      <c r="Q11" s="78" t="s">
        <v>32</v>
      </c>
      <c r="R11" s="78" t="s">
        <v>31</v>
      </c>
      <c r="S11" s="78" t="s">
        <v>26</v>
      </c>
      <c r="T11" s="77" t="s">
        <v>6</v>
      </c>
      <c r="U11" s="36" t="s">
        <v>14</v>
      </c>
      <c r="V11" s="77" t="s">
        <v>19</v>
      </c>
      <c r="W11" s="77" t="s">
        <v>6</v>
      </c>
      <c r="X11" s="77" t="s">
        <v>14</v>
      </c>
      <c r="Y11" s="77" t="s">
        <v>19</v>
      </c>
      <c r="Z11" s="77" t="s">
        <v>15</v>
      </c>
      <c r="AA11" s="49" t="s">
        <v>6</v>
      </c>
    </row>
    <row r="12" spans="1:30" s="7" customFormat="1" ht="220.5" x14ac:dyDescent="0.2">
      <c r="A12" s="35">
        <f>COUNTIF($AA$11:AA12,"ALTA")</f>
        <v>0</v>
      </c>
      <c r="B12" s="39">
        <f>IFERROR(VLOOKUP(AB12,'01-Inventario de Activos'!$A$13:$L$62,2,FALSE),"")</f>
        <v>1</v>
      </c>
      <c r="C12" s="37" t="str">
        <f>IFERROR(VLOOKUP(AB12,'01-Inventario de Activos'!$A$13:$L$62,3,FALSE),"")</f>
        <v>Actas</v>
      </c>
      <c r="D12" s="37" t="str">
        <f>IFERROR(VLOOKUP(AB12,'01-Inventario de Activos'!$A$13:$L$62,4,FALSE),"")</f>
        <v>Actas Consejo de Facultad; Actas comité curricular de los programas de licenciatura, Maestrías y doctorados</v>
      </c>
      <c r="E12" s="41" t="s">
        <v>263</v>
      </c>
      <c r="F12" s="43"/>
      <c r="G12" s="37" t="str">
        <f>IFERROR(VLOOKUP(AB12,'01-Inventario de Activos'!$A$13:$L$62,8,FALSE),"")</f>
        <v>Facultad de Ciencias de la Educación, Programas de Licenciatura, programas de maestría, programas de doctorado</v>
      </c>
      <c r="H12" s="37" t="str">
        <f>IFERROR(VLOOKUP(AB12,'01-Inventario de Activos'!$A$13:$L$62,7,FALSE),"")</f>
        <v>Facultad de Ciencias de la Educación, Programas de Licenciatura, programas de maestría, programas de doctorado</v>
      </c>
      <c r="I12" s="37" t="str">
        <f>IFERROR(VLOOKUP(AB12,'01-Inventario de Activos'!$A$13:$L$62,10,FALSE),"")</f>
        <v>X</v>
      </c>
      <c r="J12" s="37" t="str">
        <f>IFERROR(VLOOKUP(AB12,'01-Inventario de Activos'!$A$13:$L$62,11,FALSE),"")</f>
        <v>X</v>
      </c>
      <c r="K12" s="37">
        <f>IFERROR(VLOOKUP(AB12,'01-Inventario de Activos'!$A$13:$L$62,12,FALSE),"")</f>
        <v>0</v>
      </c>
      <c r="L12" s="41" t="s">
        <v>264</v>
      </c>
      <c r="M12" s="41" t="s">
        <v>265</v>
      </c>
      <c r="N12" s="13" t="s">
        <v>201</v>
      </c>
      <c r="O12" s="54">
        <f t="shared" ref="O12:O25" si="0">IF(N12="RESERVADA",5,IF(N12="PÚBLICA",1,IF(N12="CLASIFICADA",3,0)))</f>
        <v>5</v>
      </c>
      <c r="P12" s="13" t="s">
        <v>282</v>
      </c>
      <c r="Q12" s="185">
        <v>43066</v>
      </c>
      <c r="R12" s="26" t="s">
        <v>283</v>
      </c>
      <c r="S12" s="53" t="s">
        <v>284</v>
      </c>
      <c r="T12" s="13" t="s">
        <v>187</v>
      </c>
      <c r="U12" s="54">
        <f t="shared" ref="U12:U25" si="1">IF(T12="ALTA",3,IF(T12="MEDIA",2,IF(T12="BAJA",1,0)))</f>
        <v>1</v>
      </c>
      <c r="V12" s="26" t="s">
        <v>291</v>
      </c>
      <c r="W12" s="26" t="s">
        <v>187</v>
      </c>
      <c r="X12" s="54">
        <f t="shared" ref="X12:X29" si="2">IF(W12="ALTA",3,IF(W12="MEDIA",2,IF(W12="BAJA",1,0)))</f>
        <v>1</v>
      </c>
      <c r="Y12" s="26" t="s">
        <v>303</v>
      </c>
      <c r="Z12" s="54">
        <f t="shared" ref="Z12:Z25" si="3">O12*U12*X12</f>
        <v>5</v>
      </c>
      <c r="AA12" s="23" t="str">
        <f>IF(Z12&gt;=12,"ALTA", IF(AND(Z12&gt;=1,Z12&lt;=4), "BAJA",IF(AND(Z12&gt;=5,Z12&lt;=10), "MEDIA","")))</f>
        <v>MEDIA</v>
      </c>
      <c r="AB12" s="34">
        <v>1</v>
      </c>
    </row>
    <row r="13" spans="1:30" s="7" customFormat="1" ht="204.75" x14ac:dyDescent="0.2">
      <c r="A13" s="35">
        <f>COUNTIF($AA$11:AA13,"ALTA")</f>
        <v>0</v>
      </c>
      <c r="B13" s="39">
        <f>IFERROR(VLOOKUP(AB13,'01-Inventario de Activos'!$A$13:$L$62,2,FALSE),"")</f>
        <v>2</v>
      </c>
      <c r="C13" s="37" t="str">
        <f>IFERROR(VLOOKUP(AB13,'01-Inventario de Activos'!$A$13:$L$62,3,FALSE),"")</f>
        <v>Contenidos programáticos</v>
      </c>
      <c r="D13" s="37" t="str">
        <f>IFERROR(VLOOKUP(AB13,'01-Inventario de Activos'!$A$13:$L$62,4,FALSE),"")</f>
        <v>Contenidos programáticos de las asignaturas de los programas de Licenciatura, Maestría y Doctorado</v>
      </c>
      <c r="E13" s="41" t="s">
        <v>263</v>
      </c>
      <c r="F13" s="43"/>
      <c r="G13" s="37" t="str">
        <f>IFERROR(VLOOKUP(AB13,'01-Inventario de Activos'!$A$13:$L$62,8,FALSE),"")</f>
        <v>Programas de Licenciatura, programas de maestría, programas de doctorado</v>
      </c>
      <c r="H13" s="37" t="str">
        <f>IFERROR(VLOOKUP(AB13,'01-Inventario de Activos'!$A$13:$L$62,7,FALSE),"")</f>
        <v>Programas de Licenciatura, programas de maestría, programas de doctorado</v>
      </c>
      <c r="I13" s="37" t="str">
        <f>IFERROR(VLOOKUP(AB13,'01-Inventario de Activos'!$A$13:$L$62,10,FALSE),"")</f>
        <v>X</v>
      </c>
      <c r="J13" s="37" t="str">
        <f>IFERROR(VLOOKUP(AB13,'01-Inventario de Activos'!$A$13:$L$62,11,FALSE),"")</f>
        <v>X</v>
      </c>
      <c r="K13" s="37">
        <f>IFERROR(VLOOKUP(AB13,'01-Inventario de Activos'!$A$13:$L$62,12,FALSE),"")</f>
        <v>0</v>
      </c>
      <c r="L13" s="41" t="s">
        <v>266</v>
      </c>
      <c r="M13" s="41" t="s">
        <v>267</v>
      </c>
      <c r="N13" s="13" t="s">
        <v>198</v>
      </c>
      <c r="O13" s="54">
        <f t="shared" si="0"/>
        <v>1</v>
      </c>
      <c r="P13" s="13" t="s">
        <v>285</v>
      </c>
      <c r="Q13" s="185">
        <v>43066</v>
      </c>
      <c r="R13" s="26" t="s">
        <v>286</v>
      </c>
      <c r="S13" s="53" t="s">
        <v>287</v>
      </c>
      <c r="T13" s="13" t="s">
        <v>187</v>
      </c>
      <c r="U13" s="54">
        <f t="shared" si="1"/>
        <v>1</v>
      </c>
      <c r="V13" s="26" t="s">
        <v>292</v>
      </c>
      <c r="W13" s="26" t="s">
        <v>187</v>
      </c>
      <c r="X13" s="54">
        <f t="shared" si="2"/>
        <v>1</v>
      </c>
      <c r="Y13" s="13" t="s">
        <v>304</v>
      </c>
      <c r="Z13" s="54">
        <f t="shared" si="3"/>
        <v>1</v>
      </c>
      <c r="AA13" s="23" t="str">
        <f t="shared" ref="AA13:AA61" si="4">IF(Z13&gt;=12,"ALTA", IF(AND(Z13&gt;=1,Z13&lt;=4), "BAJA",IF(AND(Z13&gt;=5,Z13&lt;=10), "MEDIA","")))</f>
        <v>BAJA</v>
      </c>
      <c r="AB13" s="34">
        <v>2</v>
      </c>
    </row>
    <row r="14" spans="1:30" s="7" customFormat="1" ht="141.75" x14ac:dyDescent="0.2">
      <c r="A14" s="35">
        <f>COUNTIF($AA$11:AA14,"ALTA")</f>
        <v>0</v>
      </c>
      <c r="B14" s="39">
        <f>IFERROR(VLOOKUP(AB14,'01-Inventario de Activos'!$A$13:$L$62,2,FALSE),"")</f>
        <v>3</v>
      </c>
      <c r="C14" s="37" t="str">
        <f>IFERROR(VLOOKUP(AB14,'01-Inventario de Activos'!$A$13:$L$62,3,FALSE),"")</f>
        <v>Bases de datos</v>
      </c>
      <c r="D14" s="37" t="str">
        <f>IFERROR(VLOOKUP(AB14,'01-Inventario de Activos'!$A$13:$L$62,4,FALSE),"")</f>
        <v>Información general de Docentes, Administrativos, Estudiantes y Egresados</v>
      </c>
      <c r="E14" s="41" t="s">
        <v>263</v>
      </c>
      <c r="F14" s="43"/>
      <c r="G14" s="37" t="str">
        <f>IFERROR(VLOOKUP(AB14,'01-Inventario de Activos'!$A$13:$L$62,8,FALSE),"")</f>
        <v xml:space="preserve">Facultad de Ciencias de la Educación, coordinaciones de programas de Licenciatura, Maestría y Doctorados </v>
      </c>
      <c r="H14" s="37" t="str">
        <f>IFERROR(VLOOKUP(AB14,'01-Inventario de Activos'!$A$13:$L$62,7,FALSE),"")</f>
        <v xml:space="preserve">Facultad de Ciencias de la Educación, coordinaciones de programas de Licenciatura, Maestría y Doctorados </v>
      </c>
      <c r="I14" s="37" t="str">
        <f>IFERROR(VLOOKUP(AB14,'01-Inventario de Activos'!$A$13:$L$62,10,FALSE),"")</f>
        <v>X</v>
      </c>
      <c r="J14" s="37" t="str">
        <f>IFERROR(VLOOKUP(AB14,'01-Inventario de Activos'!$A$13:$L$62,11,FALSE),"")</f>
        <v>X</v>
      </c>
      <c r="K14" s="37">
        <f>IFERROR(VLOOKUP(AB14,'01-Inventario de Activos'!$A$13:$L$62,12,FALSE),"")</f>
        <v>0</v>
      </c>
      <c r="L14" s="41" t="s">
        <v>268</v>
      </c>
      <c r="M14" s="41" t="s">
        <v>269</v>
      </c>
      <c r="N14" s="13" t="s">
        <v>200</v>
      </c>
      <c r="O14" s="54">
        <f t="shared" si="0"/>
        <v>3</v>
      </c>
      <c r="P14" s="13" t="s">
        <v>288</v>
      </c>
      <c r="Q14" s="185">
        <v>43066</v>
      </c>
      <c r="R14" s="26" t="s">
        <v>289</v>
      </c>
      <c r="S14" s="53" t="s">
        <v>287</v>
      </c>
      <c r="T14" s="13" t="s">
        <v>187</v>
      </c>
      <c r="U14" s="54">
        <f t="shared" si="1"/>
        <v>1</v>
      </c>
      <c r="V14" s="26" t="s">
        <v>293</v>
      </c>
      <c r="W14" s="26" t="s">
        <v>187</v>
      </c>
      <c r="X14" s="54">
        <f t="shared" si="2"/>
        <v>1</v>
      </c>
      <c r="Y14" s="13" t="s">
        <v>305</v>
      </c>
      <c r="Z14" s="54">
        <f t="shared" si="3"/>
        <v>3</v>
      </c>
      <c r="AA14" s="23" t="str">
        <f t="shared" si="4"/>
        <v>BAJA</v>
      </c>
      <c r="AB14" s="34">
        <v>3</v>
      </c>
    </row>
    <row r="15" spans="1:30" s="7" customFormat="1" ht="204.75" x14ac:dyDescent="0.2">
      <c r="A15" s="35">
        <f>COUNTIF($AA$11:AA15,"ALTA")</f>
        <v>0</v>
      </c>
      <c r="B15" s="39">
        <f>IFERROR(VLOOKUP(AB15,'01-Inventario de Activos'!$A$13:$L$62,2,FALSE),"")</f>
        <v>4</v>
      </c>
      <c r="C15" s="37" t="str">
        <f>IFERROR(VLOOKUP(AB15,'01-Inventario de Activos'!$A$13:$L$62,3,FALSE),"")</f>
        <v>Actos Administrativos</v>
      </c>
      <c r="D15" s="37" t="str">
        <f>IFERROR(VLOOKUP(AB15,'01-Inventario de Activos'!$A$13:$L$62,4,FALSE),"")</f>
        <v>Resoluciones y Acuerdos relacionados con procesos de  de elección, pagos de evaluadores, jurados de tesis de maestría, apoyos a estudiantes, planes de estudio, calendarios académicos y sus modificaciones.</v>
      </c>
      <c r="E15" s="41" t="s">
        <v>263</v>
      </c>
      <c r="F15" s="43"/>
      <c r="G15" s="37" t="str">
        <f>IFERROR(VLOOKUP(AB15,'01-Inventario de Activos'!$A$13:$L$62,8,FALSE),"")</f>
        <v xml:space="preserve">Facultad de Ciencias de la Educación, coordinaciones de programas de Licenciatura, Maestría y Doctorados </v>
      </c>
      <c r="H15" s="37" t="str">
        <f>IFERROR(VLOOKUP(AB15,'01-Inventario de Activos'!$A$13:$L$62,7,FALSE),"")</f>
        <v xml:space="preserve">Facultad de Ciencias de la Educación, coordinaciones de programas de Licenciatura, Maestría y Doctorados </v>
      </c>
      <c r="I15" s="37" t="str">
        <f>IFERROR(VLOOKUP(AB15,'01-Inventario de Activos'!$A$13:$L$62,10,FALSE),"")</f>
        <v>X</v>
      </c>
      <c r="J15" s="37" t="str">
        <f>IFERROR(VLOOKUP(AB15,'01-Inventario de Activos'!$A$13:$L$62,11,FALSE),"")</f>
        <v>X</v>
      </c>
      <c r="K15" s="37">
        <f>IFERROR(VLOOKUP(AB15,'01-Inventario de Activos'!$A$13:$L$62,12,FALSE),"")</f>
        <v>0</v>
      </c>
      <c r="L15" s="41" t="s">
        <v>270</v>
      </c>
      <c r="M15" s="41" t="s">
        <v>271</v>
      </c>
      <c r="N15" s="13" t="s">
        <v>198</v>
      </c>
      <c r="O15" s="54">
        <f t="shared" si="0"/>
        <v>1</v>
      </c>
      <c r="P15" s="13" t="s">
        <v>285</v>
      </c>
      <c r="Q15" s="185">
        <v>43066</v>
      </c>
      <c r="R15" s="26" t="s">
        <v>290</v>
      </c>
      <c r="S15" s="53" t="s">
        <v>287</v>
      </c>
      <c r="T15" s="13" t="s">
        <v>187</v>
      </c>
      <c r="U15" s="54">
        <f t="shared" si="1"/>
        <v>1</v>
      </c>
      <c r="V15" s="26" t="s">
        <v>294</v>
      </c>
      <c r="W15" s="26" t="s">
        <v>187</v>
      </c>
      <c r="X15" s="54">
        <f t="shared" si="2"/>
        <v>1</v>
      </c>
      <c r="Y15" s="13" t="s">
        <v>306</v>
      </c>
      <c r="Z15" s="54">
        <f t="shared" si="3"/>
        <v>1</v>
      </c>
      <c r="AA15" s="23" t="str">
        <f t="shared" si="4"/>
        <v>BAJA</v>
      </c>
      <c r="AB15" s="34">
        <v>4</v>
      </c>
    </row>
    <row r="16" spans="1:30" s="7" customFormat="1" ht="157.5" x14ac:dyDescent="0.2">
      <c r="A16" s="35">
        <f>COUNTIF($AA$11:AA16,"ALTA")</f>
        <v>0</v>
      </c>
      <c r="B16" s="39">
        <f>IFERROR(VLOOKUP(AB16,'01-Inventario de Activos'!$A$13:$L$62,2,FALSE),"")</f>
        <v>5</v>
      </c>
      <c r="C16" s="37" t="str">
        <f>IFERROR(VLOOKUP(AB16,'01-Inventario de Activos'!$A$13:$L$62,3,FALSE),"")</f>
        <v xml:space="preserve">Asignación Docente </v>
      </c>
      <c r="D16" s="37" t="str">
        <f>IFERROR(VLOOKUP(AB16,'01-Inventario de Activos'!$A$13:$L$62,4,FALSE),"")</f>
        <v xml:space="preserve">Archivo donde se encuentra la información de asignación docente del semestre </v>
      </c>
      <c r="E16" s="41" t="s">
        <v>263</v>
      </c>
      <c r="F16" s="43"/>
      <c r="G16" s="37" t="str">
        <f>IFERROR(VLOOKUP(AB16,'01-Inventario de Activos'!$A$13:$L$62,8,FALSE),"")</f>
        <v>Directores de progamas, auxiliares admnistrativos</v>
      </c>
      <c r="H16" s="37" t="str">
        <f>IFERROR(VLOOKUP(AB16,'01-Inventario de Activos'!$A$13:$L$62,7,FALSE),"")</f>
        <v>Directores de progamas, auxiliares admnistrativos</v>
      </c>
      <c r="I16" s="37">
        <f>IFERROR(VLOOKUP(AB16,'01-Inventario de Activos'!$A$13:$L$62,10,FALSE),"")</f>
        <v>0</v>
      </c>
      <c r="J16" s="37" t="str">
        <f>IFERROR(VLOOKUP(AB16,'01-Inventario de Activos'!$A$13:$L$62,11,FALSE),"")</f>
        <v>X</v>
      </c>
      <c r="K16" s="37">
        <f>IFERROR(VLOOKUP(AB16,'01-Inventario de Activos'!$A$13:$L$62,12,FALSE),"")</f>
        <v>0</v>
      </c>
      <c r="L16" s="41" t="s">
        <v>272</v>
      </c>
      <c r="M16" s="41" t="s">
        <v>273</v>
      </c>
      <c r="N16" s="13" t="s">
        <v>198</v>
      </c>
      <c r="O16" s="54">
        <f t="shared" si="0"/>
        <v>1</v>
      </c>
      <c r="P16" s="13" t="s">
        <v>285</v>
      </c>
      <c r="Q16" s="185">
        <v>43066</v>
      </c>
      <c r="R16" s="26" t="s">
        <v>283</v>
      </c>
      <c r="S16" s="53" t="s">
        <v>287</v>
      </c>
      <c r="T16" s="13" t="s">
        <v>187</v>
      </c>
      <c r="U16" s="54">
        <f t="shared" si="1"/>
        <v>1</v>
      </c>
      <c r="V16" s="13" t="s">
        <v>295</v>
      </c>
      <c r="W16" s="26" t="s">
        <v>187</v>
      </c>
      <c r="X16" s="54">
        <f t="shared" si="2"/>
        <v>1</v>
      </c>
      <c r="Y16" s="13" t="s">
        <v>307</v>
      </c>
      <c r="Z16" s="54">
        <f t="shared" si="3"/>
        <v>1</v>
      </c>
      <c r="AA16" s="23" t="str">
        <f t="shared" si="4"/>
        <v>BAJA</v>
      </c>
      <c r="AB16" s="34">
        <v>5</v>
      </c>
    </row>
    <row r="17" spans="1:28" s="7" customFormat="1" ht="173.25" x14ac:dyDescent="0.2">
      <c r="A17" s="35">
        <f>COUNTIF($AA$11:AA17,"ALTA")</f>
        <v>0</v>
      </c>
      <c r="B17" s="39">
        <f>IFERROR(VLOOKUP(AB17,'01-Inventario de Activos'!$A$13:$L$62,2,FALSE),"")</f>
        <v>6</v>
      </c>
      <c r="C17" s="37" t="str">
        <f>IFERROR(VLOOKUP(AB17,'01-Inventario de Activos'!$A$13:$L$62,3,FALSE),"")</f>
        <v>Documentación de acreditación, reacreditación y renovación de registro calificado</v>
      </c>
      <c r="D17" s="37" t="str">
        <f>IFERROR(VLOOKUP(AB17,'01-Inventario de Activos'!$A$13:$L$62,4,FALSE),"")</f>
        <v xml:space="preserve">Documentos que justifican  renovacion de acreditación de alta calidad, renovación de  de registros calificados </v>
      </c>
      <c r="E17" s="41" t="s">
        <v>263</v>
      </c>
      <c r="F17" s="43"/>
      <c r="G17" s="37" t="str">
        <f>IFERROR(VLOOKUP(AB17,'01-Inventario de Activos'!$A$13:$L$62,8,FALSE),"")</f>
        <v>Directores de progamas (pregrado, maestría, doctorado), auxiliares admnistrativos</v>
      </c>
      <c r="H17" s="37" t="str">
        <f>IFERROR(VLOOKUP(AB17,'01-Inventario de Activos'!$A$13:$L$62,7,FALSE),"")</f>
        <v>Directores de progamas (pregrado, maestría, doctorado), auxiliares admnistrativos</v>
      </c>
      <c r="I17" s="37" t="str">
        <f>IFERROR(VLOOKUP(AB17,'01-Inventario de Activos'!$A$13:$L$62,10,FALSE),"")</f>
        <v>X</v>
      </c>
      <c r="J17" s="37" t="str">
        <f>IFERROR(VLOOKUP(AB17,'01-Inventario de Activos'!$A$13:$L$62,11,FALSE),"")</f>
        <v>X</v>
      </c>
      <c r="K17" s="37">
        <f>IFERROR(VLOOKUP(AB17,'01-Inventario de Activos'!$A$13:$L$62,12,FALSE),"")</f>
        <v>0</v>
      </c>
      <c r="L17" s="41" t="s">
        <v>274</v>
      </c>
      <c r="M17" s="41" t="s">
        <v>275</v>
      </c>
      <c r="N17" s="13" t="s">
        <v>198</v>
      </c>
      <c r="O17" s="54">
        <f t="shared" si="0"/>
        <v>1</v>
      </c>
      <c r="P17" s="13" t="s">
        <v>285</v>
      </c>
      <c r="Q17" s="185">
        <v>43066</v>
      </c>
      <c r="R17" s="26" t="s">
        <v>283</v>
      </c>
      <c r="S17" s="53" t="s">
        <v>287</v>
      </c>
      <c r="T17" s="13" t="s">
        <v>187</v>
      </c>
      <c r="U17" s="54">
        <f t="shared" si="1"/>
        <v>1</v>
      </c>
      <c r="V17" s="13" t="s">
        <v>296</v>
      </c>
      <c r="W17" s="26" t="s">
        <v>187</v>
      </c>
      <c r="X17" s="54">
        <f t="shared" si="2"/>
        <v>1</v>
      </c>
      <c r="Y17" s="13" t="s">
        <v>308</v>
      </c>
      <c r="Z17" s="54">
        <f t="shared" si="3"/>
        <v>1</v>
      </c>
      <c r="AA17" s="23" t="str">
        <f t="shared" si="4"/>
        <v>BAJA</v>
      </c>
      <c r="AB17" s="34">
        <v>6</v>
      </c>
    </row>
    <row r="18" spans="1:28" s="7" customFormat="1" ht="94.5" x14ac:dyDescent="0.2">
      <c r="A18" s="35">
        <f>COUNTIF($AA$11:AA18,"ALTA")</f>
        <v>0</v>
      </c>
      <c r="B18" s="39">
        <f>IFERROR(VLOOKUP(AB18,'01-Inventario de Activos'!$A$13:$L$62,2,FALSE),"")</f>
        <v>7</v>
      </c>
      <c r="C18" s="37" t="str">
        <f>IFERROR(VLOOKUP(AB18,'01-Inventario de Activos'!$A$13:$L$62,3,FALSE),"")</f>
        <v>Documentación del proceso de Evaluación Docente</v>
      </c>
      <c r="D18" s="37" t="str">
        <f>IFERROR(VLOOKUP(AB18,'01-Inventario de Activos'!$A$13:$L$62,4,FALSE),"")</f>
        <v>Formatos de evaluación docente diligenciados por parte de estudiantes, profesores y Consejo de Facultad</v>
      </c>
      <c r="E18" s="41" t="s">
        <v>263</v>
      </c>
      <c r="F18" s="43"/>
      <c r="G18" s="37" t="str">
        <f>IFERROR(VLOOKUP(AB18,'01-Inventario de Activos'!$A$13:$L$62,8,FALSE),"")</f>
        <v>Facultad Ciencias de la Educación, programas de la facultad</v>
      </c>
      <c r="H18" s="37" t="str">
        <f>IFERROR(VLOOKUP(AB18,'01-Inventario de Activos'!$A$13:$L$62,7,FALSE),"")</f>
        <v>Facultad Ciencias de la Educación, programas de la facultad</v>
      </c>
      <c r="I18" s="37" t="str">
        <f>IFERROR(VLOOKUP(AB18,'01-Inventario de Activos'!$A$13:$L$62,10,FALSE),"")</f>
        <v>X</v>
      </c>
      <c r="J18" s="37" t="str">
        <f>IFERROR(VLOOKUP(AB18,'01-Inventario de Activos'!$A$13:$L$62,11,FALSE),"")</f>
        <v>X</v>
      </c>
      <c r="K18" s="37">
        <f>IFERROR(VLOOKUP(AB18,'01-Inventario de Activos'!$A$13:$L$62,12,FALSE),"")</f>
        <v>0</v>
      </c>
      <c r="L18" s="41" t="s">
        <v>276</v>
      </c>
      <c r="M18" s="41" t="s">
        <v>277</v>
      </c>
      <c r="N18" s="13" t="s">
        <v>200</v>
      </c>
      <c r="O18" s="54">
        <f t="shared" si="0"/>
        <v>3</v>
      </c>
      <c r="P18" s="13" t="s">
        <v>288</v>
      </c>
      <c r="Q18" s="185">
        <v>43066</v>
      </c>
      <c r="R18" s="26" t="s">
        <v>283</v>
      </c>
      <c r="S18" s="53" t="s">
        <v>287</v>
      </c>
      <c r="T18" s="13" t="s">
        <v>181</v>
      </c>
      <c r="U18" s="54">
        <f t="shared" si="1"/>
        <v>2</v>
      </c>
      <c r="V18" s="26" t="s">
        <v>297</v>
      </c>
      <c r="W18" s="26" t="s">
        <v>187</v>
      </c>
      <c r="X18" s="54">
        <f t="shared" si="2"/>
        <v>1</v>
      </c>
      <c r="Y18" s="13" t="s">
        <v>309</v>
      </c>
      <c r="Z18" s="54">
        <f t="shared" si="3"/>
        <v>6</v>
      </c>
      <c r="AA18" s="23" t="str">
        <f t="shared" si="4"/>
        <v>MEDIA</v>
      </c>
      <c r="AB18" s="34">
        <v>7</v>
      </c>
    </row>
    <row r="19" spans="1:28" s="7" customFormat="1" ht="110.25" x14ac:dyDescent="0.2">
      <c r="A19" s="35">
        <f>COUNTIF($AA$11:AA19,"ALTA")</f>
        <v>0</v>
      </c>
      <c r="B19" s="39">
        <f>IFERROR(VLOOKUP(AB19,'01-Inventario de Activos'!$A$13:$L$62,2,FALSE),"")</f>
        <v>8</v>
      </c>
      <c r="C19" s="37" t="str">
        <f>IFERROR(VLOOKUP(AB19,'01-Inventario de Activos'!$A$13:$L$62,3,FALSE),"")</f>
        <v>Informes de Gestión</v>
      </c>
      <c r="D19" s="37" t="str">
        <f>IFERROR(VLOOKUP(AB19,'01-Inventario de Activos'!$A$13:$L$62,4,FALSE),"")</f>
        <v>Informes de gestión directores y  decano de la Facultad</v>
      </c>
      <c r="E19" s="41" t="s">
        <v>263</v>
      </c>
      <c r="F19" s="43"/>
      <c r="G19" s="37" t="str">
        <f>IFERROR(VLOOKUP(AB19,'01-Inventario de Activos'!$A$13:$L$62,8,FALSE),"")</f>
        <v>Facultad Ciencias de la Educación, programas de la facultad</v>
      </c>
      <c r="H19" s="37" t="str">
        <f>IFERROR(VLOOKUP(AB19,'01-Inventario de Activos'!$A$13:$L$62,7,FALSE),"")</f>
        <v>Facultad Ciencias de la Educación, programas de la facultad</v>
      </c>
      <c r="I19" s="37" t="str">
        <f>IFERROR(VLOOKUP(AB19,'01-Inventario de Activos'!$A$13:$L$62,10,FALSE),"")</f>
        <v>X</v>
      </c>
      <c r="J19" s="37">
        <f>IFERROR(VLOOKUP(AB19,'01-Inventario de Activos'!$A$13:$L$62,11,FALSE),"")</f>
        <v>0</v>
      </c>
      <c r="K19" s="37">
        <f>IFERROR(VLOOKUP(AB19,'01-Inventario de Activos'!$A$13:$L$62,12,FALSE),"")</f>
        <v>0</v>
      </c>
      <c r="L19" s="41" t="s">
        <v>276</v>
      </c>
      <c r="M19" s="41" t="s">
        <v>275</v>
      </c>
      <c r="N19" s="13" t="s">
        <v>198</v>
      </c>
      <c r="O19" s="54">
        <f t="shared" si="0"/>
        <v>1</v>
      </c>
      <c r="P19" s="13" t="s">
        <v>285</v>
      </c>
      <c r="Q19" s="55">
        <v>43066</v>
      </c>
      <c r="R19" s="26" t="s">
        <v>290</v>
      </c>
      <c r="S19" s="53" t="s">
        <v>287</v>
      </c>
      <c r="T19" s="13" t="s">
        <v>187</v>
      </c>
      <c r="U19" s="54">
        <f t="shared" si="1"/>
        <v>1</v>
      </c>
      <c r="V19" s="13" t="s">
        <v>298</v>
      </c>
      <c r="W19" s="26" t="s">
        <v>187</v>
      </c>
      <c r="X19" s="54">
        <f t="shared" si="2"/>
        <v>1</v>
      </c>
      <c r="Y19" s="13" t="s">
        <v>310</v>
      </c>
      <c r="Z19" s="54">
        <f t="shared" si="3"/>
        <v>1</v>
      </c>
      <c r="AA19" s="23" t="str">
        <f t="shared" si="4"/>
        <v>BAJA</v>
      </c>
      <c r="AB19" s="34">
        <v>8</v>
      </c>
    </row>
    <row r="20" spans="1:28" s="7" customFormat="1" ht="94.5" x14ac:dyDescent="0.2">
      <c r="A20" s="35">
        <f>COUNTIF($AA$11:AA20,"ALTA")</f>
        <v>0</v>
      </c>
      <c r="B20" s="39">
        <f>IFERROR(VLOOKUP(AB20,'01-Inventario de Activos'!$A$13:$L$62,2,FALSE),"")</f>
        <v>9</v>
      </c>
      <c r="C20" s="37" t="str">
        <f>IFERROR(VLOOKUP(AB20,'01-Inventario de Activos'!$A$13:$L$62,3,FALSE),"")</f>
        <v>Hojas de vida</v>
      </c>
      <c r="D20" s="37" t="str">
        <f>IFERROR(VLOOKUP(AB20,'01-Inventario de Activos'!$A$13:$L$62,4,FALSE),"")</f>
        <v>Información para contratación de docentes hora cátedra, profesionales de proyectos</v>
      </c>
      <c r="E20" s="41" t="s">
        <v>263</v>
      </c>
      <c r="F20" s="43"/>
      <c r="G20" s="37" t="str">
        <f>IFERROR(VLOOKUP(AB20,'01-Inventario de Activos'!$A$13:$L$62,8,FALSE),"")</f>
        <v>Facultad Ciencias de la Educación, programas de la facultad</v>
      </c>
      <c r="H20" s="37" t="str">
        <f>IFERROR(VLOOKUP(AB20,'01-Inventario de Activos'!$A$13:$L$62,7,FALSE),"")</f>
        <v>Facultad Ciencias de la Educación, programas de la facultad</v>
      </c>
      <c r="I20" s="37" t="str">
        <f>IFERROR(VLOOKUP(AB20,'01-Inventario de Activos'!$A$13:$L$62,10,FALSE),"")</f>
        <v>X</v>
      </c>
      <c r="J20" s="37" t="str">
        <f>IFERROR(VLOOKUP(AB20,'01-Inventario de Activos'!$A$13:$L$62,11,FALSE),"")</f>
        <v>X</v>
      </c>
      <c r="K20" s="37">
        <f>IFERROR(VLOOKUP(AB20,'01-Inventario de Activos'!$A$13:$L$62,12,FALSE),"")</f>
        <v>0</v>
      </c>
      <c r="L20" s="41" t="s">
        <v>266</v>
      </c>
      <c r="M20" s="41" t="s">
        <v>269</v>
      </c>
      <c r="N20" s="26" t="s">
        <v>200</v>
      </c>
      <c r="O20" s="54">
        <f t="shared" si="0"/>
        <v>3</v>
      </c>
      <c r="P20" s="13" t="s">
        <v>288</v>
      </c>
      <c r="Q20" s="185">
        <v>43066</v>
      </c>
      <c r="R20" s="26" t="s">
        <v>289</v>
      </c>
      <c r="S20" s="53" t="s">
        <v>287</v>
      </c>
      <c r="T20" s="26" t="s">
        <v>187</v>
      </c>
      <c r="U20" s="54">
        <f t="shared" si="1"/>
        <v>1</v>
      </c>
      <c r="V20" s="26" t="s">
        <v>299</v>
      </c>
      <c r="W20" s="26" t="s">
        <v>187</v>
      </c>
      <c r="X20" s="54">
        <f t="shared" si="2"/>
        <v>1</v>
      </c>
      <c r="Y20" s="13" t="s">
        <v>311</v>
      </c>
      <c r="Z20" s="54">
        <f t="shared" si="3"/>
        <v>3</v>
      </c>
      <c r="AA20" s="23" t="str">
        <f t="shared" si="4"/>
        <v>BAJA</v>
      </c>
      <c r="AB20" s="34">
        <v>9</v>
      </c>
    </row>
    <row r="21" spans="1:28" s="7" customFormat="1" ht="173.25" x14ac:dyDescent="0.2">
      <c r="A21" s="35">
        <f>COUNTIF($AA$11:AA21,"ALTA")</f>
        <v>0</v>
      </c>
      <c r="B21" s="39">
        <f>IFERROR(VLOOKUP(AB21,'01-Inventario de Activos'!$A$13:$L$62,2,FALSE),"")</f>
        <v>10</v>
      </c>
      <c r="C21" s="37" t="str">
        <f>IFERROR(VLOOKUP(AB21,'01-Inventario de Activos'!$A$13:$L$62,3,FALSE),"")</f>
        <v>Documentación de procesos PQR</v>
      </c>
      <c r="D21" s="37" t="str">
        <f>IFERROR(VLOOKUP(AB21,'01-Inventario de Activos'!$A$13:$L$62,4,FALSE),"")</f>
        <v>Documentos que contienen  gestiones de PQR</v>
      </c>
      <c r="E21" s="41" t="s">
        <v>263</v>
      </c>
      <c r="F21" s="43"/>
      <c r="G21" s="37" t="str">
        <f>IFERROR(VLOOKUP(AB21,'01-Inventario de Activos'!$A$13:$L$62,8,FALSE),"")</f>
        <v>Facultad Ciencias de la Educación, programas de la facultad</v>
      </c>
      <c r="H21" s="37" t="str">
        <f>IFERROR(VLOOKUP(AB21,'01-Inventario de Activos'!$A$13:$L$62,7,FALSE),"")</f>
        <v>Facultad Ciencias de la Educación, programas de la facultad</v>
      </c>
      <c r="I21" s="37">
        <f>IFERROR(VLOOKUP(AB21,'01-Inventario de Activos'!$A$13:$L$62,10,FALSE),"")</f>
        <v>0</v>
      </c>
      <c r="J21" s="37" t="str">
        <f>IFERROR(VLOOKUP(AB21,'01-Inventario de Activos'!$A$13:$L$62,11,FALSE),"")</f>
        <v>X</v>
      </c>
      <c r="K21" s="37">
        <f>IFERROR(VLOOKUP(AB21,'01-Inventario de Activos'!$A$13:$L$62,12,FALSE),"")</f>
        <v>0</v>
      </c>
      <c r="L21" s="41" t="s">
        <v>278</v>
      </c>
      <c r="M21" s="41" t="s">
        <v>279</v>
      </c>
      <c r="N21" s="13" t="s">
        <v>200</v>
      </c>
      <c r="O21" s="54">
        <f t="shared" si="0"/>
        <v>3</v>
      </c>
      <c r="P21" s="13" t="s">
        <v>288</v>
      </c>
      <c r="Q21" s="55">
        <v>43066</v>
      </c>
      <c r="R21" s="26" t="s">
        <v>283</v>
      </c>
      <c r="S21" s="53" t="s">
        <v>287</v>
      </c>
      <c r="T21" s="13" t="s">
        <v>187</v>
      </c>
      <c r="U21" s="54">
        <f t="shared" si="1"/>
        <v>1</v>
      </c>
      <c r="V21" s="13" t="s">
        <v>300</v>
      </c>
      <c r="W21" s="26" t="s">
        <v>187</v>
      </c>
      <c r="X21" s="54">
        <f t="shared" si="2"/>
        <v>1</v>
      </c>
      <c r="Y21" s="13" t="s">
        <v>312</v>
      </c>
      <c r="Z21" s="54">
        <f t="shared" si="3"/>
        <v>3</v>
      </c>
      <c r="AA21" s="23" t="str">
        <f t="shared" si="4"/>
        <v>BAJA</v>
      </c>
      <c r="AB21" s="34">
        <v>10</v>
      </c>
    </row>
    <row r="22" spans="1:28" s="7" customFormat="1" ht="63" x14ac:dyDescent="0.2">
      <c r="A22" s="35">
        <f>COUNTIF($AA$11:AA22,"ALTA")</f>
        <v>0</v>
      </c>
      <c r="B22" s="39">
        <f>IFERROR(VLOOKUP(AB22,'01-Inventario de Activos'!$A$13:$L$62,2,FALSE),"")</f>
        <v>12</v>
      </c>
      <c r="C22" s="37" t="str">
        <f>IFERROR(VLOOKUP(AB22,'01-Inventario de Activos'!$A$13:$L$62,3,FALSE),"")</f>
        <v>Convenios</v>
      </c>
      <c r="D22" s="37" t="str">
        <f>IFERROR(VLOOKUP(AB22,'01-Inventario de Activos'!$A$13:$L$62,4,FALSE),"")</f>
        <v>Convenios con instituciones  del orden nacional e internacional</v>
      </c>
      <c r="E22" s="41" t="s">
        <v>263</v>
      </c>
      <c r="F22" s="43"/>
      <c r="G22" s="37" t="str">
        <f>IFERROR(VLOOKUP(AB22,'01-Inventario de Activos'!$A$13:$L$62,8,FALSE),"")</f>
        <v>Coordinaciones programas de la facultad</v>
      </c>
      <c r="H22" s="37" t="str">
        <f>IFERROR(VLOOKUP(AB22,'01-Inventario de Activos'!$A$13:$L$62,7,FALSE),"")</f>
        <v>Coordinaciones programas de la facultad</v>
      </c>
      <c r="I22" s="37" t="str">
        <f>IFERROR(VLOOKUP(AB22,'01-Inventario de Activos'!$A$13:$L$62,10,FALSE),"")</f>
        <v>X</v>
      </c>
      <c r="J22" s="37">
        <f>IFERROR(VLOOKUP(AB22,'01-Inventario de Activos'!$A$13:$L$62,11,FALSE),"")</f>
        <v>0</v>
      </c>
      <c r="K22" s="37">
        <f>IFERROR(VLOOKUP(AB22,'01-Inventario de Activos'!$A$13:$L$62,12,FALSE),"")</f>
        <v>0</v>
      </c>
      <c r="L22" s="41" t="s">
        <v>280</v>
      </c>
      <c r="M22" s="41" t="s">
        <v>281</v>
      </c>
      <c r="N22" s="26" t="s">
        <v>198</v>
      </c>
      <c r="O22" s="54">
        <f t="shared" si="0"/>
        <v>1</v>
      </c>
      <c r="P22" s="13" t="s">
        <v>285</v>
      </c>
      <c r="Q22" s="185">
        <v>43066</v>
      </c>
      <c r="R22" s="26" t="s">
        <v>286</v>
      </c>
      <c r="S22" s="53" t="s">
        <v>287</v>
      </c>
      <c r="T22" s="26" t="s">
        <v>187</v>
      </c>
      <c r="U22" s="54">
        <f t="shared" si="1"/>
        <v>1</v>
      </c>
      <c r="V22" s="26" t="s">
        <v>301</v>
      </c>
      <c r="W22" s="26" t="s">
        <v>187</v>
      </c>
      <c r="X22" s="54">
        <f t="shared" si="2"/>
        <v>1</v>
      </c>
      <c r="Y22" s="13" t="s">
        <v>313</v>
      </c>
      <c r="Z22" s="54">
        <f t="shared" si="3"/>
        <v>1</v>
      </c>
      <c r="AA22" s="23" t="str">
        <f t="shared" si="4"/>
        <v>BAJA</v>
      </c>
      <c r="AB22" s="34">
        <v>11</v>
      </c>
    </row>
    <row r="23" spans="1:28" s="7" customFormat="1" ht="94.5" x14ac:dyDescent="0.2">
      <c r="A23" s="35">
        <f>COUNTIF($AA$11:AA23,"ALTA")</f>
        <v>1</v>
      </c>
      <c r="B23" s="39">
        <f>IFERROR(VLOOKUP(AB23,'01-Inventario de Activos'!$A$13:$L$62,2,FALSE),"")</f>
        <v>13</v>
      </c>
      <c r="C23" s="37" t="str">
        <f>IFERROR(VLOOKUP(AB23,'01-Inventario de Activos'!$A$13:$L$62,3,FALSE),"")</f>
        <v>Documentos PEP</v>
      </c>
      <c r="D23" s="37" t="str">
        <f>IFERROR(VLOOKUP(AB23,'01-Inventario de Activos'!$A$13:$L$62,4,FALSE),"")</f>
        <v>Documentos que contienen el Proyecto Educativo del Programa PEP</v>
      </c>
      <c r="E23" s="41" t="s">
        <v>263</v>
      </c>
      <c r="F23" s="43"/>
      <c r="G23" s="37" t="str">
        <f>IFERROR(VLOOKUP(AB23,'01-Inventario de Activos'!$A$13:$L$62,8,FALSE),"")</f>
        <v>Direcciones y coordinaciones de programas académicos</v>
      </c>
      <c r="H23" s="37" t="str">
        <f>IFERROR(VLOOKUP(AB23,'01-Inventario de Activos'!$A$13:$L$62,7,FALSE),"")</f>
        <v>Direcciones y coordinaciones de programas académicos</v>
      </c>
      <c r="I23" s="37" t="str">
        <f>IFERROR(VLOOKUP(AB23,'01-Inventario de Activos'!$A$13:$L$62,10,FALSE),"")</f>
        <v>X</v>
      </c>
      <c r="J23" s="37" t="str">
        <f>IFERROR(VLOOKUP(AB23,'01-Inventario de Activos'!$A$13:$L$62,11,FALSE),"")</f>
        <v>X</v>
      </c>
      <c r="K23" s="37">
        <f>IFERROR(VLOOKUP(AB23,'01-Inventario de Activos'!$A$13:$L$62,12,FALSE),"")</f>
        <v>0</v>
      </c>
      <c r="L23" s="41" t="s">
        <v>272</v>
      </c>
      <c r="M23" s="41" t="s">
        <v>269</v>
      </c>
      <c r="N23" s="13" t="s">
        <v>200</v>
      </c>
      <c r="O23" s="54">
        <f t="shared" si="0"/>
        <v>3</v>
      </c>
      <c r="P23" s="13" t="s">
        <v>288</v>
      </c>
      <c r="Q23" s="55">
        <v>43066</v>
      </c>
      <c r="R23" s="26" t="s">
        <v>289</v>
      </c>
      <c r="S23" s="53" t="s">
        <v>287</v>
      </c>
      <c r="T23" s="13" t="s">
        <v>181</v>
      </c>
      <c r="U23" s="54">
        <f t="shared" si="1"/>
        <v>2</v>
      </c>
      <c r="V23" s="13" t="s">
        <v>302</v>
      </c>
      <c r="W23" s="13" t="s">
        <v>181</v>
      </c>
      <c r="X23" s="54">
        <f t="shared" si="2"/>
        <v>2</v>
      </c>
      <c r="Y23" s="13" t="s">
        <v>314</v>
      </c>
      <c r="Z23" s="54">
        <f t="shared" si="3"/>
        <v>12</v>
      </c>
      <c r="AA23" s="23" t="str">
        <f t="shared" si="4"/>
        <v>ALTA</v>
      </c>
      <c r="AB23" s="34">
        <v>12</v>
      </c>
    </row>
    <row r="24" spans="1:28" s="7" customFormat="1" ht="15.75" x14ac:dyDescent="0.2">
      <c r="A24" s="35">
        <f>COUNTIF($AA$11:AA24,"ALTA")</f>
        <v>1</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58"/>
      <c r="N24" s="13"/>
      <c r="O24" s="54">
        <f t="shared" si="0"/>
        <v>0</v>
      </c>
      <c r="P24" s="59"/>
      <c r="Q24" s="55"/>
      <c r="R24" s="56"/>
      <c r="S24" s="56"/>
      <c r="T24" s="13"/>
      <c r="U24" s="54">
        <f t="shared" si="1"/>
        <v>0</v>
      </c>
      <c r="V24" s="59"/>
      <c r="W24" s="26"/>
      <c r="X24" s="54">
        <f t="shared" si="2"/>
        <v>0</v>
      </c>
      <c r="Y24" s="59"/>
      <c r="Z24" s="54">
        <f t="shared" si="3"/>
        <v>0</v>
      </c>
      <c r="AA24" s="23" t="str">
        <f t="shared" si="4"/>
        <v/>
      </c>
      <c r="AB24" s="34">
        <v>13</v>
      </c>
    </row>
    <row r="25" spans="1:28" s="7" customFormat="1" ht="15.75" x14ac:dyDescent="0.2">
      <c r="A25" s="35">
        <f>COUNTIF($AA$11:AA25,"ALTA")</f>
        <v>1</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58"/>
      <c r="N25" s="13"/>
      <c r="O25" s="54">
        <f t="shared" si="0"/>
        <v>0</v>
      </c>
      <c r="P25" s="59"/>
      <c r="Q25" s="55"/>
      <c r="R25" s="56"/>
      <c r="S25" s="56"/>
      <c r="T25" s="13"/>
      <c r="U25" s="54">
        <f t="shared" si="1"/>
        <v>0</v>
      </c>
      <c r="V25" s="59"/>
      <c r="W25" s="26"/>
      <c r="X25" s="54">
        <f t="shared" si="2"/>
        <v>0</v>
      </c>
      <c r="Y25" s="59"/>
      <c r="Z25" s="54">
        <f t="shared" si="3"/>
        <v>0</v>
      </c>
      <c r="AA25" s="23" t="str">
        <f t="shared" si="4"/>
        <v/>
      </c>
      <c r="AB25" s="34">
        <v>14</v>
      </c>
    </row>
    <row r="26" spans="1:28" s="7" customFormat="1" ht="15.75" x14ac:dyDescent="0.2">
      <c r="A26" s="35">
        <f>COUNTIF($AA$11:AA26,"ALTA")</f>
        <v>1</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58"/>
      <c r="N26" s="13"/>
      <c r="O26" s="54">
        <f t="shared" ref="O26:O58" si="5">IF(N26="RESERVADA",5,IF(N26="PÚBLICA",1,IF(N26="CLASIFICADA",3,0)))</f>
        <v>0</v>
      </c>
      <c r="P26" s="59"/>
      <c r="Q26" s="55"/>
      <c r="R26" s="56"/>
      <c r="S26" s="56"/>
      <c r="T26" s="13"/>
      <c r="U26" s="54">
        <f t="shared" ref="U26:U55" si="6">IF(T26="ALTA",3,IF(T26="MEDIA",2,IF(T26="BAJA",1,0)))</f>
        <v>0</v>
      </c>
      <c r="V26" s="59"/>
      <c r="W26" s="26"/>
      <c r="X26" s="54">
        <f t="shared" si="2"/>
        <v>0</v>
      </c>
      <c r="Y26" s="59"/>
      <c r="Z26" s="54">
        <f t="shared" ref="Z26:Z61" si="7">O26*U26*X26</f>
        <v>0</v>
      </c>
      <c r="AA26" s="23" t="str">
        <f t="shared" si="4"/>
        <v/>
      </c>
      <c r="AB26" s="34">
        <v>15</v>
      </c>
    </row>
    <row r="27" spans="1:28" s="7" customFormat="1" ht="15.75" x14ac:dyDescent="0.2">
      <c r="A27" s="35">
        <f>COUNTIF($AA$11:AA27,"ALTA")</f>
        <v>1</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58"/>
      <c r="N27" s="13"/>
      <c r="O27" s="54">
        <f t="shared" si="5"/>
        <v>0</v>
      </c>
      <c r="P27" s="59"/>
      <c r="Q27" s="55"/>
      <c r="R27" s="56"/>
      <c r="S27" s="56"/>
      <c r="T27" s="13"/>
      <c r="U27" s="54">
        <f t="shared" si="6"/>
        <v>0</v>
      </c>
      <c r="V27" s="59"/>
      <c r="W27" s="26"/>
      <c r="X27" s="54">
        <f t="shared" si="2"/>
        <v>0</v>
      </c>
      <c r="Y27" s="59"/>
      <c r="Z27" s="54">
        <f t="shared" si="7"/>
        <v>0</v>
      </c>
      <c r="AA27" s="23" t="str">
        <f t="shared" si="4"/>
        <v/>
      </c>
      <c r="AB27" s="34">
        <v>16</v>
      </c>
    </row>
    <row r="28" spans="1:28" s="7" customFormat="1" ht="15.75" x14ac:dyDescent="0.2">
      <c r="A28" s="35">
        <f>COUNTIF($AA$11:AA28,"ALTA")</f>
        <v>1</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58"/>
      <c r="N28" s="13"/>
      <c r="O28" s="54">
        <f t="shared" si="5"/>
        <v>0</v>
      </c>
      <c r="P28" s="59"/>
      <c r="Q28" s="55"/>
      <c r="R28" s="56"/>
      <c r="S28" s="56"/>
      <c r="T28" s="13"/>
      <c r="U28" s="54">
        <f t="shared" si="6"/>
        <v>0</v>
      </c>
      <c r="V28" s="59"/>
      <c r="W28" s="26"/>
      <c r="X28" s="54">
        <f t="shared" si="2"/>
        <v>0</v>
      </c>
      <c r="Y28" s="59"/>
      <c r="Z28" s="54">
        <f t="shared" si="7"/>
        <v>0</v>
      </c>
      <c r="AA28" s="23" t="str">
        <f t="shared" si="4"/>
        <v/>
      </c>
      <c r="AB28" s="34">
        <v>17</v>
      </c>
    </row>
    <row r="29" spans="1:28" s="7" customFormat="1" ht="15.75" x14ac:dyDescent="0.2">
      <c r="A29" s="35">
        <f>COUNTIF($AA$11:AA29,"ALTA")</f>
        <v>1</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58"/>
      <c r="N29" s="13"/>
      <c r="O29" s="54">
        <f t="shared" si="5"/>
        <v>0</v>
      </c>
      <c r="P29" s="59"/>
      <c r="Q29" s="55"/>
      <c r="R29" s="56"/>
      <c r="S29" s="56"/>
      <c r="T29" s="13"/>
      <c r="U29" s="54">
        <f t="shared" si="6"/>
        <v>0</v>
      </c>
      <c r="V29" s="59"/>
      <c r="W29" s="26"/>
      <c r="X29" s="54">
        <f t="shared" si="2"/>
        <v>0</v>
      </c>
      <c r="Y29" s="59"/>
      <c r="Z29" s="54">
        <f t="shared" si="7"/>
        <v>0</v>
      </c>
      <c r="AA29" s="23" t="str">
        <f t="shared" si="4"/>
        <v/>
      </c>
      <c r="AB29" s="34">
        <v>18</v>
      </c>
    </row>
    <row r="30" spans="1:28" s="7" customFormat="1" ht="15.75" x14ac:dyDescent="0.2">
      <c r="A30" s="35">
        <f>COUNTIF($AA$11:AA30,"ALTA")</f>
        <v>1</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4">
        <f t="shared" si="5"/>
        <v>0</v>
      </c>
      <c r="P30" s="13"/>
      <c r="Q30" s="13"/>
      <c r="R30" s="26"/>
      <c r="S30" s="13"/>
      <c r="T30" s="13"/>
      <c r="U30" s="54">
        <f t="shared" si="6"/>
        <v>0</v>
      </c>
      <c r="V30" s="13"/>
      <c r="W30" s="13"/>
      <c r="X30" s="54">
        <f t="shared" ref="X30:X55" si="8">IF(W30="ALTA",3,IF(W30="MEDIA",2,IF(W30="BAJA",1,0)))</f>
        <v>0</v>
      </c>
      <c r="Y30" s="13"/>
      <c r="Z30" s="54">
        <f t="shared" si="7"/>
        <v>0</v>
      </c>
      <c r="AA30" s="23" t="str">
        <f t="shared" si="4"/>
        <v/>
      </c>
      <c r="AB30" s="34">
        <v>19</v>
      </c>
    </row>
    <row r="31" spans="1:28" s="7" customFormat="1" ht="15.75" x14ac:dyDescent="0.2">
      <c r="A31" s="35">
        <f>COUNTIF($AA$11:AA31,"ALTA")</f>
        <v>1</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4">
        <f t="shared" si="5"/>
        <v>0</v>
      </c>
      <c r="P31" s="13"/>
      <c r="Q31" s="13"/>
      <c r="R31" s="26"/>
      <c r="S31" s="13"/>
      <c r="T31" s="13"/>
      <c r="U31" s="54">
        <f t="shared" si="6"/>
        <v>0</v>
      </c>
      <c r="V31" s="13"/>
      <c r="W31" s="13"/>
      <c r="X31" s="54">
        <f t="shared" si="8"/>
        <v>0</v>
      </c>
      <c r="Y31" s="13"/>
      <c r="Z31" s="54">
        <f t="shared" si="7"/>
        <v>0</v>
      </c>
      <c r="AA31" s="23" t="str">
        <f t="shared" si="4"/>
        <v/>
      </c>
      <c r="AB31" s="34">
        <v>20</v>
      </c>
    </row>
    <row r="32" spans="1:28" s="7" customFormat="1" ht="15.75" x14ac:dyDescent="0.2">
      <c r="A32" s="35">
        <f>COUNTIF($AA$11:AA32,"ALTA")</f>
        <v>1</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4">
        <f t="shared" si="5"/>
        <v>0</v>
      </c>
      <c r="P32" s="13"/>
      <c r="Q32" s="13"/>
      <c r="R32" s="26"/>
      <c r="S32" s="13"/>
      <c r="T32" s="13"/>
      <c r="U32" s="54">
        <f t="shared" si="6"/>
        <v>0</v>
      </c>
      <c r="V32" s="13"/>
      <c r="W32" s="13"/>
      <c r="X32" s="54">
        <f t="shared" si="8"/>
        <v>0</v>
      </c>
      <c r="Y32" s="13"/>
      <c r="Z32" s="54">
        <f t="shared" si="7"/>
        <v>0</v>
      </c>
      <c r="AA32" s="23" t="str">
        <f t="shared" si="4"/>
        <v/>
      </c>
      <c r="AB32" s="34">
        <v>21</v>
      </c>
    </row>
    <row r="33" spans="1:28" s="7" customFormat="1" ht="15.75" x14ac:dyDescent="0.2">
      <c r="A33" s="35">
        <f>COUNTIF($AA$11:AA33,"ALTA")</f>
        <v>1</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4">
        <f t="shared" si="5"/>
        <v>0</v>
      </c>
      <c r="P33" s="13"/>
      <c r="Q33" s="13"/>
      <c r="R33" s="26"/>
      <c r="S33" s="13"/>
      <c r="T33" s="13"/>
      <c r="U33" s="54">
        <f t="shared" si="6"/>
        <v>0</v>
      </c>
      <c r="V33" s="13"/>
      <c r="W33" s="13"/>
      <c r="X33" s="54">
        <f t="shared" si="8"/>
        <v>0</v>
      </c>
      <c r="Y33" s="13"/>
      <c r="Z33" s="54">
        <f t="shared" si="7"/>
        <v>0</v>
      </c>
      <c r="AA33" s="23" t="str">
        <f t="shared" si="4"/>
        <v/>
      </c>
      <c r="AB33" s="34">
        <v>22</v>
      </c>
    </row>
    <row r="34" spans="1:28" s="7" customFormat="1" ht="15.75" x14ac:dyDescent="0.2">
      <c r="A34" s="35">
        <f>COUNTIF($AA$11:AA34,"ALTA")</f>
        <v>1</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4">
        <f t="shared" si="5"/>
        <v>0</v>
      </c>
      <c r="P34" s="13"/>
      <c r="Q34" s="13"/>
      <c r="R34" s="26"/>
      <c r="S34" s="13"/>
      <c r="T34" s="13"/>
      <c r="U34" s="54">
        <f t="shared" si="6"/>
        <v>0</v>
      </c>
      <c r="V34" s="13"/>
      <c r="W34" s="13"/>
      <c r="X34" s="54">
        <f t="shared" si="8"/>
        <v>0</v>
      </c>
      <c r="Y34" s="13"/>
      <c r="Z34" s="54">
        <f t="shared" si="7"/>
        <v>0</v>
      </c>
      <c r="AA34" s="23" t="str">
        <f t="shared" si="4"/>
        <v/>
      </c>
      <c r="AB34" s="34">
        <v>23</v>
      </c>
    </row>
    <row r="35" spans="1:28" s="7" customFormat="1" ht="15.75" x14ac:dyDescent="0.2">
      <c r="A35" s="35">
        <f>COUNTIF($AA$11:AA35,"ALTA")</f>
        <v>1</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4">
        <f t="shared" si="5"/>
        <v>0</v>
      </c>
      <c r="P35" s="13"/>
      <c r="Q35" s="13"/>
      <c r="R35" s="26"/>
      <c r="S35" s="13"/>
      <c r="T35" s="13"/>
      <c r="U35" s="54">
        <f t="shared" si="6"/>
        <v>0</v>
      </c>
      <c r="V35" s="13"/>
      <c r="W35" s="13"/>
      <c r="X35" s="54">
        <f t="shared" si="8"/>
        <v>0</v>
      </c>
      <c r="Y35" s="13"/>
      <c r="Z35" s="54">
        <f t="shared" si="7"/>
        <v>0</v>
      </c>
      <c r="AA35" s="23" t="str">
        <f t="shared" si="4"/>
        <v/>
      </c>
      <c r="AB35" s="34">
        <v>24</v>
      </c>
    </row>
    <row r="36" spans="1:28" s="7" customFormat="1" ht="15.75" x14ac:dyDescent="0.2">
      <c r="A36" s="35">
        <f>COUNTIF($AA$11:AA36,"ALTA")</f>
        <v>1</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4">
        <f t="shared" si="5"/>
        <v>0</v>
      </c>
      <c r="P36" s="13"/>
      <c r="Q36" s="13"/>
      <c r="R36" s="26"/>
      <c r="S36" s="13"/>
      <c r="T36" s="13"/>
      <c r="U36" s="54">
        <f t="shared" si="6"/>
        <v>0</v>
      </c>
      <c r="V36" s="13"/>
      <c r="W36" s="13"/>
      <c r="X36" s="54">
        <f t="shared" si="8"/>
        <v>0</v>
      </c>
      <c r="Y36" s="13"/>
      <c r="Z36" s="54">
        <f t="shared" si="7"/>
        <v>0</v>
      </c>
      <c r="AA36" s="23" t="str">
        <f t="shared" si="4"/>
        <v/>
      </c>
      <c r="AB36" s="34">
        <v>25</v>
      </c>
    </row>
    <row r="37" spans="1:28" s="7" customFormat="1" ht="15.75" x14ac:dyDescent="0.2">
      <c r="A37" s="35">
        <f>COUNTIF($AA$11:AA37,"ALTA")</f>
        <v>1</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4">
        <f t="shared" si="5"/>
        <v>0</v>
      </c>
      <c r="P37" s="13"/>
      <c r="Q37" s="13"/>
      <c r="R37" s="26"/>
      <c r="S37" s="13"/>
      <c r="T37" s="13"/>
      <c r="U37" s="54">
        <f t="shared" si="6"/>
        <v>0</v>
      </c>
      <c r="V37" s="13"/>
      <c r="W37" s="13"/>
      <c r="X37" s="54">
        <f t="shared" si="8"/>
        <v>0</v>
      </c>
      <c r="Y37" s="13"/>
      <c r="Z37" s="54">
        <f t="shared" si="7"/>
        <v>0</v>
      </c>
      <c r="AA37" s="23" t="str">
        <f t="shared" si="4"/>
        <v/>
      </c>
      <c r="AB37" s="34">
        <v>26</v>
      </c>
    </row>
    <row r="38" spans="1:28" s="7" customFormat="1" ht="15.75" x14ac:dyDescent="0.2">
      <c r="A38" s="35">
        <f>COUNTIF($AA$11:AA38,"ALTA")</f>
        <v>1</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4">
        <f t="shared" si="5"/>
        <v>0</v>
      </c>
      <c r="P38" s="13"/>
      <c r="Q38" s="13"/>
      <c r="R38" s="26"/>
      <c r="S38" s="13"/>
      <c r="T38" s="13"/>
      <c r="U38" s="54">
        <f t="shared" si="6"/>
        <v>0</v>
      </c>
      <c r="V38" s="13"/>
      <c r="W38" s="13"/>
      <c r="X38" s="54">
        <f t="shared" si="8"/>
        <v>0</v>
      </c>
      <c r="Y38" s="13"/>
      <c r="Z38" s="54">
        <f t="shared" si="7"/>
        <v>0</v>
      </c>
      <c r="AA38" s="23" t="str">
        <f t="shared" si="4"/>
        <v/>
      </c>
      <c r="AB38" s="34">
        <v>27</v>
      </c>
    </row>
    <row r="39" spans="1:28" s="7" customFormat="1" ht="15.75" x14ac:dyDescent="0.2">
      <c r="A39" s="35">
        <f>COUNTIF($AA$11:AA39,"ALTA")</f>
        <v>1</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4">
        <f t="shared" si="5"/>
        <v>0</v>
      </c>
      <c r="P39" s="13"/>
      <c r="Q39" s="13"/>
      <c r="R39" s="26"/>
      <c r="S39" s="13"/>
      <c r="T39" s="13"/>
      <c r="U39" s="54">
        <f t="shared" si="6"/>
        <v>0</v>
      </c>
      <c r="V39" s="13"/>
      <c r="W39" s="13"/>
      <c r="X39" s="54">
        <f t="shared" si="8"/>
        <v>0</v>
      </c>
      <c r="Y39" s="13"/>
      <c r="Z39" s="54">
        <f t="shared" si="7"/>
        <v>0</v>
      </c>
      <c r="AA39" s="23" t="str">
        <f t="shared" si="4"/>
        <v/>
      </c>
      <c r="AB39" s="34">
        <v>28</v>
      </c>
    </row>
    <row r="40" spans="1:28" s="7" customFormat="1" ht="15.75" x14ac:dyDescent="0.2">
      <c r="A40" s="35">
        <f>COUNTIF($AA$11:AA40,"ALTA")</f>
        <v>1</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4">
        <f t="shared" si="5"/>
        <v>0</v>
      </c>
      <c r="P40" s="13"/>
      <c r="Q40" s="13"/>
      <c r="R40" s="26"/>
      <c r="S40" s="13"/>
      <c r="T40" s="13"/>
      <c r="U40" s="54">
        <f t="shared" si="6"/>
        <v>0</v>
      </c>
      <c r="V40" s="13"/>
      <c r="W40" s="13"/>
      <c r="X40" s="54">
        <f t="shared" si="8"/>
        <v>0</v>
      </c>
      <c r="Y40" s="13"/>
      <c r="Z40" s="54">
        <f t="shared" si="7"/>
        <v>0</v>
      </c>
      <c r="AA40" s="23" t="str">
        <f t="shared" si="4"/>
        <v/>
      </c>
      <c r="AB40" s="34">
        <v>29</v>
      </c>
    </row>
    <row r="41" spans="1:28" s="7" customFormat="1" ht="15.75" x14ac:dyDescent="0.2">
      <c r="A41" s="35">
        <f>COUNTIF($AA$11:AA41,"ALTA")</f>
        <v>1</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4">
        <f t="shared" si="5"/>
        <v>0</v>
      </c>
      <c r="P41" s="13"/>
      <c r="Q41" s="13"/>
      <c r="R41" s="26"/>
      <c r="S41" s="13"/>
      <c r="T41" s="13"/>
      <c r="U41" s="54">
        <f t="shared" si="6"/>
        <v>0</v>
      </c>
      <c r="V41" s="13"/>
      <c r="W41" s="13"/>
      <c r="X41" s="54">
        <f t="shared" si="8"/>
        <v>0</v>
      </c>
      <c r="Y41" s="13"/>
      <c r="Z41" s="54">
        <f t="shared" si="7"/>
        <v>0</v>
      </c>
      <c r="AA41" s="23" t="str">
        <f t="shared" si="4"/>
        <v/>
      </c>
      <c r="AB41" s="34">
        <v>30</v>
      </c>
    </row>
    <row r="42" spans="1:28" s="7" customFormat="1" ht="15.75" x14ac:dyDescent="0.2">
      <c r="A42" s="35">
        <f>COUNTIF($AA$11:AA42,"ALTA")</f>
        <v>1</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4">
        <f t="shared" si="5"/>
        <v>0</v>
      </c>
      <c r="P42" s="13"/>
      <c r="Q42" s="13"/>
      <c r="R42" s="26"/>
      <c r="S42" s="13"/>
      <c r="T42" s="13"/>
      <c r="U42" s="54">
        <f t="shared" si="6"/>
        <v>0</v>
      </c>
      <c r="V42" s="13"/>
      <c r="W42" s="13"/>
      <c r="X42" s="54">
        <f t="shared" si="8"/>
        <v>0</v>
      </c>
      <c r="Y42" s="13"/>
      <c r="Z42" s="54">
        <f t="shared" si="7"/>
        <v>0</v>
      </c>
      <c r="AA42" s="23" t="str">
        <f t="shared" si="4"/>
        <v/>
      </c>
      <c r="AB42" s="34">
        <v>31</v>
      </c>
    </row>
    <row r="43" spans="1:28" s="7" customFormat="1" ht="15.75" x14ac:dyDescent="0.2">
      <c r="A43" s="35">
        <f>COUNTIF($AA$11:AA43,"ALTA")</f>
        <v>1</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4">
        <f t="shared" si="5"/>
        <v>0</v>
      </c>
      <c r="P43" s="13"/>
      <c r="Q43" s="13"/>
      <c r="R43" s="26"/>
      <c r="S43" s="13"/>
      <c r="T43" s="13"/>
      <c r="U43" s="54">
        <f t="shared" si="6"/>
        <v>0</v>
      </c>
      <c r="V43" s="13"/>
      <c r="W43" s="13"/>
      <c r="X43" s="54">
        <f t="shared" si="8"/>
        <v>0</v>
      </c>
      <c r="Y43" s="13"/>
      <c r="Z43" s="54">
        <f t="shared" si="7"/>
        <v>0</v>
      </c>
      <c r="AA43" s="23" t="str">
        <f t="shared" si="4"/>
        <v/>
      </c>
      <c r="AB43" s="34">
        <v>32</v>
      </c>
    </row>
    <row r="44" spans="1:28" s="7" customFormat="1" ht="15.75" x14ac:dyDescent="0.2">
      <c r="A44" s="35">
        <f>COUNTIF($AA$11:AA44,"ALTA")</f>
        <v>1</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4">
        <f t="shared" si="5"/>
        <v>0</v>
      </c>
      <c r="P44" s="13"/>
      <c r="Q44" s="13"/>
      <c r="R44" s="26"/>
      <c r="S44" s="13"/>
      <c r="T44" s="13"/>
      <c r="U44" s="54">
        <f t="shared" si="6"/>
        <v>0</v>
      </c>
      <c r="V44" s="13"/>
      <c r="W44" s="13"/>
      <c r="X44" s="54">
        <f t="shared" si="8"/>
        <v>0</v>
      </c>
      <c r="Y44" s="13"/>
      <c r="Z44" s="54">
        <f t="shared" si="7"/>
        <v>0</v>
      </c>
      <c r="AA44" s="23" t="str">
        <f t="shared" si="4"/>
        <v/>
      </c>
      <c r="AB44" s="34">
        <v>33</v>
      </c>
    </row>
    <row r="45" spans="1:28" s="7" customFormat="1" ht="15.75" x14ac:dyDescent="0.2">
      <c r="A45" s="35">
        <f>COUNTIF($AA$11:AA45,"ALTA")</f>
        <v>1</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4">
        <f t="shared" si="5"/>
        <v>0</v>
      </c>
      <c r="P45" s="13"/>
      <c r="Q45" s="13"/>
      <c r="R45" s="26"/>
      <c r="S45" s="13"/>
      <c r="T45" s="13"/>
      <c r="U45" s="54">
        <f t="shared" si="6"/>
        <v>0</v>
      </c>
      <c r="V45" s="13"/>
      <c r="W45" s="13"/>
      <c r="X45" s="54">
        <f t="shared" si="8"/>
        <v>0</v>
      </c>
      <c r="Y45" s="13"/>
      <c r="Z45" s="54">
        <f t="shared" si="7"/>
        <v>0</v>
      </c>
      <c r="AA45" s="23" t="str">
        <f t="shared" si="4"/>
        <v/>
      </c>
      <c r="AB45" s="34">
        <v>34</v>
      </c>
    </row>
    <row r="46" spans="1:28" s="7" customFormat="1" ht="15.75" x14ac:dyDescent="0.2">
      <c r="A46" s="35">
        <f>COUNTIF($AA$11:AA46,"ALTA")</f>
        <v>1</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4">
        <f t="shared" si="5"/>
        <v>0</v>
      </c>
      <c r="P46" s="13"/>
      <c r="Q46" s="13"/>
      <c r="R46" s="26"/>
      <c r="S46" s="13"/>
      <c r="T46" s="13"/>
      <c r="U46" s="54">
        <f t="shared" si="6"/>
        <v>0</v>
      </c>
      <c r="V46" s="13"/>
      <c r="W46" s="13"/>
      <c r="X46" s="54">
        <f t="shared" si="8"/>
        <v>0</v>
      </c>
      <c r="Y46" s="13"/>
      <c r="Z46" s="54">
        <f t="shared" si="7"/>
        <v>0</v>
      </c>
      <c r="AA46" s="23" t="str">
        <f t="shared" si="4"/>
        <v/>
      </c>
      <c r="AB46" s="34">
        <v>35</v>
      </c>
    </row>
    <row r="47" spans="1:28" s="7" customFormat="1" ht="15.75" x14ac:dyDescent="0.2">
      <c r="A47" s="35">
        <f>COUNTIF($AA$11:AA47,"ALTA")</f>
        <v>1</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4">
        <f t="shared" si="5"/>
        <v>0</v>
      </c>
      <c r="P47" s="13"/>
      <c r="Q47" s="13"/>
      <c r="R47" s="26"/>
      <c r="S47" s="13"/>
      <c r="T47" s="13"/>
      <c r="U47" s="54">
        <f t="shared" si="6"/>
        <v>0</v>
      </c>
      <c r="V47" s="13"/>
      <c r="W47" s="13"/>
      <c r="X47" s="54">
        <f t="shared" si="8"/>
        <v>0</v>
      </c>
      <c r="Y47" s="13"/>
      <c r="Z47" s="54">
        <f t="shared" si="7"/>
        <v>0</v>
      </c>
      <c r="AA47" s="23" t="str">
        <f t="shared" si="4"/>
        <v/>
      </c>
      <c r="AB47" s="34">
        <v>36</v>
      </c>
    </row>
    <row r="48" spans="1:28" s="7" customFormat="1" ht="15.75" x14ac:dyDescent="0.2">
      <c r="A48" s="35">
        <f>COUNTIF($AA$11:AA48,"ALTA")</f>
        <v>1</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4">
        <f t="shared" si="5"/>
        <v>0</v>
      </c>
      <c r="P48" s="13"/>
      <c r="Q48" s="13"/>
      <c r="R48" s="26"/>
      <c r="S48" s="13"/>
      <c r="T48" s="13"/>
      <c r="U48" s="54">
        <f t="shared" si="6"/>
        <v>0</v>
      </c>
      <c r="V48" s="13"/>
      <c r="W48" s="13"/>
      <c r="X48" s="54">
        <f t="shared" si="8"/>
        <v>0</v>
      </c>
      <c r="Y48" s="13"/>
      <c r="Z48" s="54">
        <f t="shared" si="7"/>
        <v>0</v>
      </c>
      <c r="AA48" s="23" t="str">
        <f t="shared" si="4"/>
        <v/>
      </c>
      <c r="AB48" s="34">
        <v>37</v>
      </c>
    </row>
    <row r="49" spans="1:28" s="7" customFormat="1" ht="15.75" x14ac:dyDescent="0.2">
      <c r="A49" s="35">
        <f>COUNTIF($AA$11:AA49,"ALTA")</f>
        <v>1</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4">
        <f t="shared" si="5"/>
        <v>0</v>
      </c>
      <c r="P49" s="13"/>
      <c r="Q49" s="13"/>
      <c r="R49" s="26"/>
      <c r="S49" s="13"/>
      <c r="T49" s="13"/>
      <c r="U49" s="54">
        <f t="shared" si="6"/>
        <v>0</v>
      </c>
      <c r="V49" s="13"/>
      <c r="W49" s="13"/>
      <c r="X49" s="54">
        <f t="shared" si="8"/>
        <v>0</v>
      </c>
      <c r="Y49" s="13"/>
      <c r="Z49" s="54">
        <f t="shared" si="7"/>
        <v>0</v>
      </c>
      <c r="AA49" s="23" t="str">
        <f t="shared" si="4"/>
        <v/>
      </c>
      <c r="AB49" s="34">
        <v>38</v>
      </c>
    </row>
    <row r="50" spans="1:28" s="7" customFormat="1" ht="15.75" x14ac:dyDescent="0.2">
      <c r="A50" s="35">
        <f>COUNTIF($AA$11:AA50,"ALTA")</f>
        <v>1</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4">
        <f t="shared" si="5"/>
        <v>0</v>
      </c>
      <c r="P50" s="13"/>
      <c r="Q50" s="13"/>
      <c r="R50" s="26"/>
      <c r="S50" s="13"/>
      <c r="T50" s="13"/>
      <c r="U50" s="54">
        <f t="shared" si="6"/>
        <v>0</v>
      </c>
      <c r="V50" s="13"/>
      <c r="W50" s="13"/>
      <c r="X50" s="54">
        <f t="shared" si="8"/>
        <v>0</v>
      </c>
      <c r="Y50" s="13"/>
      <c r="Z50" s="54">
        <f t="shared" si="7"/>
        <v>0</v>
      </c>
      <c r="AA50" s="23" t="str">
        <f t="shared" si="4"/>
        <v/>
      </c>
      <c r="AB50" s="34">
        <v>39</v>
      </c>
    </row>
    <row r="51" spans="1:28" s="7" customFormat="1" ht="15.75" x14ac:dyDescent="0.2">
      <c r="A51" s="35">
        <f>COUNTIF($AA$11:AA51,"ALTA")</f>
        <v>1</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4">
        <f t="shared" si="5"/>
        <v>0</v>
      </c>
      <c r="P51" s="13"/>
      <c r="Q51" s="13"/>
      <c r="R51" s="26"/>
      <c r="S51" s="13"/>
      <c r="T51" s="13"/>
      <c r="U51" s="54">
        <f t="shared" si="6"/>
        <v>0</v>
      </c>
      <c r="V51" s="13"/>
      <c r="W51" s="13"/>
      <c r="X51" s="54">
        <f t="shared" si="8"/>
        <v>0</v>
      </c>
      <c r="Y51" s="13"/>
      <c r="Z51" s="54">
        <f t="shared" si="7"/>
        <v>0</v>
      </c>
      <c r="AA51" s="23" t="str">
        <f t="shared" si="4"/>
        <v/>
      </c>
      <c r="AB51" s="34">
        <v>40</v>
      </c>
    </row>
    <row r="52" spans="1:28" s="7" customFormat="1" ht="15.75" x14ac:dyDescent="0.2">
      <c r="A52" s="35">
        <f>COUNTIF($AA$11:AA52,"ALTA")</f>
        <v>1</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4">
        <f t="shared" si="5"/>
        <v>0</v>
      </c>
      <c r="P52" s="13"/>
      <c r="Q52" s="13"/>
      <c r="R52" s="26"/>
      <c r="S52" s="13"/>
      <c r="T52" s="13"/>
      <c r="U52" s="54">
        <f t="shared" si="6"/>
        <v>0</v>
      </c>
      <c r="V52" s="13"/>
      <c r="W52" s="13"/>
      <c r="X52" s="54">
        <f t="shared" si="8"/>
        <v>0</v>
      </c>
      <c r="Y52" s="13"/>
      <c r="Z52" s="54">
        <f t="shared" si="7"/>
        <v>0</v>
      </c>
      <c r="AA52" s="23" t="str">
        <f t="shared" si="4"/>
        <v/>
      </c>
      <c r="AB52" s="34">
        <v>41</v>
      </c>
    </row>
    <row r="53" spans="1:28" s="7" customFormat="1" ht="15.75" x14ac:dyDescent="0.2">
      <c r="A53" s="35">
        <f>COUNTIF($AA$11:AA53,"ALTA")</f>
        <v>1</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4">
        <f t="shared" si="5"/>
        <v>0</v>
      </c>
      <c r="P53" s="13"/>
      <c r="Q53" s="13"/>
      <c r="R53" s="26"/>
      <c r="S53" s="13"/>
      <c r="T53" s="13"/>
      <c r="U53" s="54">
        <f t="shared" si="6"/>
        <v>0</v>
      </c>
      <c r="V53" s="13"/>
      <c r="W53" s="13"/>
      <c r="X53" s="54">
        <f t="shared" si="8"/>
        <v>0</v>
      </c>
      <c r="Y53" s="13"/>
      <c r="Z53" s="54">
        <f t="shared" si="7"/>
        <v>0</v>
      </c>
      <c r="AA53" s="23" t="str">
        <f t="shared" si="4"/>
        <v/>
      </c>
      <c r="AB53" s="34">
        <v>42</v>
      </c>
    </row>
    <row r="54" spans="1:28" s="7" customFormat="1" ht="15.75" x14ac:dyDescent="0.2">
      <c r="A54" s="35">
        <f>COUNTIF($AA$11:AA54,"ALTA")</f>
        <v>1</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4">
        <f t="shared" si="5"/>
        <v>0</v>
      </c>
      <c r="P54" s="13"/>
      <c r="Q54" s="13"/>
      <c r="R54" s="26"/>
      <c r="S54" s="13"/>
      <c r="T54" s="13"/>
      <c r="U54" s="54">
        <f t="shared" si="6"/>
        <v>0</v>
      </c>
      <c r="V54" s="13"/>
      <c r="W54" s="13"/>
      <c r="X54" s="54">
        <f t="shared" si="8"/>
        <v>0</v>
      </c>
      <c r="Y54" s="13"/>
      <c r="Z54" s="54">
        <f t="shared" si="7"/>
        <v>0</v>
      </c>
      <c r="AA54" s="23" t="str">
        <f t="shared" si="4"/>
        <v/>
      </c>
      <c r="AB54" s="34">
        <v>43</v>
      </c>
    </row>
    <row r="55" spans="1:28" s="7" customFormat="1" ht="15.75" x14ac:dyDescent="0.2">
      <c r="A55" s="35">
        <f>COUNTIF($AA$11:AA55,"ALTA")</f>
        <v>1</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4">
        <f t="shared" si="5"/>
        <v>0</v>
      </c>
      <c r="P55" s="13"/>
      <c r="Q55" s="13"/>
      <c r="R55" s="26"/>
      <c r="S55" s="13"/>
      <c r="T55" s="13"/>
      <c r="U55" s="54">
        <f t="shared" si="6"/>
        <v>0</v>
      </c>
      <c r="V55" s="13"/>
      <c r="W55" s="13"/>
      <c r="X55" s="54">
        <f t="shared" si="8"/>
        <v>0</v>
      </c>
      <c r="Y55" s="13"/>
      <c r="Z55" s="54">
        <f t="shared" si="7"/>
        <v>0</v>
      </c>
      <c r="AA55" s="23" t="str">
        <f t="shared" si="4"/>
        <v/>
      </c>
      <c r="AB55" s="34">
        <v>44</v>
      </c>
    </row>
    <row r="56" spans="1:28" s="7" customFormat="1" ht="15.75" x14ac:dyDescent="0.2">
      <c r="A56" s="35">
        <f>COUNTIF($AA$11:AA56,"ALTA")</f>
        <v>1</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4">
        <f t="shared" si="5"/>
        <v>0</v>
      </c>
      <c r="P56" s="17"/>
      <c r="Q56" s="17"/>
      <c r="R56" s="26"/>
      <c r="S56" s="17"/>
      <c r="T56" s="17"/>
      <c r="U56" s="54">
        <f t="shared" ref="U56:U61" si="9">IF(T56="ALTA",3,IF(T56="MEDIA",2,IF(T56="BAJA",1,0)))</f>
        <v>0</v>
      </c>
      <c r="V56" s="17"/>
      <c r="W56" s="17"/>
      <c r="X56" s="54">
        <f t="shared" ref="X56:X61" si="10">IF(W56="ALTA",3,IF(W56="MEDIA",2,IF(W56="BAJA",1,0)))</f>
        <v>0</v>
      </c>
      <c r="Y56" s="17"/>
      <c r="Z56" s="54">
        <f t="shared" si="7"/>
        <v>0</v>
      </c>
      <c r="AA56" s="23" t="str">
        <f t="shared" si="4"/>
        <v/>
      </c>
      <c r="AB56" s="34">
        <v>45</v>
      </c>
    </row>
    <row r="57" spans="1:28" s="7" customFormat="1" ht="15.75" x14ac:dyDescent="0.2">
      <c r="A57" s="35">
        <f>COUNTIF($AA$11:AA57,"ALTA")</f>
        <v>1</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4">
        <f t="shared" si="5"/>
        <v>0</v>
      </c>
      <c r="P57" s="17"/>
      <c r="Q57" s="17"/>
      <c r="R57" s="26"/>
      <c r="S57" s="17"/>
      <c r="T57" s="17"/>
      <c r="U57" s="54">
        <f t="shared" si="9"/>
        <v>0</v>
      </c>
      <c r="V57" s="17"/>
      <c r="W57" s="17"/>
      <c r="X57" s="54">
        <f t="shared" si="10"/>
        <v>0</v>
      </c>
      <c r="Y57" s="17"/>
      <c r="Z57" s="54">
        <f t="shared" si="7"/>
        <v>0</v>
      </c>
      <c r="AA57" s="23" t="str">
        <f t="shared" si="4"/>
        <v/>
      </c>
      <c r="AB57" s="34">
        <v>46</v>
      </c>
    </row>
    <row r="58" spans="1:28" s="7" customFormat="1" ht="15.75" x14ac:dyDescent="0.2">
      <c r="A58" s="35">
        <f>COUNTIF($AA$11:AA58,"ALTA")</f>
        <v>1</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4">
        <f t="shared" si="5"/>
        <v>0</v>
      </c>
      <c r="P58" s="17"/>
      <c r="Q58" s="17"/>
      <c r="R58" s="26"/>
      <c r="S58" s="17"/>
      <c r="T58" s="17"/>
      <c r="U58" s="54">
        <f t="shared" si="9"/>
        <v>0</v>
      </c>
      <c r="V58" s="17"/>
      <c r="W58" s="17"/>
      <c r="X58" s="54">
        <f t="shared" si="10"/>
        <v>0</v>
      </c>
      <c r="Y58" s="17"/>
      <c r="Z58" s="54">
        <f t="shared" si="7"/>
        <v>0</v>
      </c>
      <c r="AA58" s="23" t="str">
        <f t="shared" si="4"/>
        <v/>
      </c>
      <c r="AB58" s="34">
        <v>47</v>
      </c>
    </row>
    <row r="59" spans="1:28" s="7" customFormat="1" ht="15.75" x14ac:dyDescent="0.2">
      <c r="A59" s="35">
        <f>COUNTIF($AA$11:AA59,"ALTA")</f>
        <v>1</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4">
        <f>IF(N59="RESERVADA",5,IF(N59="PÚBLICA",1,IF(N59="CLASIFICADA",3,0)))</f>
        <v>0</v>
      </c>
      <c r="P59" s="17"/>
      <c r="Q59" s="17"/>
      <c r="R59" s="26"/>
      <c r="S59" s="17"/>
      <c r="T59" s="17"/>
      <c r="U59" s="54">
        <f t="shared" si="9"/>
        <v>0</v>
      </c>
      <c r="V59" s="17"/>
      <c r="W59" s="17"/>
      <c r="X59" s="54">
        <f t="shared" si="10"/>
        <v>0</v>
      </c>
      <c r="Y59" s="17"/>
      <c r="Z59" s="54">
        <f t="shared" si="7"/>
        <v>0</v>
      </c>
      <c r="AA59" s="23" t="str">
        <f t="shared" si="4"/>
        <v/>
      </c>
      <c r="AB59" s="34">
        <v>48</v>
      </c>
    </row>
    <row r="60" spans="1:28" s="7" customFormat="1" ht="15.75" x14ac:dyDescent="0.2">
      <c r="A60" s="35">
        <f>COUNTIF($AA$11:AA60,"ALTA")</f>
        <v>1</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4">
        <f>IF(N60="RESERVADA",5,IF(N60="PÚBLICA",1,IF(N60="CLASIFICADA",3,0)))</f>
        <v>0</v>
      </c>
      <c r="P60" s="17"/>
      <c r="Q60" s="17"/>
      <c r="R60" s="26"/>
      <c r="S60" s="17"/>
      <c r="T60" s="17"/>
      <c r="U60" s="54">
        <f t="shared" si="9"/>
        <v>0</v>
      </c>
      <c r="V60" s="17"/>
      <c r="W60" s="17"/>
      <c r="X60" s="54">
        <f t="shared" si="10"/>
        <v>0</v>
      </c>
      <c r="Y60" s="17"/>
      <c r="Z60" s="54">
        <f t="shared" si="7"/>
        <v>0</v>
      </c>
      <c r="AA60" s="23" t="str">
        <f t="shared" si="4"/>
        <v/>
      </c>
      <c r="AB60" s="34">
        <v>49</v>
      </c>
    </row>
    <row r="61" spans="1:28" s="7" customFormat="1" ht="16.5" thickBot="1" x14ac:dyDescent="0.25">
      <c r="A61" s="35">
        <f>COUNTIF($AA$11:AA61,"ALTA")</f>
        <v>1</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24:N61">
    <cfRule type="containsText" dxfId="31" priority="1071" operator="containsText" text="CLASIFICADA">
      <formula>NOT(ISERROR(SEARCH("CLASIFICADA",N24)))</formula>
    </cfRule>
    <cfRule type="containsText" dxfId="30" priority="1075" operator="containsText" text="RESERVADA">
      <formula>NOT(ISERROR(SEARCH("RESERVADA",N24)))</formula>
    </cfRule>
    <cfRule type="containsText" dxfId="29" priority="1077" operator="containsText" text="PÚBLICA">
      <formula>NOT(ISERROR(SEARCH("PÚBLICA",N24)))</formula>
    </cfRule>
  </conditionalFormatting>
  <conditionalFormatting sqref="U12:U61 X12:X61">
    <cfRule type="cellIs" dxfId="28" priority="1065" operator="equal">
      <formula>1</formula>
    </cfRule>
    <cfRule type="cellIs" dxfId="27" priority="1066" operator="equal">
      <formula>2</formula>
    </cfRule>
    <cfRule type="cellIs" dxfId="26" priority="1067" operator="equal">
      <formula>3</formula>
    </cfRule>
  </conditionalFormatting>
  <conditionalFormatting sqref="Z12:Z61">
    <cfRule type="cellIs" dxfId="25" priority="1053" operator="between">
      <formula>5</formula>
      <formula>10</formula>
    </cfRule>
    <cfRule type="cellIs" dxfId="24" priority="1054" operator="greaterThanOrEqual">
      <formula>12</formula>
    </cfRule>
    <cfRule type="cellIs" dxfId="23" priority="1055" operator="between">
      <formula>1</formula>
      <formula>4</formula>
    </cfRule>
  </conditionalFormatting>
  <conditionalFormatting sqref="O61">
    <cfRule type="containsText" dxfId="22" priority="38" operator="containsText" text="ALTA">
      <formula>NOT(ISERROR(SEARCH("ALTA",O61)))</formula>
    </cfRule>
    <cfRule type="containsText" dxfId="21" priority="39" operator="containsText" text="BAJA">
      <formula>NOT(ISERROR(SEARCH("BAJA",O61)))</formula>
    </cfRule>
  </conditionalFormatting>
  <conditionalFormatting sqref="O61">
    <cfRule type="cellIs" dxfId="20" priority="35" operator="equal">
      <formula>1</formula>
    </cfRule>
    <cfRule type="cellIs" dxfId="19" priority="36" operator="equal">
      <formula>2</formula>
    </cfRule>
    <cfRule type="cellIs" dxfId="18" priority="37" operator="equal">
      <formula>3</formula>
    </cfRule>
  </conditionalFormatting>
  <conditionalFormatting sqref="O12:O61">
    <cfRule type="cellIs" dxfId="17" priority="34" operator="equal">
      <formula>3</formula>
    </cfRule>
    <cfRule type="cellIs" dxfId="16" priority="1069" operator="equal">
      <formula>1</formula>
    </cfRule>
    <cfRule type="cellIs" dxfId="15" priority="1070" operator="equal">
      <formula>5</formula>
    </cfRule>
  </conditionalFormatting>
  <conditionalFormatting sqref="T24:T61 W24:W61">
    <cfRule type="containsText" dxfId="14" priority="1064" operator="containsText" text="MEDIA">
      <formula>NOT(ISERROR(SEARCH("MEDIA",T24)))</formula>
    </cfRule>
    <cfRule type="containsText" dxfId="13" priority="1082" operator="containsText" text="ALTA">
      <formula>NOT(ISERROR(SEARCH("ALTA",T24)))</formula>
    </cfRule>
    <cfRule type="containsText" dxfId="12" priority="1083" operator="containsText" text="BAJA">
      <formula>NOT(ISERROR(SEARCH("BAJA",T24)))</formula>
    </cfRule>
  </conditionalFormatting>
  <conditionalFormatting sqref="AA12:AA61">
    <cfRule type="containsText" dxfId="11" priority="23" operator="containsText" text="MEDIA">
      <formula>NOT(ISERROR(SEARCH("MEDIA",AA12)))</formula>
    </cfRule>
    <cfRule type="containsText" dxfId="10" priority="32" operator="containsText" text="ALTA">
      <formula>NOT(ISERROR(SEARCH("ALTA",AA12)))</formula>
    </cfRule>
    <cfRule type="containsText" dxfId="9" priority="33" operator="containsText" text="BAJA">
      <formula>NOT(ISERROR(SEARCH("BAJA",AA12)))</formula>
    </cfRule>
  </conditionalFormatting>
  <conditionalFormatting sqref="N12:N23">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T23">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W23">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5" customWidth="1"/>
    <col min="3" max="3" width="15.42578125" style="114" customWidth="1"/>
    <col min="4" max="5" width="13.28515625" style="114" customWidth="1"/>
    <col min="6" max="6" width="13.42578125" style="85" customWidth="1"/>
    <col min="7" max="7" width="16.85546875" style="85" customWidth="1"/>
    <col min="8" max="12" width="13.42578125" style="85" customWidth="1"/>
    <col min="13" max="16384" width="11.42578125" style="85"/>
  </cols>
  <sheetData>
    <row r="1" spans="1:12" x14ac:dyDescent="0.2">
      <c r="A1" s="82"/>
      <c r="B1" s="82"/>
      <c r="C1" s="83"/>
      <c r="D1" s="83"/>
      <c r="E1" s="83"/>
      <c r="F1" s="83"/>
      <c r="G1" s="83"/>
      <c r="H1" s="83"/>
      <c r="I1" s="83"/>
      <c r="J1" s="83"/>
      <c r="K1" s="84" t="s">
        <v>34</v>
      </c>
      <c r="L1" s="168" t="s">
        <v>42</v>
      </c>
    </row>
    <row r="2" spans="1:12" ht="15.75" customHeight="1" x14ac:dyDescent="0.2">
      <c r="B2" s="86"/>
      <c r="C2" s="251" t="s">
        <v>3</v>
      </c>
      <c r="D2" s="251"/>
      <c r="E2" s="251"/>
      <c r="F2" s="251"/>
      <c r="G2" s="251"/>
      <c r="H2" s="251"/>
      <c r="I2" s="251"/>
      <c r="J2" s="252"/>
      <c r="K2" s="84" t="s">
        <v>35</v>
      </c>
      <c r="L2" s="168">
        <v>3</v>
      </c>
    </row>
    <row r="3" spans="1:12" x14ac:dyDescent="0.2">
      <c r="A3" s="82"/>
      <c r="B3" s="82"/>
      <c r="C3" s="83"/>
      <c r="D3" s="83"/>
      <c r="E3" s="83"/>
      <c r="F3" s="83"/>
      <c r="G3" s="83"/>
      <c r="H3" s="83"/>
      <c r="I3" s="83"/>
      <c r="J3" s="83"/>
      <c r="K3" s="84" t="s">
        <v>36</v>
      </c>
      <c r="L3" s="164">
        <v>43944</v>
      </c>
    </row>
    <row r="4" spans="1:12" ht="18.75" x14ac:dyDescent="0.2">
      <c r="B4" s="86"/>
      <c r="C4" s="251" t="s">
        <v>104</v>
      </c>
      <c r="D4" s="251"/>
      <c r="E4" s="251"/>
      <c r="F4" s="251"/>
      <c r="G4" s="251"/>
      <c r="H4" s="251"/>
      <c r="I4" s="251"/>
      <c r="J4" s="252"/>
      <c r="K4" s="84" t="s">
        <v>37</v>
      </c>
      <c r="L4" s="168" t="s">
        <v>105</v>
      </c>
    </row>
    <row r="5" spans="1:12" ht="15" x14ac:dyDescent="0.2">
      <c r="A5" s="87"/>
      <c r="B5" s="87"/>
      <c r="C5" s="88"/>
      <c r="D5" s="88"/>
      <c r="E5" s="88"/>
      <c r="F5" s="87"/>
      <c r="G5" s="87"/>
      <c r="H5" s="87"/>
      <c r="I5" s="87"/>
      <c r="J5" s="87"/>
      <c r="K5" s="87"/>
      <c r="L5" s="87"/>
    </row>
    <row r="6" spans="1:12" ht="15" x14ac:dyDescent="0.2">
      <c r="A6" s="87"/>
      <c r="B6" s="87"/>
      <c r="C6" s="88"/>
      <c r="D6" s="88"/>
      <c r="E6" s="88"/>
      <c r="F6" s="87"/>
      <c r="G6" s="87"/>
      <c r="H6" s="87"/>
      <c r="I6" s="87"/>
      <c r="J6" s="87"/>
      <c r="K6" s="87"/>
      <c r="L6" s="87"/>
    </row>
    <row r="7" spans="1:12" ht="18.75" x14ac:dyDescent="0.2">
      <c r="A7" s="253" t="s">
        <v>9</v>
      </c>
      <c r="B7" s="254"/>
      <c r="C7" s="255" t="s">
        <v>106</v>
      </c>
      <c r="D7" s="256"/>
      <c r="E7" s="257"/>
      <c r="F7" s="258" t="s">
        <v>107</v>
      </c>
      <c r="G7" s="259"/>
      <c r="H7" s="259"/>
      <c r="I7" s="259"/>
      <c r="J7" s="259"/>
      <c r="K7" s="259"/>
      <c r="L7" s="260"/>
    </row>
    <row r="8" spans="1:12" ht="34.5" customHeight="1" x14ac:dyDescent="0.2">
      <c r="A8" s="243">
        <v>0</v>
      </c>
      <c r="B8" s="244"/>
      <c r="C8" s="245" t="s">
        <v>205</v>
      </c>
      <c r="D8" s="246"/>
      <c r="E8" s="247"/>
      <c r="F8" s="248" t="s">
        <v>206</v>
      </c>
      <c r="G8" s="249"/>
      <c r="H8" s="249"/>
      <c r="I8" s="249"/>
      <c r="J8" s="249"/>
      <c r="K8" s="249"/>
      <c r="L8" s="250"/>
    </row>
    <row r="9" spans="1:12" ht="15.75" x14ac:dyDescent="0.2">
      <c r="A9" s="243">
        <v>0</v>
      </c>
      <c r="B9" s="244"/>
      <c r="C9" s="245" t="s">
        <v>204</v>
      </c>
      <c r="D9" s="246"/>
      <c r="E9" s="247"/>
      <c r="F9" s="248" t="s">
        <v>207</v>
      </c>
      <c r="G9" s="249"/>
      <c r="H9" s="249"/>
      <c r="I9" s="249"/>
      <c r="J9" s="249"/>
      <c r="K9" s="249"/>
      <c r="L9" s="250"/>
    </row>
    <row r="10" spans="1:12" ht="15.75" x14ac:dyDescent="0.2">
      <c r="A10" s="243">
        <v>0</v>
      </c>
      <c r="B10" s="244"/>
      <c r="C10" s="245" t="s">
        <v>108</v>
      </c>
      <c r="D10" s="246"/>
      <c r="E10" s="247"/>
      <c r="F10" s="248" t="s">
        <v>109</v>
      </c>
      <c r="G10" s="249"/>
      <c r="H10" s="249"/>
      <c r="I10" s="249"/>
      <c r="J10" s="249"/>
      <c r="K10" s="249"/>
      <c r="L10" s="250"/>
    </row>
    <row r="11" spans="1:12" ht="36" customHeight="1" x14ac:dyDescent="0.2">
      <c r="A11" s="269">
        <v>1</v>
      </c>
      <c r="B11" s="270"/>
      <c r="C11" s="271" t="s">
        <v>12</v>
      </c>
      <c r="D11" s="272"/>
      <c r="E11" s="273"/>
      <c r="F11" s="274" t="s">
        <v>208</v>
      </c>
      <c r="G11" s="275"/>
      <c r="H11" s="275"/>
      <c r="I11" s="275"/>
      <c r="J11" s="275"/>
      <c r="K11" s="275"/>
      <c r="L11" s="276"/>
    </row>
    <row r="12" spans="1:12" ht="15.75" x14ac:dyDescent="0.2">
      <c r="A12" s="261">
        <v>1.1000000000000001</v>
      </c>
      <c r="B12" s="262"/>
      <c r="C12" s="263" t="s">
        <v>110</v>
      </c>
      <c r="D12" s="264"/>
      <c r="E12" s="265"/>
      <c r="F12" s="266" t="s">
        <v>111</v>
      </c>
      <c r="G12" s="267"/>
      <c r="H12" s="267"/>
      <c r="I12" s="267"/>
      <c r="J12" s="267"/>
      <c r="K12" s="267"/>
      <c r="L12" s="268"/>
    </row>
    <row r="13" spans="1:12" ht="18" customHeight="1" x14ac:dyDescent="0.2">
      <c r="A13" s="261">
        <v>1.2</v>
      </c>
      <c r="B13" s="262"/>
      <c r="C13" s="263" t="s">
        <v>112</v>
      </c>
      <c r="D13" s="264"/>
      <c r="E13" s="265"/>
      <c r="F13" s="266" t="s">
        <v>209</v>
      </c>
      <c r="G13" s="267"/>
      <c r="H13" s="267"/>
      <c r="I13" s="267"/>
      <c r="J13" s="267"/>
      <c r="K13" s="267"/>
      <c r="L13" s="268"/>
    </row>
    <row r="14" spans="1:12" ht="54.75" customHeight="1" x14ac:dyDescent="0.2">
      <c r="A14" s="261">
        <v>1.3</v>
      </c>
      <c r="B14" s="262"/>
      <c r="C14" s="263" t="s">
        <v>113</v>
      </c>
      <c r="D14" s="264"/>
      <c r="E14" s="265"/>
      <c r="F14" s="266" t="s">
        <v>210</v>
      </c>
      <c r="G14" s="267"/>
      <c r="H14" s="267"/>
      <c r="I14" s="267"/>
      <c r="J14" s="267"/>
      <c r="K14" s="267"/>
      <c r="L14" s="268"/>
    </row>
    <row r="15" spans="1:12" ht="41.25" customHeight="1" x14ac:dyDescent="0.2">
      <c r="A15" s="283">
        <v>1.4</v>
      </c>
      <c r="B15" s="284"/>
      <c r="C15" s="289" t="s">
        <v>114</v>
      </c>
      <c r="D15" s="289"/>
      <c r="E15" s="289"/>
      <c r="F15" s="278" t="s">
        <v>115</v>
      </c>
      <c r="G15" s="278"/>
      <c r="H15" s="278"/>
      <c r="I15" s="278"/>
      <c r="J15" s="278"/>
      <c r="K15" s="278"/>
      <c r="L15" s="278"/>
    </row>
    <row r="16" spans="1:12" ht="93" customHeight="1" x14ac:dyDescent="0.2">
      <c r="A16" s="285"/>
      <c r="B16" s="286"/>
      <c r="C16" s="279" t="s">
        <v>116</v>
      </c>
      <c r="D16" s="280"/>
      <c r="E16" s="280"/>
      <c r="F16" s="278" t="s">
        <v>117</v>
      </c>
      <c r="G16" s="278"/>
      <c r="H16" s="278"/>
      <c r="I16" s="278"/>
      <c r="J16" s="278"/>
      <c r="K16" s="278"/>
      <c r="L16" s="278"/>
    </row>
    <row r="17" spans="1:12" ht="35.25" customHeight="1" x14ac:dyDescent="0.2">
      <c r="A17" s="285"/>
      <c r="B17" s="286"/>
      <c r="C17" s="279" t="s">
        <v>118</v>
      </c>
      <c r="D17" s="280"/>
      <c r="E17" s="280"/>
      <c r="F17" s="278" t="s">
        <v>119</v>
      </c>
      <c r="G17" s="278"/>
      <c r="H17" s="278"/>
      <c r="I17" s="278"/>
      <c r="J17" s="278"/>
      <c r="K17" s="278"/>
      <c r="L17" s="278"/>
    </row>
    <row r="18" spans="1:12" ht="29.25" customHeight="1" x14ac:dyDescent="0.2">
      <c r="A18" s="285"/>
      <c r="B18" s="286"/>
      <c r="C18" s="279" t="s">
        <v>120</v>
      </c>
      <c r="D18" s="280"/>
      <c r="E18" s="280"/>
      <c r="F18" s="278" t="s">
        <v>211</v>
      </c>
      <c r="G18" s="278"/>
      <c r="H18" s="278"/>
      <c r="I18" s="278"/>
      <c r="J18" s="278"/>
      <c r="K18" s="278"/>
      <c r="L18" s="278"/>
    </row>
    <row r="19" spans="1:12" ht="40.5" customHeight="1" x14ac:dyDescent="0.2">
      <c r="A19" s="285"/>
      <c r="B19" s="286"/>
      <c r="C19" s="279" t="s">
        <v>121</v>
      </c>
      <c r="D19" s="280"/>
      <c r="E19" s="280"/>
      <c r="F19" s="278" t="s">
        <v>122</v>
      </c>
      <c r="G19" s="278"/>
      <c r="H19" s="278"/>
      <c r="I19" s="278"/>
      <c r="J19" s="278"/>
      <c r="K19" s="278"/>
      <c r="L19" s="278"/>
    </row>
    <row r="20" spans="1:12" ht="36" customHeight="1" x14ac:dyDescent="0.2">
      <c r="A20" s="285"/>
      <c r="B20" s="286"/>
      <c r="C20" s="279" t="s">
        <v>123</v>
      </c>
      <c r="D20" s="280"/>
      <c r="E20" s="280"/>
      <c r="F20" s="278" t="s">
        <v>124</v>
      </c>
      <c r="G20" s="278"/>
      <c r="H20" s="278"/>
      <c r="I20" s="278"/>
      <c r="J20" s="278"/>
      <c r="K20" s="278"/>
      <c r="L20" s="278"/>
    </row>
    <row r="21" spans="1:12" ht="20.25" customHeight="1" x14ac:dyDescent="0.2">
      <c r="A21" s="287"/>
      <c r="B21" s="288"/>
      <c r="C21" s="281" t="s">
        <v>125</v>
      </c>
      <c r="D21" s="282"/>
      <c r="E21" s="282"/>
      <c r="F21" s="278" t="s">
        <v>126</v>
      </c>
      <c r="G21" s="278"/>
      <c r="H21" s="278"/>
      <c r="I21" s="278"/>
      <c r="J21" s="278"/>
      <c r="K21" s="278"/>
      <c r="L21" s="278"/>
    </row>
    <row r="22" spans="1:12" ht="15.75" x14ac:dyDescent="0.2">
      <c r="A22" s="277">
        <v>1.5</v>
      </c>
      <c r="B22" s="262"/>
      <c r="C22" s="263" t="s">
        <v>205</v>
      </c>
      <c r="D22" s="264"/>
      <c r="E22" s="265"/>
      <c r="F22" s="266" t="s">
        <v>212</v>
      </c>
      <c r="G22" s="267"/>
      <c r="H22" s="267"/>
      <c r="I22" s="267"/>
      <c r="J22" s="267"/>
      <c r="K22" s="267"/>
      <c r="L22" s="268"/>
    </row>
    <row r="23" spans="1:12" ht="15.75" x14ac:dyDescent="0.2">
      <c r="A23" s="277">
        <v>1.6</v>
      </c>
      <c r="B23" s="262"/>
      <c r="C23" s="263" t="s">
        <v>127</v>
      </c>
      <c r="D23" s="264"/>
      <c r="E23" s="265"/>
      <c r="F23" s="266" t="s">
        <v>128</v>
      </c>
      <c r="G23" s="267"/>
      <c r="H23" s="267"/>
      <c r="I23" s="267"/>
      <c r="J23" s="267"/>
      <c r="K23" s="267"/>
      <c r="L23" s="268"/>
    </row>
    <row r="24" spans="1:12" ht="15.75" x14ac:dyDescent="0.2">
      <c r="A24" s="277">
        <v>1.7</v>
      </c>
      <c r="B24" s="262"/>
      <c r="C24" s="263" t="s">
        <v>129</v>
      </c>
      <c r="D24" s="264"/>
      <c r="E24" s="265"/>
      <c r="F24" s="266" t="s">
        <v>130</v>
      </c>
      <c r="G24" s="267"/>
      <c r="H24" s="267"/>
      <c r="I24" s="267"/>
      <c r="J24" s="267"/>
      <c r="K24" s="267"/>
      <c r="L24" s="268"/>
    </row>
    <row r="25" spans="1:12" ht="30.75" customHeight="1" x14ac:dyDescent="0.2">
      <c r="A25" s="269">
        <v>2</v>
      </c>
      <c r="B25" s="270"/>
      <c r="C25" s="271" t="s">
        <v>18</v>
      </c>
      <c r="D25" s="272"/>
      <c r="E25" s="273"/>
      <c r="F25" s="274" t="s">
        <v>131</v>
      </c>
      <c r="G25" s="275"/>
      <c r="H25" s="275"/>
      <c r="I25" s="275"/>
      <c r="J25" s="275"/>
      <c r="K25" s="275"/>
      <c r="L25" s="276"/>
    </row>
    <row r="26" spans="1:12" ht="88.5" customHeight="1" x14ac:dyDescent="0.2">
      <c r="A26" s="243">
        <v>2.1</v>
      </c>
      <c r="B26" s="244"/>
      <c r="C26" s="245" t="s">
        <v>132</v>
      </c>
      <c r="D26" s="246"/>
      <c r="E26" s="247"/>
      <c r="F26" s="248" t="s">
        <v>133</v>
      </c>
      <c r="G26" s="249"/>
      <c r="H26" s="249"/>
      <c r="I26" s="249"/>
      <c r="J26" s="249"/>
      <c r="K26" s="249"/>
      <c r="L26" s="250"/>
    </row>
    <row r="27" spans="1:12" ht="33.75" customHeight="1" x14ac:dyDescent="0.2">
      <c r="A27" s="243">
        <v>2.2000000000000002</v>
      </c>
      <c r="B27" s="244"/>
      <c r="C27" s="245" t="s">
        <v>134</v>
      </c>
      <c r="D27" s="246"/>
      <c r="E27" s="247"/>
      <c r="F27" s="248" t="s">
        <v>213</v>
      </c>
      <c r="G27" s="249"/>
      <c r="H27" s="249"/>
      <c r="I27" s="249"/>
      <c r="J27" s="249"/>
      <c r="K27" s="249"/>
      <c r="L27" s="250"/>
    </row>
    <row r="28" spans="1:12" ht="15.75" x14ac:dyDescent="0.2">
      <c r="A28" s="243">
        <v>2.2999999999999998</v>
      </c>
      <c r="B28" s="244"/>
      <c r="C28" s="245" t="s">
        <v>135</v>
      </c>
      <c r="D28" s="246"/>
      <c r="E28" s="247"/>
      <c r="F28" s="248" t="s">
        <v>136</v>
      </c>
      <c r="G28" s="249"/>
      <c r="H28" s="249"/>
      <c r="I28" s="249"/>
      <c r="J28" s="249"/>
      <c r="K28" s="249"/>
      <c r="L28" s="250"/>
    </row>
    <row r="29" spans="1:12" ht="41.25" customHeight="1" x14ac:dyDescent="0.2">
      <c r="A29" s="269">
        <v>3</v>
      </c>
      <c r="B29" s="270"/>
      <c r="C29" s="290" t="s">
        <v>8</v>
      </c>
      <c r="D29" s="291"/>
      <c r="E29" s="292"/>
      <c r="F29" s="274" t="s">
        <v>137</v>
      </c>
      <c r="G29" s="275"/>
      <c r="H29" s="275"/>
      <c r="I29" s="275"/>
      <c r="J29" s="275"/>
      <c r="K29" s="275"/>
      <c r="L29" s="276"/>
    </row>
    <row r="30" spans="1:12" ht="15.75" x14ac:dyDescent="0.2">
      <c r="A30" s="293">
        <v>3.1</v>
      </c>
      <c r="B30" s="294"/>
      <c r="C30" s="299" t="s">
        <v>138</v>
      </c>
      <c r="D30" s="300"/>
      <c r="E30" s="301"/>
      <c r="F30" s="249" t="s">
        <v>139</v>
      </c>
      <c r="G30" s="249"/>
      <c r="H30" s="249"/>
      <c r="I30" s="249"/>
      <c r="J30" s="249"/>
      <c r="K30" s="249"/>
      <c r="L30" s="250"/>
    </row>
    <row r="31" spans="1:12" ht="34.5" customHeight="1" x14ac:dyDescent="0.2">
      <c r="A31" s="295"/>
      <c r="B31" s="296"/>
      <c r="C31" s="279" t="s">
        <v>140</v>
      </c>
      <c r="D31" s="280"/>
      <c r="E31" s="302"/>
      <c r="F31" s="249" t="s">
        <v>141</v>
      </c>
      <c r="G31" s="249"/>
      <c r="H31" s="249"/>
      <c r="I31" s="249"/>
      <c r="J31" s="249"/>
      <c r="K31" s="249"/>
      <c r="L31" s="250"/>
    </row>
    <row r="32" spans="1:12" ht="38.25" customHeight="1" x14ac:dyDescent="0.2">
      <c r="A32" s="295"/>
      <c r="B32" s="296"/>
      <c r="C32" s="279" t="s">
        <v>142</v>
      </c>
      <c r="D32" s="280"/>
      <c r="E32" s="302"/>
      <c r="F32" s="249" t="s">
        <v>143</v>
      </c>
      <c r="G32" s="249"/>
      <c r="H32" s="249"/>
      <c r="I32" s="249"/>
      <c r="J32" s="249"/>
      <c r="K32" s="249"/>
      <c r="L32" s="250"/>
    </row>
    <row r="33" spans="1:12" ht="55.5" customHeight="1" x14ac:dyDescent="0.2">
      <c r="A33" s="297"/>
      <c r="B33" s="298"/>
      <c r="C33" s="281" t="s">
        <v>120</v>
      </c>
      <c r="D33" s="282"/>
      <c r="E33" s="307"/>
      <c r="F33" s="249" t="s">
        <v>144</v>
      </c>
      <c r="G33" s="249"/>
      <c r="H33" s="249"/>
      <c r="I33" s="249"/>
      <c r="J33" s="249"/>
      <c r="K33" s="249"/>
      <c r="L33" s="250"/>
    </row>
    <row r="34" spans="1:12" ht="51.75" customHeight="1" x14ac:dyDescent="0.2">
      <c r="A34" s="308">
        <v>3.2</v>
      </c>
      <c r="B34" s="309"/>
      <c r="C34" s="310" t="s">
        <v>145</v>
      </c>
      <c r="D34" s="311"/>
      <c r="E34" s="312"/>
      <c r="F34" s="248" t="s">
        <v>146</v>
      </c>
      <c r="G34" s="249"/>
      <c r="H34" s="249"/>
      <c r="I34" s="249"/>
      <c r="J34" s="249"/>
      <c r="K34" s="249"/>
      <c r="L34" s="250"/>
    </row>
    <row r="35" spans="1:12" ht="36" customHeight="1" x14ac:dyDescent="0.2">
      <c r="A35" s="308">
        <v>3.3</v>
      </c>
      <c r="B35" s="309"/>
      <c r="C35" s="245" t="s">
        <v>147</v>
      </c>
      <c r="D35" s="246"/>
      <c r="E35" s="247"/>
      <c r="F35" s="248" t="s">
        <v>148</v>
      </c>
      <c r="G35" s="249"/>
      <c r="H35" s="249"/>
      <c r="I35" s="249"/>
      <c r="J35" s="249"/>
      <c r="K35" s="249"/>
      <c r="L35" s="250"/>
    </row>
    <row r="36" spans="1:12" ht="39" customHeight="1" x14ac:dyDescent="0.2">
      <c r="A36" s="269">
        <v>4</v>
      </c>
      <c r="B36" s="270"/>
      <c r="C36" s="290" t="s">
        <v>149</v>
      </c>
      <c r="D36" s="291"/>
      <c r="E36" s="292"/>
      <c r="F36" s="303" t="s">
        <v>150</v>
      </c>
      <c r="G36" s="304"/>
      <c r="H36" s="304"/>
      <c r="I36" s="304"/>
      <c r="J36" s="304"/>
      <c r="K36" s="304"/>
      <c r="L36" s="305"/>
    </row>
    <row r="37" spans="1:12" ht="33" customHeight="1" x14ac:dyDescent="0.2">
      <c r="A37" s="283">
        <v>4.0999999999999996</v>
      </c>
      <c r="B37" s="306"/>
      <c r="C37" s="299" t="s">
        <v>151</v>
      </c>
      <c r="D37" s="300"/>
      <c r="E37" s="301"/>
      <c r="F37" s="278" t="s">
        <v>152</v>
      </c>
      <c r="G37" s="278"/>
      <c r="H37" s="278"/>
      <c r="I37" s="278"/>
      <c r="J37" s="278"/>
      <c r="K37" s="278"/>
      <c r="L37" s="278"/>
    </row>
    <row r="38" spans="1:12" ht="34.5" customHeight="1" x14ac:dyDescent="0.2">
      <c r="A38" s="89"/>
      <c r="B38" s="90"/>
      <c r="C38" s="279" t="s">
        <v>153</v>
      </c>
      <c r="D38" s="280"/>
      <c r="E38" s="302"/>
      <c r="F38" s="278" t="s">
        <v>154</v>
      </c>
      <c r="G38" s="278"/>
      <c r="H38" s="278"/>
      <c r="I38" s="278"/>
      <c r="J38" s="278"/>
      <c r="K38" s="278"/>
      <c r="L38" s="278"/>
    </row>
    <row r="39" spans="1:12" ht="36.75" customHeight="1" x14ac:dyDescent="0.2">
      <c r="A39" s="89"/>
      <c r="B39" s="90"/>
      <c r="C39" s="279" t="s">
        <v>155</v>
      </c>
      <c r="D39" s="280"/>
      <c r="E39" s="302"/>
      <c r="F39" s="316" t="s">
        <v>156</v>
      </c>
      <c r="G39" s="317"/>
      <c r="H39" s="317"/>
      <c r="I39" s="317"/>
      <c r="J39" s="317"/>
      <c r="K39" s="317"/>
      <c r="L39" s="318"/>
    </row>
    <row r="40" spans="1:12" ht="39.75" customHeight="1" x14ac:dyDescent="0.2">
      <c r="A40" s="89"/>
      <c r="B40" s="90"/>
      <c r="C40" s="279" t="s">
        <v>157</v>
      </c>
      <c r="D40" s="280"/>
      <c r="E40" s="302"/>
      <c r="F40" s="266" t="s">
        <v>158</v>
      </c>
      <c r="G40" s="267"/>
      <c r="H40" s="267"/>
      <c r="I40" s="267"/>
      <c r="J40" s="267"/>
      <c r="K40" s="267"/>
      <c r="L40" s="268"/>
    </row>
    <row r="41" spans="1:12" ht="34.5" customHeight="1" x14ac:dyDescent="0.2">
      <c r="A41" s="91"/>
      <c r="B41" s="92"/>
      <c r="C41" s="279" t="s">
        <v>159</v>
      </c>
      <c r="D41" s="280"/>
      <c r="E41" s="302"/>
      <c r="F41" s="278" t="s">
        <v>160</v>
      </c>
      <c r="G41" s="278"/>
      <c r="H41" s="278"/>
      <c r="I41" s="278"/>
      <c r="J41" s="278"/>
      <c r="K41" s="278"/>
      <c r="L41" s="278"/>
    </row>
    <row r="42" spans="1:12" ht="15.75" x14ac:dyDescent="0.2">
      <c r="A42" s="91"/>
      <c r="B42" s="92"/>
      <c r="C42" s="281" t="s">
        <v>161</v>
      </c>
      <c r="D42" s="282"/>
      <c r="E42" s="307"/>
      <c r="F42" s="278" t="s">
        <v>162</v>
      </c>
      <c r="G42" s="278"/>
      <c r="H42" s="278"/>
      <c r="I42" s="278"/>
      <c r="J42" s="278"/>
      <c r="K42" s="278"/>
      <c r="L42" s="278"/>
    </row>
    <row r="43" spans="1:12" ht="15.75" x14ac:dyDescent="0.2">
      <c r="A43" s="283">
        <v>4.2</v>
      </c>
      <c r="B43" s="284"/>
      <c r="C43" s="280" t="s">
        <v>163</v>
      </c>
      <c r="D43" s="280"/>
      <c r="E43" s="280"/>
      <c r="F43" s="313" t="s">
        <v>164</v>
      </c>
      <c r="G43" s="314"/>
      <c r="H43" s="314"/>
      <c r="I43" s="314"/>
      <c r="J43" s="314"/>
      <c r="K43" s="314"/>
      <c r="L43" s="315"/>
    </row>
    <row r="44" spans="1:12" ht="15.75" x14ac:dyDescent="0.2">
      <c r="A44" s="91"/>
      <c r="B44" s="93"/>
      <c r="C44" s="280" t="s">
        <v>153</v>
      </c>
      <c r="D44" s="280"/>
      <c r="E44" s="280"/>
      <c r="F44" s="319" t="s">
        <v>165</v>
      </c>
      <c r="G44" s="315"/>
      <c r="H44" s="315"/>
      <c r="I44" s="315"/>
      <c r="J44" s="315"/>
      <c r="K44" s="315"/>
      <c r="L44" s="315"/>
    </row>
    <row r="45" spans="1:12" ht="15.75" x14ac:dyDescent="0.2">
      <c r="A45" s="94"/>
      <c r="B45" s="95"/>
      <c r="C45" s="282" t="s">
        <v>155</v>
      </c>
      <c r="D45" s="282"/>
      <c r="E45" s="282"/>
      <c r="F45" s="320" t="s">
        <v>166</v>
      </c>
      <c r="G45" s="321"/>
      <c r="H45" s="321"/>
      <c r="I45" s="321"/>
      <c r="J45" s="321"/>
      <c r="K45" s="321"/>
      <c r="L45" s="322"/>
    </row>
    <row r="46" spans="1:12" ht="15.75" x14ac:dyDescent="0.2">
      <c r="A46" s="283">
        <v>4.3</v>
      </c>
      <c r="B46" s="284"/>
      <c r="C46" s="299" t="s">
        <v>167</v>
      </c>
      <c r="D46" s="300"/>
      <c r="E46" s="300"/>
      <c r="F46" s="324" t="s">
        <v>168</v>
      </c>
      <c r="G46" s="325"/>
      <c r="H46" s="325"/>
      <c r="I46" s="325"/>
      <c r="J46" s="325"/>
      <c r="K46" s="325"/>
      <c r="L46" s="326"/>
    </row>
    <row r="47" spans="1:12" ht="15.75" x14ac:dyDescent="0.2">
      <c r="A47" s="91"/>
      <c r="B47" s="93"/>
      <c r="C47" s="279" t="s">
        <v>153</v>
      </c>
      <c r="D47" s="280"/>
      <c r="E47" s="280"/>
      <c r="F47" s="319" t="s">
        <v>169</v>
      </c>
      <c r="G47" s="315"/>
      <c r="H47" s="315"/>
      <c r="I47" s="315"/>
      <c r="J47" s="315"/>
      <c r="K47" s="315"/>
      <c r="L47" s="315"/>
    </row>
    <row r="48" spans="1:12" ht="15.75" x14ac:dyDescent="0.2">
      <c r="A48" s="91"/>
      <c r="B48" s="93"/>
      <c r="C48" s="281" t="s">
        <v>155</v>
      </c>
      <c r="D48" s="282"/>
      <c r="E48" s="282"/>
      <c r="F48" s="320" t="s">
        <v>170</v>
      </c>
      <c r="G48" s="321"/>
      <c r="H48" s="321"/>
      <c r="I48" s="321"/>
      <c r="J48" s="321"/>
      <c r="K48" s="321"/>
      <c r="L48" s="322"/>
    </row>
    <row r="49" spans="1:12" ht="57" customHeight="1" x14ac:dyDescent="0.2">
      <c r="A49" s="323">
        <v>4.4000000000000004</v>
      </c>
      <c r="B49" s="323"/>
      <c r="C49" s="289" t="s">
        <v>171</v>
      </c>
      <c r="D49" s="289"/>
      <c r="E49" s="289"/>
      <c r="F49" s="278" t="s">
        <v>172</v>
      </c>
      <c r="G49" s="278"/>
      <c r="H49" s="278"/>
      <c r="I49" s="278"/>
      <c r="J49" s="278"/>
      <c r="K49" s="278"/>
      <c r="L49" s="278"/>
    </row>
    <row r="50" spans="1:12" ht="15.75" x14ac:dyDescent="0.2">
      <c r="A50" s="97"/>
      <c r="B50" s="98"/>
      <c r="C50" s="99"/>
      <c r="D50" s="99"/>
      <c r="E50" s="99"/>
      <c r="F50" s="100"/>
      <c r="G50" s="100"/>
      <c r="H50" s="100"/>
      <c r="I50" s="101"/>
      <c r="J50" s="101"/>
      <c r="K50" s="101"/>
      <c r="L50" s="101"/>
    </row>
    <row r="51" spans="1:12" ht="15.75" x14ac:dyDescent="0.2">
      <c r="A51" s="97"/>
      <c r="B51" s="98"/>
      <c r="C51" s="99"/>
      <c r="D51" s="99"/>
      <c r="E51" s="99"/>
      <c r="F51" s="100"/>
      <c r="G51" s="100"/>
      <c r="H51" s="100"/>
      <c r="I51" s="101"/>
      <c r="J51" s="101"/>
      <c r="K51" s="101"/>
      <c r="L51" s="101"/>
    </row>
    <row r="52" spans="1:12" ht="15.75" x14ac:dyDescent="0.2">
      <c r="A52" s="97"/>
      <c r="B52" s="98"/>
      <c r="C52" s="102"/>
      <c r="D52" s="102"/>
      <c r="E52" s="102"/>
      <c r="F52" s="103"/>
      <c r="G52" s="103"/>
      <c r="H52" s="103"/>
      <c r="I52" s="96"/>
      <c r="J52" s="96"/>
      <c r="K52" s="96"/>
      <c r="L52" s="96"/>
    </row>
    <row r="53" spans="1:12" ht="18.75" x14ac:dyDescent="0.2">
      <c r="A53" s="104"/>
      <c r="B53" s="105"/>
      <c r="C53" s="327" t="s">
        <v>173</v>
      </c>
      <c r="D53" s="328"/>
      <c r="E53" s="328"/>
      <c r="F53" s="328"/>
      <c r="G53" s="328"/>
      <c r="H53" s="328"/>
      <c r="I53" s="328"/>
      <c r="J53" s="328"/>
      <c r="K53" s="328"/>
      <c r="L53" s="329"/>
    </row>
    <row r="54" spans="1:12" ht="15.75" x14ac:dyDescent="0.2">
      <c r="A54" s="104"/>
      <c r="B54" s="106"/>
      <c r="C54" s="107" t="s">
        <v>153</v>
      </c>
      <c r="D54" s="330" t="s">
        <v>0</v>
      </c>
      <c r="E54" s="330"/>
      <c r="F54" s="330"/>
      <c r="G54" s="331" t="s">
        <v>1</v>
      </c>
      <c r="H54" s="332"/>
      <c r="I54" s="333"/>
      <c r="J54" s="330" t="s">
        <v>2</v>
      </c>
      <c r="K54" s="330"/>
      <c r="L54" s="330"/>
    </row>
    <row r="55" spans="1:12" ht="47.25" x14ac:dyDescent="0.2">
      <c r="A55" s="104"/>
      <c r="B55" s="106"/>
      <c r="C55" s="115" t="s">
        <v>174</v>
      </c>
      <c r="D55" s="116" t="s">
        <v>175</v>
      </c>
      <c r="E55" s="334" t="s">
        <v>176</v>
      </c>
      <c r="F55" s="335"/>
      <c r="G55" s="116" t="s">
        <v>177</v>
      </c>
      <c r="H55" s="336" t="s">
        <v>178</v>
      </c>
      <c r="I55" s="337"/>
      <c r="J55" s="116" t="s">
        <v>179</v>
      </c>
      <c r="K55" s="336" t="s">
        <v>180</v>
      </c>
      <c r="L55" s="337"/>
    </row>
    <row r="56" spans="1:12" ht="47.25" x14ac:dyDescent="0.2">
      <c r="A56" s="104"/>
      <c r="B56" s="106"/>
      <c r="C56" s="117" t="s">
        <v>181</v>
      </c>
      <c r="D56" s="118" t="s">
        <v>182</v>
      </c>
      <c r="E56" s="350" t="s">
        <v>183</v>
      </c>
      <c r="F56" s="351"/>
      <c r="G56" s="119" t="s">
        <v>184</v>
      </c>
      <c r="H56" s="336" t="s">
        <v>185</v>
      </c>
      <c r="I56" s="337"/>
      <c r="J56" s="119" t="s">
        <v>186</v>
      </c>
      <c r="K56" s="336" t="s">
        <v>185</v>
      </c>
      <c r="L56" s="337"/>
    </row>
    <row r="57" spans="1:12" ht="79.5" customHeight="1" x14ac:dyDescent="0.2">
      <c r="A57" s="82"/>
      <c r="B57" s="82"/>
      <c r="C57" s="120" t="s">
        <v>187</v>
      </c>
      <c r="D57" s="121" t="s">
        <v>188</v>
      </c>
      <c r="E57" s="352" t="s">
        <v>189</v>
      </c>
      <c r="F57" s="352"/>
      <c r="G57" s="121" t="s">
        <v>190</v>
      </c>
      <c r="H57" s="352" t="s">
        <v>191</v>
      </c>
      <c r="I57" s="352"/>
      <c r="J57" s="121" t="s">
        <v>192</v>
      </c>
      <c r="K57" s="352" t="s">
        <v>193</v>
      </c>
      <c r="L57" s="352"/>
    </row>
    <row r="58" spans="1:12" x14ac:dyDescent="0.2">
      <c r="A58" s="82"/>
      <c r="B58" s="82"/>
      <c r="C58" s="83"/>
      <c r="D58" s="83"/>
      <c r="E58" s="83"/>
      <c r="F58" s="83"/>
      <c r="G58" s="83"/>
      <c r="H58" s="83"/>
      <c r="I58" s="83"/>
      <c r="J58" s="83"/>
      <c r="K58" s="82"/>
      <c r="L58" s="82"/>
    </row>
    <row r="59" spans="1:12" ht="13.5" thickBot="1" x14ac:dyDescent="0.25">
      <c r="A59" s="82"/>
      <c r="B59" s="82"/>
      <c r="C59" s="83"/>
      <c r="D59" s="83"/>
      <c r="E59" s="83"/>
      <c r="F59" s="83"/>
      <c r="G59" s="83"/>
      <c r="H59" s="83"/>
      <c r="I59" s="83"/>
      <c r="J59" s="83"/>
      <c r="K59" s="82"/>
      <c r="L59" s="82"/>
    </row>
    <row r="60" spans="1:12" ht="16.5" thickBot="1" x14ac:dyDescent="0.25">
      <c r="A60" s="82"/>
      <c r="B60" s="82"/>
      <c r="C60" s="338" t="s">
        <v>194</v>
      </c>
      <c r="D60" s="339"/>
      <c r="E60" s="339"/>
      <c r="F60" s="339"/>
      <c r="G60" s="339"/>
      <c r="H60" s="339"/>
      <c r="I60" s="339"/>
      <c r="J60" s="340"/>
      <c r="K60" s="82"/>
      <c r="L60" s="82"/>
    </row>
    <row r="61" spans="1:12" s="110" customFormat="1" ht="32.25" thickBot="1" x14ac:dyDescent="0.25">
      <c r="A61" s="108"/>
      <c r="B61" s="108"/>
      <c r="C61" s="159" t="s">
        <v>195</v>
      </c>
      <c r="D61" s="160" t="s">
        <v>196</v>
      </c>
      <c r="E61" s="160" t="s">
        <v>1</v>
      </c>
      <c r="F61" s="160" t="s">
        <v>14</v>
      </c>
      <c r="G61" s="160" t="s">
        <v>2</v>
      </c>
      <c r="H61" s="160" t="s">
        <v>14</v>
      </c>
      <c r="I61" s="341" t="s">
        <v>197</v>
      </c>
      <c r="J61" s="342"/>
      <c r="K61" s="109"/>
      <c r="L61" s="108"/>
    </row>
    <row r="62" spans="1:12" ht="15.75" x14ac:dyDescent="0.2">
      <c r="A62" s="82"/>
      <c r="B62" s="82"/>
      <c r="C62" s="122" t="s">
        <v>198</v>
      </c>
      <c r="D62" s="123">
        <v>1</v>
      </c>
      <c r="E62" s="124" t="s">
        <v>187</v>
      </c>
      <c r="F62" s="123">
        <v>1</v>
      </c>
      <c r="G62" s="124" t="s">
        <v>187</v>
      </c>
      <c r="H62" s="123">
        <v>1</v>
      </c>
      <c r="I62" s="125">
        <v>1</v>
      </c>
      <c r="J62" s="343" t="s">
        <v>187</v>
      </c>
      <c r="K62" s="82"/>
      <c r="L62" s="82"/>
    </row>
    <row r="63" spans="1:12" ht="15.75" x14ac:dyDescent="0.2">
      <c r="A63" s="82"/>
      <c r="B63" s="82"/>
      <c r="C63" s="126" t="s">
        <v>198</v>
      </c>
      <c r="D63" s="127">
        <v>1</v>
      </c>
      <c r="E63" s="128" t="s">
        <v>187</v>
      </c>
      <c r="F63" s="127">
        <v>1</v>
      </c>
      <c r="G63" s="129" t="s">
        <v>181</v>
      </c>
      <c r="H63" s="130">
        <v>2</v>
      </c>
      <c r="I63" s="131">
        <v>2</v>
      </c>
      <c r="J63" s="344"/>
      <c r="K63" s="82"/>
      <c r="L63" s="82"/>
    </row>
    <row r="64" spans="1:12" ht="15.75" x14ac:dyDescent="0.2">
      <c r="A64" s="82"/>
      <c r="B64" s="82"/>
      <c r="C64" s="126" t="s">
        <v>198</v>
      </c>
      <c r="D64" s="127">
        <v>1</v>
      </c>
      <c r="E64" s="128" t="s">
        <v>187</v>
      </c>
      <c r="F64" s="127">
        <v>1</v>
      </c>
      <c r="G64" s="132" t="s">
        <v>174</v>
      </c>
      <c r="H64" s="133">
        <v>3</v>
      </c>
      <c r="I64" s="131">
        <v>3</v>
      </c>
      <c r="J64" s="344"/>
      <c r="K64" s="82"/>
      <c r="L64" s="82"/>
    </row>
    <row r="65" spans="1:12" ht="15.75" x14ac:dyDescent="0.2">
      <c r="A65" s="82"/>
      <c r="B65" s="82"/>
      <c r="C65" s="126" t="s">
        <v>198</v>
      </c>
      <c r="D65" s="127">
        <v>1</v>
      </c>
      <c r="E65" s="129" t="s">
        <v>199</v>
      </c>
      <c r="F65" s="130">
        <v>2</v>
      </c>
      <c r="G65" s="128" t="s">
        <v>187</v>
      </c>
      <c r="H65" s="127">
        <v>1</v>
      </c>
      <c r="I65" s="131">
        <v>2</v>
      </c>
      <c r="J65" s="344"/>
      <c r="K65" s="82"/>
      <c r="L65" s="82"/>
    </row>
    <row r="66" spans="1:12" ht="15.75" x14ac:dyDescent="0.2">
      <c r="A66" s="82"/>
      <c r="B66" s="82"/>
      <c r="C66" s="126" t="s">
        <v>198</v>
      </c>
      <c r="D66" s="127">
        <v>1</v>
      </c>
      <c r="E66" s="132" t="s">
        <v>174</v>
      </c>
      <c r="F66" s="133">
        <v>3</v>
      </c>
      <c r="G66" s="128" t="s">
        <v>187</v>
      </c>
      <c r="H66" s="127">
        <v>1</v>
      </c>
      <c r="I66" s="131">
        <v>3</v>
      </c>
      <c r="J66" s="344"/>
      <c r="K66" s="82"/>
      <c r="L66" s="82"/>
    </row>
    <row r="67" spans="1:12" ht="15.75" x14ac:dyDescent="0.2">
      <c r="A67" s="82"/>
      <c r="B67" s="82"/>
      <c r="C67" s="134" t="s">
        <v>200</v>
      </c>
      <c r="D67" s="130">
        <v>3</v>
      </c>
      <c r="E67" s="128" t="s">
        <v>187</v>
      </c>
      <c r="F67" s="127">
        <v>1</v>
      </c>
      <c r="G67" s="128" t="s">
        <v>187</v>
      </c>
      <c r="H67" s="127">
        <v>1</v>
      </c>
      <c r="I67" s="131">
        <v>3</v>
      </c>
      <c r="J67" s="344"/>
      <c r="K67" s="82"/>
      <c r="L67" s="82"/>
    </row>
    <row r="68" spans="1:12" ht="16.5" thickBot="1" x14ac:dyDescent="0.25">
      <c r="A68" s="82"/>
      <c r="B68" s="82"/>
      <c r="C68" s="135" t="s">
        <v>198</v>
      </c>
      <c r="D68" s="136">
        <v>1</v>
      </c>
      <c r="E68" s="137" t="s">
        <v>181</v>
      </c>
      <c r="F68" s="138">
        <v>2</v>
      </c>
      <c r="G68" s="137" t="s">
        <v>181</v>
      </c>
      <c r="H68" s="138">
        <v>2</v>
      </c>
      <c r="I68" s="139">
        <v>4</v>
      </c>
      <c r="J68" s="345"/>
      <c r="K68" s="82"/>
      <c r="L68" s="82"/>
    </row>
    <row r="69" spans="1:12" ht="15.75" x14ac:dyDescent="0.2">
      <c r="A69" s="82"/>
      <c r="B69" s="82"/>
      <c r="C69" s="140" t="s">
        <v>200</v>
      </c>
      <c r="D69" s="141">
        <v>3</v>
      </c>
      <c r="E69" s="142" t="s">
        <v>187</v>
      </c>
      <c r="F69" s="143">
        <v>1</v>
      </c>
      <c r="G69" s="144" t="s">
        <v>181</v>
      </c>
      <c r="H69" s="141">
        <v>2</v>
      </c>
      <c r="I69" s="145">
        <v>6</v>
      </c>
      <c r="J69" s="346" t="s">
        <v>181</v>
      </c>
      <c r="K69" s="82"/>
      <c r="L69" s="82"/>
    </row>
    <row r="70" spans="1:12" ht="15.75" x14ac:dyDescent="0.2">
      <c r="A70" s="82"/>
      <c r="B70" s="82"/>
      <c r="C70" s="134" t="s">
        <v>200</v>
      </c>
      <c r="D70" s="130">
        <v>3</v>
      </c>
      <c r="E70" s="128" t="s">
        <v>187</v>
      </c>
      <c r="F70" s="127">
        <v>1</v>
      </c>
      <c r="G70" s="132" t="s">
        <v>174</v>
      </c>
      <c r="H70" s="133">
        <v>3</v>
      </c>
      <c r="I70" s="146">
        <v>9</v>
      </c>
      <c r="J70" s="346"/>
      <c r="K70" s="82"/>
      <c r="L70" s="82"/>
    </row>
    <row r="71" spans="1:12" ht="15.75" x14ac:dyDescent="0.2">
      <c r="A71" s="82"/>
      <c r="B71" s="82"/>
      <c r="C71" s="134" t="s">
        <v>200</v>
      </c>
      <c r="D71" s="130">
        <v>3</v>
      </c>
      <c r="E71" s="129" t="s">
        <v>199</v>
      </c>
      <c r="F71" s="130">
        <v>2</v>
      </c>
      <c r="G71" s="128" t="s">
        <v>187</v>
      </c>
      <c r="H71" s="127">
        <v>1</v>
      </c>
      <c r="I71" s="146">
        <v>6</v>
      </c>
      <c r="J71" s="346"/>
      <c r="K71" s="82"/>
      <c r="L71" s="82"/>
    </row>
    <row r="72" spans="1:12" ht="15.75" x14ac:dyDescent="0.2">
      <c r="A72" s="82"/>
      <c r="B72" s="82"/>
      <c r="C72" s="134" t="s">
        <v>200</v>
      </c>
      <c r="D72" s="130">
        <v>3</v>
      </c>
      <c r="E72" s="132" t="s">
        <v>174</v>
      </c>
      <c r="F72" s="133">
        <v>3</v>
      </c>
      <c r="G72" s="128" t="s">
        <v>187</v>
      </c>
      <c r="H72" s="127">
        <v>1</v>
      </c>
      <c r="I72" s="146">
        <v>9</v>
      </c>
      <c r="J72" s="346"/>
      <c r="K72" s="82"/>
      <c r="L72" s="82"/>
    </row>
    <row r="73" spans="1:12" ht="15.75" x14ac:dyDescent="0.2">
      <c r="A73" s="82"/>
      <c r="B73" s="82"/>
      <c r="C73" s="147" t="s">
        <v>201</v>
      </c>
      <c r="D73" s="133">
        <v>5</v>
      </c>
      <c r="E73" s="128" t="s">
        <v>187</v>
      </c>
      <c r="F73" s="127">
        <v>1</v>
      </c>
      <c r="G73" s="128" t="s">
        <v>187</v>
      </c>
      <c r="H73" s="127">
        <v>1</v>
      </c>
      <c r="I73" s="146">
        <v>5</v>
      </c>
      <c r="J73" s="346"/>
      <c r="K73" s="82"/>
      <c r="L73" s="82"/>
    </row>
    <row r="74" spans="1:12" ht="15.75" x14ac:dyDescent="0.2">
      <c r="A74" s="82"/>
      <c r="B74" s="82"/>
      <c r="C74" s="126" t="s">
        <v>198</v>
      </c>
      <c r="D74" s="127">
        <v>1</v>
      </c>
      <c r="E74" s="129" t="s">
        <v>181</v>
      </c>
      <c r="F74" s="130">
        <v>2</v>
      </c>
      <c r="G74" s="132" t="s">
        <v>174</v>
      </c>
      <c r="H74" s="133">
        <v>3</v>
      </c>
      <c r="I74" s="146">
        <v>6</v>
      </c>
      <c r="J74" s="346"/>
      <c r="K74" s="82"/>
      <c r="L74" s="82"/>
    </row>
    <row r="75" spans="1:12" ht="15.75" x14ac:dyDescent="0.2">
      <c r="A75" s="82"/>
      <c r="B75" s="82"/>
      <c r="C75" s="126" t="s">
        <v>198</v>
      </c>
      <c r="D75" s="127">
        <v>1</v>
      </c>
      <c r="E75" s="132" t="s">
        <v>174</v>
      </c>
      <c r="F75" s="133">
        <v>3</v>
      </c>
      <c r="G75" s="129" t="s">
        <v>181</v>
      </c>
      <c r="H75" s="130">
        <v>2</v>
      </c>
      <c r="I75" s="146">
        <v>6</v>
      </c>
      <c r="J75" s="346"/>
      <c r="K75" s="82"/>
      <c r="L75" s="82"/>
    </row>
    <row r="76" spans="1:12" ht="15.75" x14ac:dyDescent="0.2">
      <c r="A76" s="82"/>
      <c r="B76" s="82"/>
      <c r="C76" s="126" t="s">
        <v>198</v>
      </c>
      <c r="D76" s="127">
        <v>1</v>
      </c>
      <c r="E76" s="132" t="s">
        <v>174</v>
      </c>
      <c r="F76" s="133">
        <v>3</v>
      </c>
      <c r="G76" s="132" t="s">
        <v>174</v>
      </c>
      <c r="H76" s="133">
        <v>3</v>
      </c>
      <c r="I76" s="146">
        <v>9</v>
      </c>
      <c r="J76" s="346"/>
      <c r="K76" s="82"/>
      <c r="L76" s="82"/>
    </row>
    <row r="77" spans="1:12" ht="15.75" x14ac:dyDescent="0.2">
      <c r="A77" s="82"/>
      <c r="B77" s="82"/>
      <c r="C77" s="147" t="s">
        <v>201</v>
      </c>
      <c r="D77" s="133">
        <v>5</v>
      </c>
      <c r="E77" s="128" t="s">
        <v>187</v>
      </c>
      <c r="F77" s="127">
        <v>1</v>
      </c>
      <c r="G77" s="129" t="s">
        <v>181</v>
      </c>
      <c r="H77" s="130">
        <v>2</v>
      </c>
      <c r="I77" s="146">
        <v>10</v>
      </c>
      <c r="J77" s="346"/>
      <c r="K77" s="82"/>
      <c r="L77" s="82"/>
    </row>
    <row r="78" spans="1:12" ht="16.5" thickBot="1" x14ac:dyDescent="0.25">
      <c r="A78" s="82"/>
      <c r="B78" s="82"/>
      <c r="C78" s="148" t="s">
        <v>201</v>
      </c>
      <c r="D78" s="149">
        <v>5</v>
      </c>
      <c r="E78" s="137" t="s">
        <v>199</v>
      </c>
      <c r="F78" s="138">
        <v>2</v>
      </c>
      <c r="G78" s="150" t="s">
        <v>187</v>
      </c>
      <c r="H78" s="136">
        <v>1</v>
      </c>
      <c r="I78" s="151">
        <v>10</v>
      </c>
      <c r="J78" s="347"/>
      <c r="K78" s="82"/>
      <c r="L78" s="82"/>
    </row>
    <row r="79" spans="1:12" ht="15.75" x14ac:dyDescent="0.2">
      <c r="A79" s="82"/>
      <c r="B79" s="82"/>
      <c r="C79" s="152" t="s">
        <v>200</v>
      </c>
      <c r="D79" s="153">
        <v>3</v>
      </c>
      <c r="E79" s="154" t="s">
        <v>181</v>
      </c>
      <c r="F79" s="153">
        <v>2</v>
      </c>
      <c r="G79" s="154" t="s">
        <v>181</v>
      </c>
      <c r="H79" s="153">
        <v>2</v>
      </c>
      <c r="I79" s="155">
        <v>12</v>
      </c>
      <c r="J79" s="348" t="s">
        <v>174</v>
      </c>
      <c r="K79" s="82"/>
      <c r="L79" s="82"/>
    </row>
    <row r="80" spans="1:12" ht="15.75" x14ac:dyDescent="0.2">
      <c r="A80" s="82"/>
      <c r="B80" s="82"/>
      <c r="C80" s="134" t="s">
        <v>200</v>
      </c>
      <c r="D80" s="130">
        <v>3</v>
      </c>
      <c r="E80" s="129" t="s">
        <v>181</v>
      </c>
      <c r="F80" s="130">
        <v>2</v>
      </c>
      <c r="G80" s="132" t="s">
        <v>174</v>
      </c>
      <c r="H80" s="133">
        <v>3</v>
      </c>
      <c r="I80" s="156">
        <v>18</v>
      </c>
      <c r="J80" s="346"/>
      <c r="K80" s="82"/>
      <c r="L80" s="82"/>
    </row>
    <row r="81" spans="1:12" ht="15.75" x14ac:dyDescent="0.2">
      <c r="A81" s="82"/>
      <c r="B81" s="82"/>
      <c r="C81" s="134" t="s">
        <v>200</v>
      </c>
      <c r="D81" s="130">
        <v>3</v>
      </c>
      <c r="E81" s="132" t="s">
        <v>174</v>
      </c>
      <c r="F81" s="133">
        <v>3</v>
      </c>
      <c r="G81" s="129" t="s">
        <v>181</v>
      </c>
      <c r="H81" s="130">
        <v>2</v>
      </c>
      <c r="I81" s="156">
        <v>18</v>
      </c>
      <c r="J81" s="346"/>
      <c r="K81" s="82"/>
      <c r="L81" s="82"/>
    </row>
    <row r="82" spans="1:12" ht="15.75" x14ac:dyDescent="0.2">
      <c r="A82" s="82"/>
      <c r="B82" s="82"/>
      <c r="C82" s="134" t="s">
        <v>200</v>
      </c>
      <c r="D82" s="130">
        <v>3</v>
      </c>
      <c r="E82" s="132" t="s">
        <v>174</v>
      </c>
      <c r="F82" s="133">
        <v>3</v>
      </c>
      <c r="G82" s="132" t="s">
        <v>174</v>
      </c>
      <c r="H82" s="133">
        <v>3</v>
      </c>
      <c r="I82" s="156">
        <v>27</v>
      </c>
      <c r="J82" s="346"/>
      <c r="K82" s="82"/>
      <c r="L82" s="82"/>
    </row>
    <row r="83" spans="1:12" ht="15.75" x14ac:dyDescent="0.2">
      <c r="A83" s="82"/>
      <c r="B83" s="82"/>
      <c r="C83" s="147" t="s">
        <v>201</v>
      </c>
      <c r="D83" s="133">
        <v>5</v>
      </c>
      <c r="E83" s="128" t="s">
        <v>187</v>
      </c>
      <c r="F83" s="127">
        <v>1</v>
      </c>
      <c r="G83" s="132" t="s">
        <v>174</v>
      </c>
      <c r="H83" s="133">
        <v>3</v>
      </c>
      <c r="I83" s="156">
        <v>15</v>
      </c>
      <c r="J83" s="346"/>
      <c r="K83" s="82"/>
      <c r="L83" s="82"/>
    </row>
    <row r="84" spans="1:12" ht="15.75" x14ac:dyDescent="0.2">
      <c r="A84" s="82"/>
      <c r="B84" s="82"/>
      <c r="C84" s="147" t="s">
        <v>201</v>
      </c>
      <c r="D84" s="133">
        <v>5</v>
      </c>
      <c r="E84" s="132" t="s">
        <v>174</v>
      </c>
      <c r="F84" s="133">
        <v>3</v>
      </c>
      <c r="G84" s="128" t="s">
        <v>187</v>
      </c>
      <c r="H84" s="127">
        <v>1</v>
      </c>
      <c r="I84" s="156">
        <v>15</v>
      </c>
      <c r="J84" s="346"/>
      <c r="K84" s="82"/>
      <c r="L84" s="82"/>
    </row>
    <row r="85" spans="1:12" ht="15.75" x14ac:dyDescent="0.2">
      <c r="A85" s="82"/>
      <c r="B85" s="82"/>
      <c r="C85" s="147" t="s">
        <v>201</v>
      </c>
      <c r="D85" s="133">
        <v>5</v>
      </c>
      <c r="E85" s="129" t="s">
        <v>181</v>
      </c>
      <c r="F85" s="130">
        <v>2</v>
      </c>
      <c r="G85" s="129" t="s">
        <v>181</v>
      </c>
      <c r="H85" s="130">
        <v>2</v>
      </c>
      <c r="I85" s="156">
        <v>20</v>
      </c>
      <c r="J85" s="346"/>
      <c r="K85" s="82"/>
      <c r="L85" s="82"/>
    </row>
    <row r="86" spans="1:12" ht="15.75" x14ac:dyDescent="0.2">
      <c r="A86" s="82"/>
      <c r="B86" s="82"/>
      <c r="C86" s="147" t="s">
        <v>201</v>
      </c>
      <c r="D86" s="133">
        <v>5</v>
      </c>
      <c r="E86" s="129" t="s">
        <v>181</v>
      </c>
      <c r="F86" s="130">
        <v>2</v>
      </c>
      <c r="G86" s="132" t="s">
        <v>174</v>
      </c>
      <c r="H86" s="133">
        <v>3</v>
      </c>
      <c r="I86" s="156">
        <v>30</v>
      </c>
      <c r="J86" s="346"/>
      <c r="K86" s="82"/>
      <c r="L86" s="82"/>
    </row>
    <row r="87" spans="1:12" ht="15.75" x14ac:dyDescent="0.2">
      <c r="A87" s="82"/>
      <c r="B87" s="82"/>
      <c r="C87" s="147" t="s">
        <v>201</v>
      </c>
      <c r="D87" s="133">
        <v>5</v>
      </c>
      <c r="E87" s="132" t="s">
        <v>174</v>
      </c>
      <c r="F87" s="133">
        <v>3</v>
      </c>
      <c r="G87" s="129" t="s">
        <v>181</v>
      </c>
      <c r="H87" s="130">
        <v>2</v>
      </c>
      <c r="I87" s="156">
        <v>30</v>
      </c>
      <c r="J87" s="346"/>
      <c r="K87" s="82"/>
      <c r="L87" s="82"/>
    </row>
    <row r="88" spans="1:12" ht="16.5" thickBot="1" x14ac:dyDescent="0.25">
      <c r="A88" s="82"/>
      <c r="B88" s="82"/>
      <c r="C88" s="148" t="s">
        <v>201</v>
      </c>
      <c r="D88" s="149">
        <v>5</v>
      </c>
      <c r="E88" s="157" t="s">
        <v>174</v>
      </c>
      <c r="F88" s="149">
        <v>3</v>
      </c>
      <c r="G88" s="157" t="s">
        <v>174</v>
      </c>
      <c r="H88" s="149">
        <v>3</v>
      </c>
      <c r="I88" s="158">
        <v>45</v>
      </c>
      <c r="J88" s="347"/>
      <c r="K88" s="82"/>
      <c r="L88" s="82"/>
    </row>
    <row r="89" spans="1:12" x14ac:dyDescent="0.2">
      <c r="A89" s="82"/>
      <c r="B89" s="82"/>
      <c r="C89" s="83"/>
      <c r="D89" s="83"/>
      <c r="E89" s="83"/>
      <c r="F89" s="83"/>
      <c r="G89" s="83"/>
      <c r="H89" s="83"/>
      <c r="I89" s="83"/>
      <c r="J89" s="83"/>
      <c r="K89" s="82"/>
      <c r="L89" s="82"/>
    </row>
    <row r="90" spans="1:12" x14ac:dyDescent="0.2">
      <c r="A90" s="82"/>
      <c r="B90" s="111"/>
      <c r="C90" s="111"/>
      <c r="D90" s="111"/>
      <c r="E90" s="111"/>
      <c r="F90" s="111"/>
      <c r="G90" s="111"/>
      <c r="H90" s="111"/>
      <c r="I90" s="83"/>
      <c r="J90" s="83"/>
      <c r="K90" s="82"/>
      <c r="L90" s="82"/>
    </row>
    <row r="91" spans="1:12" x14ac:dyDescent="0.2">
      <c r="A91" s="82"/>
      <c r="B91" s="111"/>
      <c r="C91" s="111"/>
      <c r="D91" s="111"/>
      <c r="E91" s="111"/>
      <c r="F91" s="111"/>
      <c r="G91" s="111"/>
      <c r="H91" s="111"/>
      <c r="I91" s="83"/>
      <c r="J91" s="83"/>
      <c r="K91" s="82"/>
      <c r="L91" s="82"/>
    </row>
    <row r="92" spans="1:12" ht="15.75" x14ac:dyDescent="0.2">
      <c r="A92" s="82"/>
      <c r="B92" s="111"/>
      <c r="C92" s="349"/>
      <c r="D92" s="349"/>
      <c r="E92" s="349"/>
      <c r="F92" s="349"/>
      <c r="G92" s="349"/>
      <c r="H92" s="349"/>
      <c r="I92" s="112"/>
      <c r="J92" s="112"/>
      <c r="K92" s="113"/>
      <c r="L92" s="113"/>
    </row>
    <row r="93" spans="1:12" x14ac:dyDescent="0.2">
      <c r="A93" s="82"/>
      <c r="B93" s="111"/>
      <c r="C93" s="111"/>
      <c r="D93" s="111"/>
      <c r="E93" s="111"/>
      <c r="F93" s="111"/>
      <c r="G93" s="111"/>
      <c r="H93" s="349"/>
      <c r="I93" s="83"/>
      <c r="J93" s="83"/>
      <c r="K93" s="82"/>
      <c r="L93" s="82"/>
    </row>
    <row r="94" spans="1:12" x14ac:dyDescent="0.2">
      <c r="A94" s="82"/>
      <c r="B94" s="111"/>
      <c r="C94" s="111"/>
      <c r="D94" s="111"/>
      <c r="E94" s="111"/>
      <c r="F94" s="111"/>
      <c r="G94" s="111"/>
      <c r="H94" s="349"/>
      <c r="I94" s="83"/>
      <c r="J94" s="83"/>
      <c r="K94" s="82"/>
      <c r="L94" s="82"/>
    </row>
    <row r="95" spans="1:12" x14ac:dyDescent="0.2">
      <c r="A95" s="82"/>
      <c r="B95" s="111"/>
      <c r="C95" s="111"/>
      <c r="D95" s="111"/>
      <c r="E95" s="111"/>
      <c r="F95" s="111"/>
      <c r="G95" s="111"/>
      <c r="H95" s="349"/>
      <c r="I95" s="83"/>
      <c r="J95" s="83"/>
      <c r="K95" s="82"/>
      <c r="L95" s="82"/>
    </row>
    <row r="96" spans="1:12" x14ac:dyDescent="0.2">
      <c r="A96" s="82"/>
      <c r="B96" s="111"/>
      <c r="C96" s="111"/>
      <c r="D96" s="111"/>
      <c r="E96" s="111"/>
      <c r="F96" s="111"/>
      <c r="G96" s="111"/>
      <c r="H96" s="111"/>
      <c r="I96" s="83"/>
      <c r="J96" s="83"/>
      <c r="K96" s="82"/>
      <c r="L96" s="82"/>
    </row>
    <row r="97" spans="1:12" x14ac:dyDescent="0.2">
      <c r="A97" s="82"/>
      <c r="B97" s="111"/>
      <c r="C97" s="111"/>
      <c r="D97" s="111"/>
      <c r="E97" s="111"/>
      <c r="F97" s="111"/>
      <c r="G97" s="111"/>
      <c r="H97" s="111"/>
      <c r="I97" s="83"/>
      <c r="J97" s="82"/>
      <c r="K97" s="83"/>
      <c r="L97" s="82"/>
    </row>
    <row r="98" spans="1:12" x14ac:dyDescent="0.2">
      <c r="A98" s="82"/>
      <c r="B98" s="111"/>
      <c r="C98" s="349"/>
      <c r="D98" s="349"/>
      <c r="E98" s="349"/>
      <c r="F98" s="111"/>
      <c r="G98" s="111"/>
      <c r="H98" s="111"/>
      <c r="I98" s="83"/>
      <c r="J98" s="83"/>
      <c r="K98" s="82"/>
      <c r="L98" s="82"/>
    </row>
    <row r="99" spans="1:12" x14ac:dyDescent="0.2">
      <c r="A99" s="82"/>
      <c r="B99" s="111"/>
      <c r="C99" s="111"/>
      <c r="D99" s="111"/>
      <c r="E99" s="111"/>
      <c r="F99" s="111"/>
      <c r="G99" s="111"/>
      <c r="H99" s="111"/>
      <c r="I99" s="83"/>
      <c r="J99" s="83"/>
      <c r="K99" s="82"/>
      <c r="L99" s="82"/>
    </row>
    <row r="100" spans="1:12" x14ac:dyDescent="0.2">
      <c r="A100" s="82"/>
      <c r="B100" s="82"/>
      <c r="C100" s="83"/>
      <c r="D100" s="83"/>
      <c r="E100" s="83"/>
      <c r="F100" s="83"/>
      <c r="G100" s="83"/>
      <c r="H100" s="83"/>
      <c r="I100" s="83"/>
      <c r="J100" s="83"/>
      <c r="K100" s="82"/>
      <c r="L100" s="82"/>
    </row>
    <row r="101" spans="1:12" x14ac:dyDescent="0.2">
      <c r="A101" s="82"/>
      <c r="B101" s="111"/>
      <c r="C101" s="111"/>
      <c r="D101" s="111"/>
      <c r="E101" s="111"/>
      <c r="F101" s="111"/>
      <c r="G101" s="111"/>
      <c r="H101" s="111"/>
      <c r="I101" s="111"/>
      <c r="J101" s="111"/>
      <c r="K101" s="82"/>
      <c r="L101" s="82"/>
    </row>
    <row r="102" spans="1:12" x14ac:dyDescent="0.2">
      <c r="A102" s="82"/>
      <c r="B102" s="111"/>
      <c r="C102" s="349"/>
      <c r="D102" s="349"/>
      <c r="E102" s="349"/>
      <c r="F102" s="349"/>
      <c r="G102" s="349"/>
      <c r="H102" s="349"/>
      <c r="I102" s="111"/>
      <c r="J102" s="111"/>
      <c r="K102" s="82"/>
      <c r="L102" s="82"/>
    </row>
    <row r="103" spans="1:12" x14ac:dyDescent="0.2">
      <c r="A103" s="82"/>
      <c r="B103" s="111"/>
      <c r="C103" s="111"/>
      <c r="D103" s="111"/>
      <c r="E103" s="111"/>
      <c r="F103" s="111"/>
      <c r="G103" s="111"/>
      <c r="H103" s="349"/>
      <c r="I103" s="111"/>
      <c r="J103" s="111"/>
      <c r="K103" s="82"/>
      <c r="L103" s="82"/>
    </row>
    <row r="104" spans="1:12" x14ac:dyDescent="0.2">
      <c r="A104" s="82"/>
      <c r="B104" s="111"/>
      <c r="C104" s="111"/>
      <c r="D104" s="111"/>
      <c r="E104" s="111"/>
      <c r="F104" s="111"/>
      <c r="G104" s="111"/>
      <c r="H104" s="349"/>
      <c r="I104" s="111"/>
      <c r="J104" s="111"/>
      <c r="K104" s="82"/>
      <c r="L104" s="82"/>
    </row>
    <row r="105" spans="1:12" x14ac:dyDescent="0.2">
      <c r="A105" s="82"/>
      <c r="B105" s="111"/>
      <c r="C105" s="111"/>
      <c r="D105" s="111"/>
      <c r="E105" s="111"/>
      <c r="F105" s="111"/>
      <c r="G105" s="111"/>
      <c r="H105" s="349"/>
      <c r="I105" s="111"/>
      <c r="J105" s="111"/>
      <c r="K105" s="82"/>
      <c r="L105" s="82"/>
    </row>
    <row r="106" spans="1:12" x14ac:dyDescent="0.2">
      <c r="A106" s="82"/>
      <c r="B106" s="111"/>
      <c r="C106" s="111"/>
      <c r="D106" s="111"/>
      <c r="E106" s="111"/>
      <c r="F106" s="111"/>
      <c r="G106" s="111"/>
      <c r="H106" s="111"/>
      <c r="I106" s="111"/>
      <c r="J106" s="111"/>
      <c r="K106" s="82"/>
      <c r="L106" s="82"/>
    </row>
    <row r="107" spans="1:12" x14ac:dyDescent="0.2">
      <c r="A107" s="82"/>
      <c r="B107" s="111"/>
      <c r="C107" s="111"/>
      <c r="D107" s="111"/>
      <c r="E107" s="111"/>
      <c r="F107" s="111"/>
      <c r="G107" s="111"/>
      <c r="H107" s="111"/>
      <c r="I107" s="111"/>
      <c r="J107" s="111"/>
      <c r="K107" s="82"/>
      <c r="L107" s="82"/>
    </row>
    <row r="108" spans="1:12" x14ac:dyDescent="0.2">
      <c r="A108" s="82"/>
      <c r="B108" s="111"/>
      <c r="C108" s="349"/>
      <c r="D108" s="349"/>
      <c r="E108" s="349"/>
      <c r="F108" s="111"/>
      <c r="G108" s="111"/>
      <c r="H108" s="111"/>
      <c r="I108" s="111"/>
      <c r="J108" s="111"/>
      <c r="K108" s="82"/>
      <c r="L108" s="82"/>
    </row>
    <row r="109" spans="1:12" x14ac:dyDescent="0.2">
      <c r="A109" s="82"/>
      <c r="B109" s="111"/>
      <c r="C109" s="111"/>
      <c r="D109" s="111"/>
      <c r="E109" s="111"/>
      <c r="F109" s="111"/>
      <c r="G109" s="111"/>
      <c r="H109" s="111"/>
      <c r="I109" s="111"/>
      <c r="J109" s="111"/>
      <c r="K109" s="82"/>
      <c r="L109" s="82"/>
    </row>
    <row r="110" spans="1:12" x14ac:dyDescent="0.2">
      <c r="A110" s="82"/>
      <c r="B110" s="111"/>
      <c r="C110" s="349"/>
      <c r="D110" s="349"/>
      <c r="E110" s="349"/>
      <c r="F110" s="349"/>
      <c r="G110" s="349"/>
      <c r="H110" s="349"/>
      <c r="I110" s="111"/>
      <c r="J110" s="111"/>
      <c r="K110" s="82"/>
      <c r="L110" s="82"/>
    </row>
    <row r="111" spans="1:12" x14ac:dyDescent="0.2">
      <c r="A111" s="82"/>
      <c r="B111" s="111"/>
      <c r="C111" s="111"/>
      <c r="D111" s="111"/>
      <c r="E111" s="111"/>
      <c r="F111" s="111"/>
      <c r="G111" s="111"/>
      <c r="H111" s="111"/>
      <c r="I111" s="111"/>
      <c r="J111" s="111"/>
      <c r="K111" s="82"/>
      <c r="L111" s="82"/>
    </row>
    <row r="112" spans="1:12" x14ac:dyDescent="0.2">
      <c r="A112" s="82"/>
      <c r="B112" s="111"/>
      <c r="C112" s="349"/>
      <c r="D112" s="349"/>
      <c r="E112" s="349"/>
      <c r="F112" s="349"/>
      <c r="G112" s="349"/>
      <c r="H112" s="349"/>
      <c r="I112" s="349"/>
      <c r="J112" s="111"/>
      <c r="K112" s="82"/>
      <c r="L112" s="82"/>
    </row>
    <row r="113" spans="1:12" x14ac:dyDescent="0.2">
      <c r="A113" s="82"/>
      <c r="B113" s="111"/>
      <c r="C113" s="111"/>
      <c r="D113" s="111"/>
      <c r="E113" s="111"/>
      <c r="F113" s="111"/>
      <c r="G113" s="111"/>
      <c r="H113" s="111"/>
      <c r="I113" s="349"/>
      <c r="J113" s="111"/>
      <c r="K113" s="82"/>
      <c r="L113" s="82"/>
    </row>
    <row r="114" spans="1:12" x14ac:dyDescent="0.2">
      <c r="A114" s="82"/>
      <c r="B114" s="111"/>
      <c r="C114" s="111"/>
      <c r="D114" s="111"/>
      <c r="E114" s="111"/>
      <c r="F114" s="111"/>
      <c r="G114" s="111"/>
      <c r="H114" s="111"/>
      <c r="I114" s="349"/>
      <c r="J114" s="111"/>
      <c r="K114" s="82"/>
      <c r="L114" s="82"/>
    </row>
    <row r="115" spans="1:12" x14ac:dyDescent="0.2">
      <c r="A115" s="82"/>
      <c r="B115" s="111"/>
      <c r="C115" s="111"/>
      <c r="D115" s="111"/>
      <c r="E115" s="111"/>
      <c r="F115" s="111"/>
      <c r="G115" s="111"/>
      <c r="H115" s="111"/>
      <c r="I115" s="349"/>
      <c r="J115" s="111"/>
      <c r="K115" s="82"/>
      <c r="L115" s="82"/>
    </row>
    <row r="116" spans="1:12" x14ac:dyDescent="0.2">
      <c r="A116" s="82"/>
      <c r="B116" s="111"/>
      <c r="C116" s="111"/>
      <c r="D116" s="111"/>
      <c r="E116" s="111"/>
      <c r="F116" s="111"/>
      <c r="G116" s="111"/>
      <c r="H116" s="111"/>
      <c r="I116" s="349"/>
      <c r="J116" s="111"/>
      <c r="K116" s="82"/>
      <c r="L116" s="82"/>
    </row>
    <row r="117" spans="1:12" x14ac:dyDescent="0.2">
      <c r="A117" s="82"/>
      <c r="B117" s="111"/>
      <c r="C117" s="111"/>
      <c r="D117" s="111"/>
      <c r="E117" s="111"/>
      <c r="F117" s="111"/>
      <c r="G117" s="111"/>
      <c r="H117" s="111"/>
      <c r="I117" s="349"/>
      <c r="J117" s="111"/>
      <c r="K117" s="82"/>
      <c r="L117" s="82"/>
    </row>
    <row r="118" spans="1:12" x14ac:dyDescent="0.2">
      <c r="A118" s="82"/>
      <c r="B118" s="111"/>
      <c r="C118" s="111"/>
      <c r="D118" s="111"/>
      <c r="E118" s="111"/>
      <c r="F118" s="111"/>
      <c r="G118" s="111"/>
      <c r="H118" s="111"/>
      <c r="I118" s="349"/>
      <c r="J118" s="111"/>
      <c r="K118" s="82"/>
      <c r="L118" s="82"/>
    </row>
    <row r="119" spans="1:12" x14ac:dyDescent="0.2">
      <c r="A119" s="82"/>
      <c r="B119" s="111"/>
      <c r="C119" s="111"/>
      <c r="D119" s="111"/>
      <c r="E119" s="111"/>
      <c r="F119" s="111"/>
      <c r="G119" s="111"/>
      <c r="H119" s="111"/>
      <c r="I119" s="111"/>
      <c r="J119" s="111"/>
      <c r="K119" s="82"/>
      <c r="L119" s="82"/>
    </row>
    <row r="120" spans="1:12" x14ac:dyDescent="0.2">
      <c r="A120" s="82"/>
      <c r="B120" s="111"/>
      <c r="C120" s="111"/>
      <c r="D120" s="111"/>
      <c r="E120" s="111"/>
      <c r="F120" s="111"/>
      <c r="G120" s="111"/>
      <c r="H120" s="111"/>
      <c r="I120" s="111"/>
      <c r="J120" s="111"/>
      <c r="K120" s="82"/>
      <c r="L120" s="82"/>
    </row>
    <row r="121" spans="1:12" x14ac:dyDescent="0.2">
      <c r="A121" s="82"/>
      <c r="B121" s="111"/>
      <c r="C121" s="111"/>
      <c r="D121" s="349"/>
      <c r="E121" s="349"/>
      <c r="F121" s="349"/>
      <c r="G121" s="349"/>
      <c r="H121" s="349"/>
      <c r="I121" s="111"/>
      <c r="J121" s="111"/>
      <c r="K121" s="82"/>
      <c r="L121" s="82"/>
    </row>
    <row r="122" spans="1:12" x14ac:dyDescent="0.2">
      <c r="A122" s="82"/>
      <c r="B122" s="111"/>
      <c r="C122" s="111"/>
      <c r="D122" s="111"/>
      <c r="E122" s="111"/>
      <c r="F122" s="111"/>
      <c r="G122" s="111"/>
      <c r="H122" s="111"/>
      <c r="I122" s="111"/>
      <c r="J122" s="111"/>
      <c r="K122" s="82"/>
      <c r="L122" s="82"/>
    </row>
    <row r="123" spans="1:12" x14ac:dyDescent="0.2">
      <c r="A123" s="82"/>
      <c r="B123" s="111"/>
      <c r="C123" s="111"/>
      <c r="D123" s="111"/>
      <c r="E123" s="111"/>
      <c r="F123" s="111"/>
      <c r="G123" s="111"/>
      <c r="H123" s="111"/>
      <c r="I123" s="111"/>
      <c r="J123" s="111"/>
      <c r="K123" s="82"/>
      <c r="L123" s="82"/>
    </row>
    <row r="124" spans="1:12" x14ac:dyDescent="0.2">
      <c r="A124" s="82"/>
      <c r="B124" s="111"/>
      <c r="C124" s="349"/>
      <c r="D124" s="349"/>
      <c r="E124" s="349"/>
      <c r="F124" s="349"/>
      <c r="G124" s="349"/>
      <c r="H124" s="349"/>
      <c r="I124" s="349"/>
      <c r="J124" s="111"/>
      <c r="K124" s="82"/>
      <c r="L124" s="82"/>
    </row>
    <row r="125" spans="1:12" x14ac:dyDescent="0.2">
      <c r="A125" s="82"/>
      <c r="B125" s="111"/>
      <c r="C125" s="349"/>
      <c r="D125" s="349"/>
      <c r="E125" s="349"/>
      <c r="F125" s="349"/>
      <c r="G125" s="349"/>
      <c r="H125" s="349"/>
      <c r="I125" s="349"/>
      <c r="J125" s="111"/>
      <c r="K125" s="82"/>
      <c r="L125" s="82"/>
    </row>
    <row r="126" spans="1:12" x14ac:dyDescent="0.2">
      <c r="A126" s="82"/>
      <c r="B126" s="111"/>
      <c r="C126" s="349"/>
      <c r="D126" s="349"/>
      <c r="E126" s="349"/>
      <c r="F126" s="349"/>
      <c r="G126" s="349"/>
      <c r="H126" s="349"/>
      <c r="I126" s="349"/>
      <c r="J126" s="111"/>
      <c r="K126" s="82"/>
      <c r="L126" s="82"/>
    </row>
    <row r="127" spans="1:12" x14ac:dyDescent="0.2">
      <c r="A127" s="82"/>
      <c r="B127" s="111"/>
      <c r="C127" s="349"/>
      <c r="D127" s="349"/>
      <c r="E127" s="349"/>
      <c r="F127" s="349"/>
      <c r="G127" s="349"/>
      <c r="H127" s="349"/>
      <c r="I127" s="349"/>
      <c r="J127" s="111"/>
      <c r="K127" s="82"/>
      <c r="L127" s="82"/>
    </row>
    <row r="128" spans="1:12" x14ac:dyDescent="0.2">
      <c r="A128" s="82"/>
      <c r="B128" s="111"/>
      <c r="C128" s="349"/>
      <c r="D128" s="349"/>
      <c r="E128" s="349"/>
      <c r="F128" s="349"/>
      <c r="G128" s="349"/>
      <c r="H128" s="349"/>
      <c r="I128" s="349"/>
      <c r="J128" s="111"/>
      <c r="K128" s="82"/>
      <c r="L128" s="82"/>
    </row>
    <row r="129" spans="1:12" x14ac:dyDescent="0.2">
      <c r="A129" s="82"/>
      <c r="B129" s="111"/>
      <c r="C129" s="349"/>
      <c r="D129" s="349"/>
      <c r="E129" s="349"/>
      <c r="F129" s="349"/>
      <c r="G129" s="349"/>
      <c r="H129" s="349"/>
      <c r="I129" s="349"/>
      <c r="J129" s="111"/>
      <c r="K129" s="82"/>
      <c r="L129" s="82"/>
    </row>
    <row r="130" spans="1:12" x14ac:dyDescent="0.2">
      <c r="A130" s="82"/>
      <c r="B130" s="111"/>
      <c r="C130" s="349"/>
      <c r="D130" s="349"/>
      <c r="E130" s="349"/>
      <c r="F130" s="349"/>
      <c r="G130" s="349"/>
      <c r="H130" s="349"/>
      <c r="I130" s="349"/>
      <c r="J130" s="111"/>
      <c r="K130" s="82"/>
      <c r="L130" s="82"/>
    </row>
    <row r="131" spans="1:12" x14ac:dyDescent="0.2">
      <c r="A131" s="82"/>
      <c r="B131" s="111"/>
      <c r="C131" s="349"/>
      <c r="D131" s="349"/>
      <c r="E131" s="349"/>
      <c r="F131" s="349"/>
      <c r="G131" s="349"/>
      <c r="H131" s="349"/>
      <c r="I131" s="349"/>
      <c r="J131" s="111"/>
      <c r="K131" s="82"/>
      <c r="L131" s="82"/>
    </row>
    <row r="132" spans="1:12" x14ac:dyDescent="0.2">
      <c r="A132" s="82"/>
      <c r="B132" s="111"/>
      <c r="C132" s="349"/>
      <c r="D132" s="349"/>
      <c r="E132" s="349"/>
      <c r="F132" s="349"/>
      <c r="G132" s="349"/>
      <c r="H132" s="349"/>
      <c r="I132" s="349"/>
      <c r="J132" s="111"/>
      <c r="K132" s="82"/>
      <c r="L132" s="82"/>
    </row>
    <row r="133" spans="1:12" x14ac:dyDescent="0.2">
      <c r="A133" s="82"/>
      <c r="B133" s="111"/>
      <c r="C133" s="349"/>
      <c r="D133" s="349"/>
      <c r="E133" s="349"/>
      <c r="F133" s="349"/>
      <c r="G133" s="349"/>
      <c r="H133" s="349"/>
      <c r="I133" s="349"/>
      <c r="J133" s="111"/>
      <c r="K133" s="82"/>
      <c r="L133" s="82"/>
    </row>
    <row r="134" spans="1:12" x14ac:dyDescent="0.2">
      <c r="A134" s="82"/>
      <c r="B134" s="111"/>
      <c r="C134" s="349"/>
      <c r="D134" s="349"/>
      <c r="E134" s="349"/>
      <c r="F134" s="349"/>
      <c r="G134" s="349"/>
      <c r="H134" s="349"/>
      <c r="I134" s="349"/>
      <c r="J134" s="111"/>
      <c r="K134" s="82"/>
      <c r="L134" s="82"/>
    </row>
    <row r="135" spans="1:12" x14ac:dyDescent="0.2">
      <c r="A135" s="82"/>
      <c r="B135" s="111"/>
      <c r="C135" s="349"/>
      <c r="D135" s="349"/>
      <c r="E135" s="349"/>
      <c r="F135" s="349"/>
      <c r="G135" s="349"/>
      <c r="H135" s="349"/>
      <c r="I135" s="349"/>
      <c r="J135" s="111"/>
      <c r="K135" s="82"/>
      <c r="L135" s="82"/>
    </row>
    <row r="136" spans="1:12" x14ac:dyDescent="0.2">
      <c r="A136" s="82"/>
      <c r="B136" s="111"/>
      <c r="C136" s="349"/>
      <c r="D136" s="349"/>
      <c r="E136" s="349"/>
      <c r="F136" s="349"/>
      <c r="G136" s="349"/>
      <c r="H136" s="349"/>
      <c r="I136" s="349"/>
      <c r="J136" s="111"/>
      <c r="K136" s="82"/>
      <c r="L136" s="82"/>
    </row>
    <row r="137" spans="1:12" x14ac:dyDescent="0.2">
      <c r="A137" s="82"/>
      <c r="B137" s="111"/>
      <c r="C137" s="349"/>
      <c r="D137" s="349"/>
      <c r="E137" s="349"/>
      <c r="F137" s="349"/>
      <c r="G137" s="349"/>
      <c r="H137" s="349"/>
      <c r="I137" s="349"/>
      <c r="J137" s="111"/>
      <c r="K137" s="82"/>
      <c r="L137" s="82"/>
    </row>
    <row r="138" spans="1:12" x14ac:dyDescent="0.2">
      <c r="A138" s="82"/>
      <c r="B138" s="111"/>
      <c r="C138" s="349"/>
      <c r="D138" s="349"/>
      <c r="E138" s="349"/>
      <c r="F138" s="349"/>
      <c r="G138" s="349"/>
      <c r="H138" s="349"/>
      <c r="I138" s="349"/>
      <c r="J138" s="111"/>
      <c r="K138" s="82"/>
      <c r="L138" s="82"/>
    </row>
    <row r="139" spans="1:12" x14ac:dyDescent="0.2">
      <c r="A139" s="82"/>
      <c r="B139" s="111"/>
      <c r="C139" s="349"/>
      <c r="D139" s="349"/>
      <c r="E139" s="349"/>
      <c r="F139" s="349"/>
      <c r="G139" s="349"/>
      <c r="H139" s="349"/>
      <c r="I139" s="349"/>
      <c r="J139" s="111"/>
      <c r="K139" s="82"/>
      <c r="L139" s="82"/>
    </row>
    <row r="140" spans="1:12" x14ac:dyDescent="0.2">
      <c r="A140" s="82"/>
      <c r="B140" s="111"/>
      <c r="C140" s="349"/>
      <c r="D140" s="349"/>
      <c r="E140" s="349"/>
      <c r="F140" s="349"/>
      <c r="G140" s="349"/>
      <c r="H140" s="349"/>
      <c r="I140" s="349"/>
      <c r="J140" s="111"/>
      <c r="K140" s="82"/>
      <c r="L140" s="82"/>
    </row>
    <row r="141" spans="1:12" x14ac:dyDescent="0.2">
      <c r="A141" s="82"/>
      <c r="B141" s="111"/>
      <c r="C141" s="349"/>
      <c r="D141" s="349"/>
      <c r="E141" s="349"/>
      <c r="F141" s="349"/>
      <c r="G141" s="349"/>
      <c r="H141" s="349"/>
      <c r="I141" s="349"/>
      <c r="J141" s="111"/>
      <c r="K141" s="82"/>
      <c r="L141" s="82"/>
    </row>
    <row r="142" spans="1:12" x14ac:dyDescent="0.2">
      <c r="A142" s="82"/>
      <c r="B142" s="111"/>
      <c r="C142" s="349"/>
      <c r="D142" s="349"/>
      <c r="E142" s="349"/>
      <c r="F142" s="349"/>
      <c r="G142" s="349"/>
      <c r="H142" s="349"/>
      <c r="I142" s="349"/>
      <c r="J142" s="111"/>
      <c r="K142" s="82"/>
      <c r="L142" s="82"/>
    </row>
    <row r="143" spans="1:12" x14ac:dyDescent="0.2">
      <c r="A143" s="82"/>
      <c r="B143" s="111"/>
      <c r="C143" s="349"/>
      <c r="D143" s="349"/>
      <c r="E143" s="349"/>
      <c r="F143" s="349"/>
      <c r="G143" s="349"/>
      <c r="H143" s="349"/>
      <c r="I143" s="349"/>
      <c r="J143" s="111"/>
      <c r="K143" s="82"/>
      <c r="L143" s="82"/>
    </row>
    <row r="144" spans="1:12" x14ac:dyDescent="0.2">
      <c r="A144" s="82"/>
      <c r="B144" s="111"/>
      <c r="C144" s="349"/>
      <c r="D144" s="349"/>
      <c r="E144" s="349"/>
      <c r="F144" s="349"/>
      <c r="G144" s="349"/>
      <c r="H144" s="349"/>
      <c r="I144" s="349"/>
      <c r="J144" s="111"/>
      <c r="K144" s="82"/>
      <c r="L144" s="82"/>
    </row>
    <row r="145" spans="1:12" x14ac:dyDescent="0.2">
      <c r="A145" s="82"/>
      <c r="B145" s="111"/>
      <c r="C145" s="111"/>
      <c r="D145" s="111"/>
      <c r="E145" s="111"/>
      <c r="F145" s="111"/>
      <c r="G145" s="111"/>
      <c r="H145" s="111"/>
      <c r="I145" s="111"/>
      <c r="J145" s="111"/>
      <c r="K145" s="82"/>
      <c r="L145" s="82"/>
    </row>
    <row r="146" spans="1:12" x14ac:dyDescent="0.2">
      <c r="A146" s="82"/>
      <c r="B146" s="111"/>
      <c r="C146" s="111"/>
      <c r="D146" s="111"/>
      <c r="E146" s="111"/>
      <c r="F146" s="111"/>
      <c r="G146" s="111"/>
      <c r="H146" s="111"/>
      <c r="I146" s="111"/>
      <c r="J146" s="111"/>
      <c r="K146" s="82"/>
      <c r="L146" s="82"/>
    </row>
    <row r="147" spans="1:12" x14ac:dyDescent="0.2">
      <c r="A147" s="82"/>
      <c r="B147" s="82"/>
      <c r="C147" s="83"/>
      <c r="D147" s="83"/>
      <c r="E147" s="83"/>
      <c r="F147" s="83"/>
      <c r="G147" s="83"/>
      <c r="H147" s="83"/>
      <c r="I147" s="83"/>
      <c r="J147" s="83"/>
      <c r="K147" s="82"/>
      <c r="L147" s="82"/>
    </row>
    <row r="148" spans="1:12" x14ac:dyDescent="0.2">
      <c r="A148" s="82"/>
      <c r="B148" s="82"/>
      <c r="C148" s="83"/>
      <c r="D148" s="83"/>
      <c r="E148" s="83"/>
      <c r="F148" s="83"/>
      <c r="G148" s="83"/>
      <c r="H148" s="83"/>
      <c r="I148" s="83"/>
      <c r="J148" s="83"/>
      <c r="K148" s="82"/>
      <c r="L148" s="82"/>
    </row>
    <row r="149" spans="1:12" x14ac:dyDescent="0.2">
      <c r="A149" s="82"/>
      <c r="B149" s="82"/>
      <c r="C149" s="83"/>
      <c r="D149" s="83"/>
      <c r="E149" s="83"/>
      <c r="F149" s="83"/>
      <c r="G149" s="83"/>
      <c r="H149" s="83"/>
      <c r="I149" s="83"/>
      <c r="J149" s="83"/>
      <c r="K149" s="82"/>
      <c r="L149" s="82"/>
    </row>
    <row r="150" spans="1:12" x14ac:dyDescent="0.2">
      <c r="A150" s="82"/>
      <c r="B150" s="82"/>
      <c r="C150" s="83"/>
      <c r="D150" s="83"/>
      <c r="E150" s="83"/>
      <c r="F150" s="83"/>
      <c r="G150" s="83"/>
      <c r="H150" s="83"/>
      <c r="I150" s="83"/>
      <c r="J150" s="83"/>
      <c r="K150" s="82"/>
      <c r="L150" s="82"/>
    </row>
    <row r="151" spans="1:12" x14ac:dyDescent="0.2">
      <c r="A151" s="82"/>
      <c r="B151" s="82"/>
      <c r="C151" s="83"/>
      <c r="D151" s="83"/>
      <c r="E151" s="83"/>
      <c r="F151" s="83"/>
      <c r="G151" s="83"/>
      <c r="H151" s="83"/>
      <c r="I151" s="83"/>
      <c r="J151" s="83"/>
      <c r="K151" s="82"/>
      <c r="L151" s="82"/>
    </row>
    <row r="152" spans="1:12" x14ac:dyDescent="0.2">
      <c r="A152" s="82"/>
      <c r="B152" s="82"/>
      <c r="C152" s="83"/>
      <c r="D152" s="83"/>
      <c r="E152" s="83"/>
      <c r="F152" s="83"/>
      <c r="G152" s="83"/>
      <c r="H152" s="83"/>
      <c r="I152" s="83"/>
      <c r="J152" s="83"/>
      <c r="K152" s="82"/>
      <c r="L152" s="82"/>
    </row>
    <row r="153" spans="1:12" x14ac:dyDescent="0.2">
      <c r="A153" s="82"/>
      <c r="B153" s="82"/>
      <c r="C153" s="83"/>
      <c r="D153" s="83"/>
      <c r="E153" s="83"/>
      <c r="F153" s="83"/>
      <c r="G153" s="83"/>
      <c r="H153" s="83"/>
      <c r="I153" s="83"/>
      <c r="J153" s="83"/>
      <c r="K153" s="82"/>
      <c r="L153" s="82"/>
    </row>
    <row r="154" spans="1:12" x14ac:dyDescent="0.2">
      <c r="A154" s="82"/>
      <c r="B154" s="82"/>
      <c r="C154" s="83"/>
      <c r="D154" s="83"/>
      <c r="E154" s="83"/>
      <c r="F154" s="83"/>
      <c r="G154" s="83"/>
      <c r="H154" s="83"/>
      <c r="I154" s="83"/>
      <c r="J154" s="83"/>
      <c r="K154" s="82"/>
      <c r="L154" s="82"/>
    </row>
    <row r="155" spans="1:12" x14ac:dyDescent="0.2">
      <c r="A155" s="82"/>
      <c r="B155" s="82"/>
      <c r="C155" s="83"/>
      <c r="D155" s="83"/>
      <c r="E155" s="83"/>
      <c r="F155" s="83"/>
      <c r="G155" s="83"/>
      <c r="H155" s="83"/>
      <c r="I155" s="83"/>
      <c r="J155" s="83"/>
      <c r="K155" s="82"/>
      <c r="L155" s="82"/>
    </row>
    <row r="156" spans="1:12" x14ac:dyDescent="0.2">
      <c r="A156" s="82"/>
      <c r="B156" s="82"/>
      <c r="C156" s="83"/>
      <c r="D156" s="83"/>
      <c r="E156" s="83"/>
      <c r="F156" s="83"/>
      <c r="G156" s="83"/>
      <c r="H156" s="83"/>
      <c r="I156" s="83"/>
      <c r="J156" s="83"/>
      <c r="K156" s="82"/>
      <c r="L156" s="82"/>
    </row>
    <row r="157" spans="1:12" x14ac:dyDescent="0.2">
      <c r="A157" s="82"/>
      <c r="B157" s="82"/>
      <c r="C157" s="83"/>
      <c r="D157" s="83"/>
      <c r="E157" s="83"/>
      <c r="F157" s="83"/>
      <c r="G157" s="83"/>
      <c r="H157" s="83"/>
      <c r="I157" s="83"/>
      <c r="J157" s="83"/>
      <c r="K157" s="82"/>
      <c r="L157" s="82"/>
    </row>
    <row r="158" spans="1:12" x14ac:dyDescent="0.2">
      <c r="A158" s="82"/>
      <c r="B158" s="82"/>
      <c r="C158" s="83"/>
      <c r="D158" s="83"/>
      <c r="E158" s="83"/>
      <c r="F158" s="83"/>
      <c r="G158" s="83"/>
      <c r="H158" s="83"/>
      <c r="I158" s="83"/>
      <c r="J158" s="83"/>
      <c r="K158" s="82"/>
      <c r="L158" s="82"/>
    </row>
    <row r="159" spans="1:12" x14ac:dyDescent="0.2">
      <c r="A159" s="82"/>
      <c r="B159" s="82"/>
      <c r="C159" s="83"/>
      <c r="D159" s="83"/>
      <c r="E159" s="83"/>
      <c r="F159" s="83"/>
      <c r="G159" s="83"/>
      <c r="H159" s="83"/>
      <c r="I159" s="83"/>
      <c r="J159" s="83"/>
      <c r="K159" s="82"/>
      <c r="L159" s="82"/>
    </row>
    <row r="160" spans="1:12" x14ac:dyDescent="0.2">
      <c r="A160" s="82"/>
      <c r="B160" s="82"/>
      <c r="C160" s="83"/>
      <c r="D160" s="83"/>
      <c r="E160" s="83"/>
      <c r="F160" s="83"/>
      <c r="G160" s="83"/>
      <c r="H160" s="83"/>
      <c r="I160" s="83"/>
      <c r="J160" s="83"/>
      <c r="K160" s="82"/>
      <c r="L160" s="82"/>
    </row>
    <row r="161" spans="1:12" x14ac:dyDescent="0.2">
      <c r="A161" s="82"/>
      <c r="B161" s="82"/>
      <c r="C161" s="83"/>
      <c r="D161" s="83"/>
      <c r="E161" s="83"/>
      <c r="F161" s="83"/>
      <c r="G161" s="83"/>
      <c r="H161" s="83"/>
      <c r="I161" s="83"/>
      <c r="J161" s="83"/>
      <c r="K161" s="82"/>
      <c r="L161" s="82"/>
    </row>
    <row r="162" spans="1:12" x14ac:dyDescent="0.2">
      <c r="A162" s="82"/>
      <c r="B162" s="82"/>
      <c r="C162" s="83"/>
      <c r="D162" s="83"/>
      <c r="E162" s="83"/>
      <c r="F162" s="83"/>
      <c r="G162" s="83"/>
      <c r="H162" s="83"/>
      <c r="I162" s="83"/>
      <c r="J162" s="83"/>
      <c r="K162" s="82"/>
      <c r="L162" s="82"/>
    </row>
    <row r="163" spans="1:12" x14ac:dyDescent="0.2">
      <c r="A163" s="82"/>
      <c r="B163" s="82"/>
      <c r="C163" s="83"/>
      <c r="D163" s="83"/>
      <c r="E163" s="83"/>
      <c r="F163" s="83"/>
      <c r="G163" s="83"/>
      <c r="H163" s="83"/>
      <c r="I163" s="83"/>
      <c r="J163" s="83"/>
      <c r="K163" s="82"/>
      <c r="L163" s="82"/>
    </row>
    <row r="164" spans="1:12" x14ac:dyDescent="0.2">
      <c r="A164" s="82"/>
      <c r="B164" s="82"/>
      <c r="C164" s="83"/>
      <c r="D164" s="83"/>
      <c r="E164" s="83"/>
      <c r="F164" s="83"/>
      <c r="G164" s="83"/>
      <c r="H164" s="83"/>
      <c r="I164" s="83"/>
      <c r="J164" s="83"/>
      <c r="K164" s="82"/>
      <c r="L164" s="82"/>
    </row>
    <row r="165" spans="1:12" x14ac:dyDescent="0.2">
      <c r="A165" s="82"/>
      <c r="B165" s="82"/>
      <c r="C165" s="83"/>
      <c r="D165" s="83"/>
      <c r="E165" s="83"/>
      <c r="F165" s="83"/>
      <c r="G165" s="83"/>
      <c r="H165" s="83"/>
      <c r="I165" s="83"/>
      <c r="J165" s="83"/>
      <c r="K165" s="82"/>
      <c r="L165" s="82"/>
    </row>
    <row r="166" spans="1:12" x14ac:dyDescent="0.2">
      <c r="A166" s="82"/>
      <c r="B166" s="82"/>
      <c r="C166" s="83"/>
      <c r="D166" s="83"/>
      <c r="E166" s="83"/>
      <c r="F166" s="83"/>
      <c r="G166" s="83"/>
      <c r="H166" s="83"/>
      <c r="I166" s="83"/>
      <c r="J166" s="83"/>
      <c r="K166" s="82"/>
      <c r="L166" s="82"/>
    </row>
    <row r="167" spans="1:12" x14ac:dyDescent="0.2">
      <c r="A167" s="82"/>
      <c r="B167" s="82"/>
      <c r="C167" s="83"/>
      <c r="D167" s="83"/>
      <c r="E167" s="83"/>
      <c r="F167" s="83"/>
      <c r="G167" s="83"/>
      <c r="H167" s="83"/>
      <c r="I167" s="83"/>
      <c r="J167" s="83"/>
      <c r="K167" s="82"/>
      <c r="L167" s="82"/>
    </row>
    <row r="168" spans="1:12" x14ac:dyDescent="0.2">
      <c r="A168" s="82"/>
      <c r="B168" s="82"/>
      <c r="C168" s="83"/>
      <c r="D168" s="83"/>
      <c r="E168" s="83"/>
      <c r="F168" s="83"/>
      <c r="G168" s="83"/>
      <c r="H168" s="83"/>
      <c r="I168" s="83"/>
      <c r="J168" s="83"/>
      <c r="K168" s="82"/>
      <c r="L168" s="82"/>
    </row>
    <row r="169" spans="1:12" x14ac:dyDescent="0.2">
      <c r="A169" s="82"/>
      <c r="B169" s="82"/>
      <c r="C169" s="83"/>
      <c r="D169" s="83"/>
      <c r="E169" s="83"/>
      <c r="F169" s="83"/>
      <c r="G169" s="83"/>
      <c r="H169" s="83"/>
      <c r="I169" s="83"/>
      <c r="J169" s="83"/>
      <c r="K169" s="82"/>
      <c r="L169" s="82"/>
    </row>
    <row r="170" spans="1:12" x14ac:dyDescent="0.2">
      <c r="A170" s="82"/>
      <c r="B170" s="82"/>
      <c r="C170" s="83"/>
      <c r="D170" s="83"/>
      <c r="E170" s="83"/>
      <c r="F170" s="83"/>
      <c r="G170" s="83"/>
      <c r="H170" s="83"/>
      <c r="I170" s="83"/>
      <c r="J170" s="83"/>
      <c r="K170" s="82"/>
      <c r="L170" s="82"/>
    </row>
    <row r="171" spans="1:12" x14ac:dyDescent="0.2">
      <c r="A171" s="82"/>
      <c r="B171" s="82"/>
      <c r="C171" s="83"/>
      <c r="D171" s="83"/>
      <c r="E171" s="83"/>
      <c r="F171" s="83"/>
      <c r="G171" s="83"/>
      <c r="H171" s="83"/>
      <c r="I171" s="83"/>
      <c r="J171" s="83"/>
      <c r="K171" s="82"/>
      <c r="L171" s="82"/>
    </row>
    <row r="172" spans="1:12" x14ac:dyDescent="0.2">
      <c r="A172" s="82"/>
      <c r="B172" s="82"/>
      <c r="C172" s="83"/>
      <c r="D172" s="83"/>
      <c r="E172" s="83"/>
      <c r="F172" s="83"/>
      <c r="G172" s="83"/>
      <c r="H172" s="83"/>
      <c r="I172" s="83"/>
      <c r="J172" s="83"/>
      <c r="K172" s="82"/>
      <c r="L172" s="82"/>
    </row>
    <row r="173" spans="1:12" x14ac:dyDescent="0.2">
      <c r="A173" s="82"/>
      <c r="B173" s="82"/>
      <c r="C173" s="83"/>
      <c r="D173" s="83"/>
      <c r="E173" s="83"/>
      <c r="F173" s="83"/>
      <c r="G173" s="83"/>
      <c r="H173" s="83"/>
      <c r="I173" s="83"/>
      <c r="J173" s="83"/>
      <c r="K173" s="82"/>
      <c r="L173" s="82"/>
    </row>
    <row r="174" spans="1:12" x14ac:dyDescent="0.2">
      <c r="A174" s="82"/>
      <c r="B174" s="82"/>
      <c r="C174" s="83"/>
      <c r="D174" s="83"/>
      <c r="E174" s="83"/>
      <c r="F174" s="83"/>
      <c r="G174" s="83"/>
      <c r="H174" s="83"/>
      <c r="I174" s="83"/>
      <c r="J174" s="83"/>
      <c r="K174" s="82"/>
      <c r="L174" s="82"/>
    </row>
    <row r="175" spans="1:12" x14ac:dyDescent="0.2">
      <c r="A175" s="82"/>
      <c r="B175" s="82"/>
      <c r="C175" s="83"/>
      <c r="D175" s="83"/>
      <c r="E175" s="83"/>
      <c r="F175" s="83"/>
      <c r="G175" s="83"/>
      <c r="H175" s="83"/>
      <c r="I175" s="83"/>
      <c r="J175" s="83"/>
      <c r="K175" s="82"/>
      <c r="L175" s="82"/>
    </row>
    <row r="176" spans="1:12" x14ac:dyDescent="0.2">
      <c r="A176" s="82"/>
      <c r="B176" s="82"/>
      <c r="C176" s="83"/>
      <c r="D176" s="83"/>
      <c r="E176" s="83"/>
      <c r="F176" s="83"/>
      <c r="G176" s="83"/>
      <c r="H176" s="83"/>
      <c r="I176" s="83"/>
      <c r="J176" s="83"/>
      <c r="K176" s="82"/>
      <c r="L176" s="82"/>
    </row>
    <row r="177" spans="1:12" x14ac:dyDescent="0.2">
      <c r="A177" s="82"/>
      <c r="B177" s="82"/>
      <c r="C177" s="83"/>
      <c r="D177" s="83"/>
      <c r="E177" s="83"/>
      <c r="F177" s="83"/>
      <c r="G177" s="83"/>
      <c r="H177" s="83"/>
      <c r="I177" s="83"/>
      <c r="J177" s="83"/>
      <c r="K177" s="82"/>
      <c r="L177" s="82"/>
    </row>
    <row r="178" spans="1:12" x14ac:dyDescent="0.2">
      <c r="A178" s="82"/>
      <c r="B178" s="82"/>
      <c r="C178" s="83"/>
      <c r="D178" s="83"/>
      <c r="E178" s="83"/>
      <c r="F178" s="83"/>
      <c r="G178" s="83"/>
      <c r="H178" s="83"/>
      <c r="I178" s="83"/>
      <c r="J178" s="83"/>
      <c r="K178" s="82"/>
      <c r="L178" s="82"/>
    </row>
    <row r="179" spans="1:12" x14ac:dyDescent="0.2">
      <c r="A179" s="82"/>
      <c r="B179" s="82"/>
      <c r="C179" s="83"/>
      <c r="D179" s="83"/>
      <c r="E179" s="83"/>
      <c r="F179" s="83"/>
      <c r="G179" s="83"/>
      <c r="H179" s="83"/>
      <c r="I179" s="83"/>
      <c r="J179" s="83"/>
      <c r="K179" s="82"/>
      <c r="L179" s="82"/>
    </row>
    <row r="180" spans="1:12" x14ac:dyDescent="0.2">
      <c r="A180" s="82"/>
      <c r="B180" s="82"/>
      <c r="C180" s="83"/>
      <c r="D180" s="83"/>
      <c r="E180" s="83"/>
      <c r="F180" s="83"/>
      <c r="G180" s="83"/>
      <c r="H180" s="83"/>
      <c r="I180" s="83"/>
      <c r="J180" s="83"/>
      <c r="K180" s="82"/>
      <c r="L180" s="82"/>
    </row>
    <row r="181" spans="1:12" x14ac:dyDescent="0.2">
      <c r="A181" s="82"/>
      <c r="B181" s="82"/>
      <c r="C181" s="83"/>
      <c r="D181" s="83"/>
      <c r="E181" s="83"/>
      <c r="F181" s="83"/>
      <c r="G181" s="83"/>
      <c r="H181" s="83"/>
      <c r="I181" s="83"/>
      <c r="J181" s="83"/>
      <c r="K181" s="82"/>
      <c r="L181" s="82"/>
    </row>
    <row r="182" spans="1:12" x14ac:dyDescent="0.2">
      <c r="A182" s="82"/>
      <c r="B182" s="82"/>
      <c r="C182" s="83"/>
      <c r="D182" s="83"/>
      <c r="E182" s="83"/>
      <c r="F182" s="83"/>
      <c r="G182" s="83"/>
      <c r="H182" s="83"/>
      <c r="I182" s="83"/>
      <c r="J182" s="83"/>
      <c r="K182" s="82"/>
      <c r="L182" s="82"/>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2020-05-12T18:57:30Z</dcterms:modified>
</cp:coreProperties>
</file>