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mc:AlternateContent xmlns:mc="http://schemas.openxmlformats.org/markup-compatibility/2006">
    <mc:Choice Requires="x15">
      <x15ac:absPath xmlns:x15ac="http://schemas.microsoft.com/office/spreadsheetml/2010/11/ac" url="C:\Users\usuario1\Desktop\Archivos Teletrabajo\SGSI\Activos de información actualizados\"/>
    </mc:Choice>
  </mc:AlternateContent>
  <bookViews>
    <workbookView xWindow="0" yWindow="0" windowWidth="20490" windowHeight="7755" tabRatio="916"/>
  </bookViews>
  <sheets>
    <sheet name="01-Inventario de Activos" sheetId="8" r:id="rId1"/>
    <sheet name="02-Clasific. Activos Inform. " sheetId="1" r:id="rId2"/>
    <sheet name="Instructivo" sheetId="9" r:id="rId3"/>
  </sheets>
  <externalReferences>
    <externalReference r:id="rId4"/>
    <externalReference r:id="rId5"/>
  </externalReferences>
  <definedNames>
    <definedName name="_xlnm._FilterDatabase" localSheetId="0" hidden="1">'01-Inventario de Activos'!$C$13:$C$25</definedName>
    <definedName name="_xlnm._FilterDatabase" localSheetId="1" hidden="1">'02-Clasific. Activos Inform. '!$B$1:$AA$1</definedName>
    <definedName name="ADQUISICIÓN_DESARROLLO_Y_MANTENIMIENTO_DE_SISTEMAS">#REF!</definedName>
    <definedName name="Antes_de_asumir_el_contratación">#REF!</definedName>
    <definedName name="Áreas_seguras">#REF!</definedName>
    <definedName name="ASPECTOS_DE_SEGURIDAD_DE_LA_INFORMACIÓN_EN_LA_GESTIÓN_DE_CONTINUIDAD_DE_NEGOCIO">#REF!</definedName>
    <definedName name="Clasificación_de_la_información">#REF!</definedName>
    <definedName name="Compromiso_de_la_información">#REF!</definedName>
    <definedName name="Compromiso_de_las_funciones">#REF!</definedName>
    <definedName name="Consideraciones_sobre_auditorias_de_los_sistemas_de_información">#REF!</definedName>
    <definedName name="Continuidad_de_seguridad_de_la_información">#REF!</definedName>
    <definedName name="CONTROL_DE_ACCESO">#REF!</definedName>
    <definedName name="Control_de_acceso_a_sistemas_y_aplicaciones">#REF!</definedName>
    <definedName name="Control_de_software_operacional">#REF!</definedName>
    <definedName name="Controles_Criptográficos">#REF!</definedName>
    <definedName name="Copias_de_respaldo">#REF!</definedName>
    <definedName name="CRIPTOGRAFIA">#REF!</definedName>
    <definedName name="CUMPLIMIENTO">#REF!</definedName>
    <definedName name="Cumplimiento_de_requisitos_legales_y_contractuales">#REF!</definedName>
    <definedName name="Daño_físico">#REF!</definedName>
    <definedName name="Datos_de_prueba">#REF!</definedName>
    <definedName name="DEPENDENCIA">'[1]01-Inventario de Activos'!$DC$9:$DC$50</definedName>
    <definedName name="Dispositivos_moviles_y_teletrabajo">#REF!</definedName>
    <definedName name="DOMINIO">#REF!</definedName>
    <definedName name="Durante_la_ejecución_del_empleo">#REF!</definedName>
    <definedName name="Equipos">#REF!</definedName>
    <definedName name="Eventos_naturales">#REF!</definedName>
    <definedName name="Fallas_técnicas">#REF!</definedName>
    <definedName name="Gestión_de_acceso_de_usuarios">#REF!</definedName>
    <definedName name="GESTIÓN_DE_ACTIVOS">#REF!</definedName>
    <definedName name="GESTIÓN_DE_INCIDENTES_DE_SEGURIDAD_DE_LA_INFORMACIÓN">#REF!</definedName>
    <definedName name="Gestión_de_la_prestación_de_servicio_de_proveedores">#REF!</definedName>
    <definedName name="Gestión_de_la_seguridad_en_las_redes">#REF!</definedName>
    <definedName name="Gestión_de_la_vulnerabilidad_técnica">#REF!</definedName>
    <definedName name="Gestión_de_los_incidentes_y_mejoras_en_la_seguridad_de_la_información">#REF!</definedName>
    <definedName name="GRAVE">#REF!</definedName>
    <definedName name="Hardware">#REF!</definedName>
    <definedName name="Hardware_">#REF!</definedName>
    <definedName name="Intrusos_empleados_con_entrenamiento_deficiente_descontento_malintencionado_negligente_deshonesto_o_despedido">#REF!</definedName>
    <definedName name="LEVE">#REF!</definedName>
    <definedName name="Lugar">#REF!</definedName>
    <definedName name="Lugar_">#REF!</definedName>
    <definedName name="Manejo_de_medios">#REF!</definedName>
    <definedName name="MODERADO">#REF!</definedName>
    <definedName name="nnnn">'[2]01-Mapa de riesgo'!#REF!</definedName>
    <definedName name="No_Aplica">#REF!</definedName>
    <definedName name="NO_DEFINIDO">#REF!</definedName>
    <definedName name="OEC">'01-Inventario de Activos'!$EQ$13:$EQ$50</definedName>
    <definedName name="Organización">#REF!</definedName>
    <definedName name="Organización_">#REF!</definedName>
    <definedName name="ORGANIZACIÓN_DE_LA_SEGURIDAD_DE_LA_INFORMACIÓN">#REF!</definedName>
    <definedName name="Organización_interna">#REF!</definedName>
    <definedName name="Orientación_de_la_dirección_para_la_gestión_de_la_seguridad_de_la_Información">#REF!</definedName>
    <definedName name="Pérdida_de_los_servicios_esenciales">#REF!</definedName>
    <definedName name="Personal">#REF!</definedName>
    <definedName name="Personal_">#REF!</definedName>
    <definedName name="Perturbación_debida_a_la_radiación">#REF!</definedName>
    <definedName name="Pirata_informatico_intruso_ilegal">#REF!</definedName>
    <definedName name="POLÍTICAS_DE_SEGURIDAD_DE_LA_INFORMACIÓN">#REF!</definedName>
    <definedName name="Procedimientos_operacionales_y_responsabilidades">#REF!</definedName>
    <definedName name="procesos1">'01-Inventario de Activos'!$ER$13:$ER$50</definedName>
    <definedName name="Protección_contra_códigos_maliciosos">#REF!</definedName>
    <definedName name="Red">#REF!</definedName>
    <definedName name="Red_">#REF!</definedName>
    <definedName name="Redundancias">#REF!</definedName>
    <definedName name="Registro_y_seguimiento">#REF!</definedName>
    <definedName name="RELACIONES_CON_LOS_PROVEEDORES">#REF!</definedName>
    <definedName name="Requisito_de_negocio_para_control_de_acceso">#REF!</definedName>
    <definedName name="Requisitos_de_seguridad_de_los_sistemas_de_información">#REF!</definedName>
    <definedName name="Responsabilidad_por_los_activos">#REF!</definedName>
    <definedName name="Responsabilidades_de_los_usuario">#REF!</definedName>
    <definedName name="Revisiones_de_seguridad_de_la_información">#REF!</definedName>
    <definedName name="Seguridad_de_la_información_en_las_relaciones_con_los_proveedores">#REF!</definedName>
    <definedName name="SEGURIDAD_DE_LAS_OPERACIONES">#REF!</definedName>
    <definedName name="SEGURIDAD_DE_LAS_TELECOMUNICACIONES">#REF!</definedName>
    <definedName name="SEGURIDAD_DE_LOS_RECURSOS_HUMANOS">#REF!</definedName>
    <definedName name="Seguridad_en_los_procesos_de_desarrollo_y_de_soporte">#REF!</definedName>
    <definedName name="SEGURIDAD_FÍSICA_Y_DEL_ENTORNO">#REF!</definedName>
    <definedName name="Software">#REF!</definedName>
    <definedName name="Software_">#REF!</definedName>
    <definedName name="TABLA">'01-Inventario de Activos'!$DC$8:$DD$36</definedName>
    <definedName name="TABLA1">'01-Inventario de Activos'!$EQ$13:$ER$50</definedName>
    <definedName name="TABLA2">'01-Inventario de Activos'!$EQ$9:$ER$50</definedName>
    <definedName name="Terminación_y_cambio_de_empleo">#REF!</definedName>
    <definedName name="Terrorismo">#REF!</definedName>
    <definedName name="TIPO_A">#REF!</definedName>
    <definedName name="TIPO_V">#REF!</definedName>
    <definedName name="Transferencia_de_información">#REF!</definedName>
  </definedNames>
  <calcPr calcId="152511" concurrentCalc="0"/>
</workbook>
</file>

<file path=xl/calcChain.xml><?xml version="1.0" encoding="utf-8"?>
<calcChain xmlns="http://schemas.openxmlformats.org/spreadsheetml/2006/main">
  <c r="I54" i="8" l="1"/>
  <c r="H54" i="8"/>
  <c r="G54" i="8"/>
  <c r="F54" i="8"/>
  <c r="D54" i="8"/>
  <c r="C54" i="8"/>
  <c r="I53" i="8"/>
  <c r="H53" i="8"/>
  <c r="G53" i="8"/>
  <c r="D53" i="8"/>
  <c r="C53" i="8"/>
  <c r="F8" i="8"/>
  <c r="X12" i="1"/>
  <c r="X13" i="1"/>
  <c r="X14" i="1"/>
  <c r="X15" i="1"/>
  <c r="X16" i="1"/>
  <c r="X17" i="1"/>
  <c r="X18" i="1"/>
  <c r="X19" i="1"/>
  <c r="X20" i="1"/>
  <c r="X21" i="1"/>
  <c r="X22" i="1"/>
  <c r="X23" i="1"/>
  <c r="X24" i="1"/>
  <c r="X25" i="1"/>
  <c r="X26" i="1"/>
  <c r="X27" i="1"/>
  <c r="X28" i="1"/>
  <c r="X29" i="1"/>
  <c r="O12" i="1"/>
  <c r="O13" i="1"/>
  <c r="O14" i="1"/>
  <c r="O15" i="1"/>
  <c r="O16" i="1"/>
  <c r="O17" i="1"/>
  <c r="O18" i="1"/>
  <c r="O19" i="1"/>
  <c r="O20" i="1"/>
  <c r="O21" i="1"/>
  <c r="O22" i="1"/>
  <c r="O23" i="1"/>
  <c r="O24" i="1"/>
  <c r="O25" i="1"/>
  <c r="U12" i="1"/>
  <c r="U13" i="1"/>
  <c r="U14" i="1"/>
  <c r="U15" i="1"/>
  <c r="U16" i="1"/>
  <c r="U17" i="1"/>
  <c r="U18" i="1"/>
  <c r="U19" i="1"/>
  <c r="U20" i="1"/>
  <c r="U21" i="1"/>
  <c r="U22" i="1"/>
  <c r="U23" i="1"/>
  <c r="U24" i="1"/>
  <c r="U25" i="1"/>
  <c r="Z25" i="1"/>
  <c r="AA25" i="1"/>
  <c r="Z21" i="1"/>
  <c r="AA21" i="1"/>
  <c r="Z17" i="1"/>
  <c r="AA17" i="1"/>
  <c r="Z13" i="1"/>
  <c r="AA13" i="1"/>
  <c r="Z24" i="1"/>
  <c r="AA24" i="1"/>
  <c r="Z20" i="1"/>
  <c r="AA20" i="1"/>
  <c r="Z16" i="1"/>
  <c r="AA16" i="1"/>
  <c r="Z23" i="1"/>
  <c r="AA23" i="1"/>
  <c r="Z19" i="1"/>
  <c r="AA19" i="1"/>
  <c r="Z15" i="1"/>
  <c r="AA15" i="1"/>
  <c r="Z22" i="1"/>
  <c r="AA22" i="1"/>
  <c r="Z18" i="1"/>
  <c r="AA18" i="1"/>
  <c r="Z14" i="1"/>
  <c r="AA14" i="1"/>
  <c r="Z12" i="1"/>
  <c r="AA12" i="1"/>
  <c r="AA2" i="1"/>
  <c r="AA3" i="1"/>
  <c r="AA1" i="1"/>
  <c r="M7" i="1"/>
  <c r="D7" i="1"/>
  <c r="A12" i="1"/>
  <c r="A13" i="1"/>
  <c r="A14" i="1"/>
  <c r="A15" i="1"/>
  <c r="A16" i="1"/>
  <c r="A17" i="1"/>
  <c r="A18" i="1"/>
  <c r="A19" i="1"/>
  <c r="A20" i="1"/>
  <c r="A21" i="1"/>
  <c r="A23" i="1"/>
  <c r="A24" i="1"/>
  <c r="A22" i="1"/>
  <c r="A25" i="1"/>
  <c r="A14" i="8"/>
  <c r="A15" i="8"/>
  <c r="A16" i="8"/>
  <c r="A17" i="8"/>
  <c r="A18" i="8"/>
  <c r="A19" i="8"/>
  <c r="A20" i="8"/>
  <c r="A21" i="8"/>
  <c r="A22" i="8"/>
  <c r="A23" i="8"/>
  <c r="A24" i="8"/>
  <c r="A25" i="8"/>
  <c r="A26" i="8"/>
  <c r="A27" i="8"/>
  <c r="A28" i="8"/>
  <c r="A29" i="8"/>
  <c r="A30" i="8"/>
  <c r="A31" i="8"/>
  <c r="A32" i="8"/>
  <c r="A33" i="8"/>
  <c r="A34" i="8"/>
  <c r="A35" i="8"/>
  <c r="A36" i="8"/>
  <c r="A37" i="8"/>
  <c r="A38" i="8"/>
  <c r="A39" i="8"/>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A13" i="8"/>
  <c r="A62" i="8"/>
  <c r="A61" i="8"/>
  <c r="A60" i="8"/>
  <c r="A59" i="8"/>
  <c r="A58" i="8"/>
  <c r="A57" i="8"/>
  <c r="A56" i="8"/>
  <c r="A55" i="8"/>
  <c r="A54" i="8"/>
  <c r="A53" i="8"/>
  <c r="A52" i="8"/>
  <c r="A51" i="8"/>
  <c r="A50" i="8"/>
  <c r="A49" i="8"/>
  <c r="A48" i="8"/>
  <c r="A47" i="8"/>
  <c r="A46" i="8"/>
  <c r="A45" i="8"/>
  <c r="A44" i="8"/>
  <c r="A43" i="8"/>
  <c r="A42" i="8"/>
  <c r="A41" i="8"/>
  <c r="A40" i="8"/>
  <c r="X30" i="1"/>
  <c r="X31" i="1"/>
  <c r="X32" i="1"/>
  <c r="X33" i="1"/>
  <c r="X34" i="1"/>
  <c r="X35" i="1"/>
  <c r="X36" i="1"/>
  <c r="X37" i="1"/>
  <c r="X38" i="1"/>
  <c r="X39" i="1"/>
  <c r="X40" i="1"/>
  <c r="X41" i="1"/>
  <c r="X42" i="1"/>
  <c r="X43" i="1"/>
  <c r="X44" i="1"/>
  <c r="X45" i="1"/>
  <c r="X46" i="1"/>
  <c r="X47" i="1"/>
  <c r="X48" i="1"/>
  <c r="X49" i="1"/>
  <c r="X50" i="1"/>
  <c r="X51" i="1"/>
  <c r="X52" i="1"/>
  <c r="X53" i="1"/>
  <c r="X54" i="1"/>
  <c r="X5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X56" i="1"/>
  <c r="O59" i="1"/>
  <c r="O60" i="1"/>
  <c r="O61" i="1"/>
  <c r="X57" i="1"/>
  <c r="X58" i="1"/>
  <c r="X59" i="1"/>
  <c r="U57" i="1"/>
  <c r="U58" i="1"/>
  <c r="U59" i="1"/>
  <c r="U60" i="1"/>
  <c r="U61" i="1"/>
  <c r="X60" i="1"/>
  <c r="X61" i="1"/>
  <c r="K15" i="1"/>
  <c r="Z59" i="1"/>
  <c r="AA59" i="1"/>
  <c r="K13" i="1"/>
  <c r="K17" i="1"/>
  <c r="K19" i="1"/>
  <c r="K21" i="1"/>
  <c r="K23" i="1"/>
  <c r="K25" i="1"/>
  <c r="K27" i="1"/>
  <c r="K29" i="1"/>
  <c r="K31" i="1"/>
  <c r="K33" i="1"/>
  <c r="K35" i="1"/>
  <c r="K37" i="1"/>
  <c r="K39" i="1"/>
  <c r="K41" i="1"/>
  <c r="K43" i="1"/>
  <c r="K45" i="1"/>
  <c r="K47" i="1"/>
  <c r="K49" i="1"/>
  <c r="K51" i="1"/>
  <c r="K53" i="1"/>
  <c r="K55" i="1"/>
  <c r="K57" i="1"/>
  <c r="K59" i="1"/>
  <c r="K61" i="1"/>
  <c r="J13" i="1"/>
  <c r="J15" i="1"/>
  <c r="J17" i="1"/>
  <c r="J19" i="1"/>
  <c r="J21" i="1"/>
  <c r="K14" i="1"/>
  <c r="K16" i="1"/>
  <c r="K18" i="1"/>
  <c r="K20" i="1"/>
  <c r="K22" i="1"/>
  <c r="K24" i="1"/>
  <c r="K26" i="1"/>
  <c r="K28" i="1"/>
  <c r="K30" i="1"/>
  <c r="K32" i="1"/>
  <c r="K34" i="1"/>
  <c r="K36" i="1"/>
  <c r="K38" i="1"/>
  <c r="K40" i="1"/>
  <c r="K42" i="1"/>
  <c r="K44" i="1"/>
  <c r="K46" i="1"/>
  <c r="K48" i="1"/>
  <c r="K50" i="1"/>
  <c r="K52" i="1"/>
  <c r="K54" i="1"/>
  <c r="K56" i="1"/>
  <c r="K58" i="1"/>
  <c r="K60" i="1"/>
  <c r="K12" i="1"/>
  <c r="J14" i="1"/>
  <c r="J16" i="1"/>
  <c r="J18" i="1"/>
  <c r="J20" i="1"/>
  <c r="J22" i="1"/>
  <c r="J24" i="1"/>
  <c r="J26" i="1"/>
  <c r="J28" i="1"/>
  <c r="J30" i="1"/>
  <c r="J32" i="1"/>
  <c r="J34" i="1"/>
  <c r="J36" i="1"/>
  <c r="J38" i="1"/>
  <c r="J40" i="1"/>
  <c r="J42" i="1"/>
  <c r="J44" i="1"/>
  <c r="J46" i="1"/>
  <c r="J48" i="1"/>
  <c r="J50" i="1"/>
  <c r="J52" i="1"/>
  <c r="J54" i="1"/>
  <c r="J56" i="1"/>
  <c r="J58" i="1"/>
  <c r="J60" i="1"/>
  <c r="J12" i="1"/>
  <c r="I14" i="1"/>
  <c r="I16" i="1"/>
  <c r="I18" i="1"/>
  <c r="I20" i="1"/>
  <c r="I22" i="1"/>
  <c r="I24" i="1"/>
  <c r="I26" i="1"/>
  <c r="I28" i="1"/>
  <c r="I30" i="1"/>
  <c r="I32" i="1"/>
  <c r="I34" i="1"/>
  <c r="I36" i="1"/>
  <c r="I38" i="1"/>
  <c r="I40" i="1"/>
  <c r="I42" i="1"/>
  <c r="I44" i="1"/>
  <c r="I46" i="1"/>
  <c r="I48" i="1"/>
  <c r="I50" i="1"/>
  <c r="I52" i="1"/>
  <c r="I54" i="1"/>
  <c r="I56" i="1"/>
  <c r="I58" i="1"/>
  <c r="I60" i="1"/>
  <c r="I12" i="1"/>
  <c r="H14" i="1"/>
  <c r="H16" i="1"/>
  <c r="H18" i="1"/>
  <c r="H20" i="1"/>
  <c r="H22" i="1"/>
  <c r="H24" i="1"/>
  <c r="H26" i="1"/>
  <c r="H28" i="1"/>
  <c r="H30" i="1"/>
  <c r="H32" i="1"/>
  <c r="J23" i="1"/>
  <c r="J27" i="1"/>
  <c r="J31" i="1"/>
  <c r="J35" i="1"/>
  <c r="J39" i="1"/>
  <c r="J43" i="1"/>
  <c r="J47" i="1"/>
  <c r="J51" i="1"/>
  <c r="J55" i="1"/>
  <c r="J59" i="1"/>
  <c r="I13" i="1"/>
  <c r="I17" i="1"/>
  <c r="I21" i="1"/>
  <c r="I25" i="1"/>
  <c r="I29" i="1"/>
  <c r="I33" i="1"/>
  <c r="I37" i="1"/>
  <c r="I41" i="1"/>
  <c r="I45" i="1"/>
  <c r="I49" i="1"/>
  <c r="I53" i="1"/>
  <c r="I57" i="1"/>
  <c r="I61" i="1"/>
  <c r="H15" i="1"/>
  <c r="H19" i="1"/>
  <c r="H23" i="1"/>
  <c r="H27" i="1"/>
  <c r="H31" i="1"/>
  <c r="H34" i="1"/>
  <c r="H36" i="1"/>
  <c r="H38" i="1"/>
  <c r="H40" i="1"/>
  <c r="H42" i="1"/>
  <c r="H44" i="1"/>
  <c r="H46" i="1"/>
  <c r="H48" i="1"/>
  <c r="H50" i="1"/>
  <c r="H52" i="1"/>
  <c r="H54" i="1"/>
  <c r="H56" i="1"/>
  <c r="H58" i="1"/>
  <c r="H60" i="1"/>
  <c r="H12" i="1"/>
  <c r="G14" i="1"/>
  <c r="G16" i="1"/>
  <c r="G18" i="1"/>
  <c r="G20" i="1"/>
  <c r="G22" i="1"/>
  <c r="G24" i="1"/>
  <c r="G28" i="1"/>
  <c r="G30" i="1"/>
  <c r="G34" i="1"/>
  <c r="G38" i="1"/>
  <c r="G42" i="1"/>
  <c r="G48" i="1"/>
  <c r="G52" i="1"/>
  <c r="G56" i="1"/>
  <c r="G60" i="1"/>
  <c r="D14" i="1"/>
  <c r="D18" i="1"/>
  <c r="D22" i="1"/>
  <c r="D26" i="1"/>
  <c r="D30" i="1"/>
  <c r="D36" i="1"/>
  <c r="D40" i="1"/>
  <c r="D44" i="1"/>
  <c r="D48" i="1"/>
  <c r="D52" i="1"/>
  <c r="D56" i="1"/>
  <c r="D60" i="1"/>
  <c r="C14" i="1"/>
  <c r="C18" i="1"/>
  <c r="C22" i="1"/>
  <c r="C26" i="1"/>
  <c r="C30" i="1"/>
  <c r="C34" i="1"/>
  <c r="J25" i="1"/>
  <c r="J29" i="1"/>
  <c r="J33" i="1"/>
  <c r="J37" i="1"/>
  <c r="J41" i="1"/>
  <c r="J45" i="1"/>
  <c r="J49" i="1"/>
  <c r="J53" i="1"/>
  <c r="J57" i="1"/>
  <c r="J61" i="1"/>
  <c r="I15" i="1"/>
  <c r="I19" i="1"/>
  <c r="I23" i="1"/>
  <c r="I27" i="1"/>
  <c r="I31" i="1"/>
  <c r="I35" i="1"/>
  <c r="I39" i="1"/>
  <c r="I43" i="1"/>
  <c r="I47" i="1"/>
  <c r="I51" i="1"/>
  <c r="I55" i="1"/>
  <c r="I59" i="1"/>
  <c r="H13" i="1"/>
  <c r="H17" i="1"/>
  <c r="H21" i="1"/>
  <c r="H25" i="1"/>
  <c r="H29" i="1"/>
  <c r="H33" i="1"/>
  <c r="H35" i="1"/>
  <c r="H37" i="1"/>
  <c r="H39" i="1"/>
  <c r="H41" i="1"/>
  <c r="H43" i="1"/>
  <c r="H45" i="1"/>
  <c r="H47" i="1"/>
  <c r="H49" i="1"/>
  <c r="H51" i="1"/>
  <c r="H53" i="1"/>
  <c r="H55" i="1"/>
  <c r="H57" i="1"/>
  <c r="H59" i="1"/>
  <c r="H61" i="1"/>
  <c r="G13" i="1"/>
  <c r="G15" i="1"/>
  <c r="G17" i="1"/>
  <c r="G19" i="1"/>
  <c r="G21" i="1"/>
  <c r="G23" i="1"/>
  <c r="G25" i="1"/>
  <c r="G27" i="1"/>
  <c r="G29" i="1"/>
  <c r="G31" i="1"/>
  <c r="G33" i="1"/>
  <c r="G35" i="1"/>
  <c r="G37" i="1"/>
  <c r="G39" i="1"/>
  <c r="G41" i="1"/>
  <c r="G43" i="1"/>
  <c r="G45" i="1"/>
  <c r="G47" i="1"/>
  <c r="G49" i="1"/>
  <c r="G51" i="1"/>
  <c r="G53" i="1"/>
  <c r="G55" i="1"/>
  <c r="G57" i="1"/>
  <c r="G59" i="1"/>
  <c r="G61" i="1"/>
  <c r="D13" i="1"/>
  <c r="D15" i="1"/>
  <c r="D17" i="1"/>
  <c r="D19" i="1"/>
  <c r="D21" i="1"/>
  <c r="D23" i="1"/>
  <c r="D25" i="1"/>
  <c r="D27" i="1"/>
  <c r="D29" i="1"/>
  <c r="D31" i="1"/>
  <c r="D33" i="1"/>
  <c r="D35" i="1"/>
  <c r="D37" i="1"/>
  <c r="D39" i="1"/>
  <c r="D41" i="1"/>
  <c r="D43" i="1"/>
  <c r="D45" i="1"/>
  <c r="D47" i="1"/>
  <c r="D49" i="1"/>
  <c r="D51" i="1"/>
  <c r="D53" i="1"/>
  <c r="D55" i="1"/>
  <c r="D57" i="1"/>
  <c r="D59" i="1"/>
  <c r="D61" i="1"/>
  <c r="C13" i="1"/>
  <c r="C15" i="1"/>
  <c r="C17" i="1"/>
  <c r="C19" i="1"/>
  <c r="C21" i="1"/>
  <c r="C23" i="1"/>
  <c r="C25" i="1"/>
  <c r="C27" i="1"/>
  <c r="C29" i="1"/>
  <c r="C31" i="1"/>
  <c r="C33" i="1"/>
  <c r="C35" i="1"/>
  <c r="C37" i="1"/>
  <c r="C39" i="1"/>
  <c r="C41" i="1"/>
  <c r="C43" i="1"/>
  <c r="C45" i="1"/>
  <c r="C47" i="1"/>
  <c r="C49" i="1"/>
  <c r="C51" i="1"/>
  <c r="C53" i="1"/>
  <c r="C55" i="1"/>
  <c r="C57" i="1"/>
  <c r="C59" i="1"/>
  <c r="C61" i="1"/>
  <c r="B13" i="1"/>
  <c r="B15" i="1"/>
  <c r="B17" i="1"/>
  <c r="B19" i="1"/>
  <c r="B21" i="1"/>
  <c r="B23" i="1"/>
  <c r="B25" i="1"/>
  <c r="B27" i="1"/>
  <c r="B29" i="1"/>
  <c r="B31" i="1"/>
  <c r="B33" i="1"/>
  <c r="B35" i="1"/>
  <c r="B37" i="1"/>
  <c r="B39" i="1"/>
  <c r="B41" i="1"/>
  <c r="B43" i="1"/>
  <c r="B45" i="1"/>
  <c r="B47" i="1"/>
  <c r="B49" i="1"/>
  <c r="B51" i="1"/>
  <c r="B53" i="1"/>
  <c r="B55" i="1"/>
  <c r="B57" i="1"/>
  <c r="B59" i="1"/>
  <c r="B61" i="1"/>
  <c r="G26" i="1"/>
  <c r="G32" i="1"/>
  <c r="G36" i="1"/>
  <c r="G40" i="1"/>
  <c r="G44" i="1"/>
  <c r="G46" i="1"/>
  <c r="G50" i="1"/>
  <c r="G54" i="1"/>
  <c r="G58" i="1"/>
  <c r="G12" i="1"/>
  <c r="D16" i="1"/>
  <c r="D20" i="1"/>
  <c r="D24" i="1"/>
  <c r="D28" i="1"/>
  <c r="D32" i="1"/>
  <c r="D34" i="1"/>
  <c r="D38" i="1"/>
  <c r="D42" i="1"/>
  <c r="D46" i="1"/>
  <c r="D50" i="1"/>
  <c r="D54" i="1"/>
  <c r="D58" i="1"/>
  <c r="D12" i="1"/>
  <c r="C16" i="1"/>
  <c r="C20" i="1"/>
  <c r="C24" i="1"/>
  <c r="C28" i="1"/>
  <c r="C32" i="1"/>
  <c r="C36" i="1"/>
  <c r="C40" i="1"/>
  <c r="C44" i="1"/>
  <c r="C48" i="1"/>
  <c r="C52" i="1"/>
  <c r="C56" i="1"/>
  <c r="C60" i="1"/>
  <c r="B14" i="1"/>
  <c r="B18" i="1"/>
  <c r="B22" i="1"/>
  <c r="B34" i="1"/>
  <c r="B42" i="1"/>
  <c r="B50" i="1"/>
  <c r="B58" i="1"/>
  <c r="C38" i="1"/>
  <c r="C42" i="1"/>
  <c r="C46" i="1"/>
  <c r="C50" i="1"/>
  <c r="C54" i="1"/>
  <c r="C58" i="1"/>
  <c r="C12" i="1"/>
  <c r="B16" i="1"/>
  <c r="B20" i="1"/>
  <c r="B24" i="1"/>
  <c r="B28" i="1"/>
  <c r="B32" i="1"/>
  <c r="B36" i="1"/>
  <c r="B40" i="1"/>
  <c r="B44" i="1"/>
  <c r="B48" i="1"/>
  <c r="B52" i="1"/>
  <c r="B56" i="1"/>
  <c r="B60" i="1"/>
  <c r="B26" i="1"/>
  <c r="B30" i="1"/>
  <c r="B38" i="1"/>
  <c r="B46" i="1"/>
  <c r="B54" i="1"/>
  <c r="B12" i="1"/>
  <c r="Z57" i="1"/>
  <c r="AA57" i="1"/>
  <c r="Z29" i="1"/>
  <c r="AA29" i="1"/>
  <c r="Z27" i="1"/>
  <c r="AA27" i="1"/>
  <c r="Z39" i="1"/>
  <c r="AA39" i="1"/>
  <c r="Z37" i="1"/>
  <c r="AA37" i="1"/>
  <c r="Z53" i="1"/>
  <c r="AA53" i="1"/>
  <c r="Z51" i="1"/>
  <c r="AA51" i="1"/>
  <c r="Z43" i="1"/>
  <c r="AA43" i="1"/>
  <c r="Z35" i="1"/>
  <c r="AA35" i="1"/>
  <c r="Z58" i="1"/>
  <c r="AA58" i="1"/>
  <c r="Z61" i="1"/>
  <c r="AA61" i="1"/>
  <c r="Z40" i="1"/>
  <c r="AA40" i="1"/>
  <c r="Z32" i="1"/>
  <c r="AA32" i="1"/>
  <c r="Z60" i="1"/>
  <c r="AA60" i="1"/>
  <c r="Z47" i="1"/>
  <c r="AA47" i="1"/>
  <c r="Z52" i="1"/>
  <c r="AA52" i="1"/>
  <c r="Z55" i="1"/>
  <c r="AA55" i="1"/>
  <c r="Z26" i="1"/>
  <c r="AA26" i="1"/>
  <c r="Z31" i="1"/>
  <c r="AA31" i="1"/>
  <c r="Z49" i="1"/>
  <c r="AA49" i="1"/>
  <c r="Z45" i="1"/>
  <c r="AA45" i="1"/>
  <c r="Z41" i="1"/>
  <c r="AA41" i="1"/>
  <c r="Z33" i="1"/>
  <c r="AA33" i="1"/>
  <c r="Z56" i="1"/>
  <c r="AA56" i="1"/>
  <c r="Z48" i="1"/>
  <c r="AA48" i="1"/>
  <c r="Z36" i="1"/>
  <c r="AA36" i="1"/>
  <c r="A65" i="8"/>
  <c r="Z54" i="1"/>
  <c r="AA54" i="1"/>
  <c r="Z50" i="1"/>
  <c r="AA50" i="1"/>
  <c r="Z46" i="1"/>
  <c r="AA46" i="1"/>
  <c r="Z42" i="1"/>
  <c r="AA42" i="1"/>
  <c r="Z38" i="1"/>
  <c r="AA38" i="1"/>
  <c r="Z34" i="1"/>
  <c r="AA34" i="1"/>
  <c r="Z30" i="1"/>
  <c r="AA30" i="1"/>
  <c r="Z44" i="1"/>
  <c r="AA44" i="1"/>
  <c r="Z28" i="1"/>
  <c r="AA28" i="1"/>
  <c r="A36" i="1"/>
  <c r="A33" i="1"/>
  <c r="A49" i="1"/>
  <c r="A58" i="1"/>
  <c r="A29" i="1"/>
  <c r="A31" i="1"/>
  <c r="A59" i="1"/>
  <c r="A55" i="1"/>
  <c r="A44" i="1"/>
  <c r="A35" i="1"/>
  <c r="A45" i="1"/>
  <c r="A38" i="1"/>
  <c r="A57" i="1"/>
  <c r="A37" i="1"/>
  <c r="A47" i="1"/>
  <c r="A52" i="1"/>
  <c r="A39" i="1"/>
  <c r="A61" i="1"/>
  <c r="A54" i="1"/>
  <c r="A28" i="1"/>
  <c r="A40" i="1"/>
  <c r="A32" i="1"/>
  <c r="A53" i="1"/>
  <c r="A27" i="1"/>
  <c r="A60" i="1"/>
  <c r="A41" i="1"/>
  <c r="A26" i="1"/>
  <c r="A50" i="1"/>
  <c r="A56" i="1"/>
  <c r="A42" i="1"/>
  <c r="A46" i="1"/>
  <c r="A48" i="1"/>
  <c r="A34" i="1"/>
  <c r="A51" i="1"/>
  <c r="A43" i="1"/>
  <c r="A30" i="1"/>
  <c r="A64" i="1"/>
</calcChain>
</file>

<file path=xl/sharedStrings.xml><?xml version="1.0" encoding="utf-8"?>
<sst xmlns="http://schemas.openxmlformats.org/spreadsheetml/2006/main" count="899" uniqueCount="429">
  <si>
    <t>CONFIDENCIALIDAD</t>
  </si>
  <si>
    <t>INTEGRIDAD</t>
  </si>
  <si>
    <t>DISPONIBILIDAD</t>
  </si>
  <si>
    <t>SISTEMA DE GESTIÓN DE SEGURIDAD DE LA INFORMACIÓN</t>
  </si>
  <si>
    <t>PROPIEDADES DE SEGURIDAD DEL ACTIVO DE INFORMACIÓN</t>
  </si>
  <si>
    <t>DESCRIPCIÓN</t>
  </si>
  <si>
    <t>NIVEL</t>
  </si>
  <si>
    <t>CRITICIDAD DEL ACTIVO</t>
  </si>
  <si>
    <t>UBICACIÓN DEL ACTIVO DE INFORMACIÓN</t>
  </si>
  <si>
    <t>ID</t>
  </si>
  <si>
    <t>NOMBRE</t>
  </si>
  <si>
    <t>PROPIETARIO</t>
  </si>
  <si>
    <t>GENERALIDADES DEL ACTIVO DE INFORMACIÓN</t>
  </si>
  <si>
    <t>FECHA ULTIMA ACTUALIZACIÓN</t>
  </si>
  <si>
    <t>Valor</t>
  </si>
  <si>
    <t>VALOR</t>
  </si>
  <si>
    <t>PERSONAL AUTORIZADO</t>
  </si>
  <si>
    <t xml:space="preserve"> CUSTODIO</t>
  </si>
  <si>
    <t>RESPONSABILIDAD FRENTE AL ACTIVO DE INFORMACIÓN</t>
  </si>
  <si>
    <t>JUSTIFICACIÓN</t>
  </si>
  <si>
    <t>FÍSICA</t>
  </si>
  <si>
    <t>DIGITAL</t>
  </si>
  <si>
    <t>CONOCIMIENTO</t>
  </si>
  <si>
    <t>CLASIFICACIÓN DE LOS ACTIVOS DE INFORMACIÓN</t>
  </si>
  <si>
    <t>IDIOMA</t>
  </si>
  <si>
    <t>SITIO DE PUBLICACIÓN O CONSULTA</t>
  </si>
  <si>
    <t>TIEMPO DE CLASIFICACIÓN</t>
  </si>
  <si>
    <t>FECHA DE GENERACIÓN</t>
  </si>
  <si>
    <t>FÍSICO</t>
  </si>
  <si>
    <t>MEDIO DE CONSERVACIÓN</t>
  </si>
  <si>
    <t xml:space="preserve">FORMATO </t>
  </si>
  <si>
    <t>EXCEPCIÓN TOTAL O PARCIAL</t>
  </si>
  <si>
    <t>FECHA DE CALIFICACIÓN</t>
  </si>
  <si>
    <t xml:space="preserve">TIPO ACTIVO </t>
  </si>
  <si>
    <t xml:space="preserve">Código </t>
  </si>
  <si>
    <t xml:space="preserve">Versión </t>
  </si>
  <si>
    <t xml:space="preserve">Fecha </t>
  </si>
  <si>
    <t xml:space="preserve">Página </t>
  </si>
  <si>
    <t xml:space="preserve">GENERALIDADES DEL ACTIVO </t>
  </si>
  <si>
    <t>RESPONSABILIDAD FRENTE AL ACTIVO</t>
  </si>
  <si>
    <t xml:space="preserve">UBICACIÓN DEL ACTIVO </t>
  </si>
  <si>
    <t>INVENTARIO DE ACTIVOS</t>
  </si>
  <si>
    <t>1313-F09</t>
  </si>
  <si>
    <t>DEPENDENCIA /ÁREA/OEC</t>
  </si>
  <si>
    <t>Facultad de Ciencias Empresariales</t>
  </si>
  <si>
    <t>PROCESOS</t>
  </si>
  <si>
    <t>Docencia
Investigacion e innovación
Extensión y proyección social
Administracion institucional</t>
  </si>
  <si>
    <t xml:space="preserve"> JEFE DEPENDENCIA /ÁREA/OEC</t>
  </si>
  <si>
    <t>DEPENDENCIA/ ÁREA/ OEC</t>
  </si>
  <si>
    <t>Dependencia /Área/OEC</t>
  </si>
  <si>
    <t>Procesos</t>
  </si>
  <si>
    <t>Facultad de Bellas Artes y Humanidades</t>
  </si>
  <si>
    <t>Facultad de Ciencias Agrarias y Agroindustria</t>
  </si>
  <si>
    <t>Facultad de Ciencias Ambientales</t>
  </si>
  <si>
    <t>Facultad de Ciencias Básicas</t>
  </si>
  <si>
    <t>Facultad de Ciencias de la Educación</t>
  </si>
  <si>
    <t>Facultad de Ciencias de la Salud</t>
  </si>
  <si>
    <t>Facultad de Ingenierías</t>
  </si>
  <si>
    <t>Facultad de Ingeniería Mecánica</t>
  </si>
  <si>
    <t>Facultad de Tecnologías</t>
  </si>
  <si>
    <t>Gestión de documentos</t>
  </si>
  <si>
    <t>Administracion institucional</t>
  </si>
  <si>
    <t>Gestión Financiera</t>
  </si>
  <si>
    <t>Gestión de Servicios Institucionales</t>
  </si>
  <si>
    <t>Administración institucional
Control y seguimiento institucional</t>
  </si>
  <si>
    <t>Gestión del Talento Humano</t>
  </si>
  <si>
    <t>Administración institucional
Bienestar institucional</t>
  </si>
  <si>
    <t>Gestión de Tecnologías Informáticas y Sistemas de Información</t>
  </si>
  <si>
    <t>Administración institucional</t>
  </si>
  <si>
    <t>Jurídica</t>
  </si>
  <si>
    <t>Planeación</t>
  </si>
  <si>
    <t>Direccionamiento institucional
Administracion institucional
Aseguramiento de la calidad institucional</t>
  </si>
  <si>
    <t xml:space="preserve">Rectoría </t>
  </si>
  <si>
    <t>Direccionamiento institucional</t>
  </si>
  <si>
    <t>Rectoría - Comunicaciones</t>
  </si>
  <si>
    <t>Recursos Informáticos y Educativos</t>
  </si>
  <si>
    <t>Relaciones Internacionales</t>
  </si>
  <si>
    <t>Internacionalización</t>
  </si>
  <si>
    <t>Secretaría General</t>
  </si>
  <si>
    <t>Sistema Integral de Gestión</t>
  </si>
  <si>
    <t>Aseguramiento de calidad institucional</t>
  </si>
  <si>
    <t>Vicerrectoría Académica</t>
  </si>
  <si>
    <t>Direccionamiento institucional
Docencia
Bienestar institucional
Aseguramiento de la calidad institucional</t>
  </si>
  <si>
    <t>Vicerrectoría Académica - Univirtual</t>
  </si>
  <si>
    <t>Extensión y Proyección Social</t>
  </si>
  <si>
    <t>Vicerrectoría Académica -Egresados</t>
  </si>
  <si>
    <t>Egresados</t>
  </si>
  <si>
    <t>Vicerrectoria Administrativa y Financiera</t>
  </si>
  <si>
    <t>Direccionamiento institucional
Extensión y Proyección Social
Administración institucional
Bienestar institucional
Control y seguimiento institucional</t>
  </si>
  <si>
    <t>Vicerrectoría Administrativa y Financiera - Jardín Botánico</t>
  </si>
  <si>
    <t>Vicerrectoría de Investigaciones, Innovación y Extensión</t>
  </si>
  <si>
    <t>Docencia
Investigacion e Innovación
Extensión y proyección social
Aseguramiento de la calidad institucional</t>
  </si>
  <si>
    <t>Vicerrectoría de Responsabilidad Social y Bienestar Universitario</t>
  </si>
  <si>
    <t>Docencia
Bienestar institucional</t>
  </si>
  <si>
    <t>Laboratorio de Genética Médica</t>
  </si>
  <si>
    <t>Extensión y proyección social</t>
  </si>
  <si>
    <t>Laboratorio de Aguas y Alimentos</t>
  </si>
  <si>
    <t>Laboratorio de Química Ambiental</t>
  </si>
  <si>
    <t>Laboratorio de Ensayos a Equipos Acondicionadores de Aire</t>
  </si>
  <si>
    <t>Laboratorio de Ensayos no Destructivos</t>
  </si>
  <si>
    <t>Laboratorio de Metrología Dimensional</t>
  </si>
  <si>
    <t>Laboratorio de Metrología de Variables Eléctricas</t>
  </si>
  <si>
    <t>Grupo de Investigación en Agua y Saneamiento</t>
  </si>
  <si>
    <t>JEFE DEPENDENCIA /ÁREA/OEC</t>
  </si>
  <si>
    <t>INSTRUCTIVO</t>
  </si>
  <si>
    <t>3 de 3</t>
  </si>
  <si>
    <t>CAMPO</t>
  </si>
  <si>
    <t>DEFINICIÓN</t>
  </si>
  <si>
    <t>Fecha última actualización</t>
  </si>
  <si>
    <t>Fecha en la cual se diligenció el formato</t>
  </si>
  <si>
    <t xml:space="preserve">ID </t>
  </si>
  <si>
    <t>Número consecutivo que permitirá identificar el activo de información</t>
  </si>
  <si>
    <t>Nombre del Activo de Información</t>
  </si>
  <si>
    <t>Descripción</t>
  </si>
  <si>
    <t xml:space="preserve">Tipo Activo </t>
  </si>
  <si>
    <t>Define el tipo al cual pertenece el activo. Para este campo se utilizan la siguiente clasificación: Información, Software, Conocimiento, Servicio, Hardware, Otros.</t>
  </si>
  <si>
    <t>Información</t>
  </si>
  <si>
    <t xml:space="preserve">Corresponden a este tipo, datos e información almacenada o procesada física o electrónicamente tales como: bases y archivos de datos, contratos y acuerdos, documentación del sistema, información sobre investigaciones, manuales de usuario, material de formación o capacitación, procedimientos operativos o de soporte, planes para la continuidad del negocio, acuerdos de recuperación, registros de auditoría e información archivada, entre otros. </t>
  </si>
  <si>
    <t>Software</t>
  </si>
  <si>
    <t>Software de aplicación, interfases, software del sistema, herramientas de desarrollo y otras utilidades relacionadas.</t>
  </si>
  <si>
    <t>Conocimiento</t>
  </si>
  <si>
    <t>Servicio</t>
  </si>
  <si>
    <t xml:space="preserve">Servicios de computación y comunicaciones, tales como Internet, correo electrónico, páginas de consulta, directorios compartidos e Intranet, entre otros. </t>
  </si>
  <si>
    <t>Hardware</t>
  </si>
  <si>
    <t xml:space="preserve">Son activos físicos como por ejemplo: equipos de cómputo y de comunicaciones, medios removibles, entre otros que por su criticidad son considerados activos de información, no sólo activos fijos. </t>
  </si>
  <si>
    <t>Otros</t>
  </si>
  <si>
    <t>Activos de información que no corresponden a ninguno de los tipos descritos anteriormente.</t>
  </si>
  <si>
    <t>Idioma</t>
  </si>
  <si>
    <t>Establece el idioma, lengua o dialecto en se encuentra la información</t>
  </si>
  <si>
    <t>Fecha de generación</t>
  </si>
  <si>
    <t>Identifica el momento de la creación del activo de información.
* Fecha de identificación del activo de información en la Tabla de Retención.
* Fecha desde que se inicio a generar el activo de información</t>
  </si>
  <si>
    <t>Se indica los cargos que tiene responsabilidad aprobada de la Dirección para el control de la producción, el desarrollo, el mantenimiento, el uso y la seguridad del activo de información (propietario); y los custodios relacionados en el desarrollo del proceso (administrador técnico y administrador funcional).</t>
  </si>
  <si>
    <t>Propietario</t>
  </si>
  <si>
    <t>Corresponde a un área designada que tiene la responsabilidad de crear y definir:
 - Quiénes tienen acceso y qué pueden hacer con la información (modificar, leer, etcétera).
 - Cuáles son los requisitos para que la información se salvaguarde ante  accesos no autorizados, modificación, pérdida de la confidencialidad o destrucción deliberada.
 - Qué se hace con la información una vez ya no es requerida.</t>
  </si>
  <si>
    <t>Custodio</t>
  </si>
  <si>
    <t>Personal Autorizado</t>
  </si>
  <si>
    <t>Corresponde al cargo o cargos que puede acceder al activo de información</t>
  </si>
  <si>
    <t>Hace referencia a la manera en que está representada o se almacena la información. Los valores posibles son: Física, digital, Conocimiento.</t>
  </si>
  <si>
    <t>Medio de conservación o Soporte</t>
  </si>
  <si>
    <t>Establece el soporte en el que se encuentra la información: Físico, Digital o Conocimiento.</t>
  </si>
  <si>
    <t>Física</t>
  </si>
  <si>
    <t>Se indica la ubicación donde se almacena el activo de información físico, con su respectivo detalle (impresa en papel, en fotografías, planos, entre otros).</t>
  </si>
  <si>
    <t>Digital</t>
  </si>
  <si>
    <t>Se indican la ubicación a nivel de infraestructura tecnológica el activo de información digital, con su respectivo detalle. (almacenada en bases de datos, medios digitales removibles, entre otros).</t>
  </si>
  <si>
    <t xml:space="preserve">Se indican el nombre del cargo que conoce sobre el activo de información que no se esta almacenado en medios físicos ni digitales, con su respectivo detalle. (el conocimiento puede estar de uno o varios cargos). </t>
  </si>
  <si>
    <t>Formato de Almacenamiento</t>
  </si>
  <si>
    <t>Identifica la forma, tamaño o modo en la que e presenta la información o se permite su visualización o consulta, ejemplo: Hoja de cálculo (Excel), imagen (jpg), video (MPEG,AVI), Documento de Texto (Word), Adobe Acrobat (PDF), etc.</t>
  </si>
  <si>
    <t>Información Publicada o Disponible</t>
  </si>
  <si>
    <t>Indica si la información está publicada o disponible para ser solicitada, señalando donde está publicada o donde se puede consultar o solicitar.</t>
  </si>
  <si>
    <t>PROPIEDADES DEL ACTIVO DE INFORMACIÓN</t>
  </si>
  <si>
    <t>Contempla las propiedades de los activos de información: Confidencialidad, Integridad y disponibilidad.</t>
  </si>
  <si>
    <t>Confidencialidad</t>
  </si>
  <si>
    <t>Determina que la información no esté disponible ni sea revelada a individuos o procesos no autorizados.</t>
  </si>
  <si>
    <t>Nivel</t>
  </si>
  <si>
    <t>Se determina el nivel de confidencialidad: Reservada, Clasificada, Pública (Ver tabla Propiedades de los Activos de Información)</t>
  </si>
  <si>
    <t>Justificación</t>
  </si>
  <si>
    <t xml:space="preserve">Indicar porque el activo es Reservado o Clasificado. Teniendo en cuenta: 
* OBJETIVO LEGÍTIMO: Art. 18 y 19 Ley 1712/2014.
* FUNDAMENTO CONSTITUCIONAL O LEGAL: Norma, Art., Inciso o párrafo que la ampara
* FUNDAMENTO JURÍDICO: Norma o fundamento jurídico
 </t>
  </si>
  <si>
    <t>Fecha de Calificación</t>
  </si>
  <si>
    <t>La fecha de calificación de la información como Reservada o Clasificada. (Fecha que se hace la clasificación)</t>
  </si>
  <si>
    <t>Excepción Total o Parcial</t>
  </si>
  <si>
    <t>Define la protección completa del activo de información o parcial de la información contenida, la cual genera una versión pública que mantenga la reserva únicamente de la parte a proteger.</t>
  </si>
  <si>
    <t>Tiempo de Clasificación</t>
  </si>
  <si>
    <t>Tiempo que cobija la clasificación de la información como Reservada o Clasificada.</t>
  </si>
  <si>
    <t>Integridad</t>
  </si>
  <si>
    <t>Propiedad de salvaguardar la exactitud y estado completo de los activos de información.</t>
  </si>
  <si>
    <t>Se determina el nivel de confidencialidad: Alta, Media, Baja (Ver tabla Propiedades de los Activos de Información)</t>
  </si>
  <si>
    <t>Explica las razones del nivel de integridad</t>
  </si>
  <si>
    <t>Disponibilidad</t>
  </si>
  <si>
    <t>Propiedad de que la información sea accesible y utilizable por solicitud de una entidad autorizado.</t>
  </si>
  <si>
    <t>Se determina el nivel de disponibilidad: Alta, Media, Baja (Ver tabla Propiedades de los Activos de Información)</t>
  </si>
  <si>
    <t>Explica las razones del nivel de disponibilidad</t>
  </si>
  <si>
    <t>Criticidad del activo de información</t>
  </si>
  <si>
    <t>Para obtener la criticidad del activo, se evalúa de acuerdo a la combinación de los resultados de la evaluación de las propiedades de los activos de información (Ver: Matriz criticidad de los activos de información)</t>
  </si>
  <si>
    <t>PROPIEDADES DE LOS ACTIVOS DE INFORMACIÓN</t>
  </si>
  <si>
    <t>ALTA</t>
  </si>
  <si>
    <t>RESERVADA
(5)</t>
  </si>
  <si>
    <t>Información disponible sólo para personas autorizadas y el acceso a ella esta prohibido por una política institucional, norma legal o constitucional.</t>
  </si>
  <si>
    <t>INTEGRIDAD ALTA
(3)</t>
  </si>
  <si>
    <t>Afecta el buen funcionamiento y/o prestación de los servicios en la Universidad en cuanto a lo económico, legal, operativo, y/o buen nombre y  honra  de las personas.</t>
  </si>
  <si>
    <t>DISPONIBILIDAD ALTA
(3)</t>
  </si>
  <si>
    <t>Afecta el funcionamiento y/o la prestación de los servicios en la Universidad.</t>
  </si>
  <si>
    <t>MEDIA</t>
  </si>
  <si>
    <t>CLASIFICADA
(3)</t>
  </si>
  <si>
    <t>Información disponible sólo para personas autorizadas y cuyo acceso podrá ser rechazado o denegado.</t>
  </si>
  <si>
    <t>INTEGRIDAD MEDIA
(2)</t>
  </si>
  <si>
    <t>Afecta el funcionamiento y/o la prestación de los servicios en el proceso.</t>
  </si>
  <si>
    <t>DISPONIBILIDAD MEDIA
(2)</t>
  </si>
  <si>
    <t>BAJA</t>
  </si>
  <si>
    <t>PÚBLICA
(1)</t>
  </si>
  <si>
    <t>Información que puede ser entregada o publicada por personas autorizadas sin restricciones.</t>
  </si>
  <si>
    <t xml:space="preserve">INTEGRIDAD BAJA
(1) </t>
  </si>
  <si>
    <t>No genera afectación al funcionamiento  y/o la prestación de los servicios  de la universidad o a los procesos.</t>
  </si>
  <si>
    <t>DISPONIBILIDAD BAJA
(1)</t>
  </si>
  <si>
    <t>No genera afectación al funcionamiento  y/o la prestación de los servicios de la universidad o a los procesos.</t>
  </si>
  <si>
    <t>MATRIZ: CRITICIDAD DE LOS ACTIVOS DE INFORMACIÓN</t>
  </si>
  <si>
    <t>CONFIDENCIAL</t>
  </si>
  <si>
    <t xml:space="preserve">Valor </t>
  </si>
  <si>
    <t>CRITICIDAD</t>
  </si>
  <si>
    <t>PÚBLICA</t>
  </si>
  <si>
    <t xml:space="preserve">MEDIA </t>
  </si>
  <si>
    <t>CLASIFICADA</t>
  </si>
  <si>
    <t>RESERVADA</t>
  </si>
  <si>
    <t>2 de 3</t>
  </si>
  <si>
    <t>1 de 3</t>
  </si>
  <si>
    <t>Jefe de Dependencia/área/OEC</t>
  </si>
  <si>
    <t>Dependencia/área/OEC</t>
  </si>
  <si>
    <t>Nombre de la Dependencia/área/OEC al que pertenece el activo de información.</t>
  </si>
  <si>
    <t>Nombre de la Dependencia/área/OEC</t>
  </si>
  <si>
    <t>Datos generales del activo, comprende: nombre, descripción, tipo.</t>
  </si>
  <si>
    <t>Nombre de identificación dado por la Dependencia/área/OEC al que pertenece.</t>
  </si>
  <si>
    <t>Detalla información sobre el activo de información, de manera que sea claramente identificable por todos los integrantes de la Dependencia/área/OEC. Puede incluir observaciones adicionales que sean requeridos para dar mayor claridad sobre el mismo.</t>
  </si>
  <si>
    <t xml:space="preserve">Personal de la Dependencia/área/OEC que por su conocimiento, habilidades,  experiencia y criticidad para el proceso, son consideradas activos de información. </t>
  </si>
  <si>
    <t>Área o dependencia principal, en el cual se identifico el activo de información.</t>
  </si>
  <si>
    <t>Corresponde a la  Dependencia/área/OEC que salvaguarda el activo de información en su Confidencialidad, Integridad y Disponibilidad</t>
  </si>
  <si>
    <t>Admisiones, Registro y Control Académico</t>
  </si>
  <si>
    <t>Docencia</t>
  </si>
  <si>
    <t>Biblioteca e Información Científica</t>
  </si>
  <si>
    <t>Control Interno</t>
  </si>
  <si>
    <t>Control y seguimiento institucional</t>
  </si>
  <si>
    <t xml:space="preserve">Control Interno Disciplinario </t>
  </si>
  <si>
    <t>JOSE REINALDO MARIN BETANCOURT</t>
  </si>
  <si>
    <t>ACTAS</t>
  </si>
  <si>
    <t xml:space="preserve">• Actas Consejo de Facultad
• Comités Curriculares de programas de pregrado y posgrado
• Reuniones Docentes
• Reuniones Administrativas
• Comité de Investigaciones y Extensión
</t>
  </si>
  <si>
    <t>Facultad de Tecnología</t>
  </si>
  <si>
    <t>Facultad de Tecnología 
Programas de Pregrado y Posgrado
Comité de Investigaciones y Extensión</t>
  </si>
  <si>
    <t>Facultad de Tecnología 
Programas de Pregrado y Posgrado</t>
  </si>
  <si>
    <t>• Decano
• Directores de Programa de pregrado y posgrado
• Auxiliares Administrativas para cada dependencia
• Vicerrectoría de Investigaciones, Innovación y Extensión
• Miembros del Comité de Investigaciones y Extensión de la Facultad de Tecnología</t>
  </si>
  <si>
    <t>x</t>
  </si>
  <si>
    <t>RESOLUCIONES</t>
  </si>
  <si>
    <t>Resoluciones relacionados con procesos de  de elección, convocatorias, pagos de evaluadores, jurados de tesis de maestría, apoyos a estudiantes, planes de estudio, calendarios académicos y sus modificaciones.</t>
  </si>
  <si>
    <t xml:space="preserve">Facultad de Tecnología 
Programas de Posgrado </t>
  </si>
  <si>
    <t>Facultad de Tecnología
 Programas de Posgrado</t>
  </si>
  <si>
    <t xml:space="preserve">• Decano
• Directores de posgrado
• Auxiliares Administrativas de cada dependencia
</t>
  </si>
  <si>
    <t>ACUERDOS</t>
  </si>
  <si>
    <t>• Consejo de Facultad</t>
  </si>
  <si>
    <t>• Decano
• Auxiliar Facultad de Tecnología</t>
  </si>
  <si>
    <t>X</t>
  </si>
  <si>
    <t>CONVENIOS</t>
  </si>
  <si>
    <t>Acuerdo entre la Facultad y terceros</t>
  </si>
  <si>
    <t>Facultad de Tecnología 
Programas de Pregrado y Posgrado
Laboratorios</t>
  </si>
  <si>
    <t xml:space="preserve">• Decano
• Directores de Programa de pregrado y posgrado
• Auxiliares Administrativas de cada dependencia
• Directores/Coordinadores de Laboratorio
</t>
  </si>
  <si>
    <t>INFORMES</t>
  </si>
  <si>
    <t>• De gestión
• De resultados
• Planes de mejoramiento
• Registro Calificado
• Renovación de registro calificado
• Acreditación
• Renovación de la Acreditación
• Docentes</t>
  </si>
  <si>
    <t xml:space="preserve">• Decano
• Directores de Programa de pregrado y posgrado
• Auxiliares Administrativas de cada dependencia
• Directores/Coordinadores de Laboratorio
• Supervisores de Laboratorio
</t>
  </si>
  <si>
    <t>DOCUMENTOS EVALUACION DOCENTE</t>
  </si>
  <si>
    <t>Documentación que soporta la evaluación docentes de la Facultad de Tecnología</t>
  </si>
  <si>
    <t xml:space="preserve">• Decano
• Directores de Programa de pregrado y posgrado
• Miembros de los Comités Curriculares (programa al cual pertenecen)
• Docente evaluado (personal)
• Auxiliares Administrativas de cada dependencia
</t>
  </si>
  <si>
    <t>CONTENIDOS PROGRAMATICOS</t>
  </si>
  <si>
    <t>Son los programas académicos de pregrado y posgrados adscritos a la Facultad de Tecnología</t>
  </si>
  <si>
    <t>Programas de Pregrado y Posgrado</t>
  </si>
  <si>
    <t>• Decano
• Directores de Programa de pregrado y posgrado
• Docentes
• Auxiliares Administrativas
• Estudiantes
• Egresados</t>
  </si>
  <si>
    <t>DOMENTACION SOPORTE CARGA DOCENTE</t>
  </si>
  <si>
    <t xml:space="preserve">Archivo de Excel que se realiza semestralmente en el que se especifica la carga docente y novedades para la programación de programas de pregrado.  </t>
  </si>
  <si>
    <t xml:space="preserve">Facultad de Tecnología 
Programas de Pregrado </t>
  </si>
  <si>
    <t>Facultad de Tecnología 
Programas de Pregrado</t>
  </si>
  <si>
    <t>• Decano
• Directores de Programa de pregrado
• Auxiliares Administrativas de cada dependencia
• Vicerrectoría Académica</t>
  </si>
  <si>
    <t>FORMATO PRESTAMOS DE ELEMENTOS</t>
  </si>
  <si>
    <t>Documento en el que se relacionan los datos de las personas que solicitan préstamo de elementos.</t>
  </si>
  <si>
    <t xml:space="preserve"> Laboratorios de Mecatrónica
Laboratorio de Modelos
Laboratorio de Docencia de Química</t>
  </si>
  <si>
    <t>•  Director/Coordinador de Laboratorio/ Responsable Técnico
• Director de Programa
• Laboratorista
•  Auxiliares
•  Almacenista Lab. Química</t>
  </si>
  <si>
    <t>FORMATO RESERVA DE ESPACIOS LABORATORIOS DE MECATRÓNICA</t>
  </si>
  <si>
    <t>Documento en el que se relacionan los datos de las personas que solicitan reservas de espacios</t>
  </si>
  <si>
    <t>Laboratorios de Mecatrónica</t>
  </si>
  <si>
    <t>• Director de Programa
• Laboratorista
•  Auxiliar Administrativa Programa de Mecatrónica</t>
  </si>
  <si>
    <t>COTIZACIÓN</t>
  </si>
  <si>
    <t>Documento que informa y establece el valor estimado del servicio a prestar por el Laboratorio</t>
  </si>
  <si>
    <t>• Laboratorio de Aguas y Alimentos
• Laboratorio de Suelos y Foliares
• Laboratorio de Calidad de Productos Naturales
• Laboratorio de Modelos
• Laboratorios de Mecatrónica
• Laboratorio de Oleoquímica</t>
  </si>
  <si>
    <t>•  Jefes de Área
•  Laboratoristas
• Responsables Técnicos
• Auxiliares</t>
  </si>
  <si>
    <t xml:space="preserve">CONTRATOS </t>
  </si>
  <si>
    <t>Documento de acuerdo comercial entre la UTP y el cliente</t>
  </si>
  <si>
    <t>• Laboratorio de Aguas y Alimentos
• Laboratorio de Suelos y Foliares
• Laboratorio de Calidad de Productos Naturales
• Laboratorio de Oleoquímica</t>
  </si>
  <si>
    <t>•  Jefes de Área
•  Laboratoristas
• Responsables Técnicos
• Auxiliares
• Gestión de la Contratación 
• Gestión Financiera</t>
  </si>
  <si>
    <t>FORMATO DE ACEPTACIÓN DE SERVICIO</t>
  </si>
  <si>
    <t>Soporte para generar factura</t>
  </si>
  <si>
    <t>•  Jefes de Área
•  Laboratoristas
• Responsables Técnicos
• Auxiliares
• Gestión Financiera</t>
  </si>
  <si>
    <t>DOCUMENTACIÓN SISTEMA DE GESTION DE LA CALIDAD</t>
  </si>
  <si>
    <t>Instructivos, Manuales, Procedimientos, Cartas de control, informes de validación, recepción de muestras</t>
  </si>
  <si>
    <t>• Laboratorio de Aguas y Alimentos
• Laboratorio de Suelos y Foliares
• Laboratorio de Calidad de Productos Naturales</t>
  </si>
  <si>
    <t>•  Director/Coordinador de Laboratorio
•  Responsables Técnicos
•  Analistas
•  Auxiliares</t>
  </si>
  <si>
    <t>HOJAS DE VIDA DE PERSONAL</t>
  </si>
  <si>
    <t>Documento que contiene información datos personales de los funcionarios</t>
  </si>
  <si>
    <t xml:space="preserve">• Programas Académicos
• Laboratorio de Aguas y Alimentos
• Laboratorio de Calidad de Productos Naturales
</t>
  </si>
  <si>
    <t>• Decano
• Directores de Programas Académicos 
• Director/Coordinador de Laboratorio
•  Supervisores
•  Auxiliares</t>
  </si>
  <si>
    <t>HOJAS DE VIDA DE LOS EQUIPOS</t>
  </si>
  <si>
    <t>Documentación que contiene información de manuales de operación, soportes de mantenimiento, certificados de verificación y/o calibración.</t>
  </si>
  <si>
    <t>• Laboratorio de Aguas y Alimentos
• Laboratorio de Calidad de Productos Naturales
• Laboratorio de Mecatrónica
• Laboratorios de docencia de Química</t>
  </si>
  <si>
    <t>• Laboratorio de Aguas y Alimentos
• Laboratorio de Calidad de Productos Naturales
• Laboratorio de Suelos y Foliares
• Laboratorio de Mecatrónica
• Laboratorios de docencia de Química</t>
  </si>
  <si>
    <t>•  Director/Coordinador de Laboratorio/ Responsable Técnico
•  Laboratoristas 
•  Auxiliares</t>
  </si>
  <si>
    <t xml:space="preserve">x </t>
  </si>
  <si>
    <t>FORMATO RESIDUOS PELIGROSOS</t>
  </si>
  <si>
    <t>Documentación que contiene la descripción de los residuos peligrosos generados por los laboratorios</t>
  </si>
  <si>
    <t>• Laboratorio de Aguas y Alimentos
• Laboratorio de Calidad de Productos Naturales
• Laboratorio de Suelos y Foliares
• Laboratorio de Oleoquímica
• Laboratorios de Docencia de Química
• Laboratorio de Biotecnología / Productos Naturales</t>
  </si>
  <si>
    <t>•  Director/Coordinador de Laboratorio / Responsable Técnico
•  Directores de Grupos de Investigación
•  Auxiliares</t>
  </si>
  <si>
    <t>Bases de datos</t>
  </si>
  <si>
    <t>• listados de docentes
• Listados de asistencia
De estudiantes, egresados y contactos.  Contiene total o parcialmente la siguiente información: Nombre, identificación, teléfono, correo electrónico, dirección.</t>
  </si>
  <si>
    <t>• Decano
• Directores de Programa de pregrado y posgrado
• Auxiliares Administrativas de cada dependencia</t>
  </si>
  <si>
    <t>computador</t>
  </si>
  <si>
    <t>Equipos de Computo(2)</t>
  </si>
  <si>
    <t>Laboratorio de Calidad de Productos Naturales</t>
  </si>
  <si>
    <t>Luz Ángela Veloza</t>
  </si>
  <si>
    <t>Director.
Auxiliar</t>
  </si>
  <si>
    <t>Programa</t>
  </si>
  <si>
    <t>Chem Draw</t>
  </si>
  <si>
    <t>Laboratorio de Fitoquímica</t>
  </si>
  <si>
    <t>Director.
Investigador
Estudiantes</t>
  </si>
  <si>
    <t>Computador</t>
  </si>
  <si>
    <t>Equipos de Computo(3)</t>
  </si>
  <si>
    <t>Librería NIST 11.L</t>
  </si>
  <si>
    <t>MSD Chem Station</t>
  </si>
  <si>
    <t xml:space="preserve">EZ-Crome </t>
  </si>
  <si>
    <t>Disco Duro</t>
  </si>
  <si>
    <t>Disco duro de 1TB con información relevante del programa: documentación de mantenimiento, información de PC´s y programas en versión demo que son compatibles con sistemas operativos instalados en salas y laboratorios.
Información relevante de propiedad intelectual de docentes y administrativos del programa.</t>
  </si>
  <si>
    <t>Faculta de Tecnología</t>
  </si>
  <si>
    <t>Faculta de Tecnología
Programa de Tecnología Eléctrica</t>
  </si>
  <si>
    <t>Programa de Tecnología Eléctrica</t>
  </si>
  <si>
    <t>Decano, auxiliares administrativos, director de programa de Tecnología Eléctrica, docentes de Tecnología Eléctrica y técnico administrativo del programa</t>
  </si>
  <si>
    <t>Equipo de Computo</t>
  </si>
  <si>
    <t>Equipos de computo propiedad de la universidad que se encuentran a disposición de docentes y administrativos y que contienen información relevante respecto al programa, a proyectos de investigación y a temas relacionados con procesos académicos y administrativos dentro de la institución: Bases de datos, cronogramas, horarios, notas y códigos de estudiantes, investigaciones, proyectos y demás temas de propiedad intelectual, entre otros.</t>
  </si>
  <si>
    <t>Director de programa de Tecnología Eléctrica, Eléctrica y técnico administrativo del programa</t>
  </si>
  <si>
    <t xml:space="preserve">Labsoft V2013 - Lucas Nulle </t>
  </si>
  <si>
    <t>Software de Enseñanza de Mecatrónica Lucas Nulle licencia Libre.
Respaldo en PC Laboratorista Placa 317424</t>
  </si>
  <si>
    <t>Mecatrónica</t>
  </si>
  <si>
    <t>Director, Laboratorista, Docentes, estudiantes</t>
  </si>
  <si>
    <t>X
En la nube - Google Drive</t>
  </si>
  <si>
    <t>Indusoft Web Studio</t>
  </si>
  <si>
    <t>Software de licencia para mecatrónica Sistemas Scada
20 Llaves físicas Dongle USB con una licencia cada una -Respaldo en PC Laboratorista Placa 317424</t>
  </si>
  <si>
    <t>NCCAD V7.5</t>
  </si>
  <si>
    <t>Software de Torno CNC WABECCO Para enseñanza Mecatrónica
Un CD con el software respaldo de PC Respaldo en PC Laboratorista Placa 317424</t>
  </si>
  <si>
    <t>SIMATIC Step 7 V13 Siemens</t>
  </si>
  <si>
    <t>Software de desarrollo PlC HMI Simens para enseñanza Mecatrónica
Cd de Software - 12 licencias en dongle usb  - Respaldo en PC Laboratorista Placa 3177424</t>
  </si>
  <si>
    <t>director, Laboratorista, Docentes, estudiantes</t>
  </si>
  <si>
    <t>IMS VIRTUAL TRAINER PACKAGE - LUCAS NUELLE</t>
  </si>
  <si>
    <t>Software para enseñanza Virtual Celda de Manufactura -  Lucas Nulle
Cd de software - 1 licencia en dongle usb   Respaldo en PC Laboratorista Placa 317424</t>
  </si>
  <si>
    <t>Measure -PHYWE</t>
  </si>
  <si>
    <t>Software de Enseñanza de Mecatrónica PHYWE
4 cd de software - 4 licencias -Respaldo en PC Laboratorista Placa 317424</t>
  </si>
  <si>
    <t xml:space="preserve">Automation Studio  - Educational </t>
  </si>
  <si>
    <t>Software de enseñanza en Mecatrónica - Famic tecnologies 
Cd software -  5 Licencias en Dongle USB Respaldo en PC Laboratorista Placa 317424</t>
  </si>
  <si>
    <t>PC HP 8200 Placa 3177424</t>
  </si>
  <si>
    <t>Equipo de administración de laboratorios de mecatrónica - respaldo digital de Software del Programa
Sala 7 Laboratorios de Mecatrónica</t>
  </si>
  <si>
    <t>laboratorios de Mecatrónica</t>
  </si>
  <si>
    <t xml:space="preserve">Director, Laboratorista, </t>
  </si>
  <si>
    <t>EQUIPO DE COMPUTO MECATRÓNICA</t>
  </si>
  <si>
    <t>Equipos de computo para el desempeño de las funciones del programa:
PC HP 8200 Placa 317419
PC HP 6000 Placa 316825
PC HP 6200 Placa 317771
PC HP 6200 Placa 317772
PC HP 6000 Placa 316779</t>
  </si>
  <si>
    <t>Director
Asistentes
Docentes</t>
  </si>
  <si>
    <t>EQUIPO DE COMPUTO LA FACULTAD DE TECNOLOGIA</t>
  </si>
  <si>
    <t>Equipos de computo para el desarrollo de las funciones  donde se almacena información vital de los del programa:
Facultad de Tecnología (2)
Prog.  Tec. Industrial (2)
Prog.  Tec. Mecánica (2)
Prog. Administración Industrial (1)
Prog. Tec. Química y Química Industrial (2 PC) y una estación de trabajo
Maestría en Ciencias Químicas (1)
Laboratorio de Suelos (2)</t>
  </si>
  <si>
    <t>Facultad de Tecnología
Programas de Pregrado y Posgrado
Laboratorio de Suelos y Foliares</t>
  </si>
  <si>
    <t>Facultad de Tecnología
Programas de Pregrado y Posgrado
• Laboratorio de Suelos y Foliares</t>
  </si>
  <si>
    <t>• Decano
• Directores de Programa de pregrado y posgrado
• Auxiliares Administrativas de cada dependencia
• Coordinador y Auxiliar del Laboratorio de Suelos y Foliares</t>
  </si>
  <si>
    <t>EQUIPO DE COMPUTO LABORATORIO DE MODELOS 1</t>
  </si>
  <si>
    <t>4 Computadores estaciones electroneumáticas con software de automatización e instrumentación con licencias antiguas, que en caso de dañarse el equipo no se pueden recuperar.
Enseñanza de las asignaturas  "Electricidad y electrotecnia" además de "Mecatrónica", en el programa de tecnología mecánica</t>
  </si>
  <si>
    <t>TECNOLOGÍA MECÁNICA</t>
  </si>
  <si>
    <t>LABORATORIO DE MODELOS</t>
  </si>
  <si>
    <t>Estudiantes, profesores, laboratorista, director de programa.</t>
  </si>
  <si>
    <t>EQUIPO DE COMPUTO LABORATORIO DE MODELOS 2</t>
  </si>
  <si>
    <t>1 Equipo el cual es un SERVIDOR para la implementación de una estación de instrumentación de manera remota.
Enseñanza de las asignatura de "Instrumentación y control", en el programa de tecnología mecánica</t>
  </si>
  <si>
    <t>Estudiantes, profesores, laboratorista, director de programa, además de la empresa externa que realizo la instrumentación.</t>
  </si>
  <si>
    <t>EQUIPO DE COMPUTO LABORATORIO DE MODELOS 3</t>
  </si>
  <si>
    <t>2 Equipos que sirven para la implementación de software CAM y CAD,  y el manejo de las 2 impresoras 3d y la cortadora laser del laboratorio de modelos.
Enseñanza de las asignatura de "Técnicas industriales", en el programa de tecnología mecánica, además de las múltiples asesorías y visitas de diversas materias de varias carreras a fines, como Ingeniería mecatrónica, Ingeniería Mecánica e Ingeniería eléctrica</t>
  </si>
  <si>
    <t>Automation Studio</t>
  </si>
  <si>
    <t>Programa de automatización electroneumática.</t>
  </si>
  <si>
    <t>Enseñanza de las asignaturas  "Electricidad y electrotecnia" además de "Mecatrónica", en el programa de tecnología mecánica</t>
  </si>
  <si>
    <r>
      <t xml:space="preserve">x 
Solo Tecnología Mecánica, Maestría en Ciencias Químicas
y </t>
    </r>
    <r>
      <rPr>
        <sz val="11"/>
        <rFont val="Calibri"/>
        <family val="2"/>
        <scheme val="minor"/>
      </rPr>
      <t>Especialización en Logística Empresarial</t>
    </r>
  </si>
  <si>
    <t xml:space="preserve">Español </t>
  </si>
  <si>
    <t xml:space="preserve">PDF, WORD </t>
  </si>
  <si>
    <t>• Decanatura Facultad de Tecnología
• Dirección de Programas de Pregrado y Posgrado de la Facultad de Tecnología
• Gestión de Documentos</t>
  </si>
  <si>
    <t>• Decanatura Facultad de Tecnología
• Dirección de Programas de  Posgrado de la Facultad de Tecnología
• Gestión de Documentos
• Secretaría General</t>
  </si>
  <si>
    <t>• Decanatura Facultad de Tecnología
• Gestión de Documentos
• Admisiones, Registro y Control</t>
  </si>
  <si>
    <t>PDF, WORD , EXCEL</t>
  </si>
  <si>
    <t>• Decanatura Facultad de Tecnología
• Dirección de Programas de  Posgrado de la Facultad de Tecnología
• Gestión de Documentos
•  Laboratorios
•  Vicerrectoría Académica y de Investigaciones, Innovación y Extensión</t>
  </si>
  <si>
    <t>Papel y Excel para Tecnología Mecánica y la Maestría en Ciencias Químicas, Especialización en Logística Empresarial
Plataforma digital para los demás programas</t>
  </si>
  <si>
    <t>• Dirección de los Programas de  Tecnología Mecánica y  Maestría en Ciencias Químicas  y Especialización en Logística Empresarial
Plataforma digital para los demás programas
• Vicerrectoría Académica / CIARP</t>
  </si>
  <si>
    <t>PDF, WORD y FÍSICO</t>
  </si>
  <si>
    <t>Pagina web
Plataforma Digital (Decanos)
Admisiones, Registro y Control
Dirección de Programas de pregrado y Posgrado</t>
  </si>
  <si>
    <t>EXCEL</t>
  </si>
  <si>
    <t>• Decanatura Facultad de Tecnología
• Dirección de Programas de  Posgrado de la Facultad de Tecnología
• Vicerrectoría Académica</t>
  </si>
  <si>
    <t>Papel, Excel</t>
  </si>
  <si>
    <t>• Almacén de Química
• Laboratorio de Mecatrónica
•  Laboratorio de Modelos</t>
  </si>
  <si>
    <t>Hoja de cálculo y formulario de google</t>
  </si>
  <si>
    <t>PDF, word</t>
  </si>
  <si>
    <t>• Laboratorios</t>
  </si>
  <si>
    <t>PDF, impresos</t>
  </si>
  <si>
    <t>PDF, WORD</t>
  </si>
  <si>
    <t>PDF, WORD (Protegido)</t>
  </si>
  <si>
    <t>Plataforma web de la UTP (Lab. De aguas y Alimentos)
Laboratorios</t>
  </si>
  <si>
    <t>PDF, impresas</t>
  </si>
  <si>
    <t>Laboratorios
Gestión de la contratación</t>
  </si>
  <si>
    <t>Laboratorios</t>
  </si>
  <si>
    <t>Papel, word.
Aplicativo de Gestión de Residuos de la pagina web de la UTP</t>
  </si>
  <si>
    <t>Excell</t>
  </si>
  <si>
    <t xml:space="preserve">Parágrafo.  Articulo 19 de la ley 1712 del 2014 , </t>
  </si>
  <si>
    <t>Parcial</t>
  </si>
  <si>
    <t xml:space="preserve">15 Años </t>
  </si>
  <si>
    <t xml:space="preserve"> Articulo 6 de la ley 1712 del 2014 , literal B.  </t>
  </si>
  <si>
    <t xml:space="preserve">Total </t>
  </si>
  <si>
    <t>Articulo 18 Ley 1712 del 2014</t>
  </si>
  <si>
    <t xml:space="preserve"> Articulo 18 de la ley 1712 del 2014 , parágrafo. </t>
  </si>
  <si>
    <t xml:space="preserve"> Articulo 18 de la ley 1712 del 2014 , </t>
  </si>
  <si>
    <r>
      <t xml:space="preserve">Se toman decisiones que involucran a personas y es necesario proterjerla por seguridad para que no se presente daño público
</t>
    </r>
    <r>
      <rPr>
        <sz val="12"/>
        <rFont val="Calibri"/>
        <family val="2"/>
        <scheme val="minor"/>
      </rPr>
      <t>Se tienen copias impresas y en digital</t>
    </r>
  </si>
  <si>
    <t>Documentos en los cuales se consignan decisiones no sujetas a modificaciones</t>
  </si>
  <si>
    <t>Documentos en los cuales se consignan acuerdos de interés para las partes con el objeto de cumplir aspectos misionales,  no sujetos a modificaciones.</t>
  </si>
  <si>
    <t>Documentos que contienen información sobre tareas, actividades y proyectos ejecutados total o parcialmente, en los que se puede incluir información privada. No sujetos a modificaciones</t>
  </si>
  <si>
    <t>Documento en el que se consigna el resultado de la evaluación Docente con impacto en el salario Docente.</t>
  </si>
  <si>
    <t xml:space="preserve">Documento no sujeto a modificación </t>
  </si>
  <si>
    <t>Documento no sujeto a modificación. Se ajusta a través de novedades de carga docente</t>
  </si>
  <si>
    <t>Se relacionan los datos de los estudiantes que realizan prestamos de material</t>
  </si>
  <si>
    <t>Se usa para administrar los recursos diarios de los laboratorios</t>
  </si>
  <si>
    <t>Datos no sujetos a modificación</t>
  </si>
  <si>
    <t>Informacion sensible por contener todos los datos del cliente.</t>
  </si>
  <si>
    <t>Datos no sujetos a modificación
Información que contiene experiencia y trabajo acumulado, que puede ser utilizado por terceros</t>
  </si>
  <si>
    <t>Existen copias digitales, en física se recupera fácilmente</t>
  </si>
  <si>
    <t>En ocasiones se dificulta conseguir copias dato que  en algunos casos no se tiene copia digital o solo se tiene en físico</t>
  </si>
  <si>
    <t>Informacion no sujeta a alteraciones pues es la que indica que la cantidad real de Residuos peligrosos  generados por el OEC</t>
  </si>
  <si>
    <t>Bases de datos  relacionadas con manejo de usuarios</t>
  </si>
  <si>
    <t>Contiene información útil para toma de decisiones y/o soportes documentales que generalmente reposan en actas</t>
  </si>
  <si>
    <t>Contiene información útil para toma de decisiones y/o soportes documentales</t>
  </si>
  <si>
    <t>Contiene información que permite ejecutar procesos con un objetivo concreto.  
Cada una de las partes tiene copias físicas y además existen copias digitales</t>
  </si>
  <si>
    <t>No a todo el público en general le interesa un información que puede contener datos reservados.
Existen copias Digitales y físicas en diferentes dependencias de la UTP</t>
  </si>
  <si>
    <t>Solo es entregable al Docente evaluado o un Órgano de Control.</t>
  </si>
  <si>
    <t>Documento de interés para diferentes actores y entidades.  Existen copia en diferentes</t>
  </si>
  <si>
    <t>Se relaciona información personal de los docentes con su carga académica que es necesario proteger.  Se encuentra de forma digital  e impresa en diferentes dependencias de la UTP,</t>
  </si>
  <si>
    <t>Contiene información no susceptible de consulta frecuente</t>
  </si>
  <si>
    <t>Reprogramar las citas (reservas)</t>
  </si>
  <si>
    <t xml:space="preserve">Información recuperable por copias de seguridad . </t>
  </si>
  <si>
    <t>Información de consulta permanente por parte del personal de los laboratorios</t>
  </si>
  <si>
    <t>Es un documento que no es de consulta frecuente</t>
  </si>
  <si>
    <t>Se dificulta encontrar copias por la antigüedad de algunos equipos</t>
  </si>
  <si>
    <t>inforacion recuperable del aplicativo de la Universidad</t>
  </si>
  <si>
    <t>Información sensible por el tema de habeas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</si>
</sst>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6" formatCode="[$-1010000]yyyy/mm/dd;@"/>
  </numFmts>
  <fonts count="30" x14ac:knownFonts="1">
    <font>
      <sz val="10"/>
      <name val="Arial"/>
      <family val="2"/>
    </font>
    <font>
      <sz val="11"/>
      <color theme="1"/>
      <name val="Calibri"/>
      <family val="2"/>
      <scheme val="minor"/>
    </font>
    <font>
      <sz val="11"/>
      <color theme="1"/>
      <name val="Calibri"/>
      <family val="2"/>
      <scheme val="minor"/>
    </font>
    <font>
      <sz val="10"/>
      <name val="Arial"/>
      <family val="2"/>
    </font>
    <font>
      <sz val="10"/>
      <name val="Arial"/>
      <family val="2"/>
    </font>
    <font>
      <sz val="11"/>
      <color rgb="FF000000"/>
      <name val="Calibri"/>
      <family val="2"/>
    </font>
    <font>
      <sz val="10"/>
      <name val="Arial"/>
      <family val="2"/>
    </font>
    <font>
      <b/>
      <sz val="10"/>
      <name val="Calibri"/>
      <family val="2"/>
      <scheme val="minor"/>
    </font>
    <font>
      <sz val="10"/>
      <name val="Calibri"/>
      <family val="2"/>
      <scheme val="minor"/>
    </font>
    <font>
      <sz val="8"/>
      <name val="Calibri"/>
      <family val="2"/>
      <scheme val="minor"/>
    </font>
    <font>
      <sz val="12"/>
      <name val="Calibri"/>
      <family val="2"/>
      <scheme val="minor"/>
    </font>
    <font>
      <b/>
      <sz val="12"/>
      <color theme="0"/>
      <name val="Calibri"/>
      <family val="2"/>
      <scheme val="minor"/>
    </font>
    <font>
      <sz val="14"/>
      <name val="Calibri"/>
      <family val="2"/>
      <scheme val="minor"/>
    </font>
    <font>
      <b/>
      <sz val="14"/>
      <name val="Calibri"/>
      <family val="2"/>
      <scheme val="minor"/>
    </font>
    <font>
      <b/>
      <sz val="12"/>
      <color theme="1"/>
      <name val="Calibri"/>
      <family val="2"/>
      <scheme val="minor"/>
    </font>
    <font>
      <b/>
      <sz val="12"/>
      <name val="Calibri"/>
      <family val="2"/>
      <scheme val="minor"/>
    </font>
    <font>
      <sz val="12"/>
      <color indexed="8"/>
      <name val="Calibri"/>
      <family val="2"/>
      <scheme val="minor"/>
    </font>
    <font>
      <sz val="10"/>
      <name val="Arial"/>
      <family val="2"/>
    </font>
    <font>
      <sz val="8"/>
      <name val="Arial"/>
      <family val="2"/>
    </font>
    <font>
      <b/>
      <sz val="11"/>
      <color theme="0"/>
      <name val="Calibri"/>
      <family val="2"/>
      <scheme val="minor"/>
    </font>
    <font>
      <b/>
      <sz val="11"/>
      <color theme="1"/>
      <name val="Calibri"/>
      <family val="2"/>
      <scheme val="minor"/>
    </font>
    <font>
      <sz val="11"/>
      <name val="Calibri"/>
      <family val="2"/>
      <scheme val="minor"/>
    </font>
    <font>
      <b/>
      <sz val="10"/>
      <color theme="1"/>
      <name val="Calibri"/>
      <family val="2"/>
      <scheme val="minor"/>
    </font>
    <font>
      <sz val="10"/>
      <color theme="1"/>
      <name val="Calibri"/>
      <family val="2"/>
      <scheme val="minor"/>
    </font>
    <font>
      <b/>
      <sz val="8"/>
      <name val="Calibri"/>
      <family val="2"/>
      <scheme val="minor"/>
    </font>
    <font>
      <b/>
      <sz val="12"/>
      <color rgb="FFFF0000"/>
      <name val="Calibri"/>
      <family val="2"/>
      <scheme val="minor"/>
    </font>
    <font>
      <b/>
      <sz val="12"/>
      <color theme="9" tint="-0.249977111117893"/>
      <name val="Calibri"/>
      <family val="2"/>
      <scheme val="minor"/>
    </font>
    <font>
      <b/>
      <sz val="12"/>
      <color indexed="17"/>
      <name val="Calibri"/>
      <family val="2"/>
      <scheme val="minor"/>
    </font>
    <font>
      <sz val="10"/>
      <color indexed="8"/>
      <name val="Calibri"/>
      <family val="2"/>
      <scheme val="minor"/>
    </font>
    <font>
      <sz val="11"/>
      <color indexed="8"/>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bgColor indexed="64"/>
      </patternFill>
    </fill>
    <fill>
      <patternFill patternType="solid">
        <fgColor theme="0" tint="-0.249977111117893"/>
        <bgColor indexed="64"/>
      </patternFill>
    </fill>
    <fill>
      <patternFill patternType="solid">
        <fgColor rgb="FFE4E4E4"/>
        <bgColor indexed="64"/>
      </patternFill>
    </fill>
    <fill>
      <patternFill patternType="solid">
        <fgColor rgb="FFFF0000"/>
        <bgColor indexed="64"/>
      </patternFill>
    </fill>
    <fill>
      <patternFill patternType="solid">
        <fgColor rgb="FFFFC000"/>
        <bgColor indexed="64"/>
      </patternFill>
    </fill>
    <fill>
      <patternFill patternType="solid">
        <fgColor indexed="17"/>
        <bgColor indexed="64"/>
      </patternFill>
    </fill>
    <fill>
      <patternFill patternType="solid">
        <fgColor rgb="FF00B050"/>
        <bgColor indexed="64"/>
      </patternFill>
    </fill>
    <fill>
      <patternFill patternType="solid">
        <fgColor rgb="FFC00000"/>
        <bgColor indexed="64"/>
      </patternFill>
    </fill>
  </fills>
  <borders count="42">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bottom/>
      <diagonal/>
    </border>
    <border>
      <left style="medium">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style="thin">
        <color auto="1"/>
      </left>
      <right style="medium">
        <color auto="1"/>
      </right>
      <top/>
      <bottom style="thin">
        <color auto="1"/>
      </bottom>
      <diagonal/>
    </border>
    <border>
      <left/>
      <right style="thin">
        <color auto="1"/>
      </right>
      <top/>
      <bottom style="medium">
        <color auto="1"/>
      </bottom>
      <diagonal/>
    </border>
    <border>
      <left style="medium">
        <color indexed="64"/>
      </left>
      <right style="medium">
        <color indexed="64"/>
      </right>
      <top style="medium">
        <color indexed="64"/>
      </top>
      <bottom style="medium">
        <color indexed="64"/>
      </bottom>
      <diagonal/>
    </border>
    <border>
      <left style="medium">
        <color auto="1"/>
      </left>
      <right/>
      <top/>
      <bottom/>
      <diagonal/>
    </border>
    <border>
      <left/>
      <right style="thin">
        <color auto="1"/>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right style="medium">
        <color auto="1"/>
      </right>
      <top style="medium">
        <color auto="1"/>
      </top>
      <bottom/>
      <diagonal/>
    </border>
  </borders>
  <cellStyleXfs count="10">
    <xf numFmtId="0" fontId="0" fillId="0" borderId="0">
      <alignment vertical="center"/>
    </xf>
    <xf numFmtId="0" fontId="4" fillId="0" borderId="0"/>
    <xf numFmtId="0" fontId="5" fillId="0" borderId="0"/>
    <xf numFmtId="0" fontId="3" fillId="0" borderId="0"/>
    <xf numFmtId="0" fontId="6" fillId="0" borderId="0"/>
    <xf numFmtId="0" fontId="17" fillId="0" borderId="0"/>
    <xf numFmtId="0" fontId="2" fillId="0" borderId="0"/>
    <xf numFmtId="0" fontId="3" fillId="0" borderId="0"/>
    <xf numFmtId="9" fontId="3" fillId="0" borderId="0" applyFont="0" applyFill="0" applyBorder="0" applyAlignment="0" applyProtection="0"/>
    <xf numFmtId="0" fontId="3" fillId="0" borderId="0"/>
  </cellStyleXfs>
  <cellXfs count="361">
    <xf numFmtId="0" fontId="0" fillId="0" borderId="0" xfId="0">
      <alignment vertical="center"/>
    </xf>
    <xf numFmtId="0" fontId="8" fillId="3" borderId="0" xfId="0" applyFont="1" applyFill="1" applyProtection="1">
      <alignment vertical="center"/>
      <protection locked="0"/>
    </xf>
    <xf numFmtId="0" fontId="9" fillId="3" borderId="0" xfId="0" applyFont="1" applyFill="1" applyProtection="1">
      <alignment vertical="center"/>
      <protection locked="0"/>
    </xf>
    <xf numFmtId="0" fontId="7" fillId="3" borderId="0" xfId="0" applyFont="1" applyFill="1" applyAlignment="1" applyProtection="1">
      <alignment horizontal="center" vertical="center"/>
      <protection locked="0"/>
    </xf>
    <xf numFmtId="0" fontId="12" fillId="3" borderId="0" xfId="0" applyFont="1" applyFill="1" applyProtection="1">
      <alignment vertical="center"/>
      <protection locked="0"/>
    </xf>
    <xf numFmtId="0" fontId="10" fillId="3" borderId="0" xfId="0" applyFont="1" applyFill="1" applyBorder="1" applyAlignment="1" applyProtection="1">
      <alignment horizontal="center" vertical="center"/>
      <protection locked="0"/>
    </xf>
    <xf numFmtId="0" fontId="13" fillId="3" borderId="0" xfId="0" applyFont="1" applyFill="1" applyProtection="1">
      <alignment vertical="center"/>
      <protection locked="0"/>
    </xf>
    <xf numFmtId="0" fontId="10" fillId="3" borderId="0" xfId="0" applyFont="1" applyFill="1" applyProtection="1">
      <alignment vertical="center"/>
      <protection locked="0"/>
    </xf>
    <xf numFmtId="0" fontId="10" fillId="3" borderId="0" xfId="0" applyFont="1" applyFill="1" applyBorder="1" applyAlignment="1" applyProtection="1">
      <alignment vertical="center"/>
      <protection locked="0"/>
    </xf>
    <xf numFmtId="0" fontId="15" fillId="3" borderId="0" xfId="0" applyFont="1" applyFill="1" applyBorder="1" applyAlignment="1" applyProtection="1">
      <alignment horizontal="center" vertical="center"/>
      <protection locked="0"/>
    </xf>
    <xf numFmtId="0" fontId="10" fillId="3" borderId="1" xfId="1" applyFont="1" applyFill="1" applyBorder="1" applyAlignment="1" applyProtection="1">
      <alignment horizontal="center" vertical="center" wrapText="1"/>
      <protection locked="0"/>
    </xf>
    <xf numFmtId="0" fontId="16" fillId="3" borderId="14" xfId="0" applyNumberFormat="1" applyFont="1" applyFill="1" applyBorder="1" applyAlignment="1" applyProtection="1">
      <alignment horizontal="center" vertical="center" wrapText="1"/>
      <protection locked="0"/>
    </xf>
    <xf numFmtId="0" fontId="16" fillId="3" borderId="1" xfId="0" applyNumberFormat="1" applyFont="1" applyFill="1" applyBorder="1" applyAlignment="1" applyProtection="1">
      <alignment vertical="center" wrapText="1"/>
      <protection locked="0"/>
    </xf>
    <xf numFmtId="0" fontId="16" fillId="3" borderId="1" xfId="0" applyNumberFormat="1" applyFont="1" applyFill="1" applyBorder="1" applyAlignment="1" applyProtection="1">
      <alignment horizontal="center" vertical="center" wrapText="1"/>
      <protection locked="0"/>
    </xf>
    <xf numFmtId="0" fontId="16" fillId="0" borderId="14" xfId="0" applyNumberFormat="1" applyFont="1" applyFill="1" applyBorder="1" applyAlignment="1" applyProtection="1">
      <alignment horizontal="center" vertical="center" wrapText="1"/>
      <protection locked="0"/>
    </xf>
    <xf numFmtId="0" fontId="16" fillId="0" borderId="1" xfId="0" applyNumberFormat="1" applyFont="1" applyFill="1" applyBorder="1" applyAlignment="1" applyProtection="1">
      <alignment vertical="center" wrapText="1"/>
      <protection locked="0"/>
    </xf>
    <xf numFmtId="0" fontId="10" fillId="0" borderId="1" xfId="1" applyFont="1" applyBorder="1" applyAlignment="1" applyProtection="1">
      <alignment horizontal="center" vertical="center" wrapText="1"/>
      <protection locked="0"/>
    </xf>
    <xf numFmtId="0" fontId="16" fillId="0" borderId="1" xfId="0" applyNumberFormat="1" applyFont="1" applyFill="1" applyBorder="1" applyAlignment="1" applyProtection="1">
      <alignment horizontal="center" vertical="center" wrapText="1"/>
      <protection locked="0"/>
    </xf>
    <xf numFmtId="0" fontId="16" fillId="0" borderId="17" xfId="0" applyNumberFormat="1" applyFont="1" applyFill="1" applyBorder="1" applyAlignment="1" applyProtection="1">
      <alignment horizontal="center" vertical="center" wrapText="1"/>
      <protection locked="0"/>
    </xf>
    <xf numFmtId="0" fontId="16" fillId="0" borderId="7" xfId="0" applyNumberFormat="1" applyFont="1" applyFill="1" applyBorder="1" applyAlignment="1" applyProtection="1">
      <alignment vertical="center" wrapText="1"/>
      <protection locked="0"/>
    </xf>
    <xf numFmtId="0" fontId="10" fillId="0" borderId="7" xfId="1" applyFont="1" applyBorder="1" applyAlignment="1" applyProtection="1">
      <alignment horizontal="center" vertical="center" wrapText="1"/>
      <protection locked="0"/>
    </xf>
    <xf numFmtId="0" fontId="16" fillId="0" borderId="7" xfId="0" applyNumberFormat="1" applyFont="1" applyFill="1" applyBorder="1" applyAlignment="1" applyProtection="1">
      <alignment horizontal="center" vertical="center" wrapText="1"/>
      <protection locked="0"/>
    </xf>
    <xf numFmtId="0" fontId="13" fillId="3" borderId="0" xfId="0" applyFont="1" applyFill="1" applyAlignment="1" applyProtection="1">
      <alignment vertical="center"/>
      <protection locked="0"/>
    </xf>
    <xf numFmtId="0" fontId="16" fillId="0" borderId="6" xfId="0" applyNumberFormat="1" applyFont="1" applyFill="1" applyBorder="1" applyAlignment="1" applyProtection="1">
      <alignment horizontal="center" vertical="center" wrapText="1"/>
      <protection hidden="1"/>
    </xf>
    <xf numFmtId="0" fontId="14" fillId="2" borderId="9" xfId="0" applyNumberFormat="1" applyFont="1" applyFill="1" applyBorder="1" applyAlignment="1" applyProtection="1">
      <alignment horizontal="center" vertical="center" wrapText="1"/>
      <protection locked="0"/>
    </xf>
    <xf numFmtId="0" fontId="14" fillId="2" borderId="0" xfId="0" applyNumberFormat="1" applyFont="1" applyFill="1" applyBorder="1" applyAlignment="1" applyProtection="1">
      <alignment horizontal="center" vertical="center" wrapText="1"/>
      <protection locked="0"/>
    </xf>
    <xf numFmtId="0" fontId="16" fillId="3" borderId="5" xfId="0" applyNumberFormat="1" applyFont="1" applyFill="1" applyBorder="1" applyAlignment="1" applyProtection="1">
      <alignment horizontal="center" vertical="center" wrapText="1"/>
      <protection locked="0"/>
    </xf>
    <xf numFmtId="0" fontId="12" fillId="3" borderId="0" xfId="0" applyFont="1" applyFill="1" applyBorder="1" applyProtection="1">
      <alignment vertical="center"/>
      <protection locked="0"/>
    </xf>
    <xf numFmtId="0" fontId="8" fillId="3" borderId="0" xfId="0" applyFont="1" applyFill="1" applyBorder="1" applyProtection="1">
      <alignment vertical="center"/>
      <protection locked="0"/>
    </xf>
    <xf numFmtId="0" fontId="10" fillId="3" borderId="0" xfId="0" applyFont="1" applyFill="1" applyBorder="1" applyProtection="1">
      <alignment vertical="center"/>
      <protection locked="0"/>
    </xf>
    <xf numFmtId="0" fontId="16" fillId="3" borderId="6" xfId="0" applyNumberFormat="1" applyFont="1" applyFill="1" applyBorder="1" applyAlignment="1" applyProtection="1">
      <alignment horizontal="center" vertical="center" wrapText="1"/>
      <protection locked="0"/>
    </xf>
    <xf numFmtId="0" fontId="16" fillId="0" borderId="6" xfId="0" applyNumberFormat="1" applyFont="1" applyFill="1" applyBorder="1" applyAlignment="1" applyProtection="1">
      <alignment horizontal="center" vertical="center" wrapText="1"/>
      <protection locked="0"/>
    </xf>
    <xf numFmtId="0" fontId="16" fillId="0" borderId="8" xfId="0" applyNumberFormat="1" applyFont="1" applyFill="1" applyBorder="1" applyAlignment="1" applyProtection="1">
      <alignment horizontal="center" vertical="center" wrapText="1"/>
      <protection locked="0"/>
    </xf>
    <xf numFmtId="0" fontId="10" fillId="3" borderId="13" xfId="1" applyFont="1" applyFill="1" applyBorder="1" applyAlignment="1" applyProtection="1">
      <alignment horizontal="center" vertical="center" wrapText="1"/>
      <protection hidden="1"/>
    </xf>
    <xf numFmtId="0" fontId="10" fillId="3" borderId="0" xfId="0" applyFont="1" applyFill="1" applyProtection="1">
      <alignment vertical="center"/>
      <protection hidden="1"/>
    </xf>
    <xf numFmtId="0" fontId="10" fillId="3" borderId="1" xfId="1" applyFont="1" applyFill="1" applyBorder="1" applyAlignment="1" applyProtection="1">
      <alignment horizontal="center" vertical="center" wrapText="1"/>
      <protection hidden="1"/>
    </xf>
    <xf numFmtId="0" fontId="14" fillId="2" borderId="7" xfId="0" applyNumberFormat="1" applyFont="1" applyFill="1" applyBorder="1" applyAlignment="1" applyProtection="1">
      <alignment horizontal="center" vertical="center"/>
      <protection hidden="1"/>
    </xf>
    <xf numFmtId="0" fontId="16" fillId="3" borderId="11" xfId="0" applyNumberFormat="1" applyFont="1" applyFill="1" applyBorder="1" applyAlignment="1" applyProtection="1">
      <alignment horizontal="center" vertical="center" wrapText="1"/>
      <protection hidden="1"/>
    </xf>
    <xf numFmtId="0" fontId="16" fillId="3" borderId="23" xfId="0" applyNumberFormat="1" applyFont="1" applyFill="1" applyBorder="1" applyAlignment="1" applyProtection="1">
      <alignment horizontal="center" vertical="center" wrapText="1"/>
      <protection hidden="1"/>
    </xf>
    <xf numFmtId="0" fontId="16" fillId="3" borderId="14" xfId="0" applyNumberFormat="1" applyFont="1" applyFill="1" applyBorder="1" applyAlignment="1" applyProtection="1">
      <alignment horizontal="center" vertical="center" wrapText="1"/>
      <protection hidden="1"/>
    </xf>
    <xf numFmtId="0" fontId="16" fillId="3" borderId="17" xfId="0" applyNumberFormat="1" applyFont="1" applyFill="1" applyBorder="1" applyAlignment="1" applyProtection="1">
      <alignment horizontal="center" vertical="center" wrapText="1"/>
      <protection hidden="1"/>
    </xf>
    <xf numFmtId="0" fontId="16" fillId="3" borderId="11" xfId="0" applyNumberFormat="1" applyFont="1" applyFill="1" applyBorder="1" applyAlignment="1" applyProtection="1">
      <alignment horizontal="center" vertical="center" wrapText="1"/>
      <protection locked="0"/>
    </xf>
    <xf numFmtId="0" fontId="16" fillId="3" borderId="23" xfId="0" applyNumberFormat="1" applyFont="1" applyFill="1" applyBorder="1" applyAlignment="1" applyProtection="1">
      <alignment horizontal="center" vertical="center" wrapText="1"/>
      <protection locked="0"/>
    </xf>
    <xf numFmtId="0" fontId="10" fillId="3" borderId="11" xfId="0" applyNumberFormat="1" applyFont="1" applyFill="1" applyBorder="1" applyAlignment="1" applyProtection="1">
      <alignment horizontal="center" vertical="center" wrapText="1"/>
      <protection locked="0"/>
    </xf>
    <xf numFmtId="0" fontId="16" fillId="0" borderId="7" xfId="0" applyNumberFormat="1" applyFont="1" applyFill="1" applyBorder="1" applyAlignment="1" applyProtection="1">
      <alignment horizontal="center" vertical="center" wrapText="1"/>
      <protection hidden="1"/>
    </xf>
    <xf numFmtId="0" fontId="10" fillId="3" borderId="0" xfId="0" applyFont="1" applyFill="1" applyProtection="1">
      <alignment vertical="center"/>
    </xf>
    <xf numFmtId="0" fontId="14" fillId="2" borderId="9" xfId="0" applyNumberFormat="1" applyFont="1" applyFill="1" applyBorder="1" applyAlignment="1" applyProtection="1">
      <alignment horizontal="center" vertical="center" wrapText="1"/>
    </xf>
    <xf numFmtId="0" fontId="14" fillId="2" borderId="0" xfId="0" applyNumberFormat="1" applyFont="1" applyFill="1" applyBorder="1" applyAlignment="1" applyProtection="1">
      <alignment horizontal="center" vertical="center" wrapText="1"/>
    </xf>
    <xf numFmtId="0" fontId="14" fillId="2" borderId="7" xfId="0" applyNumberFormat="1" applyFont="1" applyFill="1" applyBorder="1" applyAlignment="1" applyProtection="1">
      <alignment horizontal="center" vertical="center" wrapText="1"/>
    </xf>
    <xf numFmtId="0" fontId="14" fillId="2" borderId="8" xfId="0" applyNumberFormat="1" applyFont="1" applyFill="1" applyBorder="1" applyAlignment="1" applyProtection="1">
      <alignment horizontal="center" vertical="center" wrapText="1"/>
    </xf>
    <xf numFmtId="0" fontId="10" fillId="3" borderId="7" xfId="0" applyNumberFormat="1" applyFont="1" applyFill="1" applyBorder="1" applyAlignment="1" applyProtection="1">
      <alignment horizontal="center" vertical="center" wrapText="1"/>
      <protection locked="0"/>
    </xf>
    <xf numFmtId="0" fontId="16" fillId="3" borderId="7" xfId="0" applyNumberFormat="1" applyFont="1" applyFill="1" applyBorder="1" applyAlignment="1" applyProtection="1">
      <alignment horizontal="center" vertical="center" wrapText="1"/>
      <protection locked="0"/>
    </xf>
    <xf numFmtId="0" fontId="16" fillId="0" borderId="1" xfId="0" applyNumberFormat="1" applyFont="1" applyFill="1" applyBorder="1" applyAlignment="1" applyProtection="1">
      <alignment horizontal="center" vertical="center" wrapText="1"/>
      <protection hidden="1"/>
    </xf>
    <xf numFmtId="14" fontId="16" fillId="3" borderId="1" xfId="0" applyNumberFormat="1" applyFont="1" applyFill="1" applyBorder="1" applyAlignment="1" applyProtection="1">
      <alignment horizontal="center" vertical="center" wrapText="1"/>
      <protection locked="0"/>
    </xf>
    <xf numFmtId="0" fontId="7" fillId="0" borderId="1" xfId="7" applyFont="1" applyFill="1" applyBorder="1" applyAlignment="1">
      <alignment vertical="center" wrapText="1"/>
    </xf>
    <xf numFmtId="0" fontId="23" fillId="0" borderId="1" xfId="7" applyFont="1" applyFill="1" applyBorder="1" applyAlignment="1">
      <alignment vertical="center"/>
    </xf>
    <xf numFmtId="0" fontId="22" fillId="0" borderId="1" xfId="7" applyFont="1" applyFill="1" applyBorder="1" applyAlignment="1">
      <alignment vertical="center"/>
    </xf>
    <xf numFmtId="0" fontId="23" fillId="0" borderId="1" xfId="7" applyFont="1" applyFill="1" applyBorder="1" applyAlignment="1">
      <alignment vertical="center" wrapText="1"/>
    </xf>
    <xf numFmtId="0" fontId="22" fillId="0" borderId="1" xfId="7" applyFont="1" applyFill="1" applyBorder="1" applyAlignment="1">
      <alignment vertical="center" wrapText="1"/>
    </xf>
    <xf numFmtId="0" fontId="23" fillId="0" borderId="1" xfId="6" applyFont="1" applyFill="1" applyBorder="1" applyAlignment="1">
      <alignment vertical="center" wrapText="1"/>
    </xf>
    <xf numFmtId="0" fontId="23" fillId="0" borderId="1" xfId="7" applyFont="1" applyFill="1" applyBorder="1" applyAlignment="1">
      <alignment wrapText="1"/>
    </xf>
    <xf numFmtId="0" fontId="20" fillId="2" borderId="1" xfId="7" applyFont="1" applyFill="1" applyBorder="1" applyAlignment="1">
      <alignment horizontal="center" vertical="center"/>
    </xf>
    <xf numFmtId="0" fontId="21" fillId="3" borderId="24" xfId="0" applyFont="1" applyFill="1" applyBorder="1" applyAlignment="1" applyProtection="1">
      <alignment horizontal="center" vertical="center" wrapText="1"/>
      <protection locked="0"/>
    </xf>
    <xf numFmtId="0" fontId="0" fillId="3" borderId="0" xfId="0" applyFill="1">
      <alignment vertical="center"/>
    </xf>
    <xf numFmtId="0" fontId="4" fillId="3" borderId="0" xfId="1" applyFill="1"/>
    <xf numFmtId="0" fontId="19" fillId="4" borderId="3" xfId="0" applyFont="1" applyFill="1" applyBorder="1" applyAlignment="1" applyProtection="1">
      <alignment horizontal="center" vertical="center"/>
    </xf>
    <xf numFmtId="16" fontId="10" fillId="3" borderId="0" xfId="0" applyNumberFormat="1" applyFont="1" applyFill="1" applyProtection="1">
      <alignment vertical="center"/>
      <protection locked="0"/>
    </xf>
    <xf numFmtId="0" fontId="19" fillId="4" borderId="2" xfId="0" applyFont="1" applyFill="1" applyBorder="1" applyAlignment="1" applyProtection="1">
      <alignment horizontal="center" vertical="center" wrapText="1"/>
    </xf>
    <xf numFmtId="0" fontId="14" fillId="2" borderId="7" xfId="0" applyNumberFormat="1" applyFont="1" applyFill="1" applyBorder="1" applyAlignment="1" applyProtection="1">
      <alignment horizontal="center" vertical="center"/>
    </xf>
    <xf numFmtId="0" fontId="15" fillId="2" borderId="7" xfId="0" applyNumberFormat="1" applyFont="1" applyFill="1" applyBorder="1" applyAlignment="1" applyProtection="1">
      <alignment horizontal="center" vertical="center" wrapText="1"/>
    </xf>
    <xf numFmtId="0" fontId="19" fillId="4" borderId="2" xfId="0" applyFont="1" applyFill="1" applyBorder="1" applyAlignment="1" applyProtection="1">
      <alignment horizontal="center" vertical="center" wrapText="1"/>
    </xf>
    <xf numFmtId="0" fontId="13" fillId="3" borderId="0" xfId="0" applyFont="1" applyFill="1" applyBorder="1" applyProtection="1">
      <alignment vertical="center"/>
      <protection locked="0"/>
    </xf>
    <xf numFmtId="0" fontId="4" fillId="3" borderId="0" xfId="1" quotePrefix="1" applyFill="1"/>
    <xf numFmtId="0" fontId="8" fillId="3" borderId="0" xfId="6" applyFont="1" applyFill="1" applyAlignment="1" applyProtection="1">
      <alignment vertical="center"/>
      <protection hidden="1"/>
    </xf>
    <xf numFmtId="0" fontId="8" fillId="3" borderId="0" xfId="6" applyFont="1" applyFill="1" applyAlignment="1" applyProtection="1">
      <alignment horizontal="left" vertical="center"/>
      <protection hidden="1"/>
    </xf>
    <xf numFmtId="0" fontId="24" fillId="0" borderId="1" xfId="6" applyFont="1" applyBorder="1" applyAlignment="1" applyProtection="1">
      <alignment horizontal="right" vertical="center" wrapText="1"/>
      <protection hidden="1"/>
    </xf>
    <xf numFmtId="0" fontId="0" fillId="0" borderId="0" xfId="0" applyAlignment="1" applyProtection="1">
      <protection hidden="1"/>
    </xf>
    <xf numFmtId="0" fontId="13" fillId="3" borderId="0" xfId="6" applyFont="1" applyFill="1" applyAlignment="1" applyProtection="1">
      <alignment vertical="center"/>
      <protection hidden="1"/>
    </xf>
    <xf numFmtId="0" fontId="2" fillId="0" borderId="0" xfId="6" applyAlignment="1" applyProtection="1">
      <alignment vertical="center"/>
      <protection hidden="1"/>
    </xf>
    <xf numFmtId="0" fontId="2" fillId="0" borderId="0" xfId="6" applyAlignment="1" applyProtection="1">
      <alignment horizontal="left" vertical="center"/>
      <protection hidden="1"/>
    </xf>
    <xf numFmtId="0" fontId="15" fillId="3" borderId="31" xfId="6" applyFont="1" applyFill="1" applyBorder="1" applyAlignment="1" applyProtection="1">
      <alignment horizontal="center" vertical="center"/>
      <protection hidden="1"/>
    </xf>
    <xf numFmtId="0" fontId="15" fillId="3" borderId="0" xfId="6" applyFont="1" applyFill="1" applyBorder="1" applyAlignment="1" applyProtection="1">
      <alignment horizontal="center" vertical="center"/>
      <protection hidden="1"/>
    </xf>
    <xf numFmtId="0" fontId="15" fillId="3" borderId="31" xfId="6" applyFont="1" applyFill="1" applyBorder="1" applyAlignment="1" applyProtection="1">
      <alignment vertical="center"/>
      <protection hidden="1"/>
    </xf>
    <xf numFmtId="0" fontId="15" fillId="3" borderId="0" xfId="6" applyFont="1" applyFill="1" applyBorder="1" applyAlignment="1" applyProtection="1">
      <alignment horizontal="right" vertical="center"/>
      <protection hidden="1"/>
    </xf>
    <xf numFmtId="0" fontId="15" fillId="3" borderId="26" xfId="6" applyFont="1" applyFill="1" applyBorder="1" applyAlignment="1" applyProtection="1">
      <alignment horizontal="right" vertical="center"/>
      <protection hidden="1"/>
    </xf>
    <xf numFmtId="0" fontId="15" fillId="3" borderId="10" xfId="6" applyFont="1" applyFill="1" applyBorder="1" applyAlignment="1" applyProtection="1">
      <alignment vertical="center"/>
      <protection hidden="1"/>
    </xf>
    <xf numFmtId="0" fontId="15" fillId="3" borderId="11" xfId="6" applyFont="1" applyFill="1" applyBorder="1" applyAlignment="1" applyProtection="1">
      <alignment horizontal="right" vertical="center"/>
      <protection hidden="1"/>
    </xf>
    <xf numFmtId="0" fontId="10" fillId="3" borderId="0" xfId="6" applyFont="1" applyFill="1" applyBorder="1" applyAlignment="1" applyProtection="1">
      <alignment horizontal="left" vertical="center" wrapText="1"/>
      <protection hidden="1"/>
    </xf>
    <xf numFmtId="0" fontId="7" fillId="3" borderId="31" xfId="6" applyFont="1" applyFill="1" applyBorder="1" applyAlignment="1" applyProtection="1">
      <alignment horizontal="center" vertical="center"/>
      <protection hidden="1"/>
    </xf>
    <xf numFmtId="0" fontId="7" fillId="3" borderId="0" xfId="6" applyFont="1" applyFill="1" applyBorder="1" applyAlignment="1" applyProtection="1">
      <alignment horizontal="center" vertical="center"/>
      <protection hidden="1"/>
    </xf>
    <xf numFmtId="0" fontId="24" fillId="3" borderId="0" xfId="6" applyFont="1" applyFill="1" applyBorder="1" applyAlignment="1" applyProtection="1">
      <alignment horizontal="left" vertical="center" wrapText="1"/>
      <protection hidden="1"/>
    </xf>
    <xf numFmtId="0" fontId="24" fillId="3" borderId="0" xfId="6" applyFont="1" applyFill="1" applyBorder="1" applyAlignment="1" applyProtection="1">
      <alignment vertical="center" wrapText="1"/>
      <protection hidden="1"/>
    </xf>
    <xf numFmtId="0" fontId="10" fillId="3" borderId="0" xfId="6" applyFont="1" applyFill="1" applyBorder="1" applyAlignment="1" applyProtection="1">
      <alignment vertical="center" wrapText="1"/>
      <protection hidden="1"/>
    </xf>
    <xf numFmtId="0" fontId="24" fillId="3" borderId="12" xfId="6" applyFont="1" applyFill="1" applyBorder="1" applyAlignment="1" applyProtection="1">
      <alignment horizontal="left" vertical="center" wrapText="1"/>
      <protection hidden="1"/>
    </xf>
    <xf numFmtId="0" fontId="24" fillId="3" borderId="12" xfId="6" applyFont="1" applyFill="1" applyBorder="1" applyAlignment="1" applyProtection="1">
      <alignment vertical="center" wrapText="1"/>
      <protection hidden="1"/>
    </xf>
    <xf numFmtId="0" fontId="7" fillId="3" borderId="31" xfId="6" applyFont="1" applyFill="1" applyBorder="1" applyAlignment="1" applyProtection="1">
      <alignment vertical="center"/>
      <protection hidden="1"/>
    </xf>
    <xf numFmtId="0" fontId="15" fillId="3" borderId="26" xfId="6" applyFont="1" applyFill="1" applyBorder="1" applyAlignment="1" applyProtection="1">
      <alignment vertical="center"/>
      <protection hidden="1"/>
    </xf>
    <xf numFmtId="0" fontId="15" fillId="3" borderId="26" xfId="6" applyFont="1" applyFill="1" applyBorder="1" applyAlignment="1" applyProtection="1">
      <alignment horizontal="center" vertical="center"/>
      <protection hidden="1"/>
    </xf>
    <xf numFmtId="0" fontId="7" fillId="6" borderId="1" xfId="6" applyFont="1" applyFill="1" applyBorder="1" applyAlignment="1" applyProtection="1">
      <alignment horizontal="center" vertical="center" wrapText="1"/>
      <protection hidden="1"/>
    </xf>
    <xf numFmtId="0" fontId="8" fillId="3" borderId="0" xfId="6" applyFont="1" applyFill="1" applyAlignment="1" applyProtection="1">
      <alignment vertical="center" wrapText="1"/>
      <protection hidden="1"/>
    </xf>
    <xf numFmtId="0" fontId="8" fillId="3" borderId="0" xfId="6" applyFont="1" applyFill="1" applyBorder="1" applyAlignment="1" applyProtection="1">
      <alignment vertical="center" wrapText="1"/>
      <protection hidden="1"/>
    </xf>
    <xf numFmtId="0" fontId="0" fillId="0" borderId="0" xfId="0" applyAlignment="1" applyProtection="1">
      <alignment wrapText="1"/>
      <protection hidden="1"/>
    </xf>
    <xf numFmtId="0" fontId="4" fillId="0" borderId="0" xfId="1" applyProtection="1">
      <protection hidden="1"/>
    </xf>
    <xf numFmtId="0" fontId="10" fillId="3" borderId="0" xfId="6" applyFont="1" applyFill="1" applyAlignment="1" applyProtection="1">
      <alignment horizontal="left" vertical="center"/>
      <protection hidden="1"/>
    </xf>
    <xf numFmtId="0" fontId="10" fillId="3" borderId="0" xfId="6" applyFont="1" applyFill="1" applyAlignment="1" applyProtection="1">
      <alignment vertical="center"/>
      <protection hidden="1"/>
    </xf>
    <xf numFmtId="0" fontId="0" fillId="0" borderId="0" xfId="0" applyAlignment="1" applyProtection="1">
      <alignment horizontal="left"/>
      <protection hidden="1"/>
    </xf>
    <xf numFmtId="0" fontId="11" fillId="7" borderId="1" xfId="6" applyFont="1" applyFill="1" applyBorder="1" applyAlignment="1" applyProtection="1">
      <alignment horizontal="center" vertical="center" wrapText="1"/>
      <protection hidden="1"/>
    </xf>
    <xf numFmtId="0" fontId="25" fillId="0" borderId="1" xfId="6" applyFont="1" applyBorder="1" applyAlignment="1" applyProtection="1">
      <alignment horizontal="center" vertical="center" wrapText="1"/>
      <protection hidden="1"/>
    </xf>
    <xf numFmtId="0" fontId="11" fillId="8" borderId="5" xfId="6" applyFont="1" applyFill="1" applyBorder="1" applyAlignment="1" applyProtection="1">
      <alignment horizontal="center" vertical="center" wrapText="1"/>
      <protection hidden="1"/>
    </xf>
    <xf numFmtId="0" fontId="26" fillId="0" borderId="1" xfId="6" applyFont="1" applyBorder="1" applyAlignment="1" applyProtection="1">
      <alignment horizontal="center" vertical="center" wrapText="1"/>
      <protection hidden="1"/>
    </xf>
    <xf numFmtId="0" fontId="26" fillId="0" borderId="5" xfId="6" applyFont="1" applyBorder="1" applyAlignment="1" applyProtection="1">
      <alignment horizontal="center" vertical="center" wrapText="1"/>
      <protection hidden="1"/>
    </xf>
    <xf numFmtId="0" fontId="11" fillId="9" borderId="1" xfId="6" applyFont="1" applyFill="1" applyBorder="1" applyAlignment="1" applyProtection="1">
      <alignment horizontal="center" vertical="center" wrapText="1"/>
      <protection hidden="1"/>
    </xf>
    <xf numFmtId="0" fontId="27" fillId="0" borderId="1" xfId="6" applyFont="1" applyBorder="1" applyAlignment="1" applyProtection="1">
      <alignment horizontal="center" vertical="center" wrapText="1"/>
      <protection hidden="1"/>
    </xf>
    <xf numFmtId="0" fontId="10" fillId="10" borderId="15" xfId="6" applyFont="1" applyFill="1" applyBorder="1" applyAlignment="1" applyProtection="1">
      <alignment horizontal="center" vertical="center"/>
      <protection hidden="1"/>
    </xf>
    <xf numFmtId="2" fontId="10" fillId="10" borderId="16" xfId="6" applyNumberFormat="1" applyFont="1" applyFill="1" applyBorder="1" applyAlignment="1" applyProtection="1">
      <alignment horizontal="center" vertical="center"/>
      <protection hidden="1"/>
    </xf>
    <xf numFmtId="0" fontId="10" fillId="10" borderId="16" xfId="6" applyFont="1" applyFill="1" applyBorder="1" applyAlignment="1" applyProtection="1">
      <alignment horizontal="center" vertical="center"/>
      <protection hidden="1"/>
    </xf>
    <xf numFmtId="0" fontId="15" fillId="10" borderId="16" xfId="6" applyFont="1" applyFill="1" applyBorder="1" applyAlignment="1" applyProtection="1">
      <alignment horizontal="center" vertical="center"/>
      <protection hidden="1"/>
    </xf>
    <xf numFmtId="0" fontId="10" fillId="10" borderId="14" xfId="6" applyFont="1" applyFill="1" applyBorder="1" applyAlignment="1" applyProtection="1">
      <alignment horizontal="center" vertical="center"/>
      <protection hidden="1"/>
    </xf>
    <xf numFmtId="2" fontId="10" fillId="10" borderId="1" xfId="6" applyNumberFormat="1" applyFont="1" applyFill="1" applyBorder="1" applyAlignment="1" applyProtection="1">
      <alignment horizontal="center" vertical="center"/>
      <protection hidden="1"/>
    </xf>
    <xf numFmtId="0" fontId="10" fillId="10" borderId="1" xfId="6" applyFont="1" applyFill="1" applyBorder="1" applyAlignment="1" applyProtection="1">
      <alignment horizontal="center" vertical="center"/>
      <protection hidden="1"/>
    </xf>
    <xf numFmtId="0" fontId="10" fillId="8" borderId="1" xfId="6" applyFont="1" applyFill="1" applyBorder="1" applyAlignment="1" applyProtection="1">
      <alignment horizontal="center" vertical="center"/>
      <protection hidden="1"/>
    </xf>
    <xf numFmtId="2" fontId="10" fillId="8" borderId="1" xfId="6" applyNumberFormat="1" applyFont="1" applyFill="1" applyBorder="1" applyAlignment="1" applyProtection="1">
      <alignment horizontal="center" vertical="center"/>
      <protection hidden="1"/>
    </xf>
    <xf numFmtId="0" fontId="15" fillId="10" borderId="1" xfId="6" applyFont="1" applyFill="1" applyBorder="1" applyAlignment="1" applyProtection="1">
      <alignment horizontal="center" vertical="center"/>
      <protection hidden="1"/>
    </xf>
    <xf numFmtId="0" fontId="10" fillId="11" borderId="1" xfId="6" applyFont="1" applyFill="1" applyBorder="1" applyAlignment="1" applyProtection="1">
      <alignment horizontal="center" vertical="center"/>
      <protection hidden="1"/>
    </xf>
    <xf numFmtId="2" fontId="10" fillId="11" borderId="1" xfId="6" applyNumberFormat="1" applyFont="1" applyFill="1" applyBorder="1" applyAlignment="1" applyProtection="1">
      <alignment horizontal="center" vertical="center"/>
      <protection hidden="1"/>
    </xf>
    <xf numFmtId="0" fontId="10" fillId="8" borderId="14" xfId="6" applyFont="1" applyFill="1" applyBorder="1" applyAlignment="1" applyProtection="1">
      <alignment horizontal="center" vertical="center"/>
      <protection hidden="1"/>
    </xf>
    <xf numFmtId="0" fontId="10" fillId="10" borderId="17" xfId="6" applyFont="1" applyFill="1" applyBorder="1" applyAlignment="1" applyProtection="1">
      <alignment horizontal="center" vertical="center"/>
      <protection hidden="1"/>
    </xf>
    <xf numFmtId="2" fontId="10" fillId="10" borderId="7" xfId="6" applyNumberFormat="1" applyFont="1" applyFill="1" applyBorder="1" applyAlignment="1" applyProtection="1">
      <alignment horizontal="center" vertical="center"/>
      <protection hidden="1"/>
    </xf>
    <xf numFmtId="0" fontId="10" fillId="8" borderId="7" xfId="6" applyFont="1" applyFill="1" applyBorder="1" applyAlignment="1" applyProtection="1">
      <alignment horizontal="center" vertical="center"/>
      <protection hidden="1"/>
    </xf>
    <xf numFmtId="2" fontId="10" fillId="8" borderId="7" xfId="6" applyNumberFormat="1" applyFont="1" applyFill="1" applyBorder="1" applyAlignment="1" applyProtection="1">
      <alignment horizontal="center" vertical="center"/>
      <protection hidden="1"/>
    </xf>
    <xf numFmtId="0" fontId="15" fillId="10" borderId="7" xfId="6" applyFont="1" applyFill="1" applyBorder="1" applyAlignment="1" applyProtection="1">
      <alignment horizontal="center" vertical="center"/>
      <protection hidden="1"/>
    </xf>
    <xf numFmtId="0" fontId="10" fillId="8" borderId="19" xfId="6" applyFont="1" applyFill="1" applyBorder="1" applyAlignment="1" applyProtection="1">
      <alignment horizontal="center" vertical="center"/>
      <protection hidden="1"/>
    </xf>
    <xf numFmtId="2" fontId="10" fillId="8" borderId="5" xfId="6" applyNumberFormat="1" applyFont="1" applyFill="1" applyBorder="1" applyAlignment="1" applyProtection="1">
      <alignment horizontal="center" vertical="center"/>
      <protection hidden="1"/>
    </xf>
    <xf numFmtId="0" fontId="10" fillId="10" borderId="5" xfId="6" applyFont="1" applyFill="1" applyBorder="1" applyAlignment="1" applyProtection="1">
      <alignment horizontal="center" vertical="center"/>
      <protection hidden="1"/>
    </xf>
    <xf numFmtId="2" fontId="10" fillId="10" borderId="5" xfId="6" applyNumberFormat="1" applyFont="1" applyFill="1" applyBorder="1" applyAlignment="1" applyProtection="1">
      <alignment horizontal="center" vertical="center"/>
      <protection hidden="1"/>
    </xf>
    <xf numFmtId="0" fontId="10" fillId="8" borderId="5" xfId="6" applyFont="1" applyFill="1" applyBorder="1" applyAlignment="1" applyProtection="1">
      <alignment horizontal="center" vertical="center"/>
      <protection hidden="1"/>
    </xf>
    <xf numFmtId="0" fontId="15" fillId="8" borderId="5" xfId="6" applyFont="1" applyFill="1" applyBorder="1" applyAlignment="1" applyProtection="1">
      <alignment horizontal="center" vertical="center"/>
      <protection hidden="1"/>
    </xf>
    <xf numFmtId="0" fontId="15" fillId="8" borderId="1" xfId="6" applyFont="1" applyFill="1" applyBorder="1" applyAlignment="1" applyProtection="1">
      <alignment horizontal="center" vertical="center"/>
      <protection hidden="1"/>
    </xf>
    <xf numFmtId="0" fontId="10" fillId="11" borderId="14" xfId="6" applyFont="1" applyFill="1" applyBorder="1" applyAlignment="1" applyProtection="1">
      <alignment horizontal="center" vertical="center"/>
      <protection hidden="1"/>
    </xf>
    <xf numFmtId="0" fontId="10" fillId="11" borderId="17" xfId="6" applyFont="1" applyFill="1" applyBorder="1" applyAlignment="1" applyProtection="1">
      <alignment horizontal="center" vertical="center"/>
      <protection hidden="1"/>
    </xf>
    <xf numFmtId="2" fontId="10" fillId="11" borderId="7" xfId="6" applyNumberFormat="1" applyFont="1" applyFill="1" applyBorder="1" applyAlignment="1" applyProtection="1">
      <alignment horizontal="center" vertical="center"/>
      <protection hidden="1"/>
    </xf>
    <xf numFmtId="0" fontId="10" fillId="10" borderId="7" xfId="6" applyFont="1" applyFill="1" applyBorder="1" applyAlignment="1" applyProtection="1">
      <alignment horizontal="center" vertical="center"/>
      <protection hidden="1"/>
    </xf>
    <xf numFmtId="0" fontId="15" fillId="8" borderId="7" xfId="6" applyFont="1" applyFill="1" applyBorder="1" applyAlignment="1" applyProtection="1">
      <alignment horizontal="center" vertical="center"/>
      <protection hidden="1"/>
    </xf>
    <xf numFmtId="0" fontId="10" fillId="8" borderId="15" xfId="6" applyFont="1" applyFill="1" applyBorder="1" applyAlignment="1" applyProtection="1">
      <alignment horizontal="center" vertical="center"/>
      <protection hidden="1"/>
    </xf>
    <xf numFmtId="2" fontId="10" fillId="8" borderId="16" xfId="6" applyNumberFormat="1" applyFont="1" applyFill="1" applyBorder="1" applyAlignment="1" applyProtection="1">
      <alignment horizontal="center" vertical="center"/>
      <protection hidden="1"/>
    </xf>
    <xf numFmtId="0" fontId="10" fillId="8" borderId="16" xfId="6" applyFont="1" applyFill="1" applyBorder="1" applyAlignment="1" applyProtection="1">
      <alignment horizontal="center" vertical="center"/>
      <protection hidden="1"/>
    </xf>
    <xf numFmtId="0" fontId="15" fillId="11" borderId="16" xfId="6" applyFont="1" applyFill="1" applyBorder="1" applyAlignment="1" applyProtection="1">
      <alignment horizontal="center" vertical="center"/>
      <protection hidden="1"/>
    </xf>
    <xf numFmtId="0" fontId="15" fillId="11" borderId="1" xfId="6" applyFont="1" applyFill="1" applyBorder="1" applyAlignment="1" applyProtection="1">
      <alignment horizontal="center" vertical="center"/>
      <protection hidden="1"/>
    </xf>
    <xf numFmtId="0" fontId="10" fillId="11" borderId="7" xfId="6" applyFont="1" applyFill="1" applyBorder="1" applyAlignment="1" applyProtection="1">
      <alignment horizontal="center" vertical="center"/>
      <protection hidden="1"/>
    </xf>
    <xf numFmtId="0" fontId="15" fillId="11" borderId="7" xfId="6" applyFont="1" applyFill="1" applyBorder="1" applyAlignment="1" applyProtection="1">
      <alignment horizontal="center" vertical="center"/>
      <protection hidden="1"/>
    </xf>
    <xf numFmtId="0" fontId="15" fillId="2" borderId="32" xfId="6" applyFont="1" applyFill="1" applyBorder="1" applyAlignment="1" applyProtection="1">
      <alignment horizontal="center" vertical="center" wrapText="1"/>
      <protection hidden="1"/>
    </xf>
    <xf numFmtId="0" fontId="15" fillId="2" borderId="33" xfId="6" applyFont="1" applyFill="1" applyBorder="1" applyAlignment="1" applyProtection="1">
      <alignment horizontal="center" vertical="center" wrapText="1"/>
      <protection hidden="1"/>
    </xf>
    <xf numFmtId="0" fontId="24" fillId="0" borderId="1" xfId="0" applyFont="1" applyBorder="1" applyAlignment="1">
      <alignment horizontal="center" vertical="center" wrapText="1"/>
    </xf>
    <xf numFmtId="0" fontId="24" fillId="0" borderId="1" xfId="0" applyFont="1" applyBorder="1" applyAlignment="1">
      <alignment horizontal="right" vertical="center" wrapText="1"/>
    </xf>
    <xf numFmtId="0" fontId="24" fillId="3" borderId="1" xfId="0" applyFont="1" applyFill="1" applyBorder="1" applyAlignment="1" applyProtection="1">
      <alignment horizontal="center" vertical="center"/>
      <protection locked="0"/>
    </xf>
    <xf numFmtId="164" fontId="24" fillId="0" borderId="1" xfId="0" applyNumberFormat="1" applyFont="1" applyBorder="1" applyAlignment="1">
      <alignment horizontal="center" vertical="center" wrapText="1"/>
    </xf>
    <xf numFmtId="12" fontId="24" fillId="0" borderId="1" xfId="8" applyNumberFormat="1" applyFont="1" applyBorder="1" applyAlignment="1">
      <alignment horizontal="center" vertical="center" wrapText="1"/>
    </xf>
    <xf numFmtId="0" fontId="24" fillId="3" borderId="1" xfId="0" applyFont="1" applyFill="1" applyBorder="1" applyAlignment="1">
      <alignment horizontal="center" vertical="center" wrapText="1"/>
    </xf>
    <xf numFmtId="13" fontId="24" fillId="0" borderId="1" xfId="0" applyNumberFormat="1" applyFont="1" applyBorder="1" applyAlignment="1">
      <alignment horizontal="center" vertical="center" wrapText="1"/>
    </xf>
    <xf numFmtId="0" fontId="24" fillId="0" borderId="1" xfId="6" applyFont="1" applyBorder="1" applyAlignment="1" applyProtection="1">
      <alignment horizontal="center" vertical="center" wrapText="1"/>
      <protection hidden="1"/>
    </xf>
    <xf numFmtId="164" fontId="24" fillId="0" borderId="1" xfId="0" quotePrefix="1" applyNumberFormat="1" applyFont="1" applyBorder="1" applyAlignment="1">
      <alignment horizontal="center" vertical="center" wrapText="1"/>
    </xf>
    <xf numFmtId="0" fontId="14" fillId="2" borderId="7" xfId="0" applyNumberFormat="1" applyFont="1" applyFill="1" applyBorder="1" applyAlignment="1" applyProtection="1">
      <alignment horizontal="center" vertical="center"/>
    </xf>
    <xf numFmtId="0" fontId="28" fillId="3" borderId="5" xfId="0" applyNumberFormat="1" applyFont="1" applyFill="1" applyBorder="1" applyAlignment="1" applyProtection="1">
      <alignment vertical="center" wrapText="1"/>
      <protection locked="0"/>
    </xf>
    <xf numFmtId="0" fontId="28" fillId="3" borderId="19" xfId="0" applyNumberFormat="1" applyFont="1" applyFill="1" applyBorder="1" applyAlignment="1" applyProtection="1">
      <alignment horizontal="center" vertical="center" wrapText="1"/>
      <protection locked="0"/>
    </xf>
    <xf numFmtId="0" fontId="28" fillId="3" borderId="1" xfId="0" applyNumberFormat="1" applyFont="1" applyFill="1" applyBorder="1" applyAlignment="1" applyProtection="1">
      <alignment horizontal="center" vertical="center" wrapText="1"/>
      <protection locked="0"/>
    </xf>
    <xf numFmtId="0" fontId="28" fillId="3" borderId="6" xfId="0" applyNumberFormat="1" applyFont="1" applyFill="1" applyBorder="1" applyAlignment="1" applyProtection="1">
      <alignment horizontal="center" vertical="center" wrapText="1"/>
      <protection locked="0"/>
    </xf>
    <xf numFmtId="0" fontId="29" fillId="3" borderId="19" xfId="0" applyNumberFormat="1" applyFont="1" applyFill="1" applyBorder="1" applyAlignment="1" applyProtection="1">
      <alignment horizontal="center" vertical="center" wrapText="1"/>
      <protection locked="0"/>
    </xf>
    <xf numFmtId="0" fontId="29" fillId="3" borderId="5" xfId="0" applyNumberFormat="1" applyFont="1" applyFill="1" applyBorder="1" applyAlignment="1" applyProtection="1">
      <alignment vertical="center" wrapText="1"/>
      <protection locked="0"/>
    </xf>
    <xf numFmtId="0" fontId="21" fillId="3" borderId="5" xfId="1" applyFont="1" applyFill="1" applyBorder="1" applyAlignment="1" applyProtection="1">
      <alignment horizontal="center" vertical="center" wrapText="1"/>
      <protection locked="0"/>
    </xf>
    <xf numFmtId="0" fontId="29" fillId="3" borderId="5" xfId="0" applyNumberFormat="1" applyFont="1" applyFill="1" applyBorder="1" applyAlignment="1" applyProtection="1">
      <alignment horizontal="center" vertical="center" wrapText="1"/>
      <protection locked="0"/>
    </xf>
    <xf numFmtId="0" fontId="29" fillId="3" borderId="5" xfId="0" applyNumberFormat="1" applyFont="1" applyFill="1" applyBorder="1" applyAlignment="1" applyProtection="1">
      <alignment horizontal="left" vertical="center" wrapText="1"/>
      <protection locked="0"/>
    </xf>
    <xf numFmtId="0" fontId="21" fillId="3" borderId="5" xfId="0" applyNumberFormat="1" applyFont="1" applyFill="1" applyBorder="1" applyAlignment="1" applyProtection="1">
      <alignment horizontal="center" vertical="center" wrapText="1"/>
      <protection locked="0"/>
    </xf>
    <xf numFmtId="0" fontId="21" fillId="3" borderId="0" xfId="0" applyFont="1" applyFill="1" applyProtection="1">
      <alignment vertical="center"/>
      <protection locked="0"/>
    </xf>
    <xf numFmtId="0" fontId="21" fillId="3" borderId="0" xfId="1" applyFont="1" applyFill="1"/>
    <xf numFmtId="0" fontId="1" fillId="3" borderId="5" xfId="0" applyNumberFormat="1" applyFont="1" applyFill="1" applyBorder="1" applyAlignment="1" applyProtection="1">
      <alignment vertical="center" wrapText="1"/>
      <protection locked="0"/>
    </xf>
    <xf numFmtId="0" fontId="29" fillId="3" borderId="1" xfId="0" applyNumberFormat="1" applyFont="1" applyFill="1" applyBorder="1" applyAlignment="1" applyProtection="1">
      <alignment horizontal="center" vertical="center" wrapText="1"/>
      <protection locked="0"/>
    </xf>
    <xf numFmtId="0" fontId="29" fillId="3" borderId="1" xfId="0" applyNumberFormat="1" applyFont="1" applyFill="1" applyBorder="1" applyAlignment="1" applyProtection="1">
      <alignment vertical="center" wrapText="1"/>
      <protection locked="0"/>
    </xf>
    <xf numFmtId="0" fontId="21" fillId="3" borderId="1" xfId="1" applyFont="1" applyFill="1" applyBorder="1" applyAlignment="1" applyProtection="1">
      <alignment horizontal="center" vertical="center" wrapText="1"/>
      <protection locked="0"/>
    </xf>
    <xf numFmtId="0" fontId="29" fillId="3" borderId="1" xfId="0" applyNumberFormat="1" applyFont="1" applyFill="1" applyBorder="1" applyAlignment="1" applyProtection="1">
      <alignment horizontal="left" vertical="center" wrapText="1"/>
      <protection locked="0"/>
    </xf>
    <xf numFmtId="0" fontId="21" fillId="3" borderId="1" xfId="9" applyFont="1" applyFill="1" applyBorder="1" applyAlignment="1" applyProtection="1">
      <alignment horizontal="center" vertical="center" wrapText="1"/>
      <protection locked="0"/>
    </xf>
    <xf numFmtId="0" fontId="21" fillId="3" borderId="1" xfId="0" applyFont="1" applyFill="1" applyBorder="1" applyAlignment="1" applyProtection="1">
      <alignment vertical="center" wrapText="1"/>
      <protection locked="0"/>
    </xf>
    <xf numFmtId="0" fontId="21" fillId="3" borderId="1" xfId="9" applyFont="1" applyFill="1" applyBorder="1" applyAlignment="1" applyProtection="1">
      <alignment horizontal="left" vertical="center" wrapText="1"/>
      <protection locked="0"/>
    </xf>
    <xf numFmtId="0" fontId="1" fillId="3" borderId="1" xfId="0" applyNumberFormat="1" applyFont="1" applyFill="1" applyBorder="1" applyAlignment="1" applyProtection="1">
      <alignment vertical="center" wrapText="1"/>
      <protection locked="0"/>
    </xf>
    <xf numFmtId="0" fontId="29" fillId="0" borderId="20" xfId="0" applyNumberFormat="1" applyFont="1" applyFill="1" applyBorder="1" applyAlignment="1" applyProtection="1">
      <alignment horizontal="center" vertical="center" wrapText="1"/>
      <protection locked="0"/>
    </xf>
    <xf numFmtId="0" fontId="29" fillId="0" borderId="1" xfId="0" applyNumberFormat="1" applyFont="1" applyFill="1" applyBorder="1" applyAlignment="1" applyProtection="1">
      <alignment horizontal="center" vertical="center" wrapText="1"/>
      <protection locked="0"/>
    </xf>
    <xf numFmtId="0" fontId="29" fillId="0" borderId="13" xfId="0" applyNumberFormat="1" applyFont="1" applyFill="1" applyBorder="1" applyAlignment="1" applyProtection="1">
      <alignment horizontal="center" vertical="center" wrapText="1"/>
      <protection locked="0"/>
    </xf>
    <xf numFmtId="0" fontId="29" fillId="0" borderId="5" xfId="0" applyNumberFormat="1" applyFont="1" applyFill="1" applyBorder="1" applyAlignment="1" applyProtection="1">
      <alignment horizontal="center" vertical="center" wrapText="1"/>
      <protection locked="0"/>
    </xf>
    <xf numFmtId="0" fontId="29" fillId="3" borderId="6" xfId="0" applyNumberFormat="1" applyFont="1" applyFill="1" applyBorder="1" applyAlignment="1" applyProtection="1">
      <alignment horizontal="center" vertical="center" wrapText="1"/>
      <protection locked="0"/>
    </xf>
    <xf numFmtId="0" fontId="16" fillId="3" borderId="11" xfId="0" applyNumberFormat="1" applyFont="1" applyFill="1" applyBorder="1" applyAlignment="1" applyProtection="1">
      <alignment horizontal="center" vertical="center" wrapText="1"/>
      <protection locked="0" hidden="1"/>
    </xf>
    <xf numFmtId="14" fontId="16" fillId="3" borderId="5" xfId="0" applyNumberFormat="1" applyFont="1" applyFill="1" applyBorder="1" applyAlignment="1" applyProtection="1">
      <alignment horizontal="center" vertical="center" wrapText="1"/>
      <protection locked="0"/>
    </xf>
    <xf numFmtId="0" fontId="14" fillId="2" borderId="16" xfId="0" applyNumberFormat="1" applyFont="1" applyFill="1" applyBorder="1" applyAlignment="1" applyProtection="1">
      <alignment horizontal="center" vertical="center"/>
    </xf>
    <xf numFmtId="0" fontId="14" fillId="2" borderId="35" xfId="0" applyNumberFormat="1" applyFont="1" applyFill="1" applyBorder="1" applyAlignment="1" applyProtection="1">
      <alignment horizontal="center" vertical="center"/>
    </xf>
    <xf numFmtId="0" fontId="11" fillId="4" borderId="32" xfId="0" applyNumberFormat="1" applyFont="1" applyFill="1" applyBorder="1" applyAlignment="1" applyProtection="1">
      <alignment horizontal="center" vertical="center" wrapText="1"/>
    </xf>
    <xf numFmtId="0" fontId="11" fillId="4" borderId="33" xfId="0" applyNumberFormat="1" applyFont="1" applyFill="1" applyBorder="1" applyAlignment="1" applyProtection="1">
      <alignment horizontal="center" vertical="center" wrapText="1"/>
    </xf>
    <xf numFmtId="0" fontId="14" fillId="2" borderId="33" xfId="0" applyNumberFormat="1" applyFont="1" applyFill="1" applyBorder="1" applyAlignment="1" applyProtection="1">
      <alignment horizontal="center" vertical="center"/>
    </xf>
    <xf numFmtId="0" fontId="14" fillId="2" borderId="21" xfId="0" applyNumberFormat="1" applyFont="1" applyFill="1" applyBorder="1" applyAlignment="1" applyProtection="1">
      <alignment horizontal="center" vertical="center"/>
    </xf>
    <xf numFmtId="0" fontId="14" fillId="2" borderId="33" xfId="0" applyNumberFormat="1" applyFont="1" applyFill="1" applyBorder="1" applyAlignment="1" applyProtection="1">
      <alignment horizontal="center" vertical="center" wrapText="1"/>
    </xf>
    <xf numFmtId="0" fontId="14" fillId="2" borderId="21" xfId="0" applyNumberFormat="1" applyFont="1" applyFill="1" applyBorder="1" applyAlignment="1" applyProtection="1">
      <alignment horizontal="center" vertical="center" wrapText="1"/>
    </xf>
    <xf numFmtId="0" fontId="14" fillId="2" borderId="15" xfId="0" applyNumberFormat="1" applyFont="1" applyFill="1" applyBorder="1" applyAlignment="1" applyProtection="1">
      <alignment horizontal="center" vertical="center"/>
    </xf>
    <xf numFmtId="0" fontId="14" fillId="2" borderId="17" xfId="0" applyNumberFormat="1" applyFont="1" applyFill="1" applyBorder="1" applyAlignment="1" applyProtection="1">
      <alignment horizontal="center" vertical="center"/>
    </xf>
    <xf numFmtId="0" fontId="14" fillId="2" borderId="7" xfId="0" applyNumberFormat="1" applyFont="1" applyFill="1" applyBorder="1" applyAlignment="1" applyProtection="1">
      <alignment horizontal="center" vertical="center"/>
    </xf>
    <xf numFmtId="0" fontId="14" fillId="2" borderId="16" xfId="0" applyNumberFormat="1" applyFont="1" applyFill="1" applyBorder="1" applyAlignment="1" applyProtection="1">
      <alignment horizontal="center" vertical="center" wrapText="1"/>
    </xf>
    <xf numFmtId="0" fontId="14" fillId="2" borderId="7" xfId="0" applyNumberFormat="1" applyFont="1" applyFill="1" applyBorder="1" applyAlignment="1" applyProtection="1">
      <alignment horizontal="center" vertical="center" wrapText="1"/>
    </xf>
    <xf numFmtId="0" fontId="11" fillId="4" borderId="38" xfId="0" applyNumberFormat="1" applyFont="1" applyFill="1" applyBorder="1" applyAlignment="1" applyProtection="1">
      <alignment horizontal="center" vertical="center" wrapText="1"/>
    </xf>
    <xf numFmtId="0" fontId="11" fillId="4" borderId="39" xfId="0" applyNumberFormat="1" applyFont="1" applyFill="1" applyBorder="1" applyAlignment="1" applyProtection="1">
      <alignment horizontal="center" vertical="center" wrapText="1"/>
    </xf>
    <xf numFmtId="0" fontId="11" fillId="4" borderId="40" xfId="0" applyNumberFormat="1" applyFont="1" applyFill="1" applyBorder="1" applyAlignment="1" applyProtection="1">
      <alignment horizontal="center" vertical="center" wrapText="1"/>
    </xf>
    <xf numFmtId="0" fontId="11" fillId="4" borderId="38" xfId="0" applyNumberFormat="1" applyFont="1" applyFill="1" applyBorder="1" applyAlignment="1" applyProtection="1">
      <alignment horizontal="center" vertical="center"/>
    </xf>
    <xf numFmtId="0" fontId="11" fillId="4" borderId="39" xfId="0" applyNumberFormat="1" applyFont="1" applyFill="1" applyBorder="1" applyAlignment="1" applyProtection="1">
      <alignment horizontal="center" vertical="center"/>
    </xf>
    <xf numFmtId="0" fontId="11" fillId="4" borderId="41" xfId="0" applyNumberFormat="1" applyFont="1" applyFill="1" applyBorder="1" applyAlignment="1" applyProtection="1">
      <alignment horizontal="center" vertical="center"/>
    </xf>
    <xf numFmtId="0" fontId="13" fillId="3" borderId="0" xfId="0" applyFont="1" applyFill="1" applyBorder="1" applyAlignment="1" applyProtection="1">
      <alignment horizontal="center" vertical="center"/>
      <protection locked="0"/>
    </xf>
    <xf numFmtId="0" fontId="21" fillId="3" borderId="2" xfId="0" applyFont="1" applyFill="1" applyBorder="1" applyAlignment="1" applyProtection="1">
      <alignment horizontal="center" vertical="center" wrapText="1"/>
      <protection hidden="1"/>
    </xf>
    <xf numFmtId="0" fontId="21" fillId="3" borderId="4" xfId="0" applyFont="1" applyFill="1" applyBorder="1" applyAlignment="1" applyProtection="1">
      <alignment horizontal="center" vertical="center" wrapText="1"/>
      <protection hidden="1"/>
    </xf>
    <xf numFmtId="0" fontId="19" fillId="4" borderId="2" xfId="0" applyFont="1" applyFill="1" applyBorder="1" applyAlignment="1" applyProtection="1">
      <alignment horizontal="center" vertical="center" wrapText="1"/>
    </xf>
    <xf numFmtId="0" fontId="19" fillId="4" borderId="3" xfId="0" applyFont="1" applyFill="1" applyBorder="1" applyAlignment="1" applyProtection="1">
      <alignment horizontal="center" vertical="center" wrapText="1"/>
    </xf>
    <xf numFmtId="0" fontId="21" fillId="3" borderId="3" xfId="0" applyFont="1" applyFill="1" applyBorder="1" applyAlignment="1" applyProtection="1">
      <alignment horizontal="center" vertical="center" wrapText="1"/>
      <protection locked="0"/>
    </xf>
    <xf numFmtId="0" fontId="13" fillId="3" borderId="0" xfId="0" applyFont="1" applyFill="1" applyAlignment="1" applyProtection="1">
      <alignment horizontal="center" vertical="center"/>
      <protection locked="0"/>
    </xf>
    <xf numFmtId="0" fontId="15" fillId="2" borderId="18" xfId="0" applyNumberFormat="1" applyFont="1" applyFill="1" applyBorder="1" applyAlignment="1" applyProtection="1">
      <alignment horizontal="center" vertical="center" wrapText="1"/>
    </xf>
    <xf numFmtId="0" fontId="15" fillId="2" borderId="21" xfId="0" applyNumberFormat="1" applyFont="1" applyFill="1" applyBorder="1" applyAlignment="1" applyProtection="1">
      <alignment horizontal="center" vertical="center" wrapText="1"/>
    </xf>
    <xf numFmtId="0" fontId="11" fillId="4" borderId="2" xfId="0" applyFont="1" applyFill="1" applyBorder="1" applyAlignment="1" applyProtection="1">
      <alignment horizontal="center" vertical="center" wrapText="1"/>
    </xf>
    <xf numFmtId="0" fontId="11" fillId="4" borderId="4" xfId="0" applyFont="1" applyFill="1" applyBorder="1" applyAlignment="1" applyProtection="1">
      <alignment horizontal="center" vertical="center" wrapText="1"/>
    </xf>
    <xf numFmtId="0" fontId="15" fillId="3" borderId="2"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1" fillId="4" borderId="3" xfId="0" applyFont="1" applyFill="1" applyBorder="1" applyAlignment="1" applyProtection="1">
      <alignment horizontal="center" vertical="center"/>
    </xf>
    <xf numFmtId="0" fontId="14" fillId="2" borderId="5" xfId="0" applyNumberFormat="1" applyFont="1" applyFill="1" applyBorder="1" applyAlignment="1" applyProtection="1">
      <alignment horizontal="center" vertical="center"/>
    </xf>
    <xf numFmtId="0" fontId="15" fillId="2" borderId="5" xfId="0" applyNumberFormat="1" applyFont="1" applyFill="1" applyBorder="1" applyAlignment="1" applyProtection="1">
      <alignment horizontal="center" vertical="center" wrapText="1"/>
    </xf>
    <xf numFmtId="0" fontId="15" fillId="2" borderId="7" xfId="0" applyNumberFormat="1" applyFont="1" applyFill="1" applyBorder="1" applyAlignment="1" applyProtection="1">
      <alignment horizontal="center" vertical="center" wrapText="1"/>
    </xf>
    <xf numFmtId="0" fontId="11" fillId="4" borderId="3" xfId="0" applyNumberFormat="1" applyFont="1" applyFill="1" applyBorder="1" applyAlignment="1" applyProtection="1">
      <alignment horizontal="center" vertical="center"/>
    </xf>
    <xf numFmtId="0" fontId="11" fillId="4" borderId="4" xfId="0" applyNumberFormat="1" applyFont="1" applyFill="1" applyBorder="1" applyAlignment="1" applyProtection="1">
      <alignment horizontal="center" vertical="center"/>
    </xf>
    <xf numFmtId="0" fontId="14" fillId="2" borderId="10" xfId="0" applyFont="1" applyFill="1" applyBorder="1" applyAlignment="1" applyProtection="1">
      <alignment horizontal="center" vertical="center"/>
    </xf>
    <xf numFmtId="0" fontId="14" fillId="2" borderId="12" xfId="0" applyFont="1" applyFill="1" applyBorder="1" applyAlignment="1" applyProtection="1">
      <alignment horizontal="center" vertical="center"/>
    </xf>
    <xf numFmtId="0" fontId="14" fillId="2" borderId="11" xfId="0" applyFont="1" applyFill="1" applyBorder="1" applyAlignment="1" applyProtection="1">
      <alignment horizontal="center" vertical="center"/>
    </xf>
    <xf numFmtId="0" fontId="15" fillId="2" borderId="5" xfId="0" applyNumberFormat="1" applyFont="1" applyFill="1" applyBorder="1" applyAlignment="1" applyProtection="1">
      <alignment horizontal="center" vertical="center"/>
    </xf>
    <xf numFmtId="0" fontId="15" fillId="2" borderId="7" xfId="0" applyNumberFormat="1" applyFont="1" applyFill="1" applyBorder="1" applyAlignment="1" applyProtection="1">
      <alignment horizontal="center" vertical="center"/>
    </xf>
    <xf numFmtId="0" fontId="14" fillId="3" borderId="2" xfId="0" applyFont="1" applyFill="1" applyBorder="1" applyAlignment="1" applyProtection="1">
      <alignment horizontal="center" vertical="center"/>
    </xf>
    <xf numFmtId="0" fontId="14" fillId="3" borderId="3" xfId="0" applyFont="1" applyFill="1" applyBorder="1" applyAlignment="1" applyProtection="1">
      <alignment horizontal="center" vertical="center"/>
    </xf>
    <xf numFmtId="0" fontId="14" fillId="3" borderId="4" xfId="0" applyFont="1" applyFill="1" applyBorder="1" applyAlignment="1" applyProtection="1">
      <alignment horizontal="center" vertical="center"/>
    </xf>
    <xf numFmtId="0" fontId="11" fillId="4" borderId="25" xfId="0"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wrapText="1"/>
    </xf>
    <xf numFmtId="0" fontId="14" fillId="2" borderId="19" xfId="0" applyNumberFormat="1" applyFont="1" applyFill="1" applyBorder="1" applyAlignment="1" applyProtection="1">
      <alignment horizontal="center" vertical="center"/>
    </xf>
    <xf numFmtId="0" fontId="14" fillId="2" borderId="5" xfId="0" applyFont="1" applyFill="1" applyBorder="1" applyAlignment="1" applyProtection="1">
      <alignment horizontal="center" vertical="center"/>
    </xf>
    <xf numFmtId="0" fontId="11" fillId="4" borderId="2" xfId="0" applyFont="1" applyFill="1" applyBorder="1" applyAlignment="1" applyProtection="1">
      <alignment horizontal="center" vertical="center"/>
    </xf>
    <xf numFmtId="0" fontId="11" fillId="4" borderId="4" xfId="0" applyFont="1" applyFill="1" applyBorder="1" applyAlignment="1" applyProtection="1">
      <alignment horizontal="center" vertical="center"/>
    </xf>
    <xf numFmtId="0" fontId="14" fillId="2" borderId="5" xfId="0" applyNumberFormat="1" applyFont="1" applyFill="1" applyBorder="1" applyAlignment="1" applyProtection="1">
      <alignment horizontal="center" vertical="center" wrapText="1"/>
    </xf>
    <xf numFmtId="0" fontId="14" fillId="2" borderId="22" xfId="0" applyNumberFormat="1" applyFont="1" applyFill="1" applyBorder="1" applyAlignment="1" applyProtection="1">
      <alignment horizontal="center" vertical="center" wrapText="1"/>
    </xf>
    <xf numFmtId="0" fontId="11" fillId="4" borderId="2" xfId="0" applyNumberFormat="1" applyFont="1" applyFill="1" applyBorder="1" applyAlignment="1" applyProtection="1">
      <alignment horizontal="center" vertical="center" wrapText="1"/>
    </xf>
    <xf numFmtId="0" fontId="11" fillId="4" borderId="3" xfId="0" applyNumberFormat="1" applyFont="1" applyFill="1" applyBorder="1" applyAlignment="1" applyProtection="1">
      <alignment horizontal="center" vertical="center" wrapText="1"/>
    </xf>
    <xf numFmtId="0" fontId="11" fillId="4" borderId="4" xfId="0" applyNumberFormat="1" applyFont="1" applyFill="1" applyBorder="1" applyAlignment="1" applyProtection="1">
      <alignment horizontal="center" vertical="center" wrapText="1"/>
    </xf>
    <xf numFmtId="0" fontId="15" fillId="0" borderId="13" xfId="6" applyFont="1" applyBorder="1" applyAlignment="1" applyProtection="1">
      <alignment horizontal="center" vertical="center"/>
      <protection hidden="1"/>
    </xf>
    <xf numFmtId="0" fontId="15" fillId="0" borderId="27" xfId="6" applyFont="1" applyBorder="1" applyAlignment="1" applyProtection="1">
      <alignment horizontal="center" vertical="center"/>
      <protection hidden="1"/>
    </xf>
    <xf numFmtId="0" fontId="15" fillId="0" borderId="13" xfId="6" applyFont="1" applyBorder="1" applyAlignment="1" applyProtection="1">
      <alignment horizontal="left" vertical="center"/>
      <protection hidden="1"/>
    </xf>
    <xf numFmtId="0" fontId="15" fillId="0" borderId="28" xfId="6" applyFont="1" applyBorder="1" applyAlignment="1" applyProtection="1">
      <alignment horizontal="left" vertical="center"/>
      <protection hidden="1"/>
    </xf>
    <xf numFmtId="0" fontId="15" fillId="0" borderId="27" xfId="6" applyFont="1" applyBorder="1" applyAlignment="1" applyProtection="1">
      <alignment horizontal="left" vertical="center"/>
      <protection hidden="1"/>
    </xf>
    <xf numFmtId="0" fontId="10" fillId="0" borderId="13" xfId="6" applyFont="1" applyBorder="1" applyAlignment="1" applyProtection="1">
      <alignment horizontal="left" vertical="center" wrapText="1"/>
      <protection hidden="1"/>
    </xf>
    <xf numFmtId="0" fontId="10" fillId="0" borderId="28" xfId="6" applyFont="1" applyBorder="1" applyAlignment="1" applyProtection="1">
      <alignment horizontal="left" vertical="center" wrapText="1"/>
      <protection hidden="1"/>
    </xf>
    <xf numFmtId="0" fontId="10" fillId="0" borderId="27" xfId="6" applyFont="1" applyBorder="1" applyAlignment="1" applyProtection="1">
      <alignment horizontal="left" vertical="center" wrapText="1"/>
      <protection hidden="1"/>
    </xf>
    <xf numFmtId="0" fontId="13" fillId="3" borderId="0" xfId="6" applyFont="1" applyFill="1" applyAlignment="1" applyProtection="1">
      <alignment horizontal="center" vertical="center"/>
      <protection hidden="1"/>
    </xf>
    <xf numFmtId="0" fontId="13" fillId="3" borderId="26" xfId="6" applyFont="1" applyFill="1" applyBorder="1" applyAlignment="1" applyProtection="1">
      <alignment horizontal="center" vertical="center"/>
      <protection hidden="1"/>
    </xf>
    <xf numFmtId="0" fontId="7" fillId="5" borderId="13" xfId="6" applyFont="1" applyFill="1" applyBorder="1" applyAlignment="1" applyProtection="1">
      <alignment horizontal="center" vertical="center"/>
      <protection hidden="1"/>
    </xf>
    <xf numFmtId="0" fontId="7" fillId="5" borderId="27" xfId="6" applyFont="1" applyFill="1" applyBorder="1" applyAlignment="1" applyProtection="1">
      <alignment horizontal="center" vertical="center"/>
      <protection hidden="1"/>
    </xf>
    <xf numFmtId="0" fontId="13" fillId="5" borderId="13" xfId="6" applyFont="1" applyFill="1" applyBorder="1" applyAlignment="1" applyProtection="1">
      <alignment horizontal="left" vertical="center"/>
      <protection hidden="1"/>
    </xf>
    <xf numFmtId="0" fontId="13" fillId="5" borderId="28" xfId="6" applyFont="1" applyFill="1" applyBorder="1" applyAlignment="1" applyProtection="1">
      <alignment horizontal="left" vertical="center"/>
      <protection hidden="1"/>
    </xf>
    <xf numFmtId="0" fontId="13" fillId="5" borderId="27" xfId="6" applyFont="1" applyFill="1" applyBorder="1" applyAlignment="1" applyProtection="1">
      <alignment horizontal="left" vertical="center"/>
      <protection hidden="1"/>
    </xf>
    <xf numFmtId="0" fontId="13" fillId="5" borderId="13" xfId="6" applyFont="1" applyFill="1" applyBorder="1" applyAlignment="1" applyProtection="1">
      <alignment horizontal="center" vertical="center"/>
      <protection hidden="1"/>
    </xf>
    <xf numFmtId="0" fontId="13" fillId="5" borderId="28" xfId="6" applyFont="1" applyFill="1" applyBorder="1" applyAlignment="1" applyProtection="1">
      <alignment horizontal="center" vertical="center"/>
      <protection hidden="1"/>
    </xf>
    <xf numFmtId="0" fontId="13" fillId="5" borderId="27" xfId="6" applyFont="1" applyFill="1" applyBorder="1" applyAlignment="1" applyProtection="1">
      <alignment horizontal="center" vertical="center"/>
      <protection hidden="1"/>
    </xf>
    <xf numFmtId="0" fontId="15" fillId="3" borderId="13" xfId="6" applyFont="1" applyFill="1" applyBorder="1" applyAlignment="1" applyProtection="1">
      <alignment horizontal="center" vertical="center"/>
      <protection hidden="1"/>
    </xf>
    <xf numFmtId="0" fontId="15" fillId="3" borderId="27" xfId="6" applyFont="1" applyFill="1" applyBorder="1" applyAlignment="1" applyProtection="1">
      <alignment horizontal="center" vertical="center"/>
      <protection hidden="1"/>
    </xf>
    <xf numFmtId="0" fontId="15" fillId="3" borderId="13" xfId="6" applyFont="1" applyFill="1" applyBorder="1" applyAlignment="1" applyProtection="1">
      <alignment horizontal="left" vertical="center"/>
      <protection hidden="1"/>
    </xf>
    <xf numFmtId="0" fontId="15" fillId="3" borderId="28" xfId="6" applyFont="1" applyFill="1" applyBorder="1" applyAlignment="1" applyProtection="1">
      <alignment horizontal="left" vertical="center"/>
      <protection hidden="1"/>
    </xf>
    <xf numFmtId="0" fontId="15" fillId="3" borderId="27" xfId="6" applyFont="1" applyFill="1" applyBorder="1" applyAlignment="1" applyProtection="1">
      <alignment horizontal="left" vertical="center"/>
      <protection hidden="1"/>
    </xf>
    <xf numFmtId="0" fontId="10" fillId="3" borderId="13" xfId="6" applyFont="1" applyFill="1" applyBorder="1" applyAlignment="1" applyProtection="1">
      <alignment horizontal="left" vertical="center" wrapText="1"/>
      <protection hidden="1"/>
    </xf>
    <xf numFmtId="0" fontId="10" fillId="3" borderId="28" xfId="6" applyFont="1" applyFill="1" applyBorder="1" applyAlignment="1" applyProtection="1">
      <alignment horizontal="left" vertical="center" wrapText="1"/>
      <protection hidden="1"/>
    </xf>
    <xf numFmtId="0" fontId="10" fillId="3" borderId="27" xfId="6" applyFont="1" applyFill="1" applyBorder="1" applyAlignment="1" applyProtection="1">
      <alignment horizontal="left" vertical="center" wrapText="1"/>
      <protection hidden="1"/>
    </xf>
    <xf numFmtId="0" fontId="15" fillId="6" borderId="13" xfId="6" applyFont="1" applyFill="1" applyBorder="1" applyAlignment="1" applyProtection="1">
      <alignment horizontal="center" vertical="center"/>
      <protection hidden="1"/>
    </xf>
    <xf numFmtId="0" fontId="15" fillId="6" borderId="27" xfId="6" applyFont="1" applyFill="1" applyBorder="1" applyAlignment="1" applyProtection="1">
      <alignment horizontal="center" vertical="center"/>
      <protection hidden="1"/>
    </xf>
    <xf numFmtId="0" fontId="15" fillId="6" borderId="13" xfId="6" applyFont="1" applyFill="1" applyBorder="1" applyAlignment="1" applyProtection="1">
      <alignment horizontal="left" vertical="center" wrapText="1"/>
      <protection hidden="1"/>
    </xf>
    <xf numFmtId="0" fontId="15" fillId="6" borderId="28" xfId="6" applyFont="1" applyFill="1" applyBorder="1" applyAlignment="1" applyProtection="1">
      <alignment horizontal="left" vertical="center" wrapText="1"/>
      <protection hidden="1"/>
    </xf>
    <xf numFmtId="0" fontId="15" fillId="6" borderId="27" xfId="6" applyFont="1" applyFill="1" applyBorder="1" applyAlignment="1" applyProtection="1">
      <alignment horizontal="left" vertical="center" wrapText="1"/>
      <protection hidden="1"/>
    </xf>
    <xf numFmtId="0" fontId="10" fillId="6" borderId="13" xfId="6" applyFont="1" applyFill="1" applyBorder="1" applyAlignment="1" applyProtection="1">
      <alignment vertical="center" wrapText="1"/>
      <protection hidden="1"/>
    </xf>
    <xf numFmtId="0" fontId="10" fillId="6" borderId="28" xfId="6" applyFont="1" applyFill="1" applyBorder="1" applyAlignment="1" applyProtection="1">
      <alignment vertical="center" wrapText="1"/>
      <protection hidden="1"/>
    </xf>
    <xf numFmtId="0" fontId="10" fillId="6" borderId="27" xfId="6" applyFont="1" applyFill="1" applyBorder="1" applyAlignment="1" applyProtection="1">
      <alignment vertical="center" wrapText="1"/>
      <protection hidden="1"/>
    </xf>
    <xf numFmtId="0" fontId="15" fillId="3" borderId="28" xfId="6" applyFont="1" applyFill="1" applyBorder="1" applyAlignment="1" applyProtection="1">
      <alignment horizontal="center" vertical="center"/>
      <protection hidden="1"/>
    </xf>
    <xf numFmtId="0" fontId="10" fillId="3" borderId="1" xfId="6" applyFont="1" applyFill="1" applyBorder="1" applyAlignment="1" applyProtection="1">
      <alignment horizontal="left" vertical="center" wrapText="1"/>
      <protection hidden="1"/>
    </xf>
    <xf numFmtId="0" fontId="15" fillId="3" borderId="31" xfId="6" applyFont="1" applyFill="1" applyBorder="1" applyAlignment="1" applyProtection="1">
      <alignment horizontal="left" vertical="center"/>
      <protection hidden="1"/>
    </xf>
    <xf numFmtId="0" fontId="15" fillId="3" borderId="0" xfId="6" applyFont="1" applyFill="1" applyBorder="1" applyAlignment="1" applyProtection="1">
      <alignment horizontal="left" vertical="center"/>
      <protection hidden="1"/>
    </xf>
    <xf numFmtId="0" fontId="15" fillId="3" borderId="10" xfId="6" applyFont="1" applyFill="1" applyBorder="1" applyAlignment="1" applyProtection="1">
      <alignment horizontal="left" vertical="center"/>
      <protection hidden="1"/>
    </xf>
    <xf numFmtId="0" fontId="15" fillId="3" borderId="12" xfId="6" applyFont="1" applyFill="1" applyBorder="1" applyAlignment="1" applyProtection="1">
      <alignment horizontal="left" vertical="center"/>
      <protection hidden="1"/>
    </xf>
    <xf numFmtId="0" fontId="15" fillId="3" borderId="29" xfId="6" applyFont="1" applyFill="1" applyBorder="1" applyAlignment="1" applyProtection="1">
      <alignment horizontal="center" vertical="center"/>
      <protection hidden="1"/>
    </xf>
    <xf numFmtId="0" fontId="15" fillId="3" borderId="30" xfId="6" applyFont="1" applyFill="1" applyBorder="1" applyAlignment="1" applyProtection="1">
      <alignment horizontal="center" vertical="center"/>
      <protection hidden="1"/>
    </xf>
    <xf numFmtId="0" fontId="15" fillId="3" borderId="31" xfId="6" applyFont="1" applyFill="1" applyBorder="1" applyAlignment="1" applyProtection="1">
      <alignment horizontal="center" vertical="center"/>
      <protection hidden="1"/>
    </xf>
    <xf numFmtId="0" fontId="15" fillId="3" borderId="26" xfId="6" applyFont="1" applyFill="1" applyBorder="1" applyAlignment="1" applyProtection="1">
      <alignment horizontal="center" vertical="center"/>
      <protection hidden="1"/>
    </xf>
    <xf numFmtId="0" fontId="15" fillId="3" borderId="10" xfId="6" applyFont="1" applyFill="1" applyBorder="1" applyAlignment="1" applyProtection="1">
      <alignment horizontal="center" vertical="center"/>
      <protection hidden="1"/>
    </xf>
    <xf numFmtId="0" fontId="15" fillId="3" borderId="11" xfId="6" applyFont="1" applyFill="1" applyBorder="1" applyAlignment="1" applyProtection="1">
      <alignment horizontal="center" vertical="center"/>
      <protection hidden="1"/>
    </xf>
    <xf numFmtId="0" fontId="15" fillId="3" borderId="1" xfId="6" applyFont="1" applyFill="1" applyBorder="1" applyAlignment="1" applyProtection="1">
      <alignment horizontal="left" vertical="center"/>
      <protection hidden="1"/>
    </xf>
    <xf numFmtId="0" fontId="15" fillId="6" borderId="29" xfId="6" applyFont="1" applyFill="1" applyBorder="1" applyAlignment="1" applyProtection="1">
      <alignment horizontal="left" vertical="center" wrapText="1"/>
      <protection hidden="1"/>
    </xf>
    <xf numFmtId="0" fontId="15" fillId="6" borderId="9" xfId="6" applyFont="1" applyFill="1" applyBorder="1" applyAlignment="1" applyProtection="1">
      <alignment horizontal="left" vertical="center" wrapText="1"/>
      <protection hidden="1"/>
    </xf>
    <xf numFmtId="0" fontId="15" fillId="6" borderId="30" xfId="6" applyFont="1" applyFill="1" applyBorder="1" applyAlignment="1" applyProtection="1">
      <alignment horizontal="left" vertical="center" wrapText="1"/>
      <protection hidden="1"/>
    </xf>
    <xf numFmtId="0" fontId="15" fillId="0" borderId="29" xfId="6" applyFont="1" applyFill="1" applyBorder="1" applyAlignment="1" applyProtection="1">
      <alignment horizontal="center" vertical="center"/>
      <protection hidden="1"/>
    </xf>
    <xf numFmtId="0" fontId="15" fillId="0" borderId="9" xfId="6" applyFont="1" applyFill="1" applyBorder="1" applyAlignment="1" applyProtection="1">
      <alignment horizontal="center" vertical="center"/>
      <protection hidden="1"/>
    </xf>
    <xf numFmtId="0" fontId="15" fillId="0" borderId="31" xfId="6" applyFont="1" applyFill="1" applyBorder="1" applyAlignment="1" applyProtection="1">
      <alignment horizontal="center" vertical="center"/>
      <protection hidden="1"/>
    </xf>
    <xf numFmtId="0" fontId="15" fillId="0" borderId="0" xfId="6" applyFont="1" applyFill="1" applyBorder="1" applyAlignment="1" applyProtection="1">
      <alignment horizontal="center" vertical="center"/>
      <protection hidden="1"/>
    </xf>
    <xf numFmtId="0" fontId="15" fillId="0" borderId="10" xfId="6" applyFont="1" applyFill="1" applyBorder="1" applyAlignment="1" applyProtection="1">
      <alignment horizontal="center" vertical="center"/>
      <protection hidden="1"/>
    </xf>
    <xf numFmtId="0" fontId="15" fillId="0" borderId="12" xfId="6" applyFont="1" applyFill="1" applyBorder="1" applyAlignment="1" applyProtection="1">
      <alignment horizontal="center" vertical="center"/>
      <protection hidden="1"/>
    </xf>
    <xf numFmtId="0" fontId="15" fillId="3" borderId="29" xfId="6" applyFont="1" applyFill="1" applyBorder="1" applyAlignment="1" applyProtection="1">
      <alignment horizontal="left" vertical="center"/>
      <protection hidden="1"/>
    </xf>
    <xf numFmtId="0" fontId="15" fillId="3" borderId="9" xfId="6" applyFont="1" applyFill="1" applyBorder="1" applyAlignment="1" applyProtection="1">
      <alignment horizontal="left" vertical="center"/>
      <protection hidden="1"/>
    </xf>
    <xf numFmtId="0" fontId="15" fillId="3" borderId="30" xfId="6" applyFont="1" applyFill="1" applyBorder="1" applyAlignment="1" applyProtection="1">
      <alignment horizontal="left" vertical="center"/>
      <protection hidden="1"/>
    </xf>
    <xf numFmtId="0" fontId="15" fillId="3" borderId="26" xfId="6" applyFont="1" applyFill="1" applyBorder="1" applyAlignment="1" applyProtection="1">
      <alignment horizontal="left" vertical="center"/>
      <protection hidden="1"/>
    </xf>
    <xf numFmtId="0" fontId="10" fillId="6" borderId="29" xfId="6" applyFont="1" applyFill="1" applyBorder="1" applyAlignment="1" applyProtection="1">
      <alignment vertical="center" wrapText="1"/>
      <protection hidden="1"/>
    </xf>
    <xf numFmtId="0" fontId="10" fillId="6" borderId="9" xfId="6" applyFont="1" applyFill="1" applyBorder="1" applyAlignment="1" applyProtection="1">
      <alignment vertical="center" wrapText="1"/>
      <protection hidden="1"/>
    </xf>
    <xf numFmtId="0" fontId="10" fillId="6" borderId="30" xfId="6" applyFont="1" applyFill="1" applyBorder="1" applyAlignment="1" applyProtection="1">
      <alignment vertical="center" wrapText="1"/>
      <protection hidden="1"/>
    </xf>
    <xf numFmtId="0" fontId="15" fillId="3" borderId="9" xfId="6" applyFont="1" applyFill="1" applyBorder="1" applyAlignment="1" applyProtection="1">
      <alignment horizontal="center" vertical="center"/>
      <protection hidden="1"/>
    </xf>
    <xf numFmtId="0" fontId="15" fillId="3" borderId="11" xfId="6" applyFont="1" applyFill="1" applyBorder="1" applyAlignment="1" applyProtection="1">
      <alignment horizontal="left" vertical="center"/>
      <protection hidden="1"/>
    </xf>
    <xf numFmtId="0" fontId="15" fillId="0" borderId="13" xfId="6" applyFont="1" applyFill="1" applyBorder="1" applyAlignment="1" applyProtection="1">
      <alignment horizontal="center" vertical="center"/>
      <protection hidden="1"/>
    </xf>
    <xf numFmtId="0" fontId="15" fillId="0" borderId="27" xfId="6" applyFont="1" applyFill="1" applyBorder="1" applyAlignment="1" applyProtection="1">
      <alignment horizontal="center" vertical="center"/>
      <protection hidden="1"/>
    </xf>
    <xf numFmtId="0" fontId="15" fillId="0" borderId="10" xfId="6" applyFont="1" applyBorder="1" applyAlignment="1" applyProtection="1">
      <alignment horizontal="left" vertical="center"/>
      <protection hidden="1"/>
    </xf>
    <xf numFmtId="0" fontId="15" fillId="0" borderId="12" xfId="6" applyFont="1" applyBorder="1" applyAlignment="1" applyProtection="1">
      <alignment horizontal="left" vertical="center"/>
      <protection hidden="1"/>
    </xf>
    <xf numFmtId="0" fontId="15" fillId="0" borderId="11" xfId="6" applyFont="1" applyBorder="1" applyAlignment="1" applyProtection="1">
      <alignment horizontal="left" vertical="center"/>
      <protection hidden="1"/>
    </xf>
    <xf numFmtId="0" fontId="10" fillId="3" borderId="31" xfId="6" applyFont="1" applyFill="1" applyBorder="1" applyAlignment="1" applyProtection="1">
      <alignment horizontal="left" vertical="center" wrapText="1"/>
      <protection hidden="1"/>
    </xf>
    <xf numFmtId="0" fontId="10" fillId="3" borderId="0" xfId="6" applyFont="1" applyFill="1" applyBorder="1" applyAlignment="1" applyProtection="1">
      <alignment horizontal="left" vertical="center" wrapText="1"/>
      <protection hidden="1"/>
    </xf>
    <xf numFmtId="0" fontId="10" fillId="3" borderId="26" xfId="6" applyFont="1" applyFill="1" applyBorder="1" applyAlignment="1" applyProtection="1">
      <alignment horizontal="left" vertical="center" wrapText="1"/>
      <protection hidden="1"/>
    </xf>
    <xf numFmtId="0" fontId="10" fillId="3" borderId="13" xfId="6" applyFont="1" applyFill="1" applyBorder="1" applyAlignment="1" applyProtection="1">
      <alignment horizontal="left" vertical="top" wrapText="1"/>
      <protection hidden="1"/>
    </xf>
    <xf numFmtId="0" fontId="10" fillId="3" borderId="28" xfId="6" applyFont="1" applyFill="1" applyBorder="1" applyAlignment="1" applyProtection="1">
      <alignment horizontal="left" vertical="top" wrapText="1"/>
      <protection hidden="1"/>
    </xf>
    <xf numFmtId="0" fontId="10" fillId="3" borderId="27" xfId="6" applyFont="1" applyFill="1" applyBorder="1" applyAlignment="1" applyProtection="1">
      <alignment horizontal="left" vertical="top" wrapText="1"/>
      <protection hidden="1"/>
    </xf>
    <xf numFmtId="0" fontId="10" fillId="3" borderId="18" xfId="6" applyFont="1" applyFill="1" applyBorder="1" applyAlignment="1" applyProtection="1">
      <alignment horizontal="left" vertical="center" wrapText="1"/>
      <protection hidden="1"/>
    </xf>
    <xf numFmtId="0" fontId="10" fillId="3" borderId="10" xfId="6" applyFont="1" applyFill="1" applyBorder="1" applyAlignment="1" applyProtection="1">
      <alignment horizontal="left" vertical="center" wrapText="1"/>
      <protection hidden="1"/>
    </xf>
    <xf numFmtId="0" fontId="10" fillId="3" borderId="12" xfId="6" applyFont="1" applyFill="1" applyBorder="1" applyAlignment="1" applyProtection="1">
      <alignment horizontal="left" vertical="center" wrapText="1"/>
      <protection hidden="1"/>
    </xf>
    <xf numFmtId="0" fontId="10" fillId="3" borderId="11" xfId="6" applyFont="1" applyFill="1" applyBorder="1" applyAlignment="1" applyProtection="1">
      <alignment horizontal="left" vertical="center" wrapText="1"/>
      <protection hidden="1"/>
    </xf>
    <xf numFmtId="0" fontId="15" fillId="3" borderId="1" xfId="6" applyFont="1" applyFill="1" applyBorder="1" applyAlignment="1" applyProtection="1">
      <alignment horizontal="center" vertical="center"/>
      <protection hidden="1"/>
    </xf>
    <xf numFmtId="0" fontId="10" fillId="3" borderId="29" xfId="6" applyFont="1" applyFill="1" applyBorder="1" applyAlignment="1" applyProtection="1">
      <alignment horizontal="left" vertical="center" wrapText="1"/>
      <protection hidden="1"/>
    </xf>
    <xf numFmtId="0" fontId="10" fillId="3" borderId="9" xfId="6" applyFont="1" applyFill="1" applyBorder="1" applyAlignment="1" applyProtection="1">
      <alignment horizontal="left" vertical="center" wrapText="1"/>
      <protection hidden="1"/>
    </xf>
    <xf numFmtId="0" fontId="10" fillId="3" borderId="30" xfId="6" applyFont="1" applyFill="1" applyBorder="1" applyAlignment="1" applyProtection="1">
      <alignment horizontal="left" vertical="center" wrapText="1"/>
      <protection hidden="1"/>
    </xf>
    <xf numFmtId="0" fontId="13" fillId="6" borderId="13" xfId="6" applyFont="1" applyFill="1" applyBorder="1" applyAlignment="1" applyProtection="1">
      <alignment horizontal="center" vertical="center"/>
      <protection hidden="1"/>
    </xf>
    <xf numFmtId="0" fontId="13" fillId="6" borderId="28" xfId="6" applyFont="1" applyFill="1" applyBorder="1" applyAlignment="1" applyProtection="1">
      <alignment horizontal="center" vertical="center"/>
      <protection hidden="1"/>
    </xf>
    <xf numFmtId="0" fontId="13" fillId="6" borderId="27" xfId="6" applyFont="1" applyFill="1" applyBorder="1" applyAlignment="1" applyProtection="1">
      <alignment horizontal="center" vertical="center"/>
      <protection hidden="1"/>
    </xf>
    <xf numFmtId="0" fontId="7" fillId="6" borderId="1" xfId="6" applyFont="1" applyFill="1" applyBorder="1" applyAlignment="1" applyProtection="1">
      <alignment horizontal="center" vertical="center" wrapText="1"/>
      <protection hidden="1"/>
    </xf>
    <xf numFmtId="0" fontId="7" fillId="6" borderId="13" xfId="6" applyFont="1" applyFill="1" applyBorder="1" applyAlignment="1" applyProtection="1">
      <alignment horizontal="center" vertical="center" wrapText="1"/>
      <protection hidden="1"/>
    </xf>
    <xf numFmtId="0" fontId="7" fillId="6" borderId="28" xfId="6" applyFont="1" applyFill="1" applyBorder="1" applyAlignment="1" applyProtection="1">
      <alignment horizontal="center" vertical="center" wrapText="1"/>
      <protection hidden="1"/>
    </xf>
    <xf numFmtId="0" fontId="7" fillId="6" borderId="27" xfId="6" applyFont="1" applyFill="1" applyBorder="1" applyAlignment="1" applyProtection="1">
      <alignment horizontal="center" vertical="center" wrapText="1"/>
      <protection hidden="1"/>
    </xf>
    <xf numFmtId="0" fontId="10" fillId="0" borderId="13" xfId="6" applyFont="1" applyBorder="1" applyAlignment="1" applyProtection="1">
      <alignment horizontal="center" vertical="center" wrapText="1"/>
      <protection hidden="1"/>
    </xf>
    <xf numFmtId="0" fontId="10" fillId="0" borderId="27" xfId="6" applyFont="1" applyBorder="1" applyAlignment="1" applyProtection="1">
      <alignment horizontal="center" vertical="center" wrapText="1"/>
      <protection hidden="1"/>
    </xf>
    <xf numFmtId="0" fontId="10" fillId="0" borderId="29" xfId="6" applyFont="1" applyBorder="1" applyAlignment="1" applyProtection="1">
      <alignment horizontal="center" vertical="center" wrapText="1"/>
      <protection hidden="1"/>
    </xf>
    <xf numFmtId="0" fontId="10" fillId="0" borderId="30" xfId="6" applyFont="1" applyBorder="1" applyAlignment="1" applyProtection="1">
      <alignment horizontal="center" vertical="center" wrapText="1"/>
      <protection hidden="1"/>
    </xf>
    <xf numFmtId="0" fontId="15" fillId="2" borderId="2" xfId="6" applyFont="1" applyFill="1" applyBorder="1" applyAlignment="1" applyProtection="1">
      <alignment horizontal="center" vertical="center"/>
      <protection hidden="1"/>
    </xf>
    <xf numFmtId="0" fontId="15" fillId="2" borderId="3" xfId="6" applyFont="1" applyFill="1" applyBorder="1" applyAlignment="1" applyProtection="1">
      <alignment horizontal="center" vertical="center"/>
      <protection hidden="1"/>
    </xf>
    <xf numFmtId="0" fontId="15" fillId="2" borderId="4" xfId="6" applyFont="1" applyFill="1" applyBorder="1" applyAlignment="1" applyProtection="1">
      <alignment horizontal="center" vertical="center"/>
      <protection hidden="1"/>
    </xf>
    <xf numFmtId="0" fontId="15" fillId="2" borderId="33" xfId="6" applyFont="1" applyFill="1" applyBorder="1" applyAlignment="1" applyProtection="1">
      <alignment horizontal="center" vertical="center" wrapText="1"/>
      <protection hidden="1"/>
    </xf>
    <xf numFmtId="0" fontId="15" fillId="2" borderId="34" xfId="6" applyFont="1" applyFill="1" applyBorder="1" applyAlignment="1" applyProtection="1">
      <alignment horizontal="center" vertical="center" wrapText="1"/>
      <protection hidden="1"/>
    </xf>
    <xf numFmtId="0" fontId="13" fillId="0" borderId="35" xfId="6" applyFont="1" applyBorder="1" applyAlignment="1" applyProtection="1">
      <alignment horizontal="center" vertical="center"/>
      <protection hidden="1"/>
    </xf>
    <xf numFmtId="0" fontId="13" fillId="0" borderId="6" xfId="6" applyFont="1" applyBorder="1" applyAlignment="1" applyProtection="1">
      <alignment horizontal="center" vertical="center"/>
      <protection hidden="1"/>
    </xf>
    <xf numFmtId="0" fontId="13" fillId="0" borderId="8" xfId="6" applyFont="1" applyBorder="1" applyAlignment="1" applyProtection="1">
      <alignment horizontal="center" vertical="center"/>
      <protection hidden="1"/>
    </xf>
    <xf numFmtId="0" fontId="13" fillId="0" borderId="36" xfId="6" applyFont="1" applyBorder="1" applyAlignment="1" applyProtection="1">
      <alignment horizontal="center" vertical="center"/>
      <protection hidden="1"/>
    </xf>
    <xf numFmtId="0" fontId="13" fillId="0" borderId="37" xfId="6" applyFont="1" applyBorder="1" applyAlignment="1" applyProtection="1">
      <alignment horizontal="center" vertical="center"/>
      <protection hidden="1"/>
    </xf>
    <xf numFmtId="0" fontId="13" fillId="0" borderId="34" xfId="6" applyFont="1" applyBorder="1" applyAlignment="1" applyProtection="1">
      <alignment horizontal="center" vertical="center"/>
      <protection hidden="1"/>
    </xf>
    <xf numFmtId="0" fontId="4" fillId="0" borderId="0" xfId="1" applyProtection="1">
      <protection hidden="1"/>
    </xf>
    <xf numFmtId="0" fontId="10" fillId="3" borderId="13" xfId="6" applyFont="1" applyFill="1" applyBorder="1" applyAlignment="1" applyProtection="1">
      <alignment horizontal="center" vertical="center" wrapText="1"/>
      <protection hidden="1"/>
    </xf>
    <xf numFmtId="0" fontId="10" fillId="3" borderId="27" xfId="6" applyFont="1" applyFill="1" applyBorder="1" applyAlignment="1" applyProtection="1">
      <alignment horizontal="center" vertical="center" wrapText="1"/>
      <protection hidden="1"/>
    </xf>
    <xf numFmtId="0" fontId="10" fillId="0" borderId="1" xfId="6" applyFont="1" applyBorder="1" applyAlignment="1" applyProtection="1">
      <alignment horizontal="center" vertical="center" wrapText="1"/>
      <protection hidden="1"/>
    </xf>
    <xf numFmtId="166" fontId="8" fillId="3" borderId="24" xfId="0" applyNumberFormat="1" applyFont="1" applyFill="1" applyBorder="1" applyAlignment="1" applyProtection="1">
      <alignment horizontal="center" vertical="center"/>
      <protection locked="0"/>
    </xf>
    <xf numFmtId="166" fontId="10" fillId="3" borderId="2" xfId="0" applyNumberFormat="1" applyFont="1" applyFill="1" applyBorder="1" applyAlignment="1" applyProtection="1">
      <alignment horizontal="center" vertical="center"/>
      <protection locked="0"/>
    </xf>
    <xf numFmtId="166" fontId="10" fillId="3" borderId="3" xfId="0" applyNumberFormat="1" applyFont="1" applyFill="1" applyBorder="1" applyAlignment="1" applyProtection="1">
      <alignment horizontal="center" vertical="center"/>
      <protection locked="0"/>
    </xf>
    <xf numFmtId="166" fontId="10" fillId="3" borderId="4" xfId="0" applyNumberFormat="1" applyFont="1" applyFill="1" applyBorder="1" applyAlignment="1" applyProtection="1">
      <alignment horizontal="center" vertical="center"/>
      <protection locked="0"/>
    </xf>
  </cellXfs>
  <cellStyles count="10">
    <cellStyle name="Normal" xfId="0" builtinId="0"/>
    <cellStyle name="Normal 2" xfId="1"/>
    <cellStyle name="Normal 2 2" xfId="9"/>
    <cellStyle name="Normal 3" xfId="4"/>
    <cellStyle name="Normal 3 2" xfId="7"/>
    <cellStyle name="Normal 4" xfId="2"/>
    <cellStyle name="Normal 5" xfId="5"/>
    <cellStyle name="Normal 6" xfId="6"/>
    <cellStyle name="Porcentaje" xfId="8" builtinId="5"/>
    <cellStyle name="TableStyleLight1 2" xfId="3"/>
  </cellStyles>
  <dxfs count="44">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theme="5"/>
        </patternFill>
      </fill>
    </dxf>
    <dxf>
      <fill>
        <patternFill>
          <bgColor rgb="FF00B050"/>
        </patternFill>
      </fill>
    </dxf>
    <dxf>
      <fill>
        <patternFill>
          <bgColor rgb="FFFFC000"/>
        </patternFill>
      </fill>
    </dxf>
    <dxf>
      <fill>
        <patternFill>
          <bgColor rgb="FFC00000"/>
        </patternFill>
      </fill>
    </dxf>
    <dxf>
      <fill>
        <patternFill>
          <bgColor rgb="FFFFC000"/>
        </patternFill>
      </fill>
    </dxf>
    <dxf>
      <fill>
        <patternFill>
          <bgColor rgb="FF00B050"/>
        </patternFill>
      </fill>
    </dxf>
    <dxf>
      <fill>
        <patternFill>
          <bgColor rgb="FF00B050"/>
        </patternFill>
      </fill>
    </dxf>
    <dxf>
      <fill>
        <patternFill>
          <bgColor rgb="FFC00000"/>
        </patternFill>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00B050"/>
        </patternFill>
      </fill>
    </dxf>
    <dxf>
      <fill>
        <patternFill>
          <bgColor rgb="FF00B050"/>
        </patternFill>
      </fill>
    </dxf>
    <dxf>
      <fill>
        <patternFill>
          <bgColor rgb="FFC00000"/>
        </patternFill>
      </fill>
    </dxf>
    <dxf>
      <fill>
        <patternFill>
          <bgColor rgb="FFFFC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92D050"/>
      <rgbColor rgb="00FF9900"/>
      <rgbColor rgb="00F9CB9C"/>
      <rgbColor rgb="00FFFF00"/>
      <rgbColor rgb="00FFFFFF"/>
      <rgbColor rgb="00FFFF99"/>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66"/>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177208</xdr:colOff>
      <xdr:row>0</xdr:row>
      <xdr:rowOff>57396</xdr:rowOff>
    </xdr:from>
    <xdr:to>
      <xdr:col>2</xdr:col>
      <xdr:colOff>1501102</xdr:colOff>
      <xdr:row>3</xdr:row>
      <xdr:rowOff>292346</xdr:rowOff>
    </xdr:to>
    <xdr:pic>
      <xdr:nvPicPr>
        <xdr:cNvPr id="2" name="1 Imagen">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5808" y="57396"/>
          <a:ext cx="1323894" cy="9493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167264</xdr:colOff>
      <xdr:row>0</xdr:row>
      <xdr:rowOff>47905</xdr:rowOff>
    </xdr:from>
    <xdr:to>
      <xdr:col>2</xdr:col>
      <xdr:colOff>859235</xdr:colOff>
      <xdr:row>3</xdr:row>
      <xdr:rowOff>183917</xdr:rowOff>
    </xdr:to>
    <xdr:pic>
      <xdr:nvPicPr>
        <xdr:cNvPr id="2" name="1 Imagen">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7264" y="47905"/>
          <a:ext cx="1072971" cy="7789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28576</xdr:colOff>
      <xdr:row>0</xdr:row>
      <xdr:rowOff>93502</xdr:rowOff>
    </xdr:from>
    <xdr:to>
      <xdr:col>3</xdr:col>
      <xdr:colOff>104776</xdr:colOff>
      <xdr:row>4</xdr:row>
      <xdr:rowOff>152400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6" y="93502"/>
          <a:ext cx="1295400" cy="8208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rboleda/Desktop/plantilla%20activos%20de%20inform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20UTP/Desktop/Formato%20Riesgos-SGC-FOR-011-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Inventario de Activos"/>
      <sheetName val="02-Clasific. Activos Inform. "/>
    </sheetNames>
    <sheetDataSet>
      <sheetData sheetId="0">
        <row r="9">
          <cell r="DC9" t="str">
            <v>Admisiones, Registro y Control Académico</v>
          </cell>
        </row>
        <row r="10">
          <cell r="DC10" t="str">
            <v>Biblioteca e Información Científica</v>
          </cell>
        </row>
        <row r="11">
          <cell r="DC11" t="str">
            <v>Control Interno</v>
          </cell>
        </row>
        <row r="12">
          <cell r="DC12" t="str">
            <v xml:space="preserve">Control Interno Disciplinario </v>
          </cell>
        </row>
        <row r="13">
          <cell r="DC13" t="str">
            <v>Facultad de Bellas Artes y Humanidades</v>
          </cell>
        </row>
        <row r="14">
          <cell r="DC14" t="str">
            <v>Facultad de Ciencias Agrarias y Agroindustria</v>
          </cell>
        </row>
        <row r="15">
          <cell r="DC15" t="str">
            <v>Facultad de Ciencias Ambientales</v>
          </cell>
        </row>
        <row r="16">
          <cell r="DC16" t="str">
            <v>Facultad de Ciencias Básicas</v>
          </cell>
        </row>
        <row r="17">
          <cell r="DC17" t="str">
            <v>Facultad de Ciencias de la Educación</v>
          </cell>
        </row>
        <row r="18">
          <cell r="DC18" t="str">
            <v>Facultad de Ciencias Empresariales</v>
          </cell>
        </row>
        <row r="19">
          <cell r="DC19" t="str">
            <v>Facultad de Ciencias de la Salud</v>
          </cell>
        </row>
        <row r="20">
          <cell r="DC20" t="str">
            <v>Facultad de Ingenierías</v>
          </cell>
        </row>
        <row r="21">
          <cell r="DC21" t="str">
            <v>Facultad de Ingeniería Mecánica</v>
          </cell>
        </row>
        <row r="22">
          <cell r="DC22" t="str">
            <v>Facultad de Tecnologías</v>
          </cell>
        </row>
        <row r="23">
          <cell r="DC23" t="str">
            <v>Gestión de documentos</v>
          </cell>
        </row>
        <row r="24">
          <cell r="DC24" t="str">
            <v>Gestión Financiera</v>
          </cell>
        </row>
        <row r="25">
          <cell r="DC25" t="str">
            <v>Gestión de Servicios Institucionales</v>
          </cell>
        </row>
        <row r="26">
          <cell r="DC26" t="str">
            <v>Gestión del Talento Humano</v>
          </cell>
        </row>
        <row r="27">
          <cell r="DC27" t="str">
            <v>Gestión de Tecnologías Informáticas y Sistemas de Información</v>
          </cell>
        </row>
        <row r="28">
          <cell r="DC28" t="str">
            <v>Jurídica</v>
          </cell>
        </row>
        <row r="29">
          <cell r="DC29" t="str">
            <v>Planeación</v>
          </cell>
        </row>
        <row r="30">
          <cell r="DC30" t="str">
            <v xml:space="preserve">Rectoría </v>
          </cell>
        </row>
        <row r="31">
          <cell r="DC31" t="str">
            <v>Rectoría - Comunicaciones</v>
          </cell>
        </row>
        <row r="32">
          <cell r="DC32" t="str">
            <v>Recursos Informáticos y Educativos</v>
          </cell>
        </row>
        <row r="33">
          <cell r="DC33" t="str">
            <v>Relaciones Internacionales</v>
          </cell>
        </row>
        <row r="34">
          <cell r="DC34" t="str">
            <v>Secretaría General</v>
          </cell>
        </row>
        <row r="35">
          <cell r="DC35" t="str">
            <v>Sistema Integral de Gestión</v>
          </cell>
        </row>
        <row r="36">
          <cell r="DC36" t="str">
            <v>Vicerrectoría Académica</v>
          </cell>
        </row>
        <row r="37">
          <cell r="DC37" t="str">
            <v>Vicerrectoría Académica - Univirtual</v>
          </cell>
        </row>
        <row r="38">
          <cell r="DC38" t="str">
            <v>Vicerrectoría Académica -Egresados</v>
          </cell>
        </row>
        <row r="39">
          <cell r="DC39" t="str">
            <v>Vicerrectoria Administrativa y Financiera</v>
          </cell>
        </row>
        <row r="40">
          <cell r="DC40" t="str">
            <v>Vicerrectoría Administrativa y Financiera - Jardín Botánico</v>
          </cell>
        </row>
        <row r="41">
          <cell r="DC41" t="str">
            <v>Vicerrectoría de Investigaciones, Innovación y Extensión</v>
          </cell>
        </row>
        <row r="42">
          <cell r="DC42" t="str">
            <v>Vicerrectoría de Responsabilidad Social y Bienestar Universitario</v>
          </cell>
        </row>
        <row r="43">
          <cell r="DC43" t="str">
            <v>Laboratorio de Genética Médica</v>
          </cell>
        </row>
        <row r="44">
          <cell r="DC44" t="str">
            <v>Laboratorio de Aguas y Alimentos</v>
          </cell>
        </row>
        <row r="45">
          <cell r="DC45" t="str">
            <v>Laboratorio de Química Ambiental</v>
          </cell>
        </row>
        <row r="46">
          <cell r="DC46" t="str">
            <v>Laboratorio de Ensayos a Equipos Acondicionadores de Aire</v>
          </cell>
        </row>
        <row r="47">
          <cell r="DC47" t="str">
            <v>Laboratorio de Ensayos no Destructivos</v>
          </cell>
        </row>
        <row r="48">
          <cell r="DC48" t="str">
            <v>Laboratorio de Metrología Dimensional</v>
          </cell>
        </row>
        <row r="49">
          <cell r="DC49" t="str">
            <v>Laboratorio de Metrología de Variables Eléctricas</v>
          </cell>
        </row>
        <row r="50">
          <cell r="DC50" t="str">
            <v>Grupo de Investigación en Agua y Saneamiento</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Mapa de riesgo"/>
      <sheetName val="02-Plan Contingencia"/>
      <sheetName val="03-Seguimiento"/>
      <sheetName val="Hoja1"/>
      <sheetName val="INSTRUCTIVO"/>
      <sheetName val="ESCALA"/>
    </sheetNames>
    <sheetDataSet>
      <sheetData sheetId="0">
        <row r="5">
          <cell r="A5" t="str">
            <v xml:space="preserve">PROCESO (Usuario Metodología)  </v>
          </cell>
        </row>
      </sheetData>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ER74"/>
  <sheetViews>
    <sheetView tabSelected="1" topLeftCell="B1" zoomScale="80" zoomScaleNormal="80" zoomScalePageLayoutView="90" workbookViewId="0">
      <selection activeCell="L8" sqref="L8"/>
    </sheetView>
  </sheetViews>
  <sheetFormatPr baseColWidth="10" defaultRowHeight="12.75" x14ac:dyDescent="0.2"/>
  <cols>
    <col min="1" max="1" width="4.5703125" style="1" hidden="1" customWidth="1"/>
    <col min="2" max="2" width="3.42578125" style="1" customWidth="1"/>
    <col min="3" max="3" width="27.85546875" style="1" customWidth="1"/>
    <col min="4" max="4" width="32.7109375" style="1" customWidth="1"/>
    <col min="5" max="5" width="18" style="28" customWidth="1"/>
    <col min="6" max="6" width="24" style="1" customWidth="1"/>
    <col min="7" max="7" width="14.140625" style="1" customWidth="1"/>
    <col min="8" max="8" width="19.42578125" style="1" customWidth="1"/>
    <col min="9" max="9" width="21.42578125" style="1" customWidth="1"/>
    <col min="10" max="10" width="19.85546875" style="1" customWidth="1"/>
    <col min="11" max="11" width="20.7109375" style="1" customWidth="1"/>
    <col min="12" max="12" width="24.28515625" style="1" customWidth="1"/>
    <col min="13" max="13" width="4.7109375" style="2" customWidth="1"/>
    <col min="14" max="14" width="16.7109375" style="2" customWidth="1"/>
    <col min="15" max="15" width="12.7109375" style="2" customWidth="1"/>
    <col min="16" max="16" width="4.85546875" style="2" customWidth="1"/>
    <col min="17" max="17" width="16.140625" style="2" customWidth="1"/>
    <col min="18" max="18" width="12.7109375" style="2" customWidth="1"/>
    <col min="19" max="19" width="4.7109375" style="2" customWidth="1"/>
    <col min="20" max="20" width="16" style="2" customWidth="1"/>
    <col min="21" max="21" width="6.42578125" style="2" customWidth="1"/>
    <col min="22" max="22" width="14" style="2" customWidth="1"/>
    <col min="23" max="146" width="11.42578125" style="1"/>
    <col min="147" max="147" width="37" style="1" hidden="1" customWidth="1"/>
    <col min="148" max="148" width="32" style="1" hidden="1" customWidth="1"/>
    <col min="149" max="16384" width="11.42578125" style="1"/>
  </cols>
  <sheetData>
    <row r="1" spans="1:148" ht="18.75" x14ac:dyDescent="0.2">
      <c r="B1" s="209" t="s">
        <v>3</v>
      </c>
      <c r="C1" s="209"/>
      <c r="D1" s="209"/>
      <c r="E1" s="209"/>
      <c r="F1" s="209"/>
      <c r="G1" s="209"/>
      <c r="H1" s="209"/>
      <c r="I1" s="209"/>
      <c r="J1" s="209"/>
      <c r="K1" s="153" t="s">
        <v>34</v>
      </c>
      <c r="L1" s="152" t="s">
        <v>42</v>
      </c>
      <c r="M1" s="22"/>
      <c r="N1" s="22"/>
      <c r="O1" s="22"/>
      <c r="P1" s="22"/>
      <c r="Q1" s="22"/>
      <c r="R1" s="22"/>
      <c r="S1" s="22"/>
      <c r="T1" s="22"/>
      <c r="U1" s="3"/>
    </row>
    <row r="2" spans="1:148" ht="18.75" x14ac:dyDescent="0.2">
      <c r="B2" s="28"/>
      <c r="C2" s="71"/>
      <c r="D2" s="27"/>
      <c r="E2" s="27"/>
      <c r="F2" s="27"/>
      <c r="G2" s="27"/>
      <c r="H2" s="27"/>
      <c r="I2" s="27"/>
      <c r="J2" s="27"/>
      <c r="K2" s="153" t="s">
        <v>35</v>
      </c>
      <c r="L2" s="157">
        <v>3</v>
      </c>
      <c r="M2" s="4"/>
      <c r="N2" s="4"/>
      <c r="O2" s="4"/>
      <c r="P2" s="4"/>
      <c r="Q2" s="4"/>
      <c r="R2" s="4"/>
      <c r="S2" s="4"/>
      <c r="T2" s="4"/>
    </row>
    <row r="3" spans="1:148" ht="18.75" x14ac:dyDescent="0.2">
      <c r="B3" s="209" t="s">
        <v>41</v>
      </c>
      <c r="C3" s="209"/>
      <c r="D3" s="209"/>
      <c r="E3" s="209"/>
      <c r="F3" s="209"/>
      <c r="G3" s="209"/>
      <c r="H3" s="209"/>
      <c r="I3" s="209"/>
      <c r="J3" s="209"/>
      <c r="K3" s="153" t="s">
        <v>36</v>
      </c>
      <c r="L3" s="160">
        <v>43944</v>
      </c>
      <c r="M3" s="22"/>
      <c r="N3" s="22"/>
      <c r="O3" s="22"/>
      <c r="P3" s="22"/>
      <c r="Q3" s="22"/>
      <c r="R3" s="22"/>
      <c r="S3" s="22"/>
      <c r="T3" s="64"/>
      <c r="U3" s="64"/>
      <c r="V3" s="64"/>
      <c r="W3" s="64"/>
      <c r="X3" s="64"/>
      <c r="Y3" s="64"/>
      <c r="Z3" s="64"/>
      <c r="AA3" s="64"/>
      <c r="AB3" s="64"/>
      <c r="AC3" s="64"/>
      <c r="AD3" s="64"/>
      <c r="AE3" s="64"/>
      <c r="AF3" s="64"/>
      <c r="AG3" s="64"/>
      <c r="AH3" s="64"/>
    </row>
    <row r="4" spans="1:148" ht="25.5" customHeight="1" x14ac:dyDescent="0.2">
      <c r="B4" s="28"/>
      <c r="C4" s="28"/>
      <c r="D4" s="28"/>
      <c r="F4" s="28"/>
      <c r="G4" s="28"/>
      <c r="H4" s="28"/>
      <c r="I4" s="28"/>
      <c r="J4" s="28"/>
      <c r="K4" s="153" t="s">
        <v>37</v>
      </c>
      <c r="L4" s="158" t="s">
        <v>203</v>
      </c>
      <c r="P4" s="64"/>
      <c r="Q4" s="64"/>
      <c r="R4" s="64"/>
      <c r="S4" s="64"/>
      <c r="T4" s="64"/>
      <c r="U4" s="64"/>
      <c r="V4" s="64"/>
      <c r="W4" s="64"/>
      <c r="X4" s="64"/>
      <c r="Y4" s="64"/>
      <c r="Z4" s="64"/>
      <c r="AA4" s="64"/>
      <c r="AB4" s="64"/>
      <c r="AC4" s="64"/>
      <c r="AD4" s="64"/>
      <c r="AE4" s="64"/>
      <c r="AF4" s="64"/>
      <c r="AG4" s="64"/>
      <c r="AH4" s="64"/>
    </row>
    <row r="5" spans="1:148" hidden="1" x14ac:dyDescent="0.2"/>
    <row r="6" spans="1:148" ht="13.5" hidden="1" thickBot="1" x14ac:dyDescent="0.25"/>
    <row r="7" spans="1:148" ht="12.75" customHeight="1" thickBot="1" x14ac:dyDescent="0.25">
      <c r="K7" s="2"/>
      <c r="L7" s="2"/>
      <c r="P7" s="64"/>
      <c r="Q7" s="64"/>
      <c r="R7" s="64"/>
      <c r="S7" s="64"/>
      <c r="T7" s="64"/>
      <c r="U7" s="64"/>
      <c r="V7" s="64"/>
      <c r="W7" s="64"/>
      <c r="X7" s="64"/>
      <c r="Y7" s="64"/>
      <c r="Z7" s="64"/>
      <c r="AA7" s="64"/>
      <c r="AB7" s="64"/>
      <c r="AC7" s="64"/>
      <c r="AD7" s="64"/>
      <c r="AE7" s="64"/>
      <c r="AF7" s="64"/>
      <c r="AG7" s="64"/>
      <c r="AH7" s="64"/>
    </row>
    <row r="8" spans="1:148" ht="81" customHeight="1" thickBot="1" x14ac:dyDescent="0.25">
      <c r="B8" s="212" t="s">
        <v>43</v>
      </c>
      <c r="C8" s="213"/>
      <c r="D8" s="62" t="s">
        <v>59</v>
      </c>
      <c r="E8" s="65" t="s">
        <v>45</v>
      </c>
      <c r="F8" s="210" t="str">
        <f>IFERROR(VLOOKUP(D8,TABLA2,2,0),"")</f>
        <v>Docencia
Investigacion e innovación
Extensión y proyección social
Administracion institucional</v>
      </c>
      <c r="G8" s="211"/>
      <c r="H8" s="67" t="s">
        <v>47</v>
      </c>
      <c r="I8" s="214" t="s">
        <v>220</v>
      </c>
      <c r="J8" s="214"/>
      <c r="K8" s="70" t="s">
        <v>13</v>
      </c>
      <c r="L8" s="357">
        <v>43031</v>
      </c>
      <c r="M8" s="63"/>
      <c r="N8" s="63"/>
      <c r="O8" s="63"/>
      <c r="P8" s="64"/>
      <c r="Q8" s="72"/>
      <c r="R8" s="64"/>
      <c r="S8" s="64"/>
      <c r="T8" s="64"/>
      <c r="U8" s="64"/>
      <c r="V8" s="64"/>
      <c r="W8" s="64"/>
      <c r="X8" s="64"/>
      <c r="Y8" s="64"/>
      <c r="Z8" s="64"/>
      <c r="AA8" s="64"/>
      <c r="AB8" s="64"/>
      <c r="AC8" s="64"/>
      <c r="AD8" s="64"/>
      <c r="AE8" s="64"/>
      <c r="AF8" s="64"/>
      <c r="AG8" s="64"/>
      <c r="AH8" s="64"/>
      <c r="EQ8" s="61" t="s">
        <v>49</v>
      </c>
      <c r="ER8" s="61" t="s">
        <v>50</v>
      </c>
    </row>
    <row r="9" spans="1:148" s="7" customFormat="1" ht="17.25" customHeight="1" thickBot="1" x14ac:dyDescent="0.25">
      <c r="A9" s="9"/>
      <c r="B9" s="9"/>
      <c r="C9" s="8"/>
      <c r="D9" s="8"/>
      <c r="E9" s="8"/>
      <c r="F9" s="8"/>
      <c r="G9" s="8"/>
      <c r="H9" s="8"/>
      <c r="I9" s="9"/>
      <c r="J9" s="5"/>
      <c r="K9" s="5"/>
      <c r="L9" s="5"/>
      <c r="M9" s="5"/>
      <c r="N9" s="5"/>
      <c r="O9" s="5"/>
      <c r="P9" s="64"/>
      <c r="Q9" s="64"/>
      <c r="R9" s="64"/>
      <c r="S9" s="64"/>
      <c r="T9" s="64"/>
      <c r="U9" s="64"/>
      <c r="V9" s="64"/>
      <c r="W9" s="64"/>
      <c r="X9" s="64"/>
      <c r="Y9" s="64"/>
      <c r="Z9" s="64"/>
      <c r="AA9" s="64"/>
      <c r="AB9" s="64"/>
      <c r="AC9" s="64"/>
      <c r="AD9" s="64"/>
      <c r="AE9" s="64"/>
      <c r="AF9" s="64"/>
      <c r="AG9" s="64"/>
      <c r="AH9" s="64"/>
      <c r="EQ9" s="56" t="s">
        <v>214</v>
      </c>
      <c r="ER9" s="57" t="s">
        <v>215</v>
      </c>
    </row>
    <row r="10" spans="1:148" s="7" customFormat="1" ht="28.5" customHeight="1" thickBot="1" x14ac:dyDescent="0.25">
      <c r="B10" s="192" t="s">
        <v>38</v>
      </c>
      <c r="C10" s="193"/>
      <c r="D10" s="193"/>
      <c r="E10" s="193"/>
      <c r="F10" s="193"/>
      <c r="G10" s="203" t="s">
        <v>39</v>
      </c>
      <c r="H10" s="204"/>
      <c r="I10" s="205"/>
      <c r="J10" s="206" t="s">
        <v>40</v>
      </c>
      <c r="K10" s="207"/>
      <c r="L10" s="208"/>
      <c r="P10" s="64"/>
      <c r="Q10" s="64"/>
      <c r="R10" s="64"/>
      <c r="S10" s="64"/>
      <c r="T10" s="64"/>
      <c r="U10" s="64"/>
      <c r="V10" s="64"/>
      <c r="W10" s="64"/>
      <c r="X10" s="64"/>
      <c r="Y10" s="64"/>
      <c r="Z10" s="64"/>
      <c r="AA10" s="64"/>
      <c r="AB10" s="64"/>
      <c r="AC10" s="64"/>
      <c r="AD10" s="64"/>
      <c r="AE10" s="64"/>
      <c r="AF10" s="64"/>
      <c r="AG10" s="64"/>
      <c r="AH10" s="64"/>
      <c r="EQ10" s="56" t="s">
        <v>216</v>
      </c>
      <c r="ER10" s="57" t="s">
        <v>215</v>
      </c>
    </row>
    <row r="11" spans="1:148" s="7" customFormat="1" ht="15.75" customHeight="1" x14ac:dyDescent="0.2">
      <c r="A11" s="24"/>
      <c r="B11" s="198" t="s">
        <v>9</v>
      </c>
      <c r="C11" s="190" t="s">
        <v>10</v>
      </c>
      <c r="D11" s="201" t="s">
        <v>5</v>
      </c>
      <c r="E11" s="201" t="s">
        <v>33</v>
      </c>
      <c r="F11" s="201" t="s">
        <v>48</v>
      </c>
      <c r="G11" s="194" t="s">
        <v>11</v>
      </c>
      <c r="H11" s="194" t="s">
        <v>17</v>
      </c>
      <c r="I11" s="196" t="s">
        <v>16</v>
      </c>
      <c r="J11" s="190" t="s">
        <v>29</v>
      </c>
      <c r="K11" s="190"/>
      <c r="L11" s="191"/>
      <c r="P11" s="64"/>
      <c r="Q11" s="64"/>
      <c r="R11" s="64"/>
      <c r="S11" s="64"/>
      <c r="T11" s="64"/>
      <c r="U11" s="64"/>
      <c r="V11" s="64"/>
      <c r="W11" s="64"/>
      <c r="X11" s="64"/>
      <c r="Y11" s="64"/>
      <c r="Z11" s="64"/>
      <c r="AA11" s="64"/>
      <c r="AB11" s="64"/>
      <c r="AC11" s="64"/>
      <c r="AD11" s="64"/>
      <c r="AE11" s="64"/>
      <c r="AF11" s="64"/>
      <c r="AG11" s="64"/>
      <c r="AH11" s="64"/>
      <c r="EQ11" s="56" t="s">
        <v>217</v>
      </c>
      <c r="ER11" s="57" t="s">
        <v>218</v>
      </c>
    </row>
    <row r="12" spans="1:148" s="7" customFormat="1" ht="33" customHeight="1" thickBot="1" x14ac:dyDescent="0.25">
      <c r="A12" s="25"/>
      <c r="B12" s="199"/>
      <c r="C12" s="200"/>
      <c r="D12" s="202"/>
      <c r="E12" s="202"/>
      <c r="F12" s="202"/>
      <c r="G12" s="195"/>
      <c r="H12" s="195"/>
      <c r="I12" s="197"/>
      <c r="J12" s="161" t="s">
        <v>20</v>
      </c>
      <c r="K12" s="48" t="s">
        <v>21</v>
      </c>
      <c r="L12" s="49" t="s">
        <v>22</v>
      </c>
      <c r="P12" s="64"/>
      <c r="Q12" s="64"/>
      <c r="R12" s="64"/>
      <c r="S12" s="64"/>
      <c r="EQ12" s="56" t="s">
        <v>219</v>
      </c>
      <c r="ER12" s="57" t="s">
        <v>218</v>
      </c>
    </row>
    <row r="13" spans="1:148" s="172" customFormat="1" ht="240" x14ac:dyDescent="0.25">
      <c r="A13" s="33">
        <f>COUNTIF($E$11:E13,"Información")</f>
        <v>1</v>
      </c>
      <c r="B13" s="166">
        <v>1</v>
      </c>
      <c r="C13" s="167" t="s">
        <v>221</v>
      </c>
      <c r="D13" s="167" t="s">
        <v>222</v>
      </c>
      <c r="E13" s="168" t="s">
        <v>116</v>
      </c>
      <c r="F13" s="169" t="s">
        <v>223</v>
      </c>
      <c r="G13" s="169" t="s">
        <v>224</v>
      </c>
      <c r="H13" s="169" t="s">
        <v>225</v>
      </c>
      <c r="I13" s="170" t="s">
        <v>226</v>
      </c>
      <c r="J13" s="169" t="s">
        <v>227</v>
      </c>
      <c r="K13" s="169" t="s">
        <v>227</v>
      </c>
      <c r="L13" s="171"/>
      <c r="P13" s="173"/>
      <c r="Q13" s="173"/>
      <c r="R13" s="173"/>
      <c r="S13" s="173"/>
      <c r="EQ13" s="56" t="s">
        <v>51</v>
      </c>
      <c r="ER13" s="57" t="s">
        <v>46</v>
      </c>
    </row>
    <row r="14" spans="1:148" s="172" customFormat="1" ht="105" x14ac:dyDescent="0.2">
      <c r="A14" s="33">
        <f>COUNTIF($E$11:E14,"Información")</f>
        <v>2</v>
      </c>
      <c r="B14" s="166">
        <v>2</v>
      </c>
      <c r="C14" s="167" t="s">
        <v>228</v>
      </c>
      <c r="D14" s="174" t="s">
        <v>229</v>
      </c>
      <c r="E14" s="168" t="s">
        <v>116</v>
      </c>
      <c r="F14" s="175" t="s">
        <v>223</v>
      </c>
      <c r="G14" s="169" t="s">
        <v>230</v>
      </c>
      <c r="H14" s="169" t="s">
        <v>231</v>
      </c>
      <c r="I14" s="170" t="s">
        <v>232</v>
      </c>
      <c r="J14" s="175" t="s">
        <v>227</v>
      </c>
      <c r="K14" s="175" t="s">
        <v>227</v>
      </c>
      <c r="L14" s="175"/>
      <c r="EQ14" s="56" t="s">
        <v>52</v>
      </c>
      <c r="ER14" s="57" t="s">
        <v>46</v>
      </c>
    </row>
    <row r="15" spans="1:148" s="172" customFormat="1" ht="51" x14ac:dyDescent="0.2">
      <c r="A15" s="33">
        <f>COUNTIF($E$11:E15,"Información")</f>
        <v>3</v>
      </c>
      <c r="B15" s="166">
        <v>3</v>
      </c>
      <c r="C15" s="167" t="s">
        <v>233</v>
      </c>
      <c r="D15" s="167" t="s">
        <v>234</v>
      </c>
      <c r="E15" s="168" t="s">
        <v>116</v>
      </c>
      <c r="F15" s="175" t="s">
        <v>223</v>
      </c>
      <c r="G15" s="175" t="s">
        <v>223</v>
      </c>
      <c r="H15" s="175" t="s">
        <v>223</v>
      </c>
      <c r="I15" s="170" t="s">
        <v>235</v>
      </c>
      <c r="J15" s="175" t="s">
        <v>236</v>
      </c>
      <c r="K15" s="175" t="s">
        <v>236</v>
      </c>
      <c r="L15" s="175"/>
      <c r="EQ15" s="56" t="s">
        <v>53</v>
      </c>
      <c r="ER15" s="57" t="s">
        <v>46</v>
      </c>
    </row>
    <row r="16" spans="1:148" s="172" customFormat="1" ht="165" x14ac:dyDescent="0.2">
      <c r="A16" s="33">
        <f>COUNTIF($E$11:E16,"Información")</f>
        <v>4</v>
      </c>
      <c r="B16" s="166">
        <v>4</v>
      </c>
      <c r="C16" s="176" t="s">
        <v>237</v>
      </c>
      <c r="D16" s="176" t="s">
        <v>238</v>
      </c>
      <c r="E16" s="177" t="s">
        <v>116</v>
      </c>
      <c r="F16" s="175" t="s">
        <v>223</v>
      </c>
      <c r="G16" s="169" t="s">
        <v>239</v>
      </c>
      <c r="H16" s="169" t="s">
        <v>239</v>
      </c>
      <c r="I16" s="178" t="s">
        <v>240</v>
      </c>
      <c r="J16" s="175" t="s">
        <v>227</v>
      </c>
      <c r="K16" s="175" t="s">
        <v>227</v>
      </c>
      <c r="L16" s="175"/>
      <c r="EQ16" s="56" t="s">
        <v>54</v>
      </c>
      <c r="ER16" s="57" t="s">
        <v>46</v>
      </c>
    </row>
    <row r="17" spans="1:148" s="172" customFormat="1" ht="195" x14ac:dyDescent="0.2">
      <c r="A17" s="33">
        <f>COUNTIF($E$11:E17,"Información")</f>
        <v>5</v>
      </c>
      <c r="B17" s="166">
        <v>5</v>
      </c>
      <c r="C17" s="176" t="s">
        <v>241</v>
      </c>
      <c r="D17" s="176" t="s">
        <v>242</v>
      </c>
      <c r="E17" s="177" t="s">
        <v>116</v>
      </c>
      <c r="F17" s="175" t="s">
        <v>223</v>
      </c>
      <c r="G17" s="169" t="s">
        <v>239</v>
      </c>
      <c r="H17" s="169" t="s">
        <v>239</v>
      </c>
      <c r="I17" s="178" t="s">
        <v>243</v>
      </c>
      <c r="J17" s="175" t="s">
        <v>227</v>
      </c>
      <c r="K17" s="175" t="s">
        <v>227</v>
      </c>
      <c r="L17" s="175"/>
      <c r="EQ17" s="56" t="s">
        <v>55</v>
      </c>
      <c r="ER17" s="57" t="s">
        <v>46</v>
      </c>
    </row>
    <row r="18" spans="1:148" s="172" customFormat="1" ht="210" x14ac:dyDescent="0.2">
      <c r="A18" s="33">
        <f>COUNTIF($E$11:E18,"Información")</f>
        <v>6</v>
      </c>
      <c r="B18" s="166">
        <v>6</v>
      </c>
      <c r="C18" s="176" t="s">
        <v>244</v>
      </c>
      <c r="D18" s="176" t="s">
        <v>245</v>
      </c>
      <c r="E18" s="177" t="s">
        <v>116</v>
      </c>
      <c r="F18" s="175" t="s">
        <v>223</v>
      </c>
      <c r="G18" s="169" t="s">
        <v>225</v>
      </c>
      <c r="H18" s="169" t="s">
        <v>225</v>
      </c>
      <c r="I18" s="178" t="s">
        <v>246</v>
      </c>
      <c r="J18" s="175" t="s">
        <v>362</v>
      </c>
      <c r="K18" s="175" t="s">
        <v>227</v>
      </c>
      <c r="L18" s="175"/>
      <c r="EQ18" s="56" t="s">
        <v>44</v>
      </c>
      <c r="ER18" s="57" t="s">
        <v>46</v>
      </c>
    </row>
    <row r="19" spans="1:148" s="172" customFormat="1" ht="135" x14ac:dyDescent="0.2">
      <c r="A19" s="33">
        <f>COUNTIF($E$11:E19,"Información")</f>
        <v>7</v>
      </c>
      <c r="B19" s="166">
        <v>7</v>
      </c>
      <c r="C19" s="176" t="s">
        <v>247</v>
      </c>
      <c r="D19" s="176" t="s">
        <v>248</v>
      </c>
      <c r="E19" s="177" t="s">
        <v>116</v>
      </c>
      <c r="F19" s="179" t="s">
        <v>223</v>
      </c>
      <c r="G19" s="169" t="s">
        <v>225</v>
      </c>
      <c r="H19" s="169" t="s">
        <v>249</v>
      </c>
      <c r="I19" s="178" t="s">
        <v>250</v>
      </c>
      <c r="J19" s="175" t="s">
        <v>227</v>
      </c>
      <c r="K19" s="175" t="s">
        <v>227</v>
      </c>
      <c r="L19" s="175"/>
      <c r="EQ19" s="56" t="s">
        <v>56</v>
      </c>
      <c r="ER19" s="57" t="s">
        <v>46</v>
      </c>
    </row>
    <row r="20" spans="1:148" s="172" customFormat="1" ht="120" x14ac:dyDescent="0.2">
      <c r="A20" s="33">
        <f>COUNTIF($E$11:E20,"Información")</f>
        <v>8</v>
      </c>
      <c r="B20" s="166">
        <v>8</v>
      </c>
      <c r="C20" s="176" t="s">
        <v>251</v>
      </c>
      <c r="D20" s="177" t="s">
        <v>252</v>
      </c>
      <c r="E20" s="177" t="s">
        <v>116</v>
      </c>
      <c r="F20" s="179" t="s">
        <v>223</v>
      </c>
      <c r="G20" s="169" t="s">
        <v>253</v>
      </c>
      <c r="H20" s="175" t="s">
        <v>254</v>
      </c>
      <c r="I20" s="178" t="s">
        <v>255</v>
      </c>
      <c r="J20" s="175" t="s">
        <v>227</v>
      </c>
      <c r="K20" s="175" t="s">
        <v>227</v>
      </c>
      <c r="L20" s="180"/>
      <c r="EQ20" s="56" t="s">
        <v>57</v>
      </c>
      <c r="ER20" s="57" t="s">
        <v>46</v>
      </c>
    </row>
    <row r="21" spans="1:148" s="172" customFormat="1" ht="150" x14ac:dyDescent="0.2">
      <c r="A21" s="33">
        <f>COUNTIF($E$11:E21,"Información")</f>
        <v>9</v>
      </c>
      <c r="B21" s="166">
        <v>9</v>
      </c>
      <c r="C21" s="176" t="s">
        <v>256</v>
      </c>
      <c r="D21" s="176" t="s">
        <v>257</v>
      </c>
      <c r="E21" s="177" t="s">
        <v>116</v>
      </c>
      <c r="F21" s="179" t="s">
        <v>223</v>
      </c>
      <c r="G21" s="179" t="s">
        <v>258</v>
      </c>
      <c r="H21" s="179" t="s">
        <v>258</v>
      </c>
      <c r="I21" s="178" t="s">
        <v>259</v>
      </c>
      <c r="J21" s="175" t="s">
        <v>227</v>
      </c>
      <c r="K21" s="175" t="s">
        <v>227</v>
      </c>
      <c r="L21" s="175"/>
      <c r="EQ21" s="56" t="s">
        <v>58</v>
      </c>
      <c r="ER21" s="57" t="s">
        <v>46</v>
      </c>
    </row>
    <row r="22" spans="1:148" s="172" customFormat="1" ht="90" x14ac:dyDescent="0.2">
      <c r="A22" s="33">
        <f>COUNTIF($E$11:E22,"Información")</f>
        <v>10</v>
      </c>
      <c r="B22" s="166">
        <v>10</v>
      </c>
      <c r="C22" s="176" t="s">
        <v>260</v>
      </c>
      <c r="D22" s="176" t="s">
        <v>261</v>
      </c>
      <c r="E22" s="177" t="s">
        <v>116</v>
      </c>
      <c r="F22" s="179" t="s">
        <v>223</v>
      </c>
      <c r="G22" s="179" t="s">
        <v>262</v>
      </c>
      <c r="H22" s="179" t="s">
        <v>262</v>
      </c>
      <c r="I22" s="178" t="s">
        <v>263</v>
      </c>
      <c r="J22" s="175"/>
      <c r="K22" s="175" t="s">
        <v>227</v>
      </c>
      <c r="L22" s="175"/>
      <c r="EQ22" s="56" t="s">
        <v>59</v>
      </c>
      <c r="ER22" s="57" t="s">
        <v>46</v>
      </c>
    </row>
    <row r="23" spans="1:148" s="172" customFormat="1" ht="270" x14ac:dyDescent="0.2">
      <c r="A23" s="33">
        <f>COUNTIF($E$11:E23,"Información")</f>
        <v>11</v>
      </c>
      <c r="B23" s="166">
        <v>11</v>
      </c>
      <c r="C23" s="176" t="s">
        <v>264</v>
      </c>
      <c r="D23" s="176" t="s">
        <v>265</v>
      </c>
      <c r="E23" s="177" t="s">
        <v>116</v>
      </c>
      <c r="F23" s="179" t="s">
        <v>223</v>
      </c>
      <c r="G23" s="170" t="s">
        <v>266</v>
      </c>
      <c r="H23" s="170" t="s">
        <v>266</v>
      </c>
      <c r="I23" s="178" t="s">
        <v>267</v>
      </c>
      <c r="J23" s="175" t="s">
        <v>227</v>
      </c>
      <c r="K23" s="175" t="s">
        <v>227</v>
      </c>
      <c r="L23" s="175"/>
      <c r="EQ23" s="54" t="s">
        <v>60</v>
      </c>
      <c r="ER23" s="57" t="s">
        <v>61</v>
      </c>
    </row>
    <row r="24" spans="1:148" s="172" customFormat="1" ht="195" x14ac:dyDescent="0.2">
      <c r="A24" s="33">
        <f>COUNTIF($E$11:E24,"Información")</f>
        <v>12</v>
      </c>
      <c r="B24" s="166">
        <v>12</v>
      </c>
      <c r="C24" s="176" t="s">
        <v>268</v>
      </c>
      <c r="D24" s="176" t="s">
        <v>269</v>
      </c>
      <c r="E24" s="177" t="s">
        <v>116</v>
      </c>
      <c r="F24" s="179" t="s">
        <v>223</v>
      </c>
      <c r="G24" s="181" t="s">
        <v>270</v>
      </c>
      <c r="H24" s="181" t="s">
        <v>270</v>
      </c>
      <c r="I24" s="178" t="s">
        <v>271</v>
      </c>
      <c r="J24" s="175" t="s">
        <v>227</v>
      </c>
      <c r="K24" s="175" t="s">
        <v>227</v>
      </c>
      <c r="L24" s="175"/>
      <c r="EQ24" s="54" t="s">
        <v>62</v>
      </c>
      <c r="ER24" s="55" t="s">
        <v>61</v>
      </c>
    </row>
    <row r="25" spans="1:148" s="172" customFormat="1" ht="195" x14ac:dyDescent="0.2">
      <c r="A25" s="33">
        <f>COUNTIF($E$11:E25,"Información")</f>
        <v>13</v>
      </c>
      <c r="B25" s="166">
        <v>13</v>
      </c>
      <c r="C25" s="176" t="s">
        <v>272</v>
      </c>
      <c r="D25" s="176" t="s">
        <v>273</v>
      </c>
      <c r="E25" s="177" t="s">
        <v>116</v>
      </c>
      <c r="F25" s="179" t="s">
        <v>223</v>
      </c>
      <c r="G25" s="181" t="s">
        <v>270</v>
      </c>
      <c r="H25" s="181" t="s">
        <v>270</v>
      </c>
      <c r="I25" s="178" t="s">
        <v>274</v>
      </c>
      <c r="J25" s="175"/>
      <c r="K25" s="175" t="s">
        <v>227</v>
      </c>
      <c r="L25" s="175"/>
      <c r="EQ25" s="54" t="s">
        <v>63</v>
      </c>
      <c r="ER25" s="57" t="s">
        <v>64</v>
      </c>
    </row>
    <row r="26" spans="1:148" s="172" customFormat="1" ht="150" x14ac:dyDescent="0.2">
      <c r="A26" s="33">
        <f>COUNTIF($E$11:E26,"Información")</f>
        <v>14</v>
      </c>
      <c r="B26" s="166">
        <v>14</v>
      </c>
      <c r="C26" s="176" t="s">
        <v>275</v>
      </c>
      <c r="D26" s="176" t="s">
        <v>276</v>
      </c>
      <c r="E26" s="177" t="s">
        <v>116</v>
      </c>
      <c r="F26" s="179" t="s">
        <v>223</v>
      </c>
      <c r="G26" s="181" t="s">
        <v>277</v>
      </c>
      <c r="H26" s="181" t="s">
        <v>277</v>
      </c>
      <c r="I26" s="178" t="s">
        <v>278</v>
      </c>
      <c r="J26" s="175" t="s">
        <v>227</v>
      </c>
      <c r="K26" s="175" t="s">
        <v>227</v>
      </c>
      <c r="L26" s="175"/>
      <c r="EQ26" s="54" t="s">
        <v>65</v>
      </c>
      <c r="ER26" s="57" t="s">
        <v>66</v>
      </c>
    </row>
    <row r="27" spans="1:148" s="172" customFormat="1" ht="150" x14ac:dyDescent="0.2">
      <c r="A27" s="33">
        <f>COUNTIF($E$11:E27,"Información")</f>
        <v>15</v>
      </c>
      <c r="B27" s="166">
        <v>15</v>
      </c>
      <c r="C27" s="176" t="s">
        <v>279</v>
      </c>
      <c r="D27" s="176" t="s">
        <v>280</v>
      </c>
      <c r="E27" s="177" t="s">
        <v>116</v>
      </c>
      <c r="F27" s="179" t="s">
        <v>223</v>
      </c>
      <c r="G27" s="181" t="s">
        <v>281</v>
      </c>
      <c r="H27" s="181" t="s">
        <v>281</v>
      </c>
      <c r="I27" s="178" t="s">
        <v>282</v>
      </c>
      <c r="J27" s="175" t="s">
        <v>227</v>
      </c>
      <c r="K27" s="175" t="s">
        <v>227</v>
      </c>
      <c r="L27" s="175"/>
      <c r="EQ27" s="54" t="s">
        <v>67</v>
      </c>
      <c r="ER27" s="57" t="s">
        <v>68</v>
      </c>
    </row>
    <row r="28" spans="1:148" s="172" customFormat="1" ht="195" x14ac:dyDescent="0.2">
      <c r="A28" s="33">
        <f>COUNTIF($E$11:E28,"Información")</f>
        <v>16</v>
      </c>
      <c r="B28" s="166">
        <v>16</v>
      </c>
      <c r="C28" s="176" t="s">
        <v>283</v>
      </c>
      <c r="D28" s="176" t="s">
        <v>284</v>
      </c>
      <c r="E28" s="177" t="s">
        <v>116</v>
      </c>
      <c r="F28" s="179" t="s">
        <v>223</v>
      </c>
      <c r="G28" s="181" t="s">
        <v>285</v>
      </c>
      <c r="H28" s="181" t="s">
        <v>286</v>
      </c>
      <c r="I28" s="178" t="s">
        <v>287</v>
      </c>
      <c r="J28" s="175" t="s">
        <v>227</v>
      </c>
      <c r="K28" s="175" t="s">
        <v>288</v>
      </c>
      <c r="L28" s="175"/>
      <c r="EQ28" s="54" t="s">
        <v>69</v>
      </c>
      <c r="ER28" s="57" t="s">
        <v>61</v>
      </c>
    </row>
    <row r="29" spans="1:148" s="172" customFormat="1" ht="315" x14ac:dyDescent="0.2">
      <c r="A29" s="33">
        <f>COUNTIF($E$11:E29,"Información")</f>
        <v>17</v>
      </c>
      <c r="B29" s="166">
        <v>17</v>
      </c>
      <c r="C29" s="182" t="s">
        <v>289</v>
      </c>
      <c r="D29" s="176" t="s">
        <v>290</v>
      </c>
      <c r="E29" s="177" t="s">
        <v>116</v>
      </c>
      <c r="F29" s="179" t="s">
        <v>223</v>
      </c>
      <c r="G29" s="181" t="s">
        <v>291</v>
      </c>
      <c r="H29" s="181" t="s">
        <v>291</v>
      </c>
      <c r="I29" s="178" t="s">
        <v>292</v>
      </c>
      <c r="J29" s="175" t="s">
        <v>227</v>
      </c>
      <c r="K29" s="175" t="s">
        <v>227</v>
      </c>
      <c r="L29" s="175"/>
      <c r="EQ29" s="54" t="s">
        <v>70</v>
      </c>
      <c r="ER29" s="57" t="s">
        <v>71</v>
      </c>
    </row>
    <row r="30" spans="1:148" s="172" customFormat="1" ht="135" x14ac:dyDescent="0.2">
      <c r="A30" s="33">
        <f>COUNTIF($E$11:E30,"Información")</f>
        <v>18</v>
      </c>
      <c r="B30" s="166">
        <v>18</v>
      </c>
      <c r="C30" s="176" t="s">
        <v>293</v>
      </c>
      <c r="D30" s="176" t="s">
        <v>294</v>
      </c>
      <c r="E30" s="177" t="s">
        <v>116</v>
      </c>
      <c r="F30" s="179" t="s">
        <v>223</v>
      </c>
      <c r="G30" s="169" t="s">
        <v>225</v>
      </c>
      <c r="H30" s="169" t="s">
        <v>225</v>
      </c>
      <c r="I30" s="181" t="s">
        <v>295</v>
      </c>
      <c r="J30" s="175" t="s">
        <v>227</v>
      </c>
      <c r="K30" s="175" t="s">
        <v>227</v>
      </c>
      <c r="L30" s="183"/>
      <c r="EQ30" s="54" t="s">
        <v>72</v>
      </c>
      <c r="ER30" s="57" t="s">
        <v>73</v>
      </c>
    </row>
    <row r="31" spans="1:148" s="172" customFormat="1" ht="60" x14ac:dyDescent="0.2">
      <c r="A31" s="33">
        <f>COUNTIF($E$11:E31,"Información")</f>
        <v>18</v>
      </c>
      <c r="B31" s="166">
        <v>19</v>
      </c>
      <c r="C31" s="176" t="s">
        <v>296</v>
      </c>
      <c r="D31" s="178" t="s">
        <v>297</v>
      </c>
      <c r="E31" s="177" t="s">
        <v>123</v>
      </c>
      <c r="F31" s="179" t="s">
        <v>298</v>
      </c>
      <c r="G31" s="179" t="s">
        <v>298</v>
      </c>
      <c r="H31" s="179" t="s">
        <v>299</v>
      </c>
      <c r="I31" s="175" t="s">
        <v>300</v>
      </c>
      <c r="J31" s="175" t="s">
        <v>236</v>
      </c>
      <c r="K31" s="175"/>
      <c r="L31" s="180"/>
      <c r="EQ31" s="54" t="s">
        <v>74</v>
      </c>
      <c r="ER31" s="57" t="s">
        <v>61</v>
      </c>
    </row>
    <row r="32" spans="1:148" s="172" customFormat="1" ht="60" x14ac:dyDescent="0.2">
      <c r="A32" s="33">
        <f>COUNTIF($E$11:E32,"Información")</f>
        <v>18</v>
      </c>
      <c r="B32" s="166">
        <v>20</v>
      </c>
      <c r="C32" s="176" t="s">
        <v>301</v>
      </c>
      <c r="D32" s="181" t="s">
        <v>302</v>
      </c>
      <c r="E32" s="177" t="s">
        <v>118</v>
      </c>
      <c r="F32" s="169" t="s">
        <v>303</v>
      </c>
      <c r="G32" s="169" t="s">
        <v>298</v>
      </c>
      <c r="H32" s="184" t="s">
        <v>299</v>
      </c>
      <c r="I32" s="184" t="s">
        <v>304</v>
      </c>
      <c r="J32" s="184" t="s">
        <v>236</v>
      </c>
      <c r="K32" s="185"/>
      <c r="L32" s="180"/>
      <c r="EQ32" s="54" t="s">
        <v>75</v>
      </c>
      <c r="ER32" s="57" t="s">
        <v>61</v>
      </c>
    </row>
    <row r="33" spans="1:148" s="172" customFormat="1" ht="60" x14ac:dyDescent="0.2">
      <c r="A33" s="33">
        <f>COUNTIF($E$11:E33,"Información")</f>
        <v>18</v>
      </c>
      <c r="B33" s="166">
        <v>21</v>
      </c>
      <c r="C33" s="176" t="s">
        <v>305</v>
      </c>
      <c r="D33" s="178" t="s">
        <v>306</v>
      </c>
      <c r="E33" s="177" t="s">
        <v>123</v>
      </c>
      <c r="F33" s="169" t="s">
        <v>298</v>
      </c>
      <c r="G33" s="169" t="s">
        <v>298</v>
      </c>
      <c r="H33" s="169" t="s">
        <v>299</v>
      </c>
      <c r="I33" s="184" t="s">
        <v>300</v>
      </c>
      <c r="J33" s="184" t="s">
        <v>236</v>
      </c>
      <c r="K33" s="184"/>
      <c r="L33" s="186"/>
      <c r="EQ33" s="54" t="s">
        <v>76</v>
      </c>
      <c r="ER33" s="57" t="s">
        <v>77</v>
      </c>
    </row>
    <row r="34" spans="1:148" s="172" customFormat="1" ht="60" x14ac:dyDescent="0.2">
      <c r="A34" s="33">
        <f>COUNTIF($E$11:E34,"Información")</f>
        <v>18</v>
      </c>
      <c r="B34" s="166">
        <v>22</v>
      </c>
      <c r="C34" s="176" t="s">
        <v>301</v>
      </c>
      <c r="D34" s="178" t="s">
        <v>307</v>
      </c>
      <c r="E34" s="177" t="s">
        <v>118</v>
      </c>
      <c r="F34" s="169" t="s">
        <v>298</v>
      </c>
      <c r="G34" s="169" t="s">
        <v>298</v>
      </c>
      <c r="H34" s="169" t="s">
        <v>299</v>
      </c>
      <c r="I34" s="184" t="s">
        <v>300</v>
      </c>
      <c r="J34" s="184" t="s">
        <v>236</v>
      </c>
      <c r="K34" s="184"/>
      <c r="L34" s="184"/>
      <c r="EQ34" s="54" t="s">
        <v>78</v>
      </c>
      <c r="ER34" s="57" t="s">
        <v>61</v>
      </c>
    </row>
    <row r="35" spans="1:148" s="172" customFormat="1" ht="60" x14ac:dyDescent="0.2">
      <c r="A35" s="33">
        <f>COUNTIF($E$11:E35,"Información")</f>
        <v>18</v>
      </c>
      <c r="B35" s="166">
        <v>23</v>
      </c>
      <c r="C35" s="176" t="s">
        <v>301</v>
      </c>
      <c r="D35" s="178" t="s">
        <v>308</v>
      </c>
      <c r="E35" s="177" t="s">
        <v>118</v>
      </c>
      <c r="F35" s="169" t="s">
        <v>298</v>
      </c>
      <c r="G35" s="169" t="s">
        <v>298</v>
      </c>
      <c r="H35" s="169" t="s">
        <v>299</v>
      </c>
      <c r="I35" s="184" t="s">
        <v>300</v>
      </c>
      <c r="J35" s="184" t="s">
        <v>236</v>
      </c>
      <c r="K35" s="184"/>
      <c r="L35" s="184"/>
      <c r="EQ35" s="58" t="s">
        <v>79</v>
      </c>
      <c r="ER35" s="57" t="s">
        <v>80</v>
      </c>
    </row>
    <row r="36" spans="1:148" s="172" customFormat="1" ht="63.75" x14ac:dyDescent="0.2">
      <c r="A36" s="33">
        <f>COUNTIF($E$11:E36,"Información")</f>
        <v>18</v>
      </c>
      <c r="B36" s="166">
        <v>24</v>
      </c>
      <c r="C36" s="176" t="s">
        <v>301</v>
      </c>
      <c r="D36" s="178" t="s">
        <v>309</v>
      </c>
      <c r="E36" s="177" t="s">
        <v>118</v>
      </c>
      <c r="F36" s="175" t="s">
        <v>298</v>
      </c>
      <c r="G36" s="175" t="s">
        <v>298</v>
      </c>
      <c r="H36" s="175" t="s">
        <v>299</v>
      </c>
      <c r="I36" s="184" t="s">
        <v>300</v>
      </c>
      <c r="J36" s="184" t="s">
        <v>236</v>
      </c>
      <c r="K36" s="184"/>
      <c r="L36" s="184"/>
      <c r="EQ36" s="54" t="s">
        <v>81</v>
      </c>
      <c r="ER36" s="59" t="s">
        <v>82</v>
      </c>
    </row>
    <row r="37" spans="1:148" s="172" customFormat="1" ht="165" x14ac:dyDescent="0.2">
      <c r="A37" s="33">
        <f>COUNTIF($E$11:E37,"Información")</f>
        <v>18</v>
      </c>
      <c r="B37" s="166">
        <v>25</v>
      </c>
      <c r="C37" s="167" t="s">
        <v>310</v>
      </c>
      <c r="D37" s="167" t="s">
        <v>311</v>
      </c>
      <c r="E37" s="177" t="s">
        <v>123</v>
      </c>
      <c r="F37" s="175" t="s">
        <v>312</v>
      </c>
      <c r="G37" s="175" t="s">
        <v>313</v>
      </c>
      <c r="H37" s="175" t="s">
        <v>314</v>
      </c>
      <c r="I37" s="175" t="s">
        <v>315</v>
      </c>
      <c r="J37" s="175" t="s">
        <v>236</v>
      </c>
      <c r="K37" s="175"/>
      <c r="L37" s="171"/>
      <c r="EQ37" s="54" t="s">
        <v>83</v>
      </c>
      <c r="ER37" s="57" t="s">
        <v>84</v>
      </c>
    </row>
    <row r="38" spans="1:148" s="172" customFormat="1" ht="225" x14ac:dyDescent="0.2">
      <c r="A38" s="33">
        <f>COUNTIF($E$11:E38,"Información")</f>
        <v>18</v>
      </c>
      <c r="B38" s="166">
        <v>26</v>
      </c>
      <c r="C38" s="167" t="s">
        <v>316</v>
      </c>
      <c r="D38" s="167" t="s">
        <v>317</v>
      </c>
      <c r="E38" s="177" t="s">
        <v>123</v>
      </c>
      <c r="F38" s="169" t="s">
        <v>312</v>
      </c>
      <c r="G38" s="169" t="s">
        <v>312</v>
      </c>
      <c r="H38" s="169" t="s">
        <v>314</v>
      </c>
      <c r="I38" s="169" t="s">
        <v>318</v>
      </c>
      <c r="J38" s="169" t="s">
        <v>236</v>
      </c>
      <c r="K38" s="169"/>
      <c r="L38" s="175"/>
      <c r="EQ38" s="54" t="s">
        <v>85</v>
      </c>
      <c r="ER38" s="60" t="s">
        <v>86</v>
      </c>
    </row>
    <row r="39" spans="1:148" s="172" customFormat="1" ht="90" x14ac:dyDescent="0.2">
      <c r="A39" s="33">
        <f>COUNTIF($E$11:E39,"Información")</f>
        <v>18</v>
      </c>
      <c r="B39" s="166">
        <v>27</v>
      </c>
      <c r="C39" s="176" t="s">
        <v>319</v>
      </c>
      <c r="D39" s="176" t="s">
        <v>320</v>
      </c>
      <c r="E39" s="177" t="s">
        <v>118</v>
      </c>
      <c r="F39" s="179" t="s">
        <v>223</v>
      </c>
      <c r="G39" s="175" t="s">
        <v>321</v>
      </c>
      <c r="H39" s="175" t="s">
        <v>262</v>
      </c>
      <c r="I39" s="175" t="s">
        <v>322</v>
      </c>
      <c r="J39" s="175" t="s">
        <v>236</v>
      </c>
      <c r="K39" s="175" t="s">
        <v>323</v>
      </c>
      <c r="L39" s="187"/>
      <c r="EQ39" s="58" t="s">
        <v>87</v>
      </c>
      <c r="ER39" s="57" t="s">
        <v>88</v>
      </c>
    </row>
    <row r="40" spans="1:148" s="172" customFormat="1" ht="90" x14ac:dyDescent="0.2">
      <c r="A40" s="33">
        <f>COUNTIF($E$11:E40,"Información")</f>
        <v>18</v>
      </c>
      <c r="B40" s="166">
        <v>28</v>
      </c>
      <c r="C40" s="176" t="s">
        <v>324</v>
      </c>
      <c r="D40" s="176" t="s">
        <v>325</v>
      </c>
      <c r="E40" s="177" t="s">
        <v>118</v>
      </c>
      <c r="F40" s="179" t="s">
        <v>223</v>
      </c>
      <c r="G40" s="175" t="s">
        <v>321</v>
      </c>
      <c r="H40" s="175" t="s">
        <v>262</v>
      </c>
      <c r="I40" s="175" t="s">
        <v>322</v>
      </c>
      <c r="J40" s="175" t="s">
        <v>236</v>
      </c>
      <c r="K40" s="175" t="s">
        <v>323</v>
      </c>
      <c r="L40" s="187"/>
      <c r="EQ40" s="54" t="s">
        <v>89</v>
      </c>
      <c r="ER40" s="57" t="s">
        <v>84</v>
      </c>
    </row>
    <row r="41" spans="1:148" s="172" customFormat="1" ht="90" x14ac:dyDescent="0.2">
      <c r="A41" s="33">
        <f>COUNTIF($E$11:E41,"Información")</f>
        <v>18</v>
      </c>
      <c r="B41" s="166">
        <v>29</v>
      </c>
      <c r="C41" s="176" t="s">
        <v>326</v>
      </c>
      <c r="D41" s="176" t="s">
        <v>327</v>
      </c>
      <c r="E41" s="177" t="s">
        <v>118</v>
      </c>
      <c r="F41" s="179" t="s">
        <v>223</v>
      </c>
      <c r="G41" s="175" t="s">
        <v>321</v>
      </c>
      <c r="H41" s="175" t="s">
        <v>262</v>
      </c>
      <c r="I41" s="175" t="s">
        <v>322</v>
      </c>
      <c r="J41" s="175" t="s">
        <v>236</v>
      </c>
      <c r="K41" s="175" t="s">
        <v>323</v>
      </c>
      <c r="L41" s="187"/>
      <c r="EQ41" s="54" t="s">
        <v>90</v>
      </c>
      <c r="ER41" s="59" t="s">
        <v>91</v>
      </c>
    </row>
    <row r="42" spans="1:148" s="172" customFormat="1" ht="105" x14ac:dyDescent="0.2">
      <c r="A42" s="33">
        <f>COUNTIF($E$11:E42,"Información")</f>
        <v>18</v>
      </c>
      <c r="B42" s="166">
        <v>30</v>
      </c>
      <c r="C42" s="176" t="s">
        <v>328</v>
      </c>
      <c r="D42" s="176" t="s">
        <v>329</v>
      </c>
      <c r="E42" s="177" t="s">
        <v>118</v>
      </c>
      <c r="F42" s="179" t="s">
        <v>223</v>
      </c>
      <c r="G42" s="175" t="s">
        <v>321</v>
      </c>
      <c r="H42" s="175" t="s">
        <v>262</v>
      </c>
      <c r="I42" s="175" t="s">
        <v>330</v>
      </c>
      <c r="J42" s="175" t="s">
        <v>236</v>
      </c>
      <c r="K42" s="175" t="s">
        <v>323</v>
      </c>
      <c r="L42" s="187"/>
      <c r="EQ42" s="54" t="s">
        <v>92</v>
      </c>
      <c r="ER42" s="57" t="s">
        <v>93</v>
      </c>
    </row>
    <row r="43" spans="1:148" s="172" customFormat="1" ht="105" x14ac:dyDescent="0.2">
      <c r="A43" s="33">
        <f>COUNTIF($E$11:E43,"Información")</f>
        <v>18</v>
      </c>
      <c r="B43" s="166">
        <v>31</v>
      </c>
      <c r="C43" s="176" t="s">
        <v>331</v>
      </c>
      <c r="D43" s="176" t="s">
        <v>332</v>
      </c>
      <c r="E43" s="177" t="s">
        <v>118</v>
      </c>
      <c r="F43" s="179" t="s">
        <v>223</v>
      </c>
      <c r="G43" s="175" t="s">
        <v>321</v>
      </c>
      <c r="H43" s="175" t="s">
        <v>262</v>
      </c>
      <c r="I43" s="175" t="s">
        <v>322</v>
      </c>
      <c r="J43" s="175" t="s">
        <v>236</v>
      </c>
      <c r="K43" s="175" t="s">
        <v>323</v>
      </c>
      <c r="L43" s="187"/>
      <c r="EQ43" s="58" t="s">
        <v>94</v>
      </c>
      <c r="ER43" s="57" t="s">
        <v>95</v>
      </c>
    </row>
    <row r="44" spans="1:148" s="172" customFormat="1" ht="90" x14ac:dyDescent="0.2">
      <c r="A44" s="33">
        <f>COUNTIF($E$11:E44,"Información")</f>
        <v>18</v>
      </c>
      <c r="B44" s="166">
        <v>32</v>
      </c>
      <c r="C44" s="176" t="s">
        <v>333</v>
      </c>
      <c r="D44" s="176" t="s">
        <v>334</v>
      </c>
      <c r="E44" s="177" t="s">
        <v>118</v>
      </c>
      <c r="F44" s="179" t="s">
        <v>223</v>
      </c>
      <c r="G44" s="175" t="s">
        <v>321</v>
      </c>
      <c r="H44" s="175" t="s">
        <v>262</v>
      </c>
      <c r="I44" s="175" t="s">
        <v>322</v>
      </c>
      <c r="J44" s="175" t="s">
        <v>236</v>
      </c>
      <c r="K44" s="175"/>
      <c r="L44" s="187"/>
      <c r="EQ44" s="58" t="s">
        <v>96</v>
      </c>
      <c r="ER44" s="57" t="s">
        <v>95</v>
      </c>
    </row>
    <row r="45" spans="1:148" s="172" customFormat="1" ht="90" x14ac:dyDescent="0.2">
      <c r="A45" s="33">
        <f>COUNTIF($E$11:E45,"Información")</f>
        <v>18</v>
      </c>
      <c r="B45" s="166">
        <v>33</v>
      </c>
      <c r="C45" s="176" t="s">
        <v>335</v>
      </c>
      <c r="D45" s="176" t="s">
        <v>336</v>
      </c>
      <c r="E45" s="177" t="s">
        <v>118</v>
      </c>
      <c r="F45" s="179" t="s">
        <v>223</v>
      </c>
      <c r="G45" s="175" t="s">
        <v>321</v>
      </c>
      <c r="H45" s="175" t="s">
        <v>262</v>
      </c>
      <c r="I45" s="175" t="s">
        <v>322</v>
      </c>
      <c r="J45" s="175" t="s">
        <v>236</v>
      </c>
      <c r="K45" s="175"/>
      <c r="L45" s="187"/>
      <c r="EQ45" s="58" t="s">
        <v>97</v>
      </c>
      <c r="ER45" s="57" t="s">
        <v>95</v>
      </c>
    </row>
    <row r="46" spans="1:148" s="172" customFormat="1" ht="90" x14ac:dyDescent="0.2">
      <c r="A46" s="33">
        <f>COUNTIF($E$11:E46,"Información")</f>
        <v>18</v>
      </c>
      <c r="B46" s="166">
        <v>34</v>
      </c>
      <c r="C46" s="176" t="s">
        <v>337</v>
      </c>
      <c r="D46" s="176" t="s">
        <v>338</v>
      </c>
      <c r="E46" s="177" t="s">
        <v>118</v>
      </c>
      <c r="F46" s="179" t="s">
        <v>223</v>
      </c>
      <c r="G46" s="175" t="s">
        <v>321</v>
      </c>
      <c r="H46" s="175" t="s">
        <v>339</v>
      </c>
      <c r="I46" s="175" t="s">
        <v>340</v>
      </c>
      <c r="J46" s="175" t="s">
        <v>236</v>
      </c>
      <c r="K46" s="175"/>
      <c r="L46" s="187"/>
      <c r="EQ46" s="58" t="s">
        <v>98</v>
      </c>
      <c r="ER46" s="57" t="s">
        <v>95</v>
      </c>
    </row>
    <row r="47" spans="1:148" s="172" customFormat="1" ht="135" x14ac:dyDescent="0.2">
      <c r="A47" s="33">
        <f>COUNTIF($E$11:E47,"Información")</f>
        <v>18</v>
      </c>
      <c r="B47" s="166">
        <v>35</v>
      </c>
      <c r="C47" s="176" t="s">
        <v>341</v>
      </c>
      <c r="D47" s="176" t="s">
        <v>342</v>
      </c>
      <c r="E47" s="177" t="s">
        <v>123</v>
      </c>
      <c r="F47" s="179" t="s">
        <v>223</v>
      </c>
      <c r="G47" s="175" t="s">
        <v>321</v>
      </c>
      <c r="H47" s="175" t="s">
        <v>321</v>
      </c>
      <c r="I47" s="175" t="s">
        <v>343</v>
      </c>
      <c r="J47" s="175" t="s">
        <v>227</v>
      </c>
      <c r="K47" s="175"/>
      <c r="L47" s="187"/>
      <c r="EQ47" s="58" t="s">
        <v>99</v>
      </c>
      <c r="ER47" s="57" t="s">
        <v>95</v>
      </c>
    </row>
    <row r="48" spans="1:148" s="172" customFormat="1" ht="210" x14ac:dyDescent="0.2">
      <c r="A48" s="33">
        <f>COUNTIF($E$11:E48,"Información")</f>
        <v>18</v>
      </c>
      <c r="B48" s="166">
        <v>36</v>
      </c>
      <c r="C48" s="176" t="s">
        <v>344</v>
      </c>
      <c r="D48" s="176" t="s">
        <v>345</v>
      </c>
      <c r="E48" s="177" t="s">
        <v>123</v>
      </c>
      <c r="F48" s="179" t="s">
        <v>223</v>
      </c>
      <c r="G48" s="175" t="s">
        <v>346</v>
      </c>
      <c r="H48" s="175" t="s">
        <v>347</v>
      </c>
      <c r="I48" s="181" t="s">
        <v>348</v>
      </c>
      <c r="J48" s="175" t="s">
        <v>227</v>
      </c>
      <c r="K48" s="175"/>
      <c r="L48" s="187"/>
      <c r="EQ48" s="58" t="s">
        <v>100</v>
      </c>
      <c r="ER48" s="57" t="s">
        <v>95</v>
      </c>
    </row>
    <row r="49" spans="1:148" s="172" customFormat="1" ht="165" x14ac:dyDescent="0.2">
      <c r="A49" s="33">
        <f>COUNTIF($E$11:E49,"Información")</f>
        <v>18</v>
      </c>
      <c r="B49" s="166">
        <v>37</v>
      </c>
      <c r="C49" s="176" t="s">
        <v>349</v>
      </c>
      <c r="D49" s="176" t="s">
        <v>350</v>
      </c>
      <c r="E49" s="177" t="s">
        <v>123</v>
      </c>
      <c r="F49" s="179" t="s">
        <v>223</v>
      </c>
      <c r="G49" s="175" t="s">
        <v>351</v>
      </c>
      <c r="H49" s="175" t="s">
        <v>352</v>
      </c>
      <c r="I49" s="181" t="s">
        <v>353</v>
      </c>
      <c r="J49" s="175" t="s">
        <v>227</v>
      </c>
      <c r="K49" s="175"/>
      <c r="L49" s="187"/>
      <c r="EQ49" s="54" t="s">
        <v>101</v>
      </c>
      <c r="ER49" s="57" t="s">
        <v>95</v>
      </c>
    </row>
    <row r="50" spans="1:148" s="172" customFormat="1" ht="120" x14ac:dyDescent="0.2">
      <c r="A50" s="33">
        <f>COUNTIF($E$11:E50,"Información")</f>
        <v>18</v>
      </c>
      <c r="B50" s="166">
        <v>38</v>
      </c>
      <c r="C50" s="176" t="s">
        <v>354</v>
      </c>
      <c r="D50" s="176" t="s">
        <v>355</v>
      </c>
      <c r="E50" s="177" t="s">
        <v>123</v>
      </c>
      <c r="F50" s="179" t="s">
        <v>223</v>
      </c>
      <c r="G50" s="175" t="s">
        <v>351</v>
      </c>
      <c r="H50" s="175" t="s">
        <v>352</v>
      </c>
      <c r="I50" s="175" t="s">
        <v>356</v>
      </c>
      <c r="J50" s="175" t="s">
        <v>227</v>
      </c>
      <c r="K50" s="175"/>
      <c r="L50" s="187"/>
      <c r="EQ50" s="54" t="s">
        <v>102</v>
      </c>
      <c r="ER50" s="57" t="s">
        <v>95</v>
      </c>
    </row>
    <row r="51" spans="1:148" s="172" customFormat="1" ht="210" x14ac:dyDescent="0.2">
      <c r="A51" s="33">
        <f>COUNTIF($E$11:E51,"Información")</f>
        <v>18</v>
      </c>
      <c r="B51" s="166">
        <v>39</v>
      </c>
      <c r="C51" s="176" t="s">
        <v>357</v>
      </c>
      <c r="D51" s="176" t="s">
        <v>358</v>
      </c>
      <c r="E51" s="177" t="s">
        <v>123</v>
      </c>
      <c r="F51" s="179" t="s">
        <v>223</v>
      </c>
      <c r="G51" s="175" t="s">
        <v>351</v>
      </c>
      <c r="H51" s="175" t="s">
        <v>352</v>
      </c>
      <c r="I51" s="175" t="s">
        <v>356</v>
      </c>
      <c r="J51" s="175" t="s">
        <v>227</v>
      </c>
      <c r="K51" s="175"/>
      <c r="L51" s="187"/>
      <c r="EQ51" s="7"/>
      <c r="ER51" s="7"/>
    </row>
    <row r="52" spans="1:148" s="172" customFormat="1" ht="105" x14ac:dyDescent="0.2">
      <c r="A52" s="33">
        <f>COUNTIF($E$11:E52,"Información")</f>
        <v>18</v>
      </c>
      <c r="B52" s="166">
        <v>40</v>
      </c>
      <c r="C52" s="176" t="s">
        <v>359</v>
      </c>
      <c r="D52" s="176" t="s">
        <v>360</v>
      </c>
      <c r="E52" s="177" t="s">
        <v>118</v>
      </c>
      <c r="F52" s="179" t="s">
        <v>361</v>
      </c>
      <c r="G52" s="175" t="s">
        <v>351</v>
      </c>
      <c r="H52" s="175" t="s">
        <v>352</v>
      </c>
      <c r="I52" s="175" t="s">
        <v>356</v>
      </c>
      <c r="J52" s="175" t="s">
        <v>227</v>
      </c>
      <c r="K52" s="175"/>
      <c r="L52" s="187"/>
      <c r="EQ52" s="7"/>
      <c r="ER52" s="7"/>
    </row>
    <row r="53" spans="1:148" s="172" customFormat="1" ht="210" x14ac:dyDescent="0.2">
      <c r="A53" s="33">
        <f>COUNTIF($E$11:E53,"Información")</f>
        <v>18</v>
      </c>
      <c r="B53" s="166">
        <v>41</v>
      </c>
      <c r="C53" s="167" t="str">
        <f>PROPER(C51)</f>
        <v>Equipo De Computo Laboratorio De Modelos 3</v>
      </c>
      <c r="D53" s="167" t="str">
        <f>PROPER(D51)</f>
        <v>2 Equipos Que Sirven Para La Implementación De Software Cam Y Cad,  Y El Manejo De Las 2 Impresoras 3D Y La Cortadora Laser Del Laboratorio De Modelos.
Enseñanza De Las Asignatura De "Técnicas Industriales", En El Programa De Tecnología Mecánica, Además De Las Múltiples Asesorías Y Visitas De Diversas Materias De Varias Carreras A Fines, Como Ingeniería Mecatrónica, Ingeniería Mecánica E Ingeniería Eléctrica</v>
      </c>
      <c r="E53" s="177" t="s">
        <v>123</v>
      </c>
      <c r="F53" s="167"/>
      <c r="G53" s="167" t="str">
        <f t="shared" ref="G53:I54" si="0">PROPER(G51)</f>
        <v>Tecnología Mecánica</v>
      </c>
      <c r="H53" s="167" t="str">
        <f t="shared" si="0"/>
        <v>Laboratorio De Modelos</v>
      </c>
      <c r="I53" s="167" t="str">
        <f t="shared" si="0"/>
        <v>Estudiantes, Profesores, Laboratorista, Director De Programa, Además De La Empresa Externa Que Realizo La Instrumentación.</v>
      </c>
      <c r="J53" s="175" t="s">
        <v>236</v>
      </c>
      <c r="K53" s="175"/>
      <c r="L53" s="187"/>
      <c r="EQ53" s="7"/>
      <c r="ER53" s="7"/>
    </row>
    <row r="54" spans="1:148" s="7" customFormat="1" ht="76.5" x14ac:dyDescent="0.2">
      <c r="A54" s="33">
        <f>COUNTIF($E$11:E54,"Información")</f>
        <v>18</v>
      </c>
      <c r="B54" s="163">
        <v>42</v>
      </c>
      <c r="C54" s="162" t="str">
        <f>PROPER(C52)</f>
        <v>Automation Studio</v>
      </c>
      <c r="D54" s="162" t="str">
        <f>PROPER(D52)</f>
        <v>Programa De Automatización Electroneumática.</v>
      </c>
      <c r="E54" s="10" t="s">
        <v>118</v>
      </c>
      <c r="F54" s="162" t="str">
        <f>PROPER(F52)</f>
        <v>Enseñanza De Las Asignaturas  "Electricidad Y Electrotecnia" Además De "Mecatrónica", En El Programa De Tecnología Mecánica</v>
      </c>
      <c r="G54" s="162" t="str">
        <f t="shared" si="0"/>
        <v>Tecnología Mecánica</v>
      </c>
      <c r="H54" s="162" t="str">
        <f t="shared" si="0"/>
        <v>Laboratorio De Modelos</v>
      </c>
      <c r="I54" s="162" t="str">
        <f t="shared" si="0"/>
        <v>Estudiantes, Profesores, Laboratorista, Director De Programa, Además De La Empresa Externa Que Realizo La Instrumentación.</v>
      </c>
      <c r="J54" s="164" t="s">
        <v>236</v>
      </c>
      <c r="K54" s="164"/>
      <c r="L54" s="165"/>
    </row>
    <row r="55" spans="1:148" s="7" customFormat="1" ht="20.25" customHeight="1" x14ac:dyDescent="0.2">
      <c r="A55" s="33">
        <f>COUNTIF($E$11:E55,"Información")</f>
        <v>18</v>
      </c>
      <c r="B55" s="11"/>
      <c r="C55" s="12"/>
      <c r="D55" s="13"/>
      <c r="E55" s="10"/>
      <c r="F55" s="10"/>
      <c r="G55" s="13"/>
      <c r="H55" s="13"/>
      <c r="I55" s="13"/>
      <c r="J55" s="13"/>
      <c r="K55" s="13"/>
      <c r="L55" s="30"/>
    </row>
    <row r="56" spans="1:148" s="7" customFormat="1" ht="20.25" customHeight="1" x14ac:dyDescent="0.2">
      <c r="A56" s="33">
        <f>COUNTIF($E$11:E56,"Información")</f>
        <v>18</v>
      </c>
      <c r="B56" s="11"/>
      <c r="C56" s="12"/>
      <c r="D56" s="13"/>
      <c r="E56" s="10"/>
      <c r="F56" s="10"/>
      <c r="G56" s="13"/>
      <c r="H56" s="13"/>
      <c r="I56" s="13"/>
      <c r="J56" s="13"/>
      <c r="K56" s="13"/>
      <c r="L56" s="30"/>
    </row>
    <row r="57" spans="1:148" s="7" customFormat="1" ht="20.25" customHeight="1" x14ac:dyDescent="0.2">
      <c r="A57" s="33">
        <f>COUNTIF($E$11:E57,"Información")</f>
        <v>18</v>
      </c>
      <c r="B57" s="14"/>
      <c r="C57" s="15"/>
      <c r="D57" s="17"/>
      <c r="E57" s="16"/>
      <c r="F57" s="16"/>
      <c r="G57" s="17"/>
      <c r="H57" s="17"/>
      <c r="I57" s="17"/>
      <c r="J57" s="17"/>
      <c r="K57" s="17"/>
      <c r="L57" s="31"/>
    </row>
    <row r="58" spans="1:148" s="7" customFormat="1" ht="20.25" customHeight="1" x14ac:dyDescent="0.2">
      <c r="A58" s="33">
        <f>COUNTIF($E$11:E58,"Información")</f>
        <v>18</v>
      </c>
      <c r="B58" s="14"/>
      <c r="C58" s="15"/>
      <c r="D58" s="17"/>
      <c r="E58" s="16"/>
      <c r="F58" s="16"/>
      <c r="G58" s="17"/>
      <c r="H58" s="17"/>
      <c r="I58" s="17"/>
      <c r="J58" s="17"/>
      <c r="K58" s="17"/>
      <c r="L58" s="31"/>
    </row>
    <row r="59" spans="1:148" s="7" customFormat="1" ht="20.25" customHeight="1" x14ac:dyDescent="0.2">
      <c r="A59" s="33">
        <f>COUNTIF($E$11:E59,"Información")</f>
        <v>18</v>
      </c>
      <c r="B59" s="14"/>
      <c r="C59" s="15"/>
      <c r="D59" s="17"/>
      <c r="E59" s="16"/>
      <c r="F59" s="16"/>
      <c r="G59" s="17"/>
      <c r="H59" s="17"/>
      <c r="I59" s="17"/>
      <c r="J59" s="17"/>
      <c r="K59" s="17"/>
      <c r="L59" s="31"/>
    </row>
    <row r="60" spans="1:148" s="7" customFormat="1" ht="20.25" customHeight="1" x14ac:dyDescent="0.2">
      <c r="A60" s="33">
        <f>COUNTIF($E$11:E60,"Información")</f>
        <v>18</v>
      </c>
      <c r="B60" s="14"/>
      <c r="C60" s="15"/>
      <c r="D60" s="17"/>
      <c r="E60" s="16"/>
      <c r="F60" s="16"/>
      <c r="G60" s="17"/>
      <c r="H60" s="17"/>
      <c r="I60" s="17"/>
      <c r="J60" s="17"/>
      <c r="K60" s="17"/>
      <c r="L60" s="31"/>
    </row>
    <row r="61" spans="1:148" s="7" customFormat="1" ht="20.25" customHeight="1" x14ac:dyDescent="0.2">
      <c r="A61" s="33">
        <f>COUNTIF($E$11:E61,"Información")</f>
        <v>18</v>
      </c>
      <c r="B61" s="14"/>
      <c r="C61" s="15"/>
      <c r="D61" s="17"/>
      <c r="E61" s="16"/>
      <c r="F61" s="16"/>
      <c r="G61" s="17"/>
      <c r="H61" s="17"/>
      <c r="I61" s="17"/>
      <c r="J61" s="17"/>
      <c r="K61" s="17"/>
      <c r="L61" s="31"/>
    </row>
    <row r="62" spans="1:148" s="7" customFormat="1" ht="20.25" customHeight="1" thickBot="1" x14ac:dyDescent="0.25">
      <c r="A62" s="33">
        <f>COUNTIF($E$11:E62,"Información")</f>
        <v>18</v>
      </c>
      <c r="B62" s="18"/>
      <c r="C62" s="19"/>
      <c r="D62" s="19"/>
      <c r="E62" s="19"/>
      <c r="F62" s="20"/>
      <c r="G62" s="21"/>
      <c r="H62" s="21"/>
      <c r="I62" s="21"/>
      <c r="J62" s="21"/>
      <c r="K62" s="21"/>
      <c r="L62" s="32"/>
    </row>
    <row r="63" spans="1:148" s="7" customFormat="1" ht="15.75" x14ac:dyDescent="0.2">
      <c r="E63" s="29"/>
    </row>
    <row r="64" spans="1:148" s="7" customFormat="1" ht="15.75" x14ac:dyDescent="0.2">
      <c r="E64" s="29"/>
    </row>
    <row r="65" spans="1:5" s="7" customFormat="1" ht="15.75" x14ac:dyDescent="0.2">
      <c r="A65" s="7">
        <f>+COUNT(A13:A62)</f>
        <v>50</v>
      </c>
      <c r="E65" s="29"/>
    </row>
    <row r="66" spans="1:5" s="7" customFormat="1" ht="15.75" x14ac:dyDescent="0.2">
      <c r="E66" s="29"/>
    </row>
    <row r="67" spans="1:5" s="7" customFormat="1" ht="15.75" x14ac:dyDescent="0.2">
      <c r="E67" s="29"/>
    </row>
    <row r="68" spans="1:5" s="7" customFormat="1" ht="15.75" x14ac:dyDescent="0.2">
      <c r="E68" s="29"/>
    </row>
    <row r="69" spans="1:5" s="7" customFormat="1" ht="15.75" x14ac:dyDescent="0.2">
      <c r="E69" s="29"/>
    </row>
    <row r="70" spans="1:5" s="7" customFormat="1" ht="15.75" x14ac:dyDescent="0.2">
      <c r="E70" s="29"/>
    </row>
    <row r="71" spans="1:5" s="7" customFormat="1" ht="15.75" x14ac:dyDescent="0.2">
      <c r="E71" s="29"/>
    </row>
    <row r="72" spans="1:5" s="7" customFormat="1" ht="15.75" x14ac:dyDescent="0.2">
      <c r="E72" s="29"/>
    </row>
    <row r="73" spans="1:5" s="7" customFormat="1" ht="15.75" x14ac:dyDescent="0.2">
      <c r="E73" s="29"/>
    </row>
    <row r="74" spans="1:5" s="7" customFormat="1" ht="15.75" x14ac:dyDescent="0.2">
      <c r="E74" s="29"/>
    </row>
  </sheetData>
  <sheetProtection password="EAB1" sheet="1" objects="1" scenarios="1" formatCells="0" formatColumns="0" formatRows="0" insertColumns="0" insertRows="0"/>
  <dataConsolidate/>
  <mergeCells count="17">
    <mergeCell ref="B3:J3"/>
    <mergeCell ref="B1:J1"/>
    <mergeCell ref="F8:G8"/>
    <mergeCell ref="B8:C8"/>
    <mergeCell ref="I8:J8"/>
    <mergeCell ref="J11:L11"/>
    <mergeCell ref="B10:F10"/>
    <mergeCell ref="H11:H12"/>
    <mergeCell ref="I11:I12"/>
    <mergeCell ref="B11:B12"/>
    <mergeCell ref="C11:C12"/>
    <mergeCell ref="D11:D12"/>
    <mergeCell ref="E11:E12"/>
    <mergeCell ref="F11:F12"/>
    <mergeCell ref="G11:G12"/>
    <mergeCell ref="G10:I10"/>
    <mergeCell ref="J10:L10"/>
  </mergeCells>
  <dataValidations xWindow="1077" yWindow="600" count="16">
    <dataValidation allowBlank="1" showInputMessage="1" showErrorMessage="1" promptTitle="PERSONAL AUTORIZADO" prompt="Nombre del Cargo que puede acceder al activo de información" sqref="I13:I62"/>
    <dataValidation allowBlank="1" showInputMessage="1" showErrorMessage="1" errorTitle="CELDA DE SELECCIÓN" error="Seleccione una opción de la lista desplegable." promptTitle="SUBPROCESO" prompt="Establezca el subproceso o área al cual pertence el activo de información." sqref="F13:F38"/>
    <dataValidation type="list" allowBlank="1" showInputMessage="1" showErrorMessage="1" errorTitle="CELDA DE SELECCIÓN" error="Seleccione una opción de la lista desplegable." promptTitle="TIPO" prompt="Defina el Tipo de activo: Software, Conocimiento,  Servicio, Hardware, Otros." sqref="E13:E62">
      <formula1>"Información, Software,Conocimiento, Servicio, Hardware, Otros"</formula1>
    </dataValidation>
    <dataValidation allowBlank="1" showInputMessage="1" showErrorMessage="1" promptTitle="ID" prompt="No. consecutivo" sqref="B13:B62"/>
    <dataValidation allowBlank="1" showInputMessage="1" showErrorMessage="1" promptTitle="DESCRIPCIÓN DEL ACTIVO" prompt="Detallar el activo de información. Puede incluir observaciones que se requieran para dar mayor claridad sobre el mismo." sqref="D39:D62 D13:D25 D27:D33"/>
    <dataValidation allowBlank="1" showInputMessage="1" showErrorMessage="1" promptTitle="UBICACIÓN FÍSICA" prompt="Determina el lugar físico donde se almacena el activo de información" sqref="J54:J55 J57 J39 J59:J62 J48 J13:J33"/>
    <dataValidation allowBlank="1" showInputMessage="1" showErrorMessage="1" promptTitle="UBICACIÓN DIGITAL" prompt="Determina la infraestructura tecnológica donde se almacena el activo de información" sqref="J58 J49:J53 J40:J47 K13:K33 J56 K39:K62"/>
    <dataValidation allowBlank="1" showInputMessage="1" showErrorMessage="1" promptTitle="PROPIETARIO" prompt="Nombre del Área que tiene la responsabilidad de definir los accesos, permisos,  requisitos de salvaguarda y demás  controles que debe tener el activo de información." sqref="G13:G62"/>
    <dataValidation allowBlank="1" showInputMessage="1" showErrorMessage="1" promptTitle="SUBPROCESO" prompt="Establezca el subproceso o área al cual pertence el activo de información." sqref="F47:F62 F39:F44"/>
    <dataValidation allowBlank="1" showInputMessage="1" showErrorMessage="1" promptTitle="NOMBRE DEL ACTIVO DE INFORMACIÓN" prompt="Nombre de identificación dado por el proceso  al activo de información." sqref="C39:C62 C13:C25 C27:C33"/>
    <dataValidation allowBlank="1" showInputMessage="1" showErrorMessage="1" errorTitle="CELDA DE SELECCIÓN" error="Seleccione una opción de la lista desplegable." promptTitle="TIPO" prompt="Defina el Tipo de activo: Software, Conocimiento,  Servicio, Hardware, Otros." sqref="A13:A62"/>
    <dataValidation allowBlank="1" showInputMessage="1" showErrorMessage="1" promptTitle="UBICACIÓN CONOCIMIENTO" prompt="Determina el Nombre del Cargo que conoce el activo de información" sqref="L13:L62"/>
    <dataValidation allowBlank="1" showInputMessage="1" showErrorMessage="1" promptTitle="CUSTODIO" prompt="Corresponde al Área que salvaguarda el activo de información en su Confidencialidad, Integridad y Disponibilidad." sqref="H13:H62"/>
    <dataValidation type="list" allowBlank="1" showInputMessage="1" showErrorMessage="1" sqref="Y8:AA8">
      <formula1>OEC</formula1>
    </dataValidation>
    <dataValidation allowBlank="1" showInputMessage="1" showErrorMessage="1" promptTitle="JEFE DEPENDENCIA/AREA/OEC" prompt="Ingrese el nombre del jefe de la Dependencia/Area/OEC" sqref="I8:J8"/>
    <dataValidation type="list" allowBlank="1" showInputMessage="1" showErrorMessage="1" promptTitle="DEPENDENCIA/AREA/OEC" prompt="Seleccione la Dependencia/Area/OEC de los activos." sqref="D8">
      <formula1>$EQ$9:$EQ$50</formula1>
    </dataValidation>
  </dataValidations>
  <pageMargins left="0.75" right="0.75" top="1" bottom="1" header="0.5" footer="0.5"/>
  <pageSetup paperSize="9" fitToWidth="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3"/>
  <sheetViews>
    <sheetView topLeftCell="I1" zoomScale="80" zoomScaleNormal="80" zoomScalePageLayoutView="96" workbookViewId="0">
      <selection activeCell="W7" sqref="W7:AA7"/>
    </sheetView>
  </sheetViews>
  <sheetFormatPr baseColWidth="10" defaultColWidth="9.140625" defaultRowHeight="12.75" x14ac:dyDescent="0.2"/>
  <cols>
    <col min="1" max="1" width="8.85546875" style="1" hidden="1" customWidth="1"/>
    <col min="2" max="2" width="5.7109375" style="1" bestFit="1" customWidth="1"/>
    <col min="3" max="3" width="19.85546875" style="1" customWidth="1"/>
    <col min="4" max="4" width="40.140625" style="1" customWidth="1"/>
    <col min="5" max="5" width="9.42578125" style="1" customWidth="1"/>
    <col min="6" max="6" width="6.5703125" style="1" hidden="1" customWidth="1"/>
    <col min="7" max="7" width="16.140625" style="1" customWidth="1"/>
    <col min="8" max="8" width="19.42578125" style="1" customWidth="1"/>
    <col min="9" max="10" width="11.7109375" style="1" customWidth="1"/>
    <col min="11" max="11" width="19.7109375" style="1" customWidth="1"/>
    <col min="12" max="12" width="11" style="1" bestFit="1" customWidth="1"/>
    <col min="13" max="13" width="30.85546875" style="1" customWidth="1"/>
    <col min="14" max="14" width="14" style="2" customWidth="1"/>
    <col min="15" max="15" width="2.7109375" style="2" hidden="1" customWidth="1"/>
    <col min="16" max="16" width="15" style="2" bestFit="1" customWidth="1"/>
    <col min="17" max="17" width="15.7109375" style="2" customWidth="1"/>
    <col min="18" max="19" width="16.7109375" style="2" customWidth="1"/>
    <col min="20" max="20" width="7.42578125" style="2" customWidth="1"/>
    <col min="21" max="21" width="4.85546875" style="2" hidden="1" customWidth="1"/>
    <col min="22" max="22" width="23.85546875" style="2" customWidth="1"/>
    <col min="23" max="23" width="8.28515625" style="2" customWidth="1"/>
    <col min="24" max="24" width="4.7109375" style="2" hidden="1" customWidth="1"/>
    <col min="25" max="25" width="15" style="2" bestFit="1" customWidth="1"/>
    <col min="26" max="26" width="7.140625" style="2" hidden="1" customWidth="1"/>
    <col min="27" max="27" width="16" style="2" customWidth="1"/>
    <col min="28" max="28" width="5" style="1" hidden="1" customWidth="1"/>
    <col min="29" max="16384" width="9.140625" style="1"/>
  </cols>
  <sheetData>
    <row r="1" spans="1:30" x14ac:dyDescent="0.2">
      <c r="Y1" s="152" t="s">
        <v>34</v>
      </c>
      <c r="Z1" s="154"/>
      <c r="AA1" s="152" t="str">
        <f>+'01-Inventario de Activos'!L1</f>
        <v>1313-F09</v>
      </c>
    </row>
    <row r="2" spans="1:30" ht="18.75" x14ac:dyDescent="0.2">
      <c r="B2" s="215" t="s">
        <v>3</v>
      </c>
      <c r="C2" s="215"/>
      <c r="D2" s="215"/>
      <c r="E2" s="215"/>
      <c r="F2" s="215"/>
      <c r="G2" s="215"/>
      <c r="H2" s="215"/>
      <c r="I2" s="215"/>
      <c r="J2" s="215"/>
      <c r="K2" s="215"/>
      <c r="L2" s="215"/>
      <c r="M2" s="215"/>
      <c r="N2" s="215"/>
      <c r="O2" s="215"/>
      <c r="P2" s="215"/>
      <c r="Q2" s="215"/>
      <c r="R2" s="215"/>
      <c r="S2" s="215"/>
      <c r="T2" s="215"/>
      <c r="U2" s="215"/>
      <c r="V2" s="215"/>
      <c r="W2" s="215"/>
      <c r="X2" s="22"/>
      <c r="Y2" s="152" t="s">
        <v>35</v>
      </c>
      <c r="Z2" s="154"/>
      <c r="AA2" s="152">
        <f>+'01-Inventario de Activos'!L2</f>
        <v>3</v>
      </c>
    </row>
    <row r="3" spans="1:30" ht="18.75" x14ac:dyDescent="0.2">
      <c r="E3" s="6"/>
      <c r="F3" s="6"/>
      <c r="G3" s="6"/>
      <c r="H3" s="6"/>
      <c r="I3" s="4"/>
      <c r="J3" s="4"/>
      <c r="K3" s="4"/>
      <c r="L3" s="4"/>
      <c r="M3" s="4"/>
      <c r="N3" s="4"/>
      <c r="O3" s="4"/>
      <c r="P3" s="4"/>
      <c r="Q3" s="4"/>
      <c r="R3" s="4"/>
      <c r="S3" s="4"/>
      <c r="T3" s="4"/>
      <c r="U3" s="4"/>
      <c r="V3" s="4"/>
      <c r="W3" s="4"/>
      <c r="X3" s="4"/>
      <c r="Y3" s="152" t="s">
        <v>36</v>
      </c>
      <c r="Z3" s="154"/>
      <c r="AA3" s="155">
        <f>+'01-Inventario de Activos'!L3</f>
        <v>43944</v>
      </c>
    </row>
    <row r="4" spans="1:30" ht="18.75" x14ac:dyDescent="0.2">
      <c r="B4" s="215" t="s">
        <v>23</v>
      </c>
      <c r="C4" s="215"/>
      <c r="D4" s="215"/>
      <c r="E4" s="215"/>
      <c r="F4" s="215"/>
      <c r="G4" s="215"/>
      <c r="H4" s="215"/>
      <c r="I4" s="215"/>
      <c r="J4" s="215"/>
      <c r="K4" s="215"/>
      <c r="L4" s="215"/>
      <c r="M4" s="215"/>
      <c r="N4" s="215"/>
      <c r="O4" s="215"/>
      <c r="P4" s="215"/>
      <c r="Q4" s="215"/>
      <c r="R4" s="215"/>
      <c r="S4" s="215"/>
      <c r="T4" s="215"/>
      <c r="U4" s="215"/>
      <c r="V4" s="215"/>
      <c r="W4" s="215"/>
      <c r="X4" s="22"/>
      <c r="Y4" s="152" t="s">
        <v>37</v>
      </c>
      <c r="Z4" s="154"/>
      <c r="AA4" s="156" t="s">
        <v>202</v>
      </c>
    </row>
    <row r="5" spans="1:30" hidden="1" x14ac:dyDescent="0.2"/>
    <row r="6" spans="1:30" ht="13.5" customHeight="1" thickBot="1" x14ac:dyDescent="0.25"/>
    <row r="7" spans="1:30" s="7" customFormat="1" ht="30" customHeight="1" thickBot="1" x14ac:dyDescent="0.25">
      <c r="B7" s="218" t="s">
        <v>43</v>
      </c>
      <c r="C7" s="219"/>
      <c r="D7" s="220" t="str">
        <f>+'01-Inventario de Activos'!D8</f>
        <v>Facultad de Tecnologías</v>
      </c>
      <c r="E7" s="221"/>
      <c r="F7" s="221"/>
      <c r="G7" s="221"/>
      <c r="H7" s="221"/>
      <c r="I7" s="221"/>
      <c r="J7" s="222" t="s">
        <v>103</v>
      </c>
      <c r="K7" s="222"/>
      <c r="L7" s="222"/>
      <c r="M7" s="233" t="str">
        <f>+'01-Inventario de Activos'!I8</f>
        <v>JOSE REINALDO MARIN BETANCOURT</v>
      </c>
      <c r="N7" s="234"/>
      <c r="O7" s="234"/>
      <c r="P7" s="234"/>
      <c r="Q7" s="234"/>
      <c r="R7" s="235"/>
      <c r="S7" s="236" t="s">
        <v>13</v>
      </c>
      <c r="T7" s="237"/>
      <c r="U7" s="237"/>
      <c r="V7" s="237"/>
      <c r="W7" s="358">
        <v>43031</v>
      </c>
      <c r="X7" s="359"/>
      <c r="Y7" s="359"/>
      <c r="Z7" s="359"/>
      <c r="AA7" s="360"/>
    </row>
    <row r="8" spans="1:30" s="7" customFormat="1" ht="16.5" thickBot="1" x14ac:dyDescent="0.25">
      <c r="A8" s="9"/>
      <c r="B8" s="9"/>
      <c r="C8" s="9"/>
      <c r="D8" s="9"/>
      <c r="E8" s="9"/>
      <c r="F8" s="9"/>
      <c r="G8" s="9"/>
      <c r="H8" s="9"/>
      <c r="I8" s="9"/>
      <c r="J8" s="5"/>
      <c r="K8" s="5"/>
      <c r="L8" s="5"/>
      <c r="M8" s="5"/>
      <c r="U8" s="5"/>
      <c r="V8" s="5"/>
      <c r="W8" s="5"/>
      <c r="X8" s="5"/>
      <c r="Y8" s="9"/>
      <c r="Z8" s="9"/>
      <c r="AA8" s="9"/>
    </row>
    <row r="9" spans="1:30" s="7" customFormat="1" ht="30" customHeight="1" thickBot="1" x14ac:dyDescent="0.25">
      <c r="A9" s="45"/>
      <c r="B9" s="244" t="s">
        <v>12</v>
      </c>
      <c r="C9" s="245"/>
      <c r="D9" s="245"/>
      <c r="E9" s="245"/>
      <c r="F9" s="245"/>
      <c r="G9" s="244" t="s">
        <v>18</v>
      </c>
      <c r="H9" s="246"/>
      <c r="I9" s="226" t="s">
        <v>8</v>
      </c>
      <c r="J9" s="226"/>
      <c r="K9" s="226"/>
      <c r="L9" s="226"/>
      <c r="M9" s="227"/>
      <c r="N9" s="240" t="s">
        <v>4</v>
      </c>
      <c r="O9" s="222"/>
      <c r="P9" s="222"/>
      <c r="Q9" s="222"/>
      <c r="R9" s="222"/>
      <c r="S9" s="222"/>
      <c r="T9" s="222"/>
      <c r="U9" s="222"/>
      <c r="V9" s="222"/>
      <c r="W9" s="222"/>
      <c r="X9" s="222"/>
      <c r="Y9" s="222"/>
      <c r="Z9" s="222"/>
      <c r="AA9" s="241"/>
      <c r="AD9" s="66"/>
    </row>
    <row r="10" spans="1:30" s="7" customFormat="1" ht="28.5" customHeight="1" x14ac:dyDescent="0.2">
      <c r="A10" s="46"/>
      <c r="B10" s="238" t="s">
        <v>9</v>
      </c>
      <c r="C10" s="223" t="s">
        <v>10</v>
      </c>
      <c r="D10" s="223" t="s">
        <v>5</v>
      </c>
      <c r="E10" s="231" t="s">
        <v>24</v>
      </c>
      <c r="F10" s="216" t="s">
        <v>27</v>
      </c>
      <c r="G10" s="216" t="s">
        <v>17</v>
      </c>
      <c r="H10" s="216" t="s">
        <v>11</v>
      </c>
      <c r="I10" s="223" t="s">
        <v>29</v>
      </c>
      <c r="J10" s="223"/>
      <c r="K10" s="223"/>
      <c r="L10" s="224" t="s">
        <v>30</v>
      </c>
      <c r="M10" s="224" t="s">
        <v>25</v>
      </c>
      <c r="N10" s="228" t="s">
        <v>0</v>
      </c>
      <c r="O10" s="229"/>
      <c r="P10" s="229"/>
      <c r="Q10" s="229"/>
      <c r="R10" s="229"/>
      <c r="S10" s="230"/>
      <c r="T10" s="239" t="s">
        <v>1</v>
      </c>
      <c r="U10" s="239"/>
      <c r="V10" s="239"/>
      <c r="W10" s="239" t="s">
        <v>2</v>
      </c>
      <c r="X10" s="239"/>
      <c r="Y10" s="239"/>
      <c r="Z10" s="242" t="s">
        <v>7</v>
      </c>
      <c r="AA10" s="243"/>
    </row>
    <row r="11" spans="1:30" s="7" customFormat="1" ht="46.5" customHeight="1" thickBot="1" x14ac:dyDescent="0.25">
      <c r="A11" s="47"/>
      <c r="B11" s="199"/>
      <c r="C11" s="200"/>
      <c r="D11" s="200"/>
      <c r="E11" s="232"/>
      <c r="F11" s="217"/>
      <c r="G11" s="217"/>
      <c r="H11" s="217"/>
      <c r="I11" s="68" t="s">
        <v>28</v>
      </c>
      <c r="J11" s="48" t="s">
        <v>21</v>
      </c>
      <c r="K11" s="48" t="s">
        <v>22</v>
      </c>
      <c r="L11" s="225"/>
      <c r="M11" s="225"/>
      <c r="N11" s="68" t="s">
        <v>6</v>
      </c>
      <c r="O11" s="68" t="s">
        <v>14</v>
      </c>
      <c r="P11" s="68" t="s">
        <v>19</v>
      </c>
      <c r="Q11" s="69" t="s">
        <v>32</v>
      </c>
      <c r="R11" s="69" t="s">
        <v>31</v>
      </c>
      <c r="S11" s="69" t="s">
        <v>26</v>
      </c>
      <c r="T11" s="68" t="s">
        <v>6</v>
      </c>
      <c r="U11" s="36" t="s">
        <v>14</v>
      </c>
      <c r="V11" s="68" t="s">
        <v>19</v>
      </c>
      <c r="W11" s="68" t="s">
        <v>6</v>
      </c>
      <c r="X11" s="68" t="s">
        <v>14</v>
      </c>
      <c r="Y11" s="68" t="s">
        <v>19</v>
      </c>
      <c r="Z11" s="68" t="s">
        <v>15</v>
      </c>
      <c r="AA11" s="49" t="s">
        <v>6</v>
      </c>
    </row>
    <row r="12" spans="1:30" s="7" customFormat="1" ht="236.25" x14ac:dyDescent="0.2">
      <c r="A12" s="35">
        <f>COUNTIF($AA$11:AA12,"ALTA")</f>
        <v>0</v>
      </c>
      <c r="B12" s="39">
        <f>IFERROR(VLOOKUP(AB12,'01-Inventario de Activos'!$A$13:$L$62,2,FALSE),"")</f>
        <v>1</v>
      </c>
      <c r="C12" s="37" t="str">
        <f>IFERROR(VLOOKUP(AB12,'01-Inventario de Activos'!$A$13:$L$62,3,FALSE),"")</f>
        <v>ACTAS</v>
      </c>
      <c r="D12" s="37" t="str">
        <f>IFERROR(VLOOKUP(AB12,'01-Inventario de Activos'!$A$13:$L$62,4,FALSE),"")</f>
        <v xml:space="preserve">• Actas Consejo de Facultad
• Comités Curriculares de programas de pregrado y posgrado
• Reuniones Docentes
• Reuniones Administrativas
• Comité de Investigaciones y Extensión
</v>
      </c>
      <c r="E12" s="41" t="s">
        <v>363</v>
      </c>
      <c r="F12" s="43"/>
      <c r="G12" s="37" t="str">
        <f>IFERROR(VLOOKUP(AB12,'01-Inventario de Activos'!$A$13:$L$62,8,FALSE),"")</f>
        <v>Facultad de Tecnología 
Programas de Pregrado y Posgrado</v>
      </c>
      <c r="H12" s="37" t="str">
        <f>IFERROR(VLOOKUP(AB12,'01-Inventario de Activos'!$A$13:$L$62,7,FALSE),"")</f>
        <v>Facultad de Tecnología 
Programas de Pregrado y Posgrado
Comité de Investigaciones y Extensión</v>
      </c>
      <c r="I12" s="37" t="str">
        <f>IFERROR(VLOOKUP(AB12,'01-Inventario de Activos'!$A$13:$L$62,10,FALSE),"")</f>
        <v>x</v>
      </c>
      <c r="J12" s="37" t="str">
        <f>IFERROR(VLOOKUP(AB12,'01-Inventario de Activos'!$A$13:$L$62,11,FALSE),"")</f>
        <v>x</v>
      </c>
      <c r="K12" s="37">
        <f>IFERROR(VLOOKUP(AB12,'01-Inventario de Activos'!$A$13:$L$62,12,FALSE),"")</f>
        <v>0</v>
      </c>
      <c r="L12" s="41" t="s">
        <v>364</v>
      </c>
      <c r="M12" s="41" t="s">
        <v>365</v>
      </c>
      <c r="N12" s="13" t="s">
        <v>201</v>
      </c>
      <c r="O12" s="52">
        <f t="shared" ref="O12:O25" si="0">IF(N12="RESERVADA",5,IF(N12="PÚBLICA",1,IF(N12="CLASIFICADA",3,0)))</f>
        <v>5</v>
      </c>
      <c r="P12" s="13" t="s">
        <v>390</v>
      </c>
      <c r="Q12" s="53">
        <v>42959</v>
      </c>
      <c r="R12" s="26" t="s">
        <v>391</v>
      </c>
      <c r="S12" s="13" t="s">
        <v>392</v>
      </c>
      <c r="T12" s="13" t="s">
        <v>181</v>
      </c>
      <c r="U12" s="52">
        <f t="shared" ref="U12:U25" si="1">IF(T12="ALTA",3,IF(T12="MEDIA",2,IF(T12="BAJA",1,0)))</f>
        <v>2</v>
      </c>
      <c r="V12" s="13" t="s">
        <v>398</v>
      </c>
      <c r="W12" s="26" t="s">
        <v>187</v>
      </c>
      <c r="X12" s="52">
        <f t="shared" ref="X12:X29" si="2">IF(W12="ALTA",3,IF(W12="MEDIA",2,IF(W12="BAJA",1,0)))</f>
        <v>1</v>
      </c>
      <c r="Y12" s="13" t="s">
        <v>398</v>
      </c>
      <c r="Z12" s="52">
        <f t="shared" ref="Z12:Z25" si="3">O12*U12*X12</f>
        <v>10</v>
      </c>
      <c r="AA12" s="23" t="str">
        <f>IF(Z12&gt;=12,"ALTA", IF(AND(Z12&gt;=1,Z12&lt;=4), "BAJA",IF(AND(Z12&gt;=5,Z12&lt;=10), "MEDIA","")))</f>
        <v>MEDIA</v>
      </c>
      <c r="AB12" s="34">
        <v>1</v>
      </c>
    </row>
    <row r="13" spans="1:30" s="7" customFormat="1" ht="157.5" x14ac:dyDescent="0.2">
      <c r="A13" s="35">
        <f>COUNTIF($AA$11:AA13,"ALTA")</f>
        <v>0</v>
      </c>
      <c r="B13" s="39">
        <f>IFERROR(VLOOKUP(AB13,'01-Inventario de Activos'!$A$13:$L$62,2,FALSE),"")</f>
        <v>2</v>
      </c>
      <c r="C13" s="37" t="str">
        <f>IFERROR(VLOOKUP(AB13,'01-Inventario de Activos'!$A$13:$L$62,3,FALSE),"")</f>
        <v>RESOLUCIONES</v>
      </c>
      <c r="D13" s="37" t="str">
        <f>IFERROR(VLOOKUP(AB13,'01-Inventario de Activos'!$A$13:$L$62,4,FALSE),"")</f>
        <v>Resoluciones relacionados con procesos de  de elección, convocatorias, pagos de evaluadores, jurados de tesis de maestría, apoyos a estudiantes, planes de estudio, calendarios académicos y sus modificaciones.</v>
      </c>
      <c r="E13" s="41" t="s">
        <v>363</v>
      </c>
      <c r="F13" s="43"/>
      <c r="G13" s="37" t="str">
        <f>IFERROR(VLOOKUP(AB13,'01-Inventario de Activos'!$A$13:$L$62,8,FALSE),"")</f>
        <v>Facultad de Tecnología
 Programas de Posgrado</v>
      </c>
      <c r="H13" s="37" t="str">
        <f>IFERROR(VLOOKUP(AB13,'01-Inventario de Activos'!$A$13:$L$62,7,FALSE),"")</f>
        <v xml:space="preserve">Facultad de Tecnología 
Programas de Posgrado </v>
      </c>
      <c r="I13" s="37" t="str">
        <f>IFERROR(VLOOKUP(AB13,'01-Inventario de Activos'!$A$13:$L$62,10,FALSE),"")</f>
        <v>x</v>
      </c>
      <c r="J13" s="37" t="str">
        <f>IFERROR(VLOOKUP(AB13,'01-Inventario de Activos'!$A$13:$L$62,11,FALSE),"")</f>
        <v>x</v>
      </c>
      <c r="K13" s="37">
        <f>IFERROR(VLOOKUP(AB13,'01-Inventario de Activos'!$A$13:$L$62,12,FALSE),"")</f>
        <v>0</v>
      </c>
      <c r="L13" s="41" t="s">
        <v>364</v>
      </c>
      <c r="M13" s="41" t="s">
        <v>366</v>
      </c>
      <c r="N13" s="13" t="s">
        <v>198</v>
      </c>
      <c r="O13" s="52">
        <f t="shared" si="0"/>
        <v>1</v>
      </c>
      <c r="P13" s="13" t="s">
        <v>393</v>
      </c>
      <c r="Q13" s="189">
        <v>42971</v>
      </c>
      <c r="R13" s="26" t="s">
        <v>394</v>
      </c>
      <c r="S13" s="13">
        <v>15</v>
      </c>
      <c r="T13" s="13" t="s">
        <v>181</v>
      </c>
      <c r="U13" s="52">
        <f t="shared" si="1"/>
        <v>2</v>
      </c>
      <c r="V13" s="26" t="s">
        <v>399</v>
      </c>
      <c r="W13" s="26" t="s">
        <v>187</v>
      </c>
      <c r="X13" s="52">
        <f t="shared" si="2"/>
        <v>1</v>
      </c>
      <c r="Y13" s="13" t="s">
        <v>414</v>
      </c>
      <c r="Z13" s="52">
        <f t="shared" si="3"/>
        <v>2</v>
      </c>
      <c r="AA13" s="23" t="str">
        <f t="shared" ref="AA13:AA61" si="4">IF(Z13&gt;=12,"ALTA", IF(AND(Z13&gt;=1,Z13&lt;=4), "BAJA",IF(AND(Z13&gt;=5,Z13&lt;=10), "MEDIA","")))</f>
        <v>BAJA</v>
      </c>
      <c r="AB13" s="34">
        <v>2</v>
      </c>
    </row>
    <row r="14" spans="1:30" s="7" customFormat="1" ht="110.25" x14ac:dyDescent="0.2">
      <c r="A14" s="35">
        <f>COUNTIF($AA$11:AA14,"ALTA")</f>
        <v>0</v>
      </c>
      <c r="B14" s="39">
        <f>IFERROR(VLOOKUP(AB14,'01-Inventario de Activos'!$A$13:$L$62,2,FALSE),"")</f>
        <v>3</v>
      </c>
      <c r="C14" s="37" t="str">
        <f>IFERROR(VLOOKUP(AB14,'01-Inventario de Activos'!$A$13:$L$62,3,FALSE),"")</f>
        <v>ACUERDOS</v>
      </c>
      <c r="D14" s="37" t="str">
        <f>IFERROR(VLOOKUP(AB14,'01-Inventario de Activos'!$A$13:$L$62,4,FALSE),"")</f>
        <v>• Consejo de Facultad</v>
      </c>
      <c r="E14" s="41" t="s">
        <v>363</v>
      </c>
      <c r="F14" s="43"/>
      <c r="G14" s="37" t="str">
        <f>IFERROR(VLOOKUP(AB14,'01-Inventario de Activos'!$A$13:$L$62,8,FALSE),"")</f>
        <v>Facultad de Tecnología</v>
      </c>
      <c r="H14" s="37" t="str">
        <f>IFERROR(VLOOKUP(AB14,'01-Inventario de Activos'!$A$13:$L$62,7,FALSE),"")</f>
        <v>Facultad de Tecnología</v>
      </c>
      <c r="I14" s="37" t="str">
        <f>IFERROR(VLOOKUP(AB14,'01-Inventario de Activos'!$A$13:$L$62,10,FALSE),"")</f>
        <v>X</v>
      </c>
      <c r="J14" s="37" t="str">
        <f>IFERROR(VLOOKUP(AB14,'01-Inventario de Activos'!$A$13:$L$62,11,FALSE),"")</f>
        <v>X</v>
      </c>
      <c r="K14" s="37">
        <f>IFERROR(VLOOKUP(AB14,'01-Inventario de Activos'!$A$13:$L$62,12,FALSE),"")</f>
        <v>0</v>
      </c>
      <c r="L14" s="41" t="s">
        <v>364</v>
      </c>
      <c r="M14" s="41" t="s">
        <v>367</v>
      </c>
      <c r="N14" s="13" t="s">
        <v>198</v>
      </c>
      <c r="O14" s="52">
        <f t="shared" si="0"/>
        <v>1</v>
      </c>
      <c r="P14" s="13" t="s">
        <v>393</v>
      </c>
      <c r="Q14" s="189">
        <v>42971</v>
      </c>
      <c r="R14" s="26" t="s">
        <v>394</v>
      </c>
      <c r="S14" s="13">
        <v>15</v>
      </c>
      <c r="T14" s="13" t="s">
        <v>187</v>
      </c>
      <c r="U14" s="52">
        <f t="shared" si="1"/>
        <v>1</v>
      </c>
      <c r="V14" s="26" t="s">
        <v>399</v>
      </c>
      <c r="W14" s="26" t="s">
        <v>187</v>
      </c>
      <c r="X14" s="52">
        <f t="shared" si="2"/>
        <v>1</v>
      </c>
      <c r="Y14" s="13" t="s">
        <v>415</v>
      </c>
      <c r="Z14" s="52">
        <f t="shared" si="3"/>
        <v>1</v>
      </c>
      <c r="AA14" s="23" t="str">
        <f t="shared" si="4"/>
        <v>BAJA</v>
      </c>
      <c r="AB14" s="34">
        <v>3</v>
      </c>
    </row>
    <row r="15" spans="1:30" s="7" customFormat="1" ht="236.25" x14ac:dyDescent="0.2">
      <c r="A15" s="35">
        <f>COUNTIF($AA$11:AA15,"ALTA")</f>
        <v>0</v>
      </c>
      <c r="B15" s="39">
        <f>IFERROR(VLOOKUP(AB15,'01-Inventario de Activos'!$A$13:$L$62,2,FALSE),"")</f>
        <v>4</v>
      </c>
      <c r="C15" s="37" t="str">
        <f>IFERROR(VLOOKUP(AB15,'01-Inventario de Activos'!$A$13:$L$62,3,FALSE),"")</f>
        <v>CONVENIOS</v>
      </c>
      <c r="D15" s="37" t="str">
        <f>IFERROR(VLOOKUP(AB15,'01-Inventario de Activos'!$A$13:$L$62,4,FALSE),"")</f>
        <v>Acuerdo entre la Facultad y terceros</v>
      </c>
      <c r="E15" s="41" t="s">
        <v>363</v>
      </c>
      <c r="F15" s="43"/>
      <c r="G15" s="37" t="str">
        <f>IFERROR(VLOOKUP(AB15,'01-Inventario de Activos'!$A$13:$L$62,8,FALSE),"")</f>
        <v>Facultad de Tecnología 
Programas de Pregrado y Posgrado
Laboratorios</v>
      </c>
      <c r="H15" s="37" t="str">
        <f>IFERROR(VLOOKUP(AB15,'01-Inventario de Activos'!$A$13:$L$62,7,FALSE),"")</f>
        <v>Facultad de Tecnología 
Programas de Pregrado y Posgrado
Laboratorios</v>
      </c>
      <c r="I15" s="37" t="str">
        <f>IFERROR(VLOOKUP(AB15,'01-Inventario de Activos'!$A$13:$L$62,10,FALSE),"")</f>
        <v>x</v>
      </c>
      <c r="J15" s="37" t="str">
        <f>IFERROR(VLOOKUP(AB15,'01-Inventario de Activos'!$A$13:$L$62,11,FALSE),"")</f>
        <v>x</v>
      </c>
      <c r="K15" s="37">
        <f>IFERROR(VLOOKUP(AB15,'01-Inventario de Activos'!$A$13:$L$62,12,FALSE),"")</f>
        <v>0</v>
      </c>
      <c r="L15" s="41" t="s">
        <v>364</v>
      </c>
      <c r="M15" s="41" t="s">
        <v>367</v>
      </c>
      <c r="N15" s="13" t="s">
        <v>198</v>
      </c>
      <c r="O15" s="52">
        <f t="shared" si="0"/>
        <v>1</v>
      </c>
      <c r="P15" s="13" t="s">
        <v>393</v>
      </c>
      <c r="Q15" s="189">
        <v>42971</v>
      </c>
      <c r="R15" s="26" t="s">
        <v>394</v>
      </c>
      <c r="S15" s="13">
        <v>15</v>
      </c>
      <c r="T15" s="13" t="s">
        <v>187</v>
      </c>
      <c r="U15" s="52">
        <f t="shared" si="1"/>
        <v>1</v>
      </c>
      <c r="V15" s="26" t="s">
        <v>400</v>
      </c>
      <c r="W15" s="26" t="s">
        <v>187</v>
      </c>
      <c r="X15" s="52">
        <f t="shared" si="2"/>
        <v>1</v>
      </c>
      <c r="Y15" s="13" t="s">
        <v>416</v>
      </c>
      <c r="Z15" s="52">
        <f t="shared" si="3"/>
        <v>1</v>
      </c>
      <c r="AA15" s="23" t="str">
        <f t="shared" si="4"/>
        <v>BAJA</v>
      </c>
      <c r="AB15" s="34">
        <v>4</v>
      </c>
    </row>
    <row r="16" spans="1:30" s="7" customFormat="1" ht="236.25" x14ac:dyDescent="0.2">
      <c r="A16" s="35">
        <f>COUNTIF($AA$11:AA16,"ALTA")</f>
        <v>0</v>
      </c>
      <c r="B16" s="39">
        <f>IFERROR(VLOOKUP(AB16,'01-Inventario de Activos'!$A$13:$L$62,2,FALSE),"")</f>
        <v>5</v>
      </c>
      <c r="C16" s="37" t="str">
        <f>IFERROR(VLOOKUP(AB16,'01-Inventario de Activos'!$A$13:$L$62,3,FALSE),"")</f>
        <v>INFORMES</v>
      </c>
      <c r="D16" s="37" t="str">
        <f>IFERROR(VLOOKUP(AB16,'01-Inventario de Activos'!$A$13:$L$62,4,FALSE),"")</f>
        <v>• De gestión
• De resultados
• Planes de mejoramiento
• Registro Calificado
• Renovación de registro calificado
• Acreditación
• Renovación de la Acreditación
• Docentes</v>
      </c>
      <c r="E16" s="41" t="s">
        <v>363</v>
      </c>
      <c r="F16" s="43"/>
      <c r="G16" s="37" t="str">
        <f>IFERROR(VLOOKUP(AB16,'01-Inventario de Activos'!$A$13:$L$62,8,FALSE),"")</f>
        <v>Facultad de Tecnología 
Programas de Pregrado y Posgrado
Laboratorios</v>
      </c>
      <c r="H16" s="37" t="str">
        <f>IFERROR(VLOOKUP(AB16,'01-Inventario de Activos'!$A$13:$L$62,7,FALSE),"")</f>
        <v>Facultad de Tecnología 
Programas de Pregrado y Posgrado
Laboratorios</v>
      </c>
      <c r="I16" s="37" t="str">
        <f>IFERROR(VLOOKUP(AB16,'01-Inventario de Activos'!$A$13:$L$62,10,FALSE),"")</f>
        <v>x</v>
      </c>
      <c r="J16" s="37" t="str">
        <f>IFERROR(VLOOKUP(AB16,'01-Inventario de Activos'!$A$13:$L$62,11,FALSE),"")</f>
        <v>x</v>
      </c>
      <c r="K16" s="37">
        <f>IFERROR(VLOOKUP(AB16,'01-Inventario de Activos'!$A$13:$L$62,12,FALSE),"")</f>
        <v>0</v>
      </c>
      <c r="L16" s="41" t="s">
        <v>368</v>
      </c>
      <c r="M16" s="41" t="s">
        <v>369</v>
      </c>
      <c r="N16" s="13" t="s">
        <v>198</v>
      </c>
      <c r="O16" s="52">
        <f t="shared" si="0"/>
        <v>1</v>
      </c>
      <c r="P16" s="13" t="s">
        <v>393</v>
      </c>
      <c r="Q16" s="189">
        <v>42971</v>
      </c>
      <c r="R16" s="26" t="s">
        <v>394</v>
      </c>
      <c r="S16" s="13">
        <v>15</v>
      </c>
      <c r="T16" s="13" t="s">
        <v>187</v>
      </c>
      <c r="U16" s="52">
        <f t="shared" si="1"/>
        <v>1</v>
      </c>
      <c r="V16" s="13" t="s">
        <v>401</v>
      </c>
      <c r="W16" s="26" t="s">
        <v>187</v>
      </c>
      <c r="X16" s="52">
        <f t="shared" si="2"/>
        <v>1</v>
      </c>
      <c r="Y16" s="13" t="s">
        <v>417</v>
      </c>
      <c r="Z16" s="52">
        <f t="shared" si="3"/>
        <v>1</v>
      </c>
      <c r="AA16" s="23" t="str">
        <f t="shared" si="4"/>
        <v>BAJA</v>
      </c>
      <c r="AB16" s="34">
        <v>5</v>
      </c>
    </row>
    <row r="17" spans="1:28" s="7" customFormat="1" ht="330.75" x14ac:dyDescent="0.2">
      <c r="A17" s="35">
        <f>COUNTIF($AA$11:AA17,"ALTA")</f>
        <v>0</v>
      </c>
      <c r="B17" s="39">
        <f>IFERROR(VLOOKUP(AB17,'01-Inventario de Activos'!$A$13:$L$62,2,FALSE),"")</f>
        <v>6</v>
      </c>
      <c r="C17" s="37" t="str">
        <f>IFERROR(VLOOKUP(AB17,'01-Inventario de Activos'!$A$13:$L$62,3,FALSE),"")</f>
        <v>DOCUMENTOS EVALUACION DOCENTE</v>
      </c>
      <c r="D17" s="37" t="str">
        <f>IFERROR(VLOOKUP(AB17,'01-Inventario de Activos'!$A$13:$L$62,4,FALSE),"")</f>
        <v>Documentación que soporta la evaluación docentes de la Facultad de Tecnología</v>
      </c>
      <c r="E17" s="41" t="s">
        <v>363</v>
      </c>
      <c r="F17" s="43"/>
      <c r="G17" s="37" t="str">
        <f>IFERROR(VLOOKUP(AB17,'01-Inventario de Activos'!$A$13:$L$62,8,FALSE),"")</f>
        <v>Facultad de Tecnología 
Programas de Pregrado y Posgrado</v>
      </c>
      <c r="H17" s="37" t="str">
        <f>IFERROR(VLOOKUP(AB17,'01-Inventario de Activos'!$A$13:$L$62,7,FALSE),"")</f>
        <v>Facultad de Tecnología 
Programas de Pregrado y Posgrado</v>
      </c>
      <c r="I17" s="37" t="str">
        <f>IFERROR(VLOOKUP(AB17,'01-Inventario de Activos'!$A$13:$L$62,10,FALSE),"")</f>
        <v>x 
Solo Tecnología Mecánica, Maestría en Ciencias Químicas
y Especialización en Logística Empresarial</v>
      </c>
      <c r="J17" s="37" t="str">
        <f>IFERROR(VLOOKUP(AB17,'01-Inventario de Activos'!$A$13:$L$62,11,FALSE),"")</f>
        <v>x</v>
      </c>
      <c r="K17" s="37">
        <f>IFERROR(VLOOKUP(AB17,'01-Inventario de Activos'!$A$13:$L$62,12,FALSE),"")</f>
        <v>0</v>
      </c>
      <c r="L17" s="41" t="s">
        <v>370</v>
      </c>
      <c r="M17" s="41" t="s">
        <v>371</v>
      </c>
      <c r="N17" s="13" t="s">
        <v>200</v>
      </c>
      <c r="O17" s="52">
        <f t="shared" si="0"/>
        <v>3</v>
      </c>
      <c r="P17" s="13" t="s">
        <v>395</v>
      </c>
      <c r="Q17" s="189">
        <v>42971</v>
      </c>
      <c r="R17" s="26" t="s">
        <v>394</v>
      </c>
      <c r="S17" s="13">
        <v>15</v>
      </c>
      <c r="T17" s="13" t="s">
        <v>174</v>
      </c>
      <c r="U17" s="52">
        <f t="shared" si="1"/>
        <v>3</v>
      </c>
      <c r="V17" s="26" t="s">
        <v>402</v>
      </c>
      <c r="W17" s="26" t="s">
        <v>187</v>
      </c>
      <c r="X17" s="52">
        <f t="shared" si="2"/>
        <v>1</v>
      </c>
      <c r="Y17" s="13" t="s">
        <v>418</v>
      </c>
      <c r="Z17" s="52">
        <f t="shared" si="3"/>
        <v>9</v>
      </c>
      <c r="AA17" s="23" t="str">
        <f t="shared" si="4"/>
        <v>MEDIA</v>
      </c>
      <c r="AB17" s="34">
        <v>6</v>
      </c>
    </row>
    <row r="18" spans="1:28" s="7" customFormat="1" ht="126" x14ac:dyDescent="0.2">
      <c r="A18" s="35">
        <f>COUNTIF($AA$11:AA18,"ALTA")</f>
        <v>0</v>
      </c>
      <c r="B18" s="39">
        <f>IFERROR(VLOOKUP(AB18,'01-Inventario de Activos'!$A$13:$L$62,2,FALSE),"")</f>
        <v>7</v>
      </c>
      <c r="C18" s="37" t="str">
        <f>IFERROR(VLOOKUP(AB18,'01-Inventario de Activos'!$A$13:$L$62,3,FALSE),"")</f>
        <v>CONTENIDOS PROGRAMATICOS</v>
      </c>
      <c r="D18" s="37" t="str">
        <f>IFERROR(VLOOKUP(AB18,'01-Inventario de Activos'!$A$13:$L$62,4,FALSE),"")</f>
        <v>Son los programas académicos de pregrado y posgrados adscritos a la Facultad de Tecnología</v>
      </c>
      <c r="E18" s="41" t="s">
        <v>363</v>
      </c>
      <c r="F18" s="43"/>
      <c r="G18" s="37" t="str">
        <f>IFERROR(VLOOKUP(AB18,'01-Inventario de Activos'!$A$13:$L$62,8,FALSE),"")</f>
        <v>Programas de Pregrado y Posgrado</v>
      </c>
      <c r="H18" s="37" t="str">
        <f>IFERROR(VLOOKUP(AB18,'01-Inventario de Activos'!$A$13:$L$62,7,FALSE),"")</f>
        <v>Facultad de Tecnología 
Programas de Pregrado y Posgrado</v>
      </c>
      <c r="I18" s="37" t="str">
        <f>IFERROR(VLOOKUP(AB18,'01-Inventario de Activos'!$A$13:$L$62,10,FALSE),"")</f>
        <v>x</v>
      </c>
      <c r="J18" s="37" t="str">
        <f>IFERROR(VLOOKUP(AB18,'01-Inventario de Activos'!$A$13:$L$62,11,FALSE),"")</f>
        <v>x</v>
      </c>
      <c r="K18" s="37">
        <f>IFERROR(VLOOKUP(AB18,'01-Inventario de Activos'!$A$13:$L$62,12,FALSE),"")</f>
        <v>0</v>
      </c>
      <c r="L18" s="41" t="s">
        <v>372</v>
      </c>
      <c r="M18" s="41" t="s">
        <v>373</v>
      </c>
      <c r="N18" s="13" t="s">
        <v>198</v>
      </c>
      <c r="O18" s="52">
        <f t="shared" si="0"/>
        <v>1</v>
      </c>
      <c r="P18" s="13" t="s">
        <v>393</v>
      </c>
      <c r="Q18" s="189">
        <v>42971</v>
      </c>
      <c r="R18" s="26" t="s">
        <v>394</v>
      </c>
      <c r="S18" s="13">
        <v>15</v>
      </c>
      <c r="T18" s="13" t="s">
        <v>174</v>
      </c>
      <c r="U18" s="52">
        <f t="shared" si="1"/>
        <v>3</v>
      </c>
      <c r="V18" s="13" t="s">
        <v>403</v>
      </c>
      <c r="W18" s="26" t="s">
        <v>187</v>
      </c>
      <c r="X18" s="52">
        <f t="shared" si="2"/>
        <v>1</v>
      </c>
      <c r="Y18" s="13" t="s">
        <v>419</v>
      </c>
      <c r="Z18" s="52">
        <f t="shared" si="3"/>
        <v>3</v>
      </c>
      <c r="AA18" s="23" t="str">
        <f t="shared" si="4"/>
        <v>BAJA</v>
      </c>
      <c r="AB18" s="34">
        <v>7</v>
      </c>
    </row>
    <row r="19" spans="1:28" s="7" customFormat="1" ht="236.25" x14ac:dyDescent="0.2">
      <c r="A19" s="35">
        <f>COUNTIF($AA$11:AA19,"ALTA")</f>
        <v>0</v>
      </c>
      <c r="B19" s="39">
        <f>IFERROR(VLOOKUP(AB19,'01-Inventario de Activos'!$A$13:$L$62,2,FALSE),"")</f>
        <v>8</v>
      </c>
      <c r="C19" s="37" t="str">
        <f>IFERROR(VLOOKUP(AB19,'01-Inventario de Activos'!$A$13:$L$62,3,FALSE),"")</f>
        <v>DOMENTACION SOPORTE CARGA DOCENTE</v>
      </c>
      <c r="D19" s="37" t="str">
        <f>IFERROR(VLOOKUP(AB19,'01-Inventario de Activos'!$A$13:$L$62,4,FALSE),"")</f>
        <v xml:space="preserve">Archivo de Excel que se realiza semestralmente en el que se especifica la carga docente y novedades para la programación de programas de pregrado.  </v>
      </c>
      <c r="E19" s="41" t="s">
        <v>363</v>
      </c>
      <c r="F19" s="43"/>
      <c r="G19" s="37" t="str">
        <f>IFERROR(VLOOKUP(AB19,'01-Inventario de Activos'!$A$13:$L$62,8,FALSE),"")</f>
        <v>Facultad de Tecnología 
Programas de Pregrado</v>
      </c>
      <c r="H19" s="37" t="str">
        <f>IFERROR(VLOOKUP(AB19,'01-Inventario de Activos'!$A$13:$L$62,7,FALSE),"")</f>
        <v xml:space="preserve">Facultad de Tecnología 
Programas de Pregrado </v>
      </c>
      <c r="I19" s="37" t="str">
        <f>IFERROR(VLOOKUP(AB19,'01-Inventario de Activos'!$A$13:$L$62,10,FALSE),"")</f>
        <v>x</v>
      </c>
      <c r="J19" s="37" t="str">
        <f>IFERROR(VLOOKUP(AB19,'01-Inventario de Activos'!$A$13:$L$62,11,FALSE),"")</f>
        <v>x</v>
      </c>
      <c r="K19" s="37">
        <f>IFERROR(VLOOKUP(AB19,'01-Inventario de Activos'!$A$13:$L$62,12,FALSE),"")</f>
        <v>0</v>
      </c>
      <c r="L19" s="41" t="s">
        <v>374</v>
      </c>
      <c r="M19" s="41" t="s">
        <v>375</v>
      </c>
      <c r="N19" s="13" t="s">
        <v>198</v>
      </c>
      <c r="O19" s="52">
        <f t="shared" si="0"/>
        <v>1</v>
      </c>
      <c r="P19" s="13" t="s">
        <v>393</v>
      </c>
      <c r="Q19" s="189">
        <v>42971</v>
      </c>
      <c r="R19" s="26" t="s">
        <v>394</v>
      </c>
      <c r="S19" s="13">
        <v>15</v>
      </c>
      <c r="T19" s="13" t="s">
        <v>181</v>
      </c>
      <c r="U19" s="52">
        <f t="shared" si="1"/>
        <v>2</v>
      </c>
      <c r="V19" s="13" t="s">
        <v>404</v>
      </c>
      <c r="W19" s="26" t="s">
        <v>187</v>
      </c>
      <c r="X19" s="52">
        <f t="shared" si="2"/>
        <v>1</v>
      </c>
      <c r="Y19" s="13" t="s">
        <v>420</v>
      </c>
      <c r="Z19" s="52">
        <f t="shared" si="3"/>
        <v>2</v>
      </c>
      <c r="AA19" s="23" t="str">
        <f t="shared" si="4"/>
        <v>BAJA</v>
      </c>
      <c r="AB19" s="34">
        <v>8</v>
      </c>
    </row>
    <row r="20" spans="1:28" s="7" customFormat="1" ht="141.75" x14ac:dyDescent="0.2">
      <c r="A20" s="35">
        <f>COUNTIF($AA$11:AA20,"ALTA")</f>
        <v>0</v>
      </c>
      <c r="B20" s="39">
        <f>IFERROR(VLOOKUP(AB20,'01-Inventario de Activos'!$A$13:$L$62,2,FALSE),"")</f>
        <v>9</v>
      </c>
      <c r="C20" s="37" t="str">
        <f>IFERROR(VLOOKUP(AB20,'01-Inventario de Activos'!$A$13:$L$62,3,FALSE),"")</f>
        <v>FORMATO PRESTAMOS DE ELEMENTOS</v>
      </c>
      <c r="D20" s="37" t="str">
        <f>IFERROR(VLOOKUP(AB20,'01-Inventario de Activos'!$A$13:$L$62,4,FALSE),"")</f>
        <v>Documento en el que se relacionan los datos de las personas que solicitan préstamo de elementos.</v>
      </c>
      <c r="E20" s="41" t="s">
        <v>363</v>
      </c>
      <c r="F20" s="43"/>
      <c r="G20" s="37" t="str">
        <f>IFERROR(VLOOKUP(AB20,'01-Inventario de Activos'!$A$13:$L$62,8,FALSE),"")</f>
        <v xml:space="preserve"> Laboratorios de Mecatrónica
Laboratorio de Modelos
Laboratorio de Docencia de Química</v>
      </c>
      <c r="H20" s="37" t="str">
        <f>IFERROR(VLOOKUP(AB20,'01-Inventario de Activos'!$A$13:$L$62,7,FALSE),"")</f>
        <v xml:space="preserve"> Laboratorios de Mecatrónica
Laboratorio de Modelos
Laboratorio de Docencia de Química</v>
      </c>
      <c r="I20" s="37" t="str">
        <f>IFERROR(VLOOKUP(AB20,'01-Inventario de Activos'!$A$13:$L$62,10,FALSE),"")</f>
        <v>x</v>
      </c>
      <c r="J20" s="37" t="str">
        <f>IFERROR(VLOOKUP(AB20,'01-Inventario de Activos'!$A$13:$L$62,11,FALSE),"")</f>
        <v>x</v>
      </c>
      <c r="K20" s="37">
        <f>IFERROR(VLOOKUP(AB20,'01-Inventario de Activos'!$A$13:$L$62,12,FALSE),"")</f>
        <v>0</v>
      </c>
      <c r="L20" s="43" t="s">
        <v>376</v>
      </c>
      <c r="M20" s="43" t="s">
        <v>377</v>
      </c>
      <c r="N20" s="26" t="s">
        <v>200</v>
      </c>
      <c r="O20" s="52">
        <f t="shared" si="0"/>
        <v>3</v>
      </c>
      <c r="P20" s="13" t="s">
        <v>396</v>
      </c>
      <c r="Q20" s="189">
        <v>42971</v>
      </c>
      <c r="R20" s="26" t="s">
        <v>394</v>
      </c>
      <c r="S20" s="13">
        <v>15</v>
      </c>
      <c r="T20" s="26" t="s">
        <v>187</v>
      </c>
      <c r="U20" s="52">
        <f t="shared" si="1"/>
        <v>1</v>
      </c>
      <c r="V20" s="13" t="s">
        <v>405</v>
      </c>
      <c r="W20" s="26" t="s">
        <v>187</v>
      </c>
      <c r="X20" s="52">
        <f t="shared" si="2"/>
        <v>1</v>
      </c>
      <c r="Y20" s="13" t="s">
        <v>421</v>
      </c>
      <c r="Z20" s="52">
        <f t="shared" si="3"/>
        <v>3</v>
      </c>
      <c r="AA20" s="23" t="str">
        <f t="shared" si="4"/>
        <v>BAJA</v>
      </c>
      <c r="AB20" s="34">
        <v>9</v>
      </c>
    </row>
    <row r="21" spans="1:28" s="7" customFormat="1" ht="78.75" x14ac:dyDescent="0.2">
      <c r="A21" s="35">
        <f>COUNTIF($AA$11:AA21,"ALTA")</f>
        <v>0</v>
      </c>
      <c r="B21" s="39">
        <f>IFERROR(VLOOKUP(AB21,'01-Inventario de Activos'!$A$13:$L$62,2,FALSE),"")</f>
        <v>10</v>
      </c>
      <c r="C21" s="37" t="str">
        <f>IFERROR(VLOOKUP(AB21,'01-Inventario de Activos'!$A$13:$L$62,3,FALSE),"")</f>
        <v>FORMATO RESERVA DE ESPACIOS LABORATORIOS DE MECATRÓNICA</v>
      </c>
      <c r="D21" s="37" t="str">
        <f>IFERROR(VLOOKUP(AB21,'01-Inventario de Activos'!$A$13:$L$62,4,FALSE),"")</f>
        <v>Documento en el que se relacionan los datos de las personas que solicitan reservas de espacios</v>
      </c>
      <c r="E21" s="41" t="s">
        <v>363</v>
      </c>
      <c r="F21" s="43"/>
      <c r="G21" s="37" t="str">
        <f>IFERROR(VLOOKUP(AB21,'01-Inventario de Activos'!$A$13:$L$62,8,FALSE),"")</f>
        <v>Laboratorios de Mecatrónica</v>
      </c>
      <c r="H21" s="37" t="str">
        <f>IFERROR(VLOOKUP(AB21,'01-Inventario de Activos'!$A$13:$L$62,7,FALSE),"")</f>
        <v>Laboratorios de Mecatrónica</v>
      </c>
      <c r="I21" s="37">
        <f>IFERROR(VLOOKUP(AB21,'01-Inventario de Activos'!$A$13:$L$62,10,FALSE),"")</f>
        <v>0</v>
      </c>
      <c r="J21" s="37" t="str">
        <f>IFERROR(VLOOKUP(AB21,'01-Inventario de Activos'!$A$13:$L$62,11,FALSE),"")</f>
        <v>x</v>
      </c>
      <c r="K21" s="37">
        <f>IFERROR(VLOOKUP(AB21,'01-Inventario de Activos'!$A$13:$L$62,12,FALSE),"")</f>
        <v>0</v>
      </c>
      <c r="L21" s="43" t="s">
        <v>378</v>
      </c>
      <c r="M21" s="188" t="s">
        <v>262</v>
      </c>
      <c r="N21" s="13" t="s">
        <v>200</v>
      </c>
      <c r="O21" s="52">
        <f t="shared" si="0"/>
        <v>3</v>
      </c>
      <c r="P21" s="13" t="s">
        <v>396</v>
      </c>
      <c r="Q21" s="189">
        <v>42972</v>
      </c>
      <c r="R21" s="26" t="s">
        <v>394</v>
      </c>
      <c r="S21" s="13">
        <v>16</v>
      </c>
      <c r="T21" s="13" t="s">
        <v>187</v>
      </c>
      <c r="U21" s="52">
        <f t="shared" si="1"/>
        <v>1</v>
      </c>
      <c r="V21" s="13" t="s">
        <v>406</v>
      </c>
      <c r="W21" s="26" t="s">
        <v>187</v>
      </c>
      <c r="X21" s="52">
        <f t="shared" si="2"/>
        <v>1</v>
      </c>
      <c r="Y21" s="13" t="s">
        <v>422</v>
      </c>
      <c r="Z21" s="52">
        <f t="shared" si="3"/>
        <v>3</v>
      </c>
      <c r="AA21" s="23" t="str">
        <f t="shared" si="4"/>
        <v>BAJA</v>
      </c>
      <c r="AB21" s="34">
        <v>10</v>
      </c>
    </row>
    <row r="22" spans="1:28" s="7" customFormat="1" ht="252" x14ac:dyDescent="0.2">
      <c r="A22" s="35">
        <f>COUNTIF($AA$11:AA22,"ALTA")</f>
        <v>0</v>
      </c>
      <c r="B22" s="39">
        <f>IFERROR(VLOOKUP(AB22,'01-Inventario de Activos'!$A$13:$L$62,2,FALSE),"")</f>
        <v>11</v>
      </c>
      <c r="C22" s="37" t="str">
        <f>IFERROR(VLOOKUP(AB22,'01-Inventario de Activos'!$A$13:$L$62,3,FALSE),"")</f>
        <v>COTIZACIÓN</v>
      </c>
      <c r="D22" s="37" t="str">
        <f>IFERROR(VLOOKUP(AB22,'01-Inventario de Activos'!$A$13:$L$62,4,FALSE),"")</f>
        <v>Documento que informa y establece el valor estimado del servicio a prestar por el Laboratorio</v>
      </c>
      <c r="E22" s="41" t="s">
        <v>363</v>
      </c>
      <c r="F22" s="43"/>
      <c r="G22" s="37" t="str">
        <f>IFERROR(VLOOKUP(AB22,'01-Inventario de Activos'!$A$13:$L$62,8,FALSE),"")</f>
        <v>• Laboratorio de Aguas y Alimentos
• Laboratorio de Suelos y Foliares
• Laboratorio de Calidad de Productos Naturales
• Laboratorio de Modelos
• Laboratorios de Mecatrónica
• Laboratorio de Oleoquímica</v>
      </c>
      <c r="H22" s="37" t="str">
        <f>IFERROR(VLOOKUP(AB22,'01-Inventario de Activos'!$A$13:$L$62,7,FALSE),"")</f>
        <v>• Laboratorio de Aguas y Alimentos
• Laboratorio de Suelos y Foliares
• Laboratorio de Calidad de Productos Naturales
• Laboratorio de Modelos
• Laboratorios de Mecatrónica
• Laboratorio de Oleoquímica</v>
      </c>
      <c r="I22" s="37" t="str">
        <f>IFERROR(VLOOKUP(AB22,'01-Inventario de Activos'!$A$13:$L$62,10,FALSE),"")</f>
        <v>x</v>
      </c>
      <c r="J22" s="37" t="str">
        <f>IFERROR(VLOOKUP(AB22,'01-Inventario de Activos'!$A$13:$L$62,11,FALSE),"")</f>
        <v>x</v>
      </c>
      <c r="K22" s="37">
        <f>IFERROR(VLOOKUP(AB22,'01-Inventario de Activos'!$A$13:$L$62,12,FALSE),"")</f>
        <v>0</v>
      </c>
      <c r="L22" s="41" t="s">
        <v>379</v>
      </c>
      <c r="M22" s="41" t="s">
        <v>380</v>
      </c>
      <c r="N22" s="26" t="s">
        <v>200</v>
      </c>
      <c r="O22" s="52">
        <f t="shared" si="0"/>
        <v>3</v>
      </c>
      <c r="P22" s="13" t="s">
        <v>397</v>
      </c>
      <c r="Q22" s="189">
        <v>42971</v>
      </c>
      <c r="R22" s="26" t="s">
        <v>394</v>
      </c>
      <c r="S22" s="13">
        <v>5</v>
      </c>
      <c r="T22" s="26" t="s">
        <v>187</v>
      </c>
      <c r="U22" s="52">
        <f t="shared" si="1"/>
        <v>1</v>
      </c>
      <c r="V22" s="13" t="s">
        <v>407</v>
      </c>
      <c r="W22" s="26" t="s">
        <v>187</v>
      </c>
      <c r="X22" s="52">
        <f t="shared" si="2"/>
        <v>1</v>
      </c>
      <c r="Y22" s="13" t="s">
        <v>421</v>
      </c>
      <c r="Z22" s="52">
        <f t="shared" si="3"/>
        <v>3</v>
      </c>
      <c r="AA22" s="23" t="str">
        <f t="shared" si="4"/>
        <v>BAJA</v>
      </c>
      <c r="AB22" s="34">
        <v>11</v>
      </c>
    </row>
    <row r="23" spans="1:28" s="7" customFormat="1" ht="189" x14ac:dyDescent="0.2">
      <c r="A23" s="35">
        <f>COUNTIF($AA$11:AA23,"ALTA")</f>
        <v>0</v>
      </c>
      <c r="B23" s="39">
        <f>IFERROR(VLOOKUP(AB23,'01-Inventario de Activos'!$A$13:$L$62,2,FALSE),"")</f>
        <v>12</v>
      </c>
      <c r="C23" s="37" t="str">
        <f>IFERROR(VLOOKUP(AB23,'01-Inventario de Activos'!$A$13:$L$62,3,FALSE),"")</f>
        <v xml:space="preserve">CONTRATOS </v>
      </c>
      <c r="D23" s="37" t="str">
        <f>IFERROR(VLOOKUP(AB23,'01-Inventario de Activos'!$A$13:$L$62,4,FALSE),"")</f>
        <v>Documento de acuerdo comercial entre la UTP y el cliente</v>
      </c>
      <c r="E23" s="41" t="s">
        <v>363</v>
      </c>
      <c r="F23" s="43"/>
      <c r="G23" s="37" t="str">
        <f>IFERROR(VLOOKUP(AB23,'01-Inventario de Activos'!$A$13:$L$62,8,FALSE),"")</f>
        <v>• Laboratorio de Aguas y Alimentos
• Laboratorio de Suelos y Foliares
• Laboratorio de Calidad de Productos Naturales
• Laboratorio de Oleoquímica</v>
      </c>
      <c r="H23" s="37" t="str">
        <f>IFERROR(VLOOKUP(AB23,'01-Inventario de Activos'!$A$13:$L$62,7,FALSE),"")</f>
        <v>• Laboratorio de Aguas y Alimentos
• Laboratorio de Suelos y Foliares
• Laboratorio de Calidad de Productos Naturales
• Laboratorio de Oleoquímica</v>
      </c>
      <c r="I23" s="37" t="str">
        <f>IFERROR(VLOOKUP(AB23,'01-Inventario de Activos'!$A$13:$L$62,10,FALSE),"")</f>
        <v>x</v>
      </c>
      <c r="J23" s="37" t="str">
        <f>IFERROR(VLOOKUP(AB23,'01-Inventario de Activos'!$A$13:$L$62,11,FALSE),"")</f>
        <v>x</v>
      </c>
      <c r="K23" s="37">
        <f>IFERROR(VLOOKUP(AB23,'01-Inventario de Activos'!$A$13:$L$62,12,FALSE),"")</f>
        <v>0</v>
      </c>
      <c r="L23" s="41" t="s">
        <v>381</v>
      </c>
      <c r="M23" s="41" t="s">
        <v>380</v>
      </c>
      <c r="N23" s="13" t="s">
        <v>200</v>
      </c>
      <c r="O23" s="52">
        <f t="shared" si="0"/>
        <v>3</v>
      </c>
      <c r="P23" s="13" t="s">
        <v>397</v>
      </c>
      <c r="Q23" s="189">
        <v>42971</v>
      </c>
      <c r="R23" s="26" t="s">
        <v>394</v>
      </c>
      <c r="S23" s="13">
        <v>15</v>
      </c>
      <c r="T23" s="13" t="s">
        <v>187</v>
      </c>
      <c r="U23" s="52">
        <f t="shared" si="1"/>
        <v>1</v>
      </c>
      <c r="V23" s="26" t="s">
        <v>408</v>
      </c>
      <c r="W23" s="13" t="s">
        <v>187</v>
      </c>
      <c r="X23" s="52">
        <f t="shared" si="2"/>
        <v>1</v>
      </c>
      <c r="Y23" s="26" t="s">
        <v>423</v>
      </c>
      <c r="Z23" s="52">
        <f t="shared" si="3"/>
        <v>3</v>
      </c>
      <c r="AA23" s="23" t="str">
        <f t="shared" si="4"/>
        <v>BAJA</v>
      </c>
      <c r="AB23" s="34">
        <v>12</v>
      </c>
    </row>
    <row r="24" spans="1:28" s="7" customFormat="1" ht="189" x14ac:dyDescent="0.2">
      <c r="A24" s="35">
        <f>COUNTIF($AA$11:AA24,"ALTA")</f>
        <v>0</v>
      </c>
      <c r="B24" s="39">
        <f>IFERROR(VLOOKUP(AB24,'01-Inventario de Activos'!$A$13:$L$62,2,FALSE),"")</f>
        <v>13</v>
      </c>
      <c r="C24" s="37" t="str">
        <f>IFERROR(VLOOKUP(AB24,'01-Inventario de Activos'!$A$13:$L$62,3,FALSE),"")</f>
        <v>FORMATO DE ACEPTACIÓN DE SERVICIO</v>
      </c>
      <c r="D24" s="37" t="str">
        <f>IFERROR(VLOOKUP(AB24,'01-Inventario de Activos'!$A$13:$L$62,4,FALSE),"")</f>
        <v>Soporte para generar factura</v>
      </c>
      <c r="E24" s="41" t="s">
        <v>363</v>
      </c>
      <c r="F24" s="43"/>
      <c r="G24" s="37" t="str">
        <f>IFERROR(VLOOKUP(AB24,'01-Inventario de Activos'!$A$13:$L$62,8,FALSE),"")</f>
        <v>• Laboratorio de Aguas y Alimentos
• Laboratorio de Suelos y Foliares
• Laboratorio de Calidad de Productos Naturales
• Laboratorio de Oleoquímica</v>
      </c>
      <c r="H24" s="37" t="str">
        <f>IFERROR(VLOOKUP(AB24,'01-Inventario de Activos'!$A$13:$L$62,7,FALSE),"")</f>
        <v>• Laboratorio de Aguas y Alimentos
• Laboratorio de Suelos y Foliares
• Laboratorio de Calidad de Productos Naturales
• Laboratorio de Oleoquímica</v>
      </c>
      <c r="I24" s="37">
        <f>IFERROR(VLOOKUP(AB24,'01-Inventario de Activos'!$A$13:$L$62,10,FALSE),"")</f>
        <v>0</v>
      </c>
      <c r="J24" s="37" t="str">
        <f>IFERROR(VLOOKUP(AB24,'01-Inventario de Activos'!$A$13:$L$62,11,FALSE),"")</f>
        <v>x</v>
      </c>
      <c r="K24" s="37">
        <f>IFERROR(VLOOKUP(AB24,'01-Inventario de Activos'!$A$13:$L$62,12,FALSE),"")</f>
        <v>0</v>
      </c>
      <c r="L24" s="41" t="s">
        <v>382</v>
      </c>
      <c r="M24" s="41" t="s">
        <v>380</v>
      </c>
      <c r="N24" s="13" t="s">
        <v>200</v>
      </c>
      <c r="O24" s="52">
        <f t="shared" si="0"/>
        <v>3</v>
      </c>
      <c r="P24" s="13" t="s">
        <v>397</v>
      </c>
      <c r="Q24" s="189">
        <v>42971</v>
      </c>
      <c r="R24" s="26" t="s">
        <v>394</v>
      </c>
      <c r="S24" s="13">
        <v>15</v>
      </c>
      <c r="T24" s="13" t="s">
        <v>187</v>
      </c>
      <c r="U24" s="52">
        <f t="shared" si="1"/>
        <v>1</v>
      </c>
      <c r="V24" s="13" t="s">
        <v>407</v>
      </c>
      <c r="W24" s="13" t="s">
        <v>187</v>
      </c>
      <c r="X24" s="52">
        <f t="shared" si="2"/>
        <v>1</v>
      </c>
      <c r="Y24" s="13" t="s">
        <v>421</v>
      </c>
      <c r="Z24" s="52">
        <f t="shared" si="3"/>
        <v>3</v>
      </c>
      <c r="AA24" s="23" t="str">
        <f t="shared" si="4"/>
        <v>BAJA</v>
      </c>
      <c r="AB24" s="34">
        <v>13</v>
      </c>
    </row>
    <row r="25" spans="1:28" s="7" customFormat="1" ht="157.5" x14ac:dyDescent="0.2">
      <c r="A25" s="35">
        <f>COUNTIF($AA$11:AA25,"ALTA")</f>
        <v>0</v>
      </c>
      <c r="B25" s="39">
        <f>IFERROR(VLOOKUP(AB25,'01-Inventario de Activos'!$A$13:$L$62,2,FALSE),"")</f>
        <v>14</v>
      </c>
      <c r="C25" s="37" t="str">
        <f>IFERROR(VLOOKUP(AB25,'01-Inventario de Activos'!$A$13:$L$62,3,FALSE),"")</f>
        <v>DOCUMENTACIÓN SISTEMA DE GESTION DE LA CALIDAD</v>
      </c>
      <c r="D25" s="37" t="str">
        <f>IFERROR(VLOOKUP(AB25,'01-Inventario de Activos'!$A$13:$L$62,4,FALSE),"")</f>
        <v>Instructivos, Manuales, Procedimientos, Cartas de control, informes de validación, recepción de muestras</v>
      </c>
      <c r="E25" s="41" t="s">
        <v>363</v>
      </c>
      <c r="F25" s="43"/>
      <c r="G25" s="37" t="str">
        <f>IFERROR(VLOOKUP(AB25,'01-Inventario de Activos'!$A$13:$L$62,8,FALSE),"")</f>
        <v>• Laboratorio de Aguas y Alimentos
• Laboratorio de Suelos y Foliares
• Laboratorio de Calidad de Productos Naturales</v>
      </c>
      <c r="H25" s="37" t="str">
        <f>IFERROR(VLOOKUP(AB25,'01-Inventario de Activos'!$A$13:$L$62,7,FALSE),"")</f>
        <v>• Laboratorio de Aguas y Alimentos
• Laboratorio de Suelos y Foliares
• Laboratorio de Calidad de Productos Naturales</v>
      </c>
      <c r="I25" s="37" t="str">
        <f>IFERROR(VLOOKUP(AB25,'01-Inventario de Activos'!$A$13:$L$62,10,FALSE),"")</f>
        <v>x</v>
      </c>
      <c r="J25" s="37" t="str">
        <f>IFERROR(VLOOKUP(AB25,'01-Inventario de Activos'!$A$13:$L$62,11,FALSE),"")</f>
        <v>x</v>
      </c>
      <c r="K25" s="37">
        <f>IFERROR(VLOOKUP(AB25,'01-Inventario de Activos'!$A$13:$L$62,12,FALSE),"")</f>
        <v>0</v>
      </c>
      <c r="L25" s="41" t="s">
        <v>383</v>
      </c>
      <c r="M25" s="43" t="s">
        <v>384</v>
      </c>
      <c r="N25" s="13" t="s">
        <v>200</v>
      </c>
      <c r="O25" s="52">
        <f t="shared" si="0"/>
        <v>3</v>
      </c>
      <c r="P25" s="13" t="s">
        <v>397</v>
      </c>
      <c r="Q25" s="189">
        <v>42972</v>
      </c>
      <c r="R25" s="26" t="s">
        <v>394</v>
      </c>
      <c r="S25" s="13">
        <v>16</v>
      </c>
      <c r="T25" s="13" t="s">
        <v>187</v>
      </c>
      <c r="U25" s="52">
        <f t="shared" si="1"/>
        <v>1</v>
      </c>
      <c r="V25" s="13" t="s">
        <v>409</v>
      </c>
      <c r="W25" s="13" t="s">
        <v>187</v>
      </c>
      <c r="X25" s="52">
        <f t="shared" si="2"/>
        <v>1</v>
      </c>
      <c r="Y25" s="13" t="s">
        <v>424</v>
      </c>
      <c r="Z25" s="52">
        <f t="shared" si="3"/>
        <v>3</v>
      </c>
      <c r="AA25" s="23" t="str">
        <f t="shared" si="4"/>
        <v>BAJA</v>
      </c>
      <c r="AB25" s="34">
        <v>14</v>
      </c>
    </row>
    <row r="26" spans="1:28" s="7" customFormat="1" ht="157.5" x14ac:dyDescent="0.2">
      <c r="A26" s="35">
        <f>COUNTIF($AA$11:AA26,"ALTA")</f>
        <v>0</v>
      </c>
      <c r="B26" s="39">
        <f>IFERROR(VLOOKUP(AB26,'01-Inventario de Activos'!$A$13:$L$62,2,FALSE),"")</f>
        <v>15</v>
      </c>
      <c r="C26" s="37" t="str">
        <f>IFERROR(VLOOKUP(AB26,'01-Inventario de Activos'!$A$13:$L$62,3,FALSE),"")</f>
        <v>HOJAS DE VIDA DE PERSONAL</v>
      </c>
      <c r="D26" s="37" t="str">
        <f>IFERROR(VLOOKUP(AB26,'01-Inventario de Activos'!$A$13:$L$62,4,FALSE),"")</f>
        <v>Documento que contiene información datos personales de los funcionarios</v>
      </c>
      <c r="E26" s="41" t="s">
        <v>363</v>
      </c>
      <c r="F26" s="43"/>
      <c r="G26" s="37" t="str">
        <f>IFERROR(VLOOKUP(AB26,'01-Inventario de Activos'!$A$13:$L$62,8,FALSE),"")</f>
        <v xml:space="preserve">• Programas Académicos
• Laboratorio de Aguas y Alimentos
• Laboratorio de Calidad de Productos Naturales
</v>
      </c>
      <c r="H26" s="37" t="str">
        <f>IFERROR(VLOOKUP(AB26,'01-Inventario de Activos'!$A$13:$L$62,7,FALSE),"")</f>
        <v xml:space="preserve">• Programas Académicos
• Laboratorio de Aguas y Alimentos
• Laboratorio de Calidad de Productos Naturales
</v>
      </c>
      <c r="I26" s="37" t="str">
        <f>IFERROR(VLOOKUP(AB26,'01-Inventario de Activos'!$A$13:$L$62,10,FALSE),"")</f>
        <v>x</v>
      </c>
      <c r="J26" s="37" t="str">
        <f>IFERROR(VLOOKUP(AB26,'01-Inventario de Activos'!$A$13:$L$62,11,FALSE),"")</f>
        <v>x</v>
      </c>
      <c r="K26" s="37">
        <f>IFERROR(VLOOKUP(AB26,'01-Inventario de Activos'!$A$13:$L$62,12,FALSE),"")</f>
        <v>0</v>
      </c>
      <c r="L26" s="41" t="s">
        <v>385</v>
      </c>
      <c r="M26" s="41" t="s">
        <v>386</v>
      </c>
      <c r="N26" s="13" t="s">
        <v>200</v>
      </c>
      <c r="O26" s="52">
        <f t="shared" ref="O26:O58" si="5">IF(N26="RESERVADA",5,IF(N26="PÚBLICA",1,IF(N26="CLASIFICADA",3,0)))</f>
        <v>3</v>
      </c>
      <c r="P26" s="13" t="s">
        <v>397</v>
      </c>
      <c r="Q26" s="189">
        <v>42973</v>
      </c>
      <c r="R26" s="26" t="s">
        <v>394</v>
      </c>
      <c r="S26" s="13">
        <v>17</v>
      </c>
      <c r="T26" s="13" t="s">
        <v>187</v>
      </c>
      <c r="U26" s="52">
        <f t="shared" ref="U26:U55" si="6">IF(T26="ALTA",3,IF(T26="MEDIA",2,IF(T26="BAJA",1,0)))</f>
        <v>1</v>
      </c>
      <c r="V26" s="13" t="s">
        <v>410</v>
      </c>
      <c r="W26" s="13" t="s">
        <v>187</v>
      </c>
      <c r="X26" s="52">
        <f t="shared" si="2"/>
        <v>1</v>
      </c>
      <c r="Y26" s="13" t="s">
        <v>425</v>
      </c>
      <c r="Z26" s="52">
        <f t="shared" ref="Z26:Z61" si="7">O26*U26*X26</f>
        <v>3</v>
      </c>
      <c r="AA26" s="23" t="str">
        <f t="shared" si="4"/>
        <v>BAJA</v>
      </c>
      <c r="AB26" s="34">
        <v>15</v>
      </c>
    </row>
    <row r="27" spans="1:28" s="7" customFormat="1" ht="236.25" x14ac:dyDescent="0.2">
      <c r="A27" s="35">
        <f>COUNTIF($AA$11:AA27,"ALTA")</f>
        <v>0</v>
      </c>
      <c r="B27" s="39">
        <f>IFERROR(VLOOKUP(AB27,'01-Inventario de Activos'!$A$13:$L$62,2,FALSE),"")</f>
        <v>16</v>
      </c>
      <c r="C27" s="37" t="str">
        <f>IFERROR(VLOOKUP(AB27,'01-Inventario de Activos'!$A$13:$L$62,3,FALSE),"")</f>
        <v>HOJAS DE VIDA DE LOS EQUIPOS</v>
      </c>
      <c r="D27" s="37" t="str">
        <f>IFERROR(VLOOKUP(AB27,'01-Inventario de Activos'!$A$13:$L$62,4,FALSE),"")</f>
        <v>Documentación que contiene información de manuales de operación, soportes de mantenimiento, certificados de verificación y/o calibración.</v>
      </c>
      <c r="E27" s="41" t="s">
        <v>363</v>
      </c>
      <c r="F27" s="43"/>
      <c r="G27" s="37" t="str">
        <f>IFERROR(VLOOKUP(AB27,'01-Inventario de Activos'!$A$13:$L$62,8,FALSE),"")</f>
        <v>• Laboratorio de Aguas y Alimentos
• Laboratorio de Calidad de Productos Naturales
• Laboratorio de Suelos y Foliares
• Laboratorio de Mecatrónica
• Laboratorios de docencia de Química</v>
      </c>
      <c r="H27" s="37" t="str">
        <f>IFERROR(VLOOKUP(AB27,'01-Inventario de Activos'!$A$13:$L$62,7,FALSE),"")</f>
        <v>• Laboratorio de Aguas y Alimentos
• Laboratorio de Calidad de Productos Naturales
• Laboratorio de Mecatrónica
• Laboratorios de docencia de Química</v>
      </c>
      <c r="I27" s="37" t="str">
        <f>IFERROR(VLOOKUP(AB27,'01-Inventario de Activos'!$A$13:$L$62,10,FALSE),"")</f>
        <v>x</v>
      </c>
      <c r="J27" s="37" t="str">
        <f>IFERROR(VLOOKUP(AB27,'01-Inventario de Activos'!$A$13:$L$62,11,FALSE),"")</f>
        <v xml:space="preserve">x </v>
      </c>
      <c r="K27" s="37">
        <f>IFERROR(VLOOKUP(AB27,'01-Inventario de Activos'!$A$13:$L$62,12,FALSE),"")</f>
        <v>0</v>
      </c>
      <c r="L27" s="41" t="s">
        <v>385</v>
      </c>
      <c r="M27" s="41" t="s">
        <v>387</v>
      </c>
      <c r="N27" s="13" t="s">
        <v>198</v>
      </c>
      <c r="O27" s="52">
        <f t="shared" si="5"/>
        <v>1</v>
      </c>
      <c r="P27" s="13" t="s">
        <v>393</v>
      </c>
      <c r="Q27" s="189">
        <v>42971</v>
      </c>
      <c r="R27" s="26" t="s">
        <v>394</v>
      </c>
      <c r="S27" s="13">
        <v>5</v>
      </c>
      <c r="T27" s="13" t="s">
        <v>181</v>
      </c>
      <c r="U27" s="52">
        <f t="shared" si="6"/>
        <v>2</v>
      </c>
      <c r="V27" s="13" t="s">
        <v>411</v>
      </c>
      <c r="W27" s="13" t="s">
        <v>187</v>
      </c>
      <c r="X27" s="52">
        <f t="shared" si="2"/>
        <v>1</v>
      </c>
      <c r="Y27" s="13" t="s">
        <v>426</v>
      </c>
      <c r="Z27" s="52">
        <f t="shared" si="7"/>
        <v>2</v>
      </c>
      <c r="AA27" s="23" t="str">
        <f t="shared" si="4"/>
        <v>BAJA</v>
      </c>
      <c r="AB27" s="34">
        <v>16</v>
      </c>
    </row>
    <row r="28" spans="1:28" s="7" customFormat="1" ht="315" x14ac:dyDescent="0.2">
      <c r="A28" s="35">
        <f>COUNTIF($AA$11:AA28,"ALTA")</f>
        <v>0</v>
      </c>
      <c r="B28" s="39">
        <f>IFERROR(VLOOKUP(AB28,'01-Inventario de Activos'!$A$13:$L$62,2,FALSE),"")</f>
        <v>17</v>
      </c>
      <c r="C28" s="37" t="str">
        <f>IFERROR(VLOOKUP(AB28,'01-Inventario de Activos'!$A$13:$L$62,3,FALSE),"")</f>
        <v>FORMATO RESIDUOS PELIGROSOS</v>
      </c>
      <c r="D28" s="37" t="str">
        <f>IFERROR(VLOOKUP(AB28,'01-Inventario de Activos'!$A$13:$L$62,4,FALSE),"")</f>
        <v>Documentación que contiene la descripción de los residuos peligrosos generados por los laboratorios</v>
      </c>
      <c r="E28" s="41" t="s">
        <v>363</v>
      </c>
      <c r="F28" s="43"/>
      <c r="G28" s="37" t="str">
        <f>IFERROR(VLOOKUP(AB28,'01-Inventario de Activos'!$A$13:$L$62,8,FALSE),"")</f>
        <v>• Laboratorio de Aguas y Alimentos
• Laboratorio de Calidad de Productos Naturales
• Laboratorio de Suelos y Foliares
• Laboratorio de Oleoquímica
• Laboratorios de Docencia de Química
• Laboratorio de Biotecnología / Productos Naturales</v>
      </c>
      <c r="H28" s="37" t="str">
        <f>IFERROR(VLOOKUP(AB28,'01-Inventario de Activos'!$A$13:$L$62,7,FALSE),"")</f>
        <v>• Laboratorio de Aguas y Alimentos
• Laboratorio de Calidad de Productos Naturales
• Laboratorio de Suelos y Foliares
• Laboratorio de Oleoquímica
• Laboratorios de Docencia de Química
• Laboratorio de Biotecnología / Productos Naturales</v>
      </c>
      <c r="I28" s="37" t="str">
        <f>IFERROR(VLOOKUP(AB28,'01-Inventario de Activos'!$A$13:$L$62,10,FALSE),"")</f>
        <v>x</v>
      </c>
      <c r="J28" s="37" t="str">
        <f>IFERROR(VLOOKUP(AB28,'01-Inventario de Activos'!$A$13:$L$62,11,FALSE),"")</f>
        <v>x</v>
      </c>
      <c r="K28" s="37">
        <f>IFERROR(VLOOKUP(AB28,'01-Inventario de Activos'!$A$13:$L$62,12,FALSE),"")</f>
        <v>0</v>
      </c>
      <c r="L28" s="41" t="s">
        <v>388</v>
      </c>
      <c r="M28" s="188" t="s">
        <v>291</v>
      </c>
      <c r="N28" s="13" t="s">
        <v>200</v>
      </c>
      <c r="O28" s="52">
        <f t="shared" si="5"/>
        <v>3</v>
      </c>
      <c r="P28" s="13" t="s">
        <v>397</v>
      </c>
      <c r="Q28" s="189">
        <v>42971</v>
      </c>
      <c r="R28" s="26" t="s">
        <v>394</v>
      </c>
      <c r="S28" s="13">
        <v>5</v>
      </c>
      <c r="T28" s="13" t="s">
        <v>174</v>
      </c>
      <c r="U28" s="52">
        <f t="shared" si="6"/>
        <v>3</v>
      </c>
      <c r="V28" s="13" t="s">
        <v>412</v>
      </c>
      <c r="W28" s="13" t="s">
        <v>187</v>
      </c>
      <c r="X28" s="52">
        <f t="shared" si="2"/>
        <v>1</v>
      </c>
      <c r="Y28" s="13" t="s">
        <v>427</v>
      </c>
      <c r="Z28" s="52">
        <f t="shared" si="7"/>
        <v>9</v>
      </c>
      <c r="AA28" s="23" t="str">
        <f t="shared" si="4"/>
        <v>MEDIA</v>
      </c>
      <c r="AB28" s="34">
        <v>17</v>
      </c>
    </row>
    <row r="29" spans="1:28" s="7" customFormat="1" ht="126" x14ac:dyDescent="0.2">
      <c r="A29" s="35">
        <f>COUNTIF($AA$11:AA29,"ALTA")</f>
        <v>0</v>
      </c>
      <c r="B29" s="39">
        <f>IFERROR(VLOOKUP(AB29,'01-Inventario de Activos'!$A$13:$L$62,2,FALSE),"")</f>
        <v>18</v>
      </c>
      <c r="C29" s="37" t="str">
        <f>IFERROR(VLOOKUP(AB29,'01-Inventario de Activos'!$A$13:$L$62,3,FALSE),"")</f>
        <v>Bases de datos</v>
      </c>
      <c r="D29" s="37" t="str">
        <f>IFERROR(VLOOKUP(AB29,'01-Inventario de Activos'!$A$13:$L$62,4,FALSE),"")</f>
        <v>• listados de docentes
• Listados de asistencia
De estudiantes, egresados y contactos.  Contiene total o parcialmente la siguiente información: Nombre, identificación, teléfono, correo electrónico, dirección.</v>
      </c>
      <c r="E29" s="41" t="s">
        <v>363</v>
      </c>
      <c r="F29" s="43"/>
      <c r="G29" s="37" t="str">
        <f>IFERROR(VLOOKUP(AB29,'01-Inventario de Activos'!$A$13:$L$62,8,FALSE),"")</f>
        <v>Facultad de Tecnología 
Programas de Pregrado y Posgrado</v>
      </c>
      <c r="H29" s="37" t="str">
        <f>IFERROR(VLOOKUP(AB29,'01-Inventario de Activos'!$A$13:$L$62,7,FALSE),"")</f>
        <v>Facultad de Tecnología 
Programas de Pregrado y Posgrado</v>
      </c>
      <c r="I29" s="37" t="str">
        <f>IFERROR(VLOOKUP(AB29,'01-Inventario de Activos'!$A$13:$L$62,10,FALSE),"")</f>
        <v>x</v>
      </c>
      <c r="J29" s="37" t="str">
        <f>IFERROR(VLOOKUP(AB29,'01-Inventario de Activos'!$A$13:$L$62,11,FALSE),"")</f>
        <v>x</v>
      </c>
      <c r="K29" s="37">
        <f>IFERROR(VLOOKUP(AB29,'01-Inventario de Activos'!$A$13:$L$62,12,FALSE),"")</f>
        <v>0</v>
      </c>
      <c r="L29" s="41" t="s">
        <v>389</v>
      </c>
      <c r="M29" s="188" t="s">
        <v>225</v>
      </c>
      <c r="N29" s="13" t="s">
        <v>200</v>
      </c>
      <c r="O29" s="52">
        <f t="shared" si="5"/>
        <v>3</v>
      </c>
      <c r="P29" s="13" t="s">
        <v>397</v>
      </c>
      <c r="Q29" s="189">
        <v>42971</v>
      </c>
      <c r="R29" s="26" t="s">
        <v>394</v>
      </c>
      <c r="S29" s="13">
        <v>5</v>
      </c>
      <c r="T29" s="13" t="s">
        <v>187</v>
      </c>
      <c r="U29" s="52">
        <f t="shared" si="6"/>
        <v>1</v>
      </c>
      <c r="V29" s="13" t="s">
        <v>413</v>
      </c>
      <c r="W29" s="13" t="s">
        <v>187</v>
      </c>
      <c r="X29" s="52">
        <f t="shared" si="2"/>
        <v>1</v>
      </c>
      <c r="Y29" s="13" t="s">
        <v>428</v>
      </c>
      <c r="Z29" s="52">
        <f t="shared" si="7"/>
        <v>3</v>
      </c>
      <c r="AA29" s="23" t="str">
        <f t="shared" si="4"/>
        <v>BAJA</v>
      </c>
      <c r="AB29" s="34">
        <v>18</v>
      </c>
    </row>
    <row r="30" spans="1:28" s="7" customFormat="1" ht="15.75" x14ac:dyDescent="0.2">
      <c r="A30" s="35">
        <f>COUNTIF($AA$11:AA30,"ALTA")</f>
        <v>0</v>
      </c>
      <c r="B30" s="39" t="str">
        <f>IFERROR(VLOOKUP(AB30,'01-Inventario de Activos'!$A$13:$L$62,2,FALSE),"")</f>
        <v/>
      </c>
      <c r="C30" s="37" t="str">
        <f>IFERROR(VLOOKUP(AB30,'01-Inventario de Activos'!$A$13:$L$62,3,FALSE),"")</f>
        <v/>
      </c>
      <c r="D30" s="37" t="str">
        <f>IFERROR(VLOOKUP(AB30,'01-Inventario de Activos'!$A$13:$L$62,4,FALSE),"")</f>
        <v/>
      </c>
      <c r="E30" s="41"/>
      <c r="F30" s="43"/>
      <c r="G30" s="37" t="str">
        <f>IFERROR(VLOOKUP(AB30,'01-Inventario de Activos'!$A$13:$L$62,8,FALSE),"")</f>
        <v/>
      </c>
      <c r="H30" s="37" t="str">
        <f>IFERROR(VLOOKUP(AB30,'01-Inventario de Activos'!$A$13:$L$62,7,FALSE),"")</f>
        <v/>
      </c>
      <c r="I30" s="37" t="str">
        <f>IFERROR(VLOOKUP(AB30,'01-Inventario de Activos'!$A$13:$L$62,10,FALSE),"")</f>
        <v/>
      </c>
      <c r="J30" s="37" t="str">
        <f>IFERROR(VLOOKUP(AB30,'01-Inventario de Activos'!$A$13:$L$62,11,FALSE),"")</f>
        <v/>
      </c>
      <c r="K30" s="37" t="str">
        <f>IFERROR(VLOOKUP(AB30,'01-Inventario de Activos'!$A$13:$L$62,12,FALSE),"")</f>
        <v/>
      </c>
      <c r="L30" s="41"/>
      <c r="M30" s="41"/>
      <c r="N30" s="13"/>
      <c r="O30" s="52">
        <f t="shared" si="5"/>
        <v>0</v>
      </c>
      <c r="P30" s="13"/>
      <c r="Q30" s="13"/>
      <c r="R30" s="26"/>
      <c r="S30" s="13"/>
      <c r="T30" s="13"/>
      <c r="U30" s="52">
        <f t="shared" si="6"/>
        <v>0</v>
      </c>
      <c r="V30" s="13"/>
      <c r="W30" s="13"/>
      <c r="X30" s="52">
        <f t="shared" ref="X30:X55" si="8">IF(W30="ALTA",3,IF(W30="MEDIA",2,IF(W30="BAJA",1,0)))</f>
        <v>0</v>
      </c>
      <c r="Y30" s="13"/>
      <c r="Z30" s="52">
        <f t="shared" si="7"/>
        <v>0</v>
      </c>
      <c r="AA30" s="23" t="str">
        <f t="shared" si="4"/>
        <v/>
      </c>
      <c r="AB30" s="34">
        <v>19</v>
      </c>
    </row>
    <row r="31" spans="1:28" s="7" customFormat="1" ht="15.75" x14ac:dyDescent="0.2">
      <c r="A31" s="35">
        <f>COUNTIF($AA$11:AA31,"ALTA")</f>
        <v>0</v>
      </c>
      <c r="B31" s="39" t="str">
        <f>IFERROR(VLOOKUP(AB31,'01-Inventario de Activos'!$A$13:$L$62,2,FALSE),"")</f>
        <v/>
      </c>
      <c r="C31" s="37" t="str">
        <f>IFERROR(VLOOKUP(AB31,'01-Inventario de Activos'!$A$13:$L$62,3,FALSE),"")</f>
        <v/>
      </c>
      <c r="D31" s="37" t="str">
        <f>IFERROR(VLOOKUP(AB31,'01-Inventario de Activos'!$A$13:$L$62,4,FALSE),"")</f>
        <v/>
      </c>
      <c r="E31" s="41"/>
      <c r="F31" s="43"/>
      <c r="G31" s="37" t="str">
        <f>IFERROR(VLOOKUP(AB31,'01-Inventario de Activos'!$A$13:$L$62,8,FALSE),"")</f>
        <v/>
      </c>
      <c r="H31" s="37" t="str">
        <f>IFERROR(VLOOKUP(AB31,'01-Inventario de Activos'!$A$13:$L$62,7,FALSE),"")</f>
        <v/>
      </c>
      <c r="I31" s="37" t="str">
        <f>IFERROR(VLOOKUP(AB31,'01-Inventario de Activos'!$A$13:$L$62,10,FALSE),"")</f>
        <v/>
      </c>
      <c r="J31" s="37" t="str">
        <f>IFERROR(VLOOKUP(AB31,'01-Inventario de Activos'!$A$13:$L$62,11,FALSE),"")</f>
        <v/>
      </c>
      <c r="K31" s="37" t="str">
        <f>IFERROR(VLOOKUP(AB31,'01-Inventario de Activos'!$A$13:$L$62,12,FALSE),"")</f>
        <v/>
      </c>
      <c r="L31" s="41"/>
      <c r="M31" s="41"/>
      <c r="N31" s="13"/>
      <c r="O31" s="52">
        <f t="shared" si="5"/>
        <v>0</v>
      </c>
      <c r="P31" s="13"/>
      <c r="Q31" s="13"/>
      <c r="R31" s="26"/>
      <c r="S31" s="13"/>
      <c r="T31" s="13"/>
      <c r="U31" s="52">
        <f t="shared" si="6"/>
        <v>0</v>
      </c>
      <c r="V31" s="13"/>
      <c r="W31" s="13"/>
      <c r="X31" s="52">
        <f t="shared" si="8"/>
        <v>0</v>
      </c>
      <c r="Y31" s="13"/>
      <c r="Z31" s="52">
        <f t="shared" si="7"/>
        <v>0</v>
      </c>
      <c r="AA31" s="23" t="str">
        <f t="shared" si="4"/>
        <v/>
      </c>
      <c r="AB31" s="34">
        <v>20</v>
      </c>
    </row>
    <row r="32" spans="1:28" s="7" customFormat="1" ht="15.75" x14ac:dyDescent="0.2">
      <c r="A32" s="35">
        <f>COUNTIF($AA$11:AA32,"ALTA")</f>
        <v>0</v>
      </c>
      <c r="B32" s="39" t="str">
        <f>IFERROR(VLOOKUP(AB32,'01-Inventario de Activos'!$A$13:$L$62,2,FALSE),"")</f>
        <v/>
      </c>
      <c r="C32" s="37" t="str">
        <f>IFERROR(VLOOKUP(AB32,'01-Inventario de Activos'!$A$13:$L$62,3,FALSE),"")</f>
        <v/>
      </c>
      <c r="D32" s="37" t="str">
        <f>IFERROR(VLOOKUP(AB32,'01-Inventario de Activos'!$A$13:$L$62,4,FALSE),"")</f>
        <v/>
      </c>
      <c r="E32" s="41"/>
      <c r="F32" s="43"/>
      <c r="G32" s="37" t="str">
        <f>IFERROR(VLOOKUP(AB32,'01-Inventario de Activos'!$A$13:$L$62,8,FALSE),"")</f>
        <v/>
      </c>
      <c r="H32" s="37" t="str">
        <f>IFERROR(VLOOKUP(AB32,'01-Inventario de Activos'!$A$13:$L$62,7,FALSE),"")</f>
        <v/>
      </c>
      <c r="I32" s="37" t="str">
        <f>IFERROR(VLOOKUP(AB32,'01-Inventario de Activos'!$A$13:$L$62,10,FALSE),"")</f>
        <v/>
      </c>
      <c r="J32" s="37" t="str">
        <f>IFERROR(VLOOKUP(AB32,'01-Inventario de Activos'!$A$13:$L$62,11,FALSE),"")</f>
        <v/>
      </c>
      <c r="K32" s="37" t="str">
        <f>IFERROR(VLOOKUP(AB32,'01-Inventario de Activos'!$A$13:$L$62,12,FALSE),"")</f>
        <v/>
      </c>
      <c r="L32" s="41"/>
      <c r="M32" s="41"/>
      <c r="N32" s="13"/>
      <c r="O32" s="52">
        <f t="shared" si="5"/>
        <v>0</v>
      </c>
      <c r="P32" s="13"/>
      <c r="Q32" s="13"/>
      <c r="R32" s="26"/>
      <c r="S32" s="13"/>
      <c r="T32" s="13"/>
      <c r="U32" s="52">
        <f t="shared" si="6"/>
        <v>0</v>
      </c>
      <c r="V32" s="13"/>
      <c r="W32" s="13"/>
      <c r="X32" s="52">
        <f t="shared" si="8"/>
        <v>0</v>
      </c>
      <c r="Y32" s="13"/>
      <c r="Z32" s="52">
        <f t="shared" si="7"/>
        <v>0</v>
      </c>
      <c r="AA32" s="23" t="str">
        <f t="shared" si="4"/>
        <v/>
      </c>
      <c r="AB32" s="34">
        <v>21</v>
      </c>
    </row>
    <row r="33" spans="1:28" s="7" customFormat="1" ht="15.75" x14ac:dyDescent="0.2">
      <c r="A33" s="35">
        <f>COUNTIF($AA$11:AA33,"ALTA")</f>
        <v>0</v>
      </c>
      <c r="B33" s="39" t="str">
        <f>IFERROR(VLOOKUP(AB33,'01-Inventario de Activos'!$A$13:$L$62,2,FALSE),"")</f>
        <v/>
      </c>
      <c r="C33" s="37" t="str">
        <f>IFERROR(VLOOKUP(AB33,'01-Inventario de Activos'!$A$13:$L$62,3,FALSE),"")</f>
        <v/>
      </c>
      <c r="D33" s="37" t="str">
        <f>IFERROR(VLOOKUP(AB33,'01-Inventario de Activos'!$A$13:$L$62,4,FALSE),"")</f>
        <v/>
      </c>
      <c r="E33" s="41"/>
      <c r="F33" s="43"/>
      <c r="G33" s="37" t="str">
        <f>IFERROR(VLOOKUP(AB33,'01-Inventario de Activos'!$A$13:$L$62,8,FALSE),"")</f>
        <v/>
      </c>
      <c r="H33" s="37" t="str">
        <f>IFERROR(VLOOKUP(AB33,'01-Inventario de Activos'!$A$13:$L$62,7,FALSE),"")</f>
        <v/>
      </c>
      <c r="I33" s="37" t="str">
        <f>IFERROR(VLOOKUP(AB33,'01-Inventario de Activos'!$A$13:$L$62,10,FALSE),"")</f>
        <v/>
      </c>
      <c r="J33" s="37" t="str">
        <f>IFERROR(VLOOKUP(AB33,'01-Inventario de Activos'!$A$13:$L$62,11,FALSE),"")</f>
        <v/>
      </c>
      <c r="K33" s="37" t="str">
        <f>IFERROR(VLOOKUP(AB33,'01-Inventario de Activos'!$A$13:$L$62,12,FALSE),"")</f>
        <v/>
      </c>
      <c r="L33" s="41"/>
      <c r="M33" s="41"/>
      <c r="N33" s="13"/>
      <c r="O33" s="52">
        <f t="shared" si="5"/>
        <v>0</v>
      </c>
      <c r="P33" s="13"/>
      <c r="Q33" s="13"/>
      <c r="R33" s="26"/>
      <c r="S33" s="13"/>
      <c r="T33" s="13"/>
      <c r="U33" s="52">
        <f t="shared" si="6"/>
        <v>0</v>
      </c>
      <c r="V33" s="13"/>
      <c r="W33" s="13"/>
      <c r="X33" s="52">
        <f t="shared" si="8"/>
        <v>0</v>
      </c>
      <c r="Y33" s="13"/>
      <c r="Z33" s="52">
        <f t="shared" si="7"/>
        <v>0</v>
      </c>
      <c r="AA33" s="23" t="str">
        <f t="shared" si="4"/>
        <v/>
      </c>
      <c r="AB33" s="34">
        <v>22</v>
      </c>
    </row>
    <row r="34" spans="1:28" s="7" customFormat="1" ht="15.75" x14ac:dyDescent="0.2">
      <c r="A34" s="35">
        <f>COUNTIF($AA$11:AA34,"ALTA")</f>
        <v>0</v>
      </c>
      <c r="B34" s="39" t="str">
        <f>IFERROR(VLOOKUP(AB34,'01-Inventario de Activos'!$A$13:$L$62,2,FALSE),"")</f>
        <v/>
      </c>
      <c r="C34" s="37" t="str">
        <f>IFERROR(VLOOKUP(AB34,'01-Inventario de Activos'!$A$13:$L$62,3,FALSE),"")</f>
        <v/>
      </c>
      <c r="D34" s="37" t="str">
        <f>IFERROR(VLOOKUP(AB34,'01-Inventario de Activos'!$A$13:$L$62,4,FALSE),"")</f>
        <v/>
      </c>
      <c r="E34" s="41"/>
      <c r="F34" s="43"/>
      <c r="G34" s="37" t="str">
        <f>IFERROR(VLOOKUP(AB34,'01-Inventario de Activos'!$A$13:$L$62,8,FALSE),"")</f>
        <v/>
      </c>
      <c r="H34" s="37" t="str">
        <f>IFERROR(VLOOKUP(AB34,'01-Inventario de Activos'!$A$13:$L$62,7,FALSE),"")</f>
        <v/>
      </c>
      <c r="I34" s="37" t="str">
        <f>IFERROR(VLOOKUP(AB34,'01-Inventario de Activos'!$A$13:$L$62,10,FALSE),"")</f>
        <v/>
      </c>
      <c r="J34" s="37" t="str">
        <f>IFERROR(VLOOKUP(AB34,'01-Inventario de Activos'!$A$13:$L$62,11,FALSE),"")</f>
        <v/>
      </c>
      <c r="K34" s="37" t="str">
        <f>IFERROR(VLOOKUP(AB34,'01-Inventario de Activos'!$A$13:$L$62,12,FALSE),"")</f>
        <v/>
      </c>
      <c r="L34" s="41"/>
      <c r="M34" s="41"/>
      <c r="N34" s="13"/>
      <c r="O34" s="52">
        <f t="shared" si="5"/>
        <v>0</v>
      </c>
      <c r="P34" s="13"/>
      <c r="Q34" s="13"/>
      <c r="R34" s="26"/>
      <c r="S34" s="13"/>
      <c r="T34" s="13"/>
      <c r="U34" s="52">
        <f t="shared" si="6"/>
        <v>0</v>
      </c>
      <c r="V34" s="13"/>
      <c r="W34" s="13"/>
      <c r="X34" s="52">
        <f t="shared" si="8"/>
        <v>0</v>
      </c>
      <c r="Y34" s="13"/>
      <c r="Z34" s="52">
        <f t="shared" si="7"/>
        <v>0</v>
      </c>
      <c r="AA34" s="23" t="str">
        <f t="shared" si="4"/>
        <v/>
      </c>
      <c r="AB34" s="34">
        <v>23</v>
      </c>
    </row>
    <row r="35" spans="1:28" s="7" customFormat="1" ht="15.75" x14ac:dyDescent="0.2">
      <c r="A35" s="35">
        <f>COUNTIF($AA$11:AA35,"ALTA")</f>
        <v>0</v>
      </c>
      <c r="B35" s="39" t="str">
        <f>IFERROR(VLOOKUP(AB35,'01-Inventario de Activos'!$A$13:$L$62,2,FALSE),"")</f>
        <v/>
      </c>
      <c r="C35" s="37" t="str">
        <f>IFERROR(VLOOKUP(AB35,'01-Inventario de Activos'!$A$13:$L$62,3,FALSE),"")</f>
        <v/>
      </c>
      <c r="D35" s="37" t="str">
        <f>IFERROR(VLOOKUP(AB35,'01-Inventario de Activos'!$A$13:$L$62,4,FALSE),"")</f>
        <v/>
      </c>
      <c r="E35" s="41"/>
      <c r="F35" s="43"/>
      <c r="G35" s="37" t="str">
        <f>IFERROR(VLOOKUP(AB35,'01-Inventario de Activos'!$A$13:$L$62,8,FALSE),"")</f>
        <v/>
      </c>
      <c r="H35" s="37" t="str">
        <f>IFERROR(VLOOKUP(AB35,'01-Inventario de Activos'!$A$13:$L$62,7,FALSE),"")</f>
        <v/>
      </c>
      <c r="I35" s="37" t="str">
        <f>IFERROR(VLOOKUP(AB35,'01-Inventario de Activos'!$A$13:$L$62,10,FALSE),"")</f>
        <v/>
      </c>
      <c r="J35" s="37" t="str">
        <f>IFERROR(VLOOKUP(AB35,'01-Inventario de Activos'!$A$13:$L$62,11,FALSE),"")</f>
        <v/>
      </c>
      <c r="K35" s="37" t="str">
        <f>IFERROR(VLOOKUP(AB35,'01-Inventario de Activos'!$A$13:$L$62,12,FALSE),"")</f>
        <v/>
      </c>
      <c r="L35" s="41"/>
      <c r="M35" s="41"/>
      <c r="N35" s="13"/>
      <c r="O35" s="52">
        <f t="shared" si="5"/>
        <v>0</v>
      </c>
      <c r="P35" s="13"/>
      <c r="Q35" s="13"/>
      <c r="R35" s="26"/>
      <c r="S35" s="13"/>
      <c r="T35" s="13"/>
      <c r="U35" s="52">
        <f t="shared" si="6"/>
        <v>0</v>
      </c>
      <c r="V35" s="13"/>
      <c r="W35" s="13"/>
      <c r="X35" s="52">
        <f t="shared" si="8"/>
        <v>0</v>
      </c>
      <c r="Y35" s="13"/>
      <c r="Z35" s="52">
        <f t="shared" si="7"/>
        <v>0</v>
      </c>
      <c r="AA35" s="23" t="str">
        <f t="shared" si="4"/>
        <v/>
      </c>
      <c r="AB35" s="34">
        <v>24</v>
      </c>
    </row>
    <row r="36" spans="1:28" s="7" customFormat="1" ht="15.75" x14ac:dyDescent="0.2">
      <c r="A36" s="35">
        <f>COUNTIF($AA$11:AA36,"ALTA")</f>
        <v>0</v>
      </c>
      <c r="B36" s="39" t="str">
        <f>IFERROR(VLOOKUP(AB36,'01-Inventario de Activos'!$A$13:$L$62,2,FALSE),"")</f>
        <v/>
      </c>
      <c r="C36" s="37" t="str">
        <f>IFERROR(VLOOKUP(AB36,'01-Inventario de Activos'!$A$13:$L$62,3,FALSE),"")</f>
        <v/>
      </c>
      <c r="D36" s="37" t="str">
        <f>IFERROR(VLOOKUP(AB36,'01-Inventario de Activos'!$A$13:$L$62,4,FALSE),"")</f>
        <v/>
      </c>
      <c r="E36" s="41"/>
      <c r="F36" s="43"/>
      <c r="G36" s="37" t="str">
        <f>IFERROR(VLOOKUP(AB36,'01-Inventario de Activos'!$A$13:$L$62,8,FALSE),"")</f>
        <v/>
      </c>
      <c r="H36" s="37" t="str">
        <f>IFERROR(VLOOKUP(AB36,'01-Inventario de Activos'!$A$13:$L$62,7,FALSE),"")</f>
        <v/>
      </c>
      <c r="I36" s="37" t="str">
        <f>IFERROR(VLOOKUP(AB36,'01-Inventario de Activos'!$A$13:$L$62,10,FALSE),"")</f>
        <v/>
      </c>
      <c r="J36" s="37" t="str">
        <f>IFERROR(VLOOKUP(AB36,'01-Inventario de Activos'!$A$13:$L$62,11,FALSE),"")</f>
        <v/>
      </c>
      <c r="K36" s="37" t="str">
        <f>IFERROR(VLOOKUP(AB36,'01-Inventario de Activos'!$A$13:$L$62,12,FALSE),"")</f>
        <v/>
      </c>
      <c r="L36" s="41"/>
      <c r="M36" s="41"/>
      <c r="N36" s="13"/>
      <c r="O36" s="52">
        <f t="shared" si="5"/>
        <v>0</v>
      </c>
      <c r="P36" s="13"/>
      <c r="Q36" s="13"/>
      <c r="R36" s="26"/>
      <c r="S36" s="13"/>
      <c r="T36" s="13"/>
      <c r="U36" s="52">
        <f t="shared" si="6"/>
        <v>0</v>
      </c>
      <c r="V36" s="13"/>
      <c r="W36" s="13"/>
      <c r="X36" s="52">
        <f t="shared" si="8"/>
        <v>0</v>
      </c>
      <c r="Y36" s="13"/>
      <c r="Z36" s="52">
        <f t="shared" si="7"/>
        <v>0</v>
      </c>
      <c r="AA36" s="23" t="str">
        <f t="shared" si="4"/>
        <v/>
      </c>
      <c r="AB36" s="34">
        <v>25</v>
      </c>
    </row>
    <row r="37" spans="1:28" s="7" customFormat="1" ht="15.75" x14ac:dyDescent="0.2">
      <c r="A37" s="35">
        <f>COUNTIF($AA$11:AA37,"ALTA")</f>
        <v>0</v>
      </c>
      <c r="B37" s="39" t="str">
        <f>IFERROR(VLOOKUP(AB37,'01-Inventario de Activos'!$A$13:$L$62,2,FALSE),"")</f>
        <v/>
      </c>
      <c r="C37" s="37" t="str">
        <f>IFERROR(VLOOKUP(AB37,'01-Inventario de Activos'!$A$13:$L$62,3,FALSE),"")</f>
        <v/>
      </c>
      <c r="D37" s="37" t="str">
        <f>IFERROR(VLOOKUP(AB37,'01-Inventario de Activos'!$A$13:$L$62,4,FALSE),"")</f>
        <v/>
      </c>
      <c r="E37" s="41"/>
      <c r="F37" s="43"/>
      <c r="G37" s="37" t="str">
        <f>IFERROR(VLOOKUP(AB37,'01-Inventario de Activos'!$A$13:$L$62,8,FALSE),"")</f>
        <v/>
      </c>
      <c r="H37" s="37" t="str">
        <f>IFERROR(VLOOKUP(AB37,'01-Inventario de Activos'!$A$13:$L$62,7,FALSE),"")</f>
        <v/>
      </c>
      <c r="I37" s="37" t="str">
        <f>IFERROR(VLOOKUP(AB37,'01-Inventario de Activos'!$A$13:$L$62,10,FALSE),"")</f>
        <v/>
      </c>
      <c r="J37" s="37" t="str">
        <f>IFERROR(VLOOKUP(AB37,'01-Inventario de Activos'!$A$13:$L$62,11,FALSE),"")</f>
        <v/>
      </c>
      <c r="K37" s="37" t="str">
        <f>IFERROR(VLOOKUP(AB37,'01-Inventario de Activos'!$A$13:$L$62,12,FALSE),"")</f>
        <v/>
      </c>
      <c r="L37" s="41"/>
      <c r="M37" s="41"/>
      <c r="N37" s="13"/>
      <c r="O37" s="52">
        <f t="shared" si="5"/>
        <v>0</v>
      </c>
      <c r="P37" s="13"/>
      <c r="Q37" s="13"/>
      <c r="R37" s="26"/>
      <c r="S37" s="13"/>
      <c r="T37" s="13"/>
      <c r="U37" s="52">
        <f t="shared" si="6"/>
        <v>0</v>
      </c>
      <c r="V37" s="13"/>
      <c r="W37" s="13"/>
      <c r="X37" s="52">
        <f t="shared" si="8"/>
        <v>0</v>
      </c>
      <c r="Y37" s="13"/>
      <c r="Z37" s="52">
        <f t="shared" si="7"/>
        <v>0</v>
      </c>
      <c r="AA37" s="23" t="str">
        <f t="shared" si="4"/>
        <v/>
      </c>
      <c r="AB37" s="34">
        <v>26</v>
      </c>
    </row>
    <row r="38" spans="1:28" s="7" customFormat="1" ht="15.75" x14ac:dyDescent="0.2">
      <c r="A38" s="35">
        <f>COUNTIF($AA$11:AA38,"ALTA")</f>
        <v>0</v>
      </c>
      <c r="B38" s="39" t="str">
        <f>IFERROR(VLOOKUP(AB38,'01-Inventario de Activos'!$A$13:$L$62,2,FALSE),"")</f>
        <v/>
      </c>
      <c r="C38" s="37" t="str">
        <f>IFERROR(VLOOKUP(AB38,'01-Inventario de Activos'!$A$13:$L$62,3,FALSE),"")</f>
        <v/>
      </c>
      <c r="D38" s="37" t="str">
        <f>IFERROR(VLOOKUP(AB38,'01-Inventario de Activos'!$A$13:$L$62,4,FALSE),"")</f>
        <v/>
      </c>
      <c r="E38" s="41"/>
      <c r="F38" s="43"/>
      <c r="G38" s="37" t="str">
        <f>IFERROR(VLOOKUP(AB38,'01-Inventario de Activos'!$A$13:$L$62,8,FALSE),"")</f>
        <v/>
      </c>
      <c r="H38" s="37" t="str">
        <f>IFERROR(VLOOKUP(AB38,'01-Inventario de Activos'!$A$13:$L$62,7,FALSE),"")</f>
        <v/>
      </c>
      <c r="I38" s="37" t="str">
        <f>IFERROR(VLOOKUP(AB38,'01-Inventario de Activos'!$A$13:$L$62,10,FALSE),"")</f>
        <v/>
      </c>
      <c r="J38" s="37" t="str">
        <f>IFERROR(VLOOKUP(AB38,'01-Inventario de Activos'!$A$13:$L$62,11,FALSE),"")</f>
        <v/>
      </c>
      <c r="K38" s="37" t="str">
        <f>IFERROR(VLOOKUP(AB38,'01-Inventario de Activos'!$A$13:$L$62,12,FALSE),"")</f>
        <v/>
      </c>
      <c r="L38" s="41"/>
      <c r="M38" s="41"/>
      <c r="N38" s="13"/>
      <c r="O38" s="52">
        <f t="shared" si="5"/>
        <v>0</v>
      </c>
      <c r="P38" s="13"/>
      <c r="Q38" s="13"/>
      <c r="R38" s="26"/>
      <c r="S38" s="13"/>
      <c r="T38" s="13"/>
      <c r="U38" s="52">
        <f t="shared" si="6"/>
        <v>0</v>
      </c>
      <c r="V38" s="13"/>
      <c r="W38" s="13"/>
      <c r="X38" s="52">
        <f t="shared" si="8"/>
        <v>0</v>
      </c>
      <c r="Y38" s="13"/>
      <c r="Z38" s="52">
        <f t="shared" si="7"/>
        <v>0</v>
      </c>
      <c r="AA38" s="23" t="str">
        <f t="shared" si="4"/>
        <v/>
      </c>
      <c r="AB38" s="34">
        <v>27</v>
      </c>
    </row>
    <row r="39" spans="1:28" s="7" customFormat="1" ht="15.75" x14ac:dyDescent="0.2">
      <c r="A39" s="35">
        <f>COUNTIF($AA$11:AA39,"ALTA")</f>
        <v>0</v>
      </c>
      <c r="B39" s="39" t="str">
        <f>IFERROR(VLOOKUP(AB39,'01-Inventario de Activos'!$A$13:$L$62,2,FALSE),"")</f>
        <v/>
      </c>
      <c r="C39" s="37" t="str">
        <f>IFERROR(VLOOKUP(AB39,'01-Inventario de Activos'!$A$13:$L$62,3,FALSE),"")</f>
        <v/>
      </c>
      <c r="D39" s="37" t="str">
        <f>IFERROR(VLOOKUP(AB39,'01-Inventario de Activos'!$A$13:$L$62,4,FALSE),"")</f>
        <v/>
      </c>
      <c r="E39" s="41"/>
      <c r="F39" s="43"/>
      <c r="G39" s="37" t="str">
        <f>IFERROR(VLOOKUP(AB39,'01-Inventario de Activos'!$A$13:$L$62,8,FALSE),"")</f>
        <v/>
      </c>
      <c r="H39" s="37" t="str">
        <f>IFERROR(VLOOKUP(AB39,'01-Inventario de Activos'!$A$13:$L$62,7,FALSE),"")</f>
        <v/>
      </c>
      <c r="I39" s="37" t="str">
        <f>IFERROR(VLOOKUP(AB39,'01-Inventario de Activos'!$A$13:$L$62,10,FALSE),"")</f>
        <v/>
      </c>
      <c r="J39" s="37" t="str">
        <f>IFERROR(VLOOKUP(AB39,'01-Inventario de Activos'!$A$13:$L$62,11,FALSE),"")</f>
        <v/>
      </c>
      <c r="K39" s="37" t="str">
        <f>IFERROR(VLOOKUP(AB39,'01-Inventario de Activos'!$A$13:$L$62,12,FALSE),"")</f>
        <v/>
      </c>
      <c r="L39" s="41"/>
      <c r="M39" s="41"/>
      <c r="N39" s="13"/>
      <c r="O39" s="52">
        <f t="shared" si="5"/>
        <v>0</v>
      </c>
      <c r="P39" s="13"/>
      <c r="Q39" s="13"/>
      <c r="R39" s="26"/>
      <c r="S39" s="13"/>
      <c r="T39" s="13"/>
      <c r="U39" s="52">
        <f t="shared" si="6"/>
        <v>0</v>
      </c>
      <c r="V39" s="13"/>
      <c r="W39" s="13"/>
      <c r="X39" s="52">
        <f t="shared" si="8"/>
        <v>0</v>
      </c>
      <c r="Y39" s="13"/>
      <c r="Z39" s="52">
        <f t="shared" si="7"/>
        <v>0</v>
      </c>
      <c r="AA39" s="23" t="str">
        <f t="shared" si="4"/>
        <v/>
      </c>
      <c r="AB39" s="34">
        <v>28</v>
      </c>
    </row>
    <row r="40" spans="1:28" s="7" customFormat="1" ht="15.75" x14ac:dyDescent="0.2">
      <c r="A40" s="35">
        <f>COUNTIF($AA$11:AA40,"ALTA")</f>
        <v>0</v>
      </c>
      <c r="B40" s="39" t="str">
        <f>IFERROR(VLOOKUP(AB40,'01-Inventario de Activos'!$A$13:$L$62,2,FALSE),"")</f>
        <v/>
      </c>
      <c r="C40" s="37" t="str">
        <f>IFERROR(VLOOKUP(AB40,'01-Inventario de Activos'!$A$13:$L$62,3,FALSE),"")</f>
        <v/>
      </c>
      <c r="D40" s="37" t="str">
        <f>IFERROR(VLOOKUP(AB40,'01-Inventario de Activos'!$A$13:$L$62,4,FALSE),"")</f>
        <v/>
      </c>
      <c r="E40" s="41"/>
      <c r="F40" s="43"/>
      <c r="G40" s="37" t="str">
        <f>IFERROR(VLOOKUP(AB40,'01-Inventario de Activos'!$A$13:$L$62,8,FALSE),"")</f>
        <v/>
      </c>
      <c r="H40" s="37" t="str">
        <f>IFERROR(VLOOKUP(AB40,'01-Inventario de Activos'!$A$13:$L$62,7,FALSE),"")</f>
        <v/>
      </c>
      <c r="I40" s="37" t="str">
        <f>IFERROR(VLOOKUP(AB40,'01-Inventario de Activos'!$A$13:$L$62,10,FALSE),"")</f>
        <v/>
      </c>
      <c r="J40" s="37" t="str">
        <f>IFERROR(VLOOKUP(AB40,'01-Inventario de Activos'!$A$13:$L$62,11,FALSE),"")</f>
        <v/>
      </c>
      <c r="K40" s="37" t="str">
        <f>IFERROR(VLOOKUP(AB40,'01-Inventario de Activos'!$A$13:$L$62,12,FALSE),"")</f>
        <v/>
      </c>
      <c r="L40" s="41"/>
      <c r="M40" s="41"/>
      <c r="N40" s="13"/>
      <c r="O40" s="52">
        <f t="shared" si="5"/>
        <v>0</v>
      </c>
      <c r="P40" s="13"/>
      <c r="Q40" s="13"/>
      <c r="R40" s="26"/>
      <c r="S40" s="13"/>
      <c r="T40" s="13"/>
      <c r="U40" s="52">
        <f t="shared" si="6"/>
        <v>0</v>
      </c>
      <c r="V40" s="13"/>
      <c r="W40" s="13"/>
      <c r="X40" s="52">
        <f t="shared" si="8"/>
        <v>0</v>
      </c>
      <c r="Y40" s="13"/>
      <c r="Z40" s="52">
        <f t="shared" si="7"/>
        <v>0</v>
      </c>
      <c r="AA40" s="23" t="str">
        <f t="shared" si="4"/>
        <v/>
      </c>
      <c r="AB40" s="34">
        <v>29</v>
      </c>
    </row>
    <row r="41" spans="1:28" s="7" customFormat="1" ht="15.75" x14ac:dyDescent="0.2">
      <c r="A41" s="35">
        <f>COUNTIF($AA$11:AA41,"ALTA")</f>
        <v>0</v>
      </c>
      <c r="B41" s="39" t="str">
        <f>IFERROR(VLOOKUP(AB41,'01-Inventario de Activos'!$A$13:$L$62,2,FALSE),"")</f>
        <v/>
      </c>
      <c r="C41" s="37" t="str">
        <f>IFERROR(VLOOKUP(AB41,'01-Inventario de Activos'!$A$13:$L$62,3,FALSE),"")</f>
        <v/>
      </c>
      <c r="D41" s="37" t="str">
        <f>IFERROR(VLOOKUP(AB41,'01-Inventario de Activos'!$A$13:$L$62,4,FALSE),"")</f>
        <v/>
      </c>
      <c r="E41" s="41"/>
      <c r="F41" s="43"/>
      <c r="G41" s="37" t="str">
        <f>IFERROR(VLOOKUP(AB41,'01-Inventario de Activos'!$A$13:$L$62,8,FALSE),"")</f>
        <v/>
      </c>
      <c r="H41" s="37" t="str">
        <f>IFERROR(VLOOKUP(AB41,'01-Inventario de Activos'!$A$13:$L$62,7,FALSE),"")</f>
        <v/>
      </c>
      <c r="I41" s="37" t="str">
        <f>IFERROR(VLOOKUP(AB41,'01-Inventario de Activos'!$A$13:$L$62,10,FALSE),"")</f>
        <v/>
      </c>
      <c r="J41" s="37" t="str">
        <f>IFERROR(VLOOKUP(AB41,'01-Inventario de Activos'!$A$13:$L$62,11,FALSE),"")</f>
        <v/>
      </c>
      <c r="K41" s="37" t="str">
        <f>IFERROR(VLOOKUP(AB41,'01-Inventario de Activos'!$A$13:$L$62,12,FALSE),"")</f>
        <v/>
      </c>
      <c r="L41" s="41"/>
      <c r="M41" s="41"/>
      <c r="N41" s="13"/>
      <c r="O41" s="52">
        <f t="shared" si="5"/>
        <v>0</v>
      </c>
      <c r="P41" s="13"/>
      <c r="Q41" s="13"/>
      <c r="R41" s="26"/>
      <c r="S41" s="13"/>
      <c r="T41" s="13"/>
      <c r="U41" s="52">
        <f t="shared" si="6"/>
        <v>0</v>
      </c>
      <c r="V41" s="13"/>
      <c r="W41" s="13"/>
      <c r="X41" s="52">
        <f t="shared" si="8"/>
        <v>0</v>
      </c>
      <c r="Y41" s="13"/>
      <c r="Z41" s="52">
        <f t="shared" si="7"/>
        <v>0</v>
      </c>
      <c r="AA41" s="23" t="str">
        <f t="shared" si="4"/>
        <v/>
      </c>
      <c r="AB41" s="34">
        <v>30</v>
      </c>
    </row>
    <row r="42" spans="1:28" s="7" customFormat="1" ht="15.75" x14ac:dyDescent="0.2">
      <c r="A42" s="35">
        <f>COUNTIF($AA$11:AA42,"ALTA")</f>
        <v>0</v>
      </c>
      <c r="B42" s="39" t="str">
        <f>IFERROR(VLOOKUP(AB42,'01-Inventario de Activos'!$A$13:$L$62,2,FALSE),"")</f>
        <v/>
      </c>
      <c r="C42" s="37" t="str">
        <f>IFERROR(VLOOKUP(AB42,'01-Inventario de Activos'!$A$13:$L$62,3,FALSE),"")</f>
        <v/>
      </c>
      <c r="D42" s="37" t="str">
        <f>IFERROR(VLOOKUP(AB42,'01-Inventario de Activos'!$A$13:$L$62,4,FALSE),"")</f>
        <v/>
      </c>
      <c r="E42" s="41"/>
      <c r="F42" s="43"/>
      <c r="G42" s="37" t="str">
        <f>IFERROR(VLOOKUP(AB42,'01-Inventario de Activos'!$A$13:$L$62,8,FALSE),"")</f>
        <v/>
      </c>
      <c r="H42" s="37" t="str">
        <f>IFERROR(VLOOKUP(AB42,'01-Inventario de Activos'!$A$13:$L$62,7,FALSE),"")</f>
        <v/>
      </c>
      <c r="I42" s="37" t="str">
        <f>IFERROR(VLOOKUP(AB42,'01-Inventario de Activos'!$A$13:$L$62,10,FALSE),"")</f>
        <v/>
      </c>
      <c r="J42" s="37" t="str">
        <f>IFERROR(VLOOKUP(AB42,'01-Inventario de Activos'!$A$13:$L$62,11,FALSE),"")</f>
        <v/>
      </c>
      <c r="K42" s="37" t="str">
        <f>IFERROR(VLOOKUP(AB42,'01-Inventario de Activos'!$A$13:$L$62,12,FALSE),"")</f>
        <v/>
      </c>
      <c r="L42" s="41"/>
      <c r="M42" s="41"/>
      <c r="N42" s="13"/>
      <c r="O42" s="52">
        <f t="shared" si="5"/>
        <v>0</v>
      </c>
      <c r="P42" s="13"/>
      <c r="Q42" s="13"/>
      <c r="R42" s="26"/>
      <c r="S42" s="13"/>
      <c r="T42" s="13"/>
      <c r="U42" s="52">
        <f t="shared" si="6"/>
        <v>0</v>
      </c>
      <c r="V42" s="13"/>
      <c r="W42" s="13"/>
      <c r="X42" s="52">
        <f t="shared" si="8"/>
        <v>0</v>
      </c>
      <c r="Y42" s="13"/>
      <c r="Z42" s="52">
        <f t="shared" si="7"/>
        <v>0</v>
      </c>
      <c r="AA42" s="23" t="str">
        <f t="shared" si="4"/>
        <v/>
      </c>
      <c r="AB42" s="34">
        <v>31</v>
      </c>
    </row>
    <row r="43" spans="1:28" s="7" customFormat="1" ht="15.75" x14ac:dyDescent="0.2">
      <c r="A43" s="35">
        <f>COUNTIF($AA$11:AA43,"ALTA")</f>
        <v>0</v>
      </c>
      <c r="B43" s="39" t="str">
        <f>IFERROR(VLOOKUP(AB43,'01-Inventario de Activos'!$A$13:$L$62,2,FALSE),"")</f>
        <v/>
      </c>
      <c r="C43" s="37" t="str">
        <f>IFERROR(VLOOKUP(AB43,'01-Inventario de Activos'!$A$13:$L$62,3,FALSE),"")</f>
        <v/>
      </c>
      <c r="D43" s="37" t="str">
        <f>IFERROR(VLOOKUP(AB43,'01-Inventario de Activos'!$A$13:$L$62,4,FALSE),"")</f>
        <v/>
      </c>
      <c r="E43" s="41"/>
      <c r="F43" s="43"/>
      <c r="G43" s="37" t="str">
        <f>IFERROR(VLOOKUP(AB43,'01-Inventario de Activos'!$A$13:$L$62,8,FALSE),"")</f>
        <v/>
      </c>
      <c r="H43" s="37" t="str">
        <f>IFERROR(VLOOKUP(AB43,'01-Inventario de Activos'!$A$13:$L$62,7,FALSE),"")</f>
        <v/>
      </c>
      <c r="I43" s="37" t="str">
        <f>IFERROR(VLOOKUP(AB43,'01-Inventario de Activos'!$A$13:$L$62,10,FALSE),"")</f>
        <v/>
      </c>
      <c r="J43" s="37" t="str">
        <f>IFERROR(VLOOKUP(AB43,'01-Inventario de Activos'!$A$13:$L$62,11,FALSE),"")</f>
        <v/>
      </c>
      <c r="K43" s="37" t="str">
        <f>IFERROR(VLOOKUP(AB43,'01-Inventario de Activos'!$A$13:$L$62,12,FALSE),"")</f>
        <v/>
      </c>
      <c r="L43" s="41"/>
      <c r="M43" s="41"/>
      <c r="N43" s="13"/>
      <c r="O43" s="52">
        <f t="shared" si="5"/>
        <v>0</v>
      </c>
      <c r="P43" s="13"/>
      <c r="Q43" s="13"/>
      <c r="R43" s="26"/>
      <c r="S43" s="13"/>
      <c r="T43" s="13"/>
      <c r="U43" s="52">
        <f t="shared" si="6"/>
        <v>0</v>
      </c>
      <c r="V43" s="13"/>
      <c r="W43" s="13"/>
      <c r="X43" s="52">
        <f t="shared" si="8"/>
        <v>0</v>
      </c>
      <c r="Y43" s="13"/>
      <c r="Z43" s="52">
        <f t="shared" si="7"/>
        <v>0</v>
      </c>
      <c r="AA43" s="23" t="str">
        <f t="shared" si="4"/>
        <v/>
      </c>
      <c r="AB43" s="34">
        <v>32</v>
      </c>
    </row>
    <row r="44" spans="1:28" s="7" customFormat="1" ht="15.75" x14ac:dyDescent="0.2">
      <c r="A44" s="35">
        <f>COUNTIF($AA$11:AA44,"ALTA")</f>
        <v>0</v>
      </c>
      <c r="B44" s="39" t="str">
        <f>IFERROR(VLOOKUP(AB44,'01-Inventario de Activos'!$A$13:$L$62,2,FALSE),"")</f>
        <v/>
      </c>
      <c r="C44" s="37" t="str">
        <f>IFERROR(VLOOKUP(AB44,'01-Inventario de Activos'!$A$13:$L$62,3,FALSE),"")</f>
        <v/>
      </c>
      <c r="D44" s="37" t="str">
        <f>IFERROR(VLOOKUP(AB44,'01-Inventario de Activos'!$A$13:$L$62,4,FALSE),"")</f>
        <v/>
      </c>
      <c r="E44" s="41"/>
      <c r="F44" s="43"/>
      <c r="G44" s="37" t="str">
        <f>IFERROR(VLOOKUP(AB44,'01-Inventario de Activos'!$A$13:$L$62,8,FALSE),"")</f>
        <v/>
      </c>
      <c r="H44" s="37" t="str">
        <f>IFERROR(VLOOKUP(AB44,'01-Inventario de Activos'!$A$13:$L$62,7,FALSE),"")</f>
        <v/>
      </c>
      <c r="I44" s="37" t="str">
        <f>IFERROR(VLOOKUP(AB44,'01-Inventario de Activos'!$A$13:$L$62,10,FALSE),"")</f>
        <v/>
      </c>
      <c r="J44" s="37" t="str">
        <f>IFERROR(VLOOKUP(AB44,'01-Inventario de Activos'!$A$13:$L$62,11,FALSE),"")</f>
        <v/>
      </c>
      <c r="K44" s="37" t="str">
        <f>IFERROR(VLOOKUP(AB44,'01-Inventario de Activos'!$A$13:$L$62,12,FALSE),"")</f>
        <v/>
      </c>
      <c r="L44" s="41"/>
      <c r="M44" s="41"/>
      <c r="N44" s="13"/>
      <c r="O44" s="52">
        <f t="shared" si="5"/>
        <v>0</v>
      </c>
      <c r="P44" s="13"/>
      <c r="Q44" s="13"/>
      <c r="R44" s="26"/>
      <c r="S44" s="13"/>
      <c r="T44" s="13"/>
      <c r="U44" s="52">
        <f t="shared" si="6"/>
        <v>0</v>
      </c>
      <c r="V44" s="13"/>
      <c r="W44" s="13"/>
      <c r="X44" s="52">
        <f t="shared" si="8"/>
        <v>0</v>
      </c>
      <c r="Y44" s="13"/>
      <c r="Z44" s="52">
        <f t="shared" si="7"/>
        <v>0</v>
      </c>
      <c r="AA44" s="23" t="str">
        <f t="shared" si="4"/>
        <v/>
      </c>
      <c r="AB44" s="34">
        <v>33</v>
      </c>
    </row>
    <row r="45" spans="1:28" s="7" customFormat="1" ht="15.75" x14ac:dyDescent="0.2">
      <c r="A45" s="35">
        <f>COUNTIF($AA$11:AA45,"ALTA")</f>
        <v>0</v>
      </c>
      <c r="B45" s="39" t="str">
        <f>IFERROR(VLOOKUP(AB45,'01-Inventario de Activos'!$A$13:$L$62,2,FALSE),"")</f>
        <v/>
      </c>
      <c r="C45" s="37" t="str">
        <f>IFERROR(VLOOKUP(AB45,'01-Inventario de Activos'!$A$13:$L$62,3,FALSE),"")</f>
        <v/>
      </c>
      <c r="D45" s="37" t="str">
        <f>IFERROR(VLOOKUP(AB45,'01-Inventario de Activos'!$A$13:$L$62,4,FALSE),"")</f>
        <v/>
      </c>
      <c r="E45" s="41"/>
      <c r="F45" s="43"/>
      <c r="G45" s="37" t="str">
        <f>IFERROR(VLOOKUP(AB45,'01-Inventario de Activos'!$A$13:$L$62,8,FALSE),"")</f>
        <v/>
      </c>
      <c r="H45" s="37" t="str">
        <f>IFERROR(VLOOKUP(AB45,'01-Inventario de Activos'!$A$13:$L$62,7,FALSE),"")</f>
        <v/>
      </c>
      <c r="I45" s="37" t="str">
        <f>IFERROR(VLOOKUP(AB45,'01-Inventario de Activos'!$A$13:$L$62,10,FALSE),"")</f>
        <v/>
      </c>
      <c r="J45" s="37" t="str">
        <f>IFERROR(VLOOKUP(AB45,'01-Inventario de Activos'!$A$13:$L$62,11,FALSE),"")</f>
        <v/>
      </c>
      <c r="K45" s="37" t="str">
        <f>IFERROR(VLOOKUP(AB45,'01-Inventario de Activos'!$A$13:$L$62,12,FALSE),"")</f>
        <v/>
      </c>
      <c r="L45" s="41"/>
      <c r="M45" s="41"/>
      <c r="N45" s="13"/>
      <c r="O45" s="52">
        <f t="shared" si="5"/>
        <v>0</v>
      </c>
      <c r="P45" s="13"/>
      <c r="Q45" s="13"/>
      <c r="R45" s="26"/>
      <c r="S45" s="13"/>
      <c r="T45" s="13"/>
      <c r="U45" s="52">
        <f t="shared" si="6"/>
        <v>0</v>
      </c>
      <c r="V45" s="13"/>
      <c r="W45" s="13"/>
      <c r="X45" s="52">
        <f t="shared" si="8"/>
        <v>0</v>
      </c>
      <c r="Y45" s="13"/>
      <c r="Z45" s="52">
        <f t="shared" si="7"/>
        <v>0</v>
      </c>
      <c r="AA45" s="23" t="str">
        <f t="shared" si="4"/>
        <v/>
      </c>
      <c r="AB45" s="34">
        <v>34</v>
      </c>
    </row>
    <row r="46" spans="1:28" s="7" customFormat="1" ht="15.75" x14ac:dyDescent="0.2">
      <c r="A46" s="35">
        <f>COUNTIF($AA$11:AA46,"ALTA")</f>
        <v>0</v>
      </c>
      <c r="B46" s="39" t="str">
        <f>IFERROR(VLOOKUP(AB46,'01-Inventario de Activos'!$A$13:$L$62,2,FALSE),"")</f>
        <v/>
      </c>
      <c r="C46" s="37" t="str">
        <f>IFERROR(VLOOKUP(AB46,'01-Inventario de Activos'!$A$13:$L$62,3,FALSE),"")</f>
        <v/>
      </c>
      <c r="D46" s="37" t="str">
        <f>IFERROR(VLOOKUP(AB46,'01-Inventario de Activos'!$A$13:$L$62,4,FALSE),"")</f>
        <v/>
      </c>
      <c r="E46" s="41"/>
      <c r="F46" s="43"/>
      <c r="G46" s="37" t="str">
        <f>IFERROR(VLOOKUP(AB46,'01-Inventario de Activos'!$A$13:$L$62,8,FALSE),"")</f>
        <v/>
      </c>
      <c r="H46" s="37" t="str">
        <f>IFERROR(VLOOKUP(AB46,'01-Inventario de Activos'!$A$13:$L$62,7,FALSE),"")</f>
        <v/>
      </c>
      <c r="I46" s="37" t="str">
        <f>IFERROR(VLOOKUP(AB46,'01-Inventario de Activos'!$A$13:$L$62,10,FALSE),"")</f>
        <v/>
      </c>
      <c r="J46" s="37" t="str">
        <f>IFERROR(VLOOKUP(AB46,'01-Inventario de Activos'!$A$13:$L$62,11,FALSE),"")</f>
        <v/>
      </c>
      <c r="K46" s="37" t="str">
        <f>IFERROR(VLOOKUP(AB46,'01-Inventario de Activos'!$A$13:$L$62,12,FALSE),"")</f>
        <v/>
      </c>
      <c r="L46" s="41"/>
      <c r="M46" s="41"/>
      <c r="N46" s="13"/>
      <c r="O46" s="52">
        <f t="shared" si="5"/>
        <v>0</v>
      </c>
      <c r="P46" s="13"/>
      <c r="Q46" s="13"/>
      <c r="R46" s="26"/>
      <c r="S46" s="13"/>
      <c r="T46" s="13"/>
      <c r="U46" s="52">
        <f t="shared" si="6"/>
        <v>0</v>
      </c>
      <c r="V46" s="13"/>
      <c r="W46" s="13"/>
      <c r="X46" s="52">
        <f t="shared" si="8"/>
        <v>0</v>
      </c>
      <c r="Y46" s="13"/>
      <c r="Z46" s="52">
        <f t="shared" si="7"/>
        <v>0</v>
      </c>
      <c r="AA46" s="23" t="str">
        <f t="shared" si="4"/>
        <v/>
      </c>
      <c r="AB46" s="34">
        <v>35</v>
      </c>
    </row>
    <row r="47" spans="1:28" s="7" customFormat="1" ht="15.75" x14ac:dyDescent="0.2">
      <c r="A47" s="35">
        <f>COUNTIF($AA$11:AA47,"ALTA")</f>
        <v>0</v>
      </c>
      <c r="B47" s="39" t="str">
        <f>IFERROR(VLOOKUP(AB47,'01-Inventario de Activos'!$A$13:$L$62,2,FALSE),"")</f>
        <v/>
      </c>
      <c r="C47" s="37" t="str">
        <f>IFERROR(VLOOKUP(AB47,'01-Inventario de Activos'!$A$13:$L$62,3,FALSE),"")</f>
        <v/>
      </c>
      <c r="D47" s="37" t="str">
        <f>IFERROR(VLOOKUP(AB47,'01-Inventario de Activos'!$A$13:$L$62,4,FALSE),"")</f>
        <v/>
      </c>
      <c r="E47" s="41"/>
      <c r="F47" s="43"/>
      <c r="G47" s="37" t="str">
        <f>IFERROR(VLOOKUP(AB47,'01-Inventario de Activos'!$A$13:$L$62,8,FALSE),"")</f>
        <v/>
      </c>
      <c r="H47" s="37" t="str">
        <f>IFERROR(VLOOKUP(AB47,'01-Inventario de Activos'!$A$13:$L$62,7,FALSE),"")</f>
        <v/>
      </c>
      <c r="I47" s="37" t="str">
        <f>IFERROR(VLOOKUP(AB47,'01-Inventario de Activos'!$A$13:$L$62,10,FALSE),"")</f>
        <v/>
      </c>
      <c r="J47" s="37" t="str">
        <f>IFERROR(VLOOKUP(AB47,'01-Inventario de Activos'!$A$13:$L$62,11,FALSE),"")</f>
        <v/>
      </c>
      <c r="K47" s="37" t="str">
        <f>IFERROR(VLOOKUP(AB47,'01-Inventario de Activos'!$A$13:$L$62,12,FALSE),"")</f>
        <v/>
      </c>
      <c r="L47" s="41"/>
      <c r="M47" s="41"/>
      <c r="N47" s="13"/>
      <c r="O47" s="52">
        <f t="shared" si="5"/>
        <v>0</v>
      </c>
      <c r="P47" s="13"/>
      <c r="Q47" s="13"/>
      <c r="R47" s="26"/>
      <c r="S47" s="13"/>
      <c r="T47" s="13"/>
      <c r="U47" s="52">
        <f t="shared" si="6"/>
        <v>0</v>
      </c>
      <c r="V47" s="13"/>
      <c r="W47" s="13"/>
      <c r="X47" s="52">
        <f t="shared" si="8"/>
        <v>0</v>
      </c>
      <c r="Y47" s="13"/>
      <c r="Z47" s="52">
        <f t="shared" si="7"/>
        <v>0</v>
      </c>
      <c r="AA47" s="23" t="str">
        <f t="shared" si="4"/>
        <v/>
      </c>
      <c r="AB47" s="34">
        <v>36</v>
      </c>
    </row>
    <row r="48" spans="1:28" s="7" customFormat="1" ht="15.75" x14ac:dyDescent="0.2">
      <c r="A48" s="35">
        <f>COUNTIF($AA$11:AA48,"ALTA")</f>
        <v>0</v>
      </c>
      <c r="B48" s="39" t="str">
        <f>IFERROR(VLOOKUP(AB48,'01-Inventario de Activos'!$A$13:$L$62,2,FALSE),"")</f>
        <v/>
      </c>
      <c r="C48" s="37" t="str">
        <f>IFERROR(VLOOKUP(AB48,'01-Inventario de Activos'!$A$13:$L$62,3,FALSE),"")</f>
        <v/>
      </c>
      <c r="D48" s="37" t="str">
        <f>IFERROR(VLOOKUP(AB48,'01-Inventario de Activos'!$A$13:$L$62,4,FALSE),"")</f>
        <v/>
      </c>
      <c r="E48" s="41"/>
      <c r="F48" s="43"/>
      <c r="G48" s="37" t="str">
        <f>IFERROR(VLOOKUP(AB48,'01-Inventario de Activos'!$A$13:$L$62,8,FALSE),"")</f>
        <v/>
      </c>
      <c r="H48" s="37" t="str">
        <f>IFERROR(VLOOKUP(AB48,'01-Inventario de Activos'!$A$13:$L$62,7,FALSE),"")</f>
        <v/>
      </c>
      <c r="I48" s="37" t="str">
        <f>IFERROR(VLOOKUP(AB48,'01-Inventario de Activos'!$A$13:$L$62,10,FALSE),"")</f>
        <v/>
      </c>
      <c r="J48" s="37" t="str">
        <f>IFERROR(VLOOKUP(AB48,'01-Inventario de Activos'!$A$13:$L$62,11,FALSE),"")</f>
        <v/>
      </c>
      <c r="K48" s="37" t="str">
        <f>IFERROR(VLOOKUP(AB48,'01-Inventario de Activos'!$A$13:$L$62,12,FALSE),"")</f>
        <v/>
      </c>
      <c r="L48" s="41"/>
      <c r="M48" s="41"/>
      <c r="N48" s="13"/>
      <c r="O48" s="52">
        <f t="shared" si="5"/>
        <v>0</v>
      </c>
      <c r="P48" s="13"/>
      <c r="Q48" s="13"/>
      <c r="R48" s="26"/>
      <c r="S48" s="13"/>
      <c r="T48" s="13"/>
      <c r="U48" s="52">
        <f t="shared" si="6"/>
        <v>0</v>
      </c>
      <c r="V48" s="13"/>
      <c r="W48" s="13"/>
      <c r="X48" s="52">
        <f t="shared" si="8"/>
        <v>0</v>
      </c>
      <c r="Y48" s="13"/>
      <c r="Z48" s="52">
        <f t="shared" si="7"/>
        <v>0</v>
      </c>
      <c r="AA48" s="23" t="str">
        <f t="shared" si="4"/>
        <v/>
      </c>
      <c r="AB48" s="34">
        <v>37</v>
      </c>
    </row>
    <row r="49" spans="1:28" s="7" customFormat="1" ht="15.75" x14ac:dyDescent="0.2">
      <c r="A49" s="35">
        <f>COUNTIF($AA$11:AA49,"ALTA")</f>
        <v>0</v>
      </c>
      <c r="B49" s="39" t="str">
        <f>IFERROR(VLOOKUP(AB49,'01-Inventario de Activos'!$A$13:$L$62,2,FALSE),"")</f>
        <v/>
      </c>
      <c r="C49" s="37" t="str">
        <f>IFERROR(VLOOKUP(AB49,'01-Inventario de Activos'!$A$13:$L$62,3,FALSE),"")</f>
        <v/>
      </c>
      <c r="D49" s="37" t="str">
        <f>IFERROR(VLOOKUP(AB49,'01-Inventario de Activos'!$A$13:$L$62,4,FALSE),"")</f>
        <v/>
      </c>
      <c r="E49" s="41"/>
      <c r="F49" s="43"/>
      <c r="G49" s="37" t="str">
        <f>IFERROR(VLOOKUP(AB49,'01-Inventario de Activos'!$A$13:$L$62,8,FALSE),"")</f>
        <v/>
      </c>
      <c r="H49" s="37" t="str">
        <f>IFERROR(VLOOKUP(AB49,'01-Inventario de Activos'!$A$13:$L$62,7,FALSE),"")</f>
        <v/>
      </c>
      <c r="I49" s="37" t="str">
        <f>IFERROR(VLOOKUP(AB49,'01-Inventario de Activos'!$A$13:$L$62,10,FALSE),"")</f>
        <v/>
      </c>
      <c r="J49" s="37" t="str">
        <f>IFERROR(VLOOKUP(AB49,'01-Inventario de Activos'!$A$13:$L$62,11,FALSE),"")</f>
        <v/>
      </c>
      <c r="K49" s="37" t="str">
        <f>IFERROR(VLOOKUP(AB49,'01-Inventario de Activos'!$A$13:$L$62,12,FALSE),"")</f>
        <v/>
      </c>
      <c r="L49" s="41"/>
      <c r="M49" s="41"/>
      <c r="N49" s="13"/>
      <c r="O49" s="52">
        <f t="shared" si="5"/>
        <v>0</v>
      </c>
      <c r="P49" s="13"/>
      <c r="Q49" s="13"/>
      <c r="R49" s="26"/>
      <c r="S49" s="13"/>
      <c r="T49" s="13"/>
      <c r="U49" s="52">
        <f t="shared" si="6"/>
        <v>0</v>
      </c>
      <c r="V49" s="13"/>
      <c r="W49" s="13"/>
      <c r="X49" s="52">
        <f t="shared" si="8"/>
        <v>0</v>
      </c>
      <c r="Y49" s="13"/>
      <c r="Z49" s="52">
        <f t="shared" si="7"/>
        <v>0</v>
      </c>
      <c r="AA49" s="23" t="str">
        <f t="shared" si="4"/>
        <v/>
      </c>
      <c r="AB49" s="34">
        <v>38</v>
      </c>
    </row>
    <row r="50" spans="1:28" s="7" customFormat="1" ht="15.75" x14ac:dyDescent="0.2">
      <c r="A50" s="35">
        <f>COUNTIF($AA$11:AA50,"ALTA")</f>
        <v>0</v>
      </c>
      <c r="B50" s="39" t="str">
        <f>IFERROR(VLOOKUP(AB50,'01-Inventario de Activos'!$A$13:$L$62,2,FALSE),"")</f>
        <v/>
      </c>
      <c r="C50" s="37" t="str">
        <f>IFERROR(VLOOKUP(AB50,'01-Inventario de Activos'!$A$13:$L$62,3,FALSE),"")</f>
        <v/>
      </c>
      <c r="D50" s="37" t="str">
        <f>IFERROR(VLOOKUP(AB50,'01-Inventario de Activos'!$A$13:$L$62,4,FALSE),"")</f>
        <v/>
      </c>
      <c r="E50" s="41"/>
      <c r="F50" s="43"/>
      <c r="G50" s="37" t="str">
        <f>IFERROR(VLOOKUP(AB50,'01-Inventario de Activos'!$A$13:$L$62,8,FALSE),"")</f>
        <v/>
      </c>
      <c r="H50" s="37" t="str">
        <f>IFERROR(VLOOKUP(AB50,'01-Inventario de Activos'!$A$13:$L$62,7,FALSE),"")</f>
        <v/>
      </c>
      <c r="I50" s="37" t="str">
        <f>IFERROR(VLOOKUP(AB50,'01-Inventario de Activos'!$A$13:$L$62,10,FALSE),"")</f>
        <v/>
      </c>
      <c r="J50" s="37" t="str">
        <f>IFERROR(VLOOKUP(AB50,'01-Inventario de Activos'!$A$13:$L$62,11,FALSE),"")</f>
        <v/>
      </c>
      <c r="K50" s="37" t="str">
        <f>IFERROR(VLOOKUP(AB50,'01-Inventario de Activos'!$A$13:$L$62,12,FALSE),"")</f>
        <v/>
      </c>
      <c r="L50" s="41"/>
      <c r="M50" s="41"/>
      <c r="N50" s="13"/>
      <c r="O50" s="52">
        <f t="shared" si="5"/>
        <v>0</v>
      </c>
      <c r="P50" s="13"/>
      <c r="Q50" s="13"/>
      <c r="R50" s="26"/>
      <c r="S50" s="13"/>
      <c r="T50" s="13"/>
      <c r="U50" s="52">
        <f t="shared" si="6"/>
        <v>0</v>
      </c>
      <c r="V50" s="13"/>
      <c r="W50" s="13"/>
      <c r="X50" s="52">
        <f t="shared" si="8"/>
        <v>0</v>
      </c>
      <c r="Y50" s="13"/>
      <c r="Z50" s="52">
        <f t="shared" si="7"/>
        <v>0</v>
      </c>
      <c r="AA50" s="23" t="str">
        <f t="shared" si="4"/>
        <v/>
      </c>
      <c r="AB50" s="34">
        <v>39</v>
      </c>
    </row>
    <row r="51" spans="1:28" s="7" customFormat="1" ht="15.75" x14ac:dyDescent="0.2">
      <c r="A51" s="35">
        <f>COUNTIF($AA$11:AA51,"ALTA")</f>
        <v>0</v>
      </c>
      <c r="B51" s="39" t="str">
        <f>IFERROR(VLOOKUP(AB51,'01-Inventario de Activos'!$A$13:$L$62,2,FALSE),"")</f>
        <v/>
      </c>
      <c r="C51" s="37" t="str">
        <f>IFERROR(VLOOKUP(AB51,'01-Inventario de Activos'!$A$13:$L$62,3,FALSE),"")</f>
        <v/>
      </c>
      <c r="D51" s="37" t="str">
        <f>IFERROR(VLOOKUP(AB51,'01-Inventario de Activos'!$A$13:$L$62,4,FALSE),"")</f>
        <v/>
      </c>
      <c r="E51" s="41"/>
      <c r="F51" s="43"/>
      <c r="G51" s="37" t="str">
        <f>IFERROR(VLOOKUP(AB51,'01-Inventario de Activos'!$A$13:$L$62,8,FALSE),"")</f>
        <v/>
      </c>
      <c r="H51" s="37" t="str">
        <f>IFERROR(VLOOKUP(AB51,'01-Inventario de Activos'!$A$13:$L$62,7,FALSE),"")</f>
        <v/>
      </c>
      <c r="I51" s="37" t="str">
        <f>IFERROR(VLOOKUP(AB51,'01-Inventario de Activos'!$A$13:$L$62,10,FALSE),"")</f>
        <v/>
      </c>
      <c r="J51" s="37" t="str">
        <f>IFERROR(VLOOKUP(AB51,'01-Inventario de Activos'!$A$13:$L$62,11,FALSE),"")</f>
        <v/>
      </c>
      <c r="K51" s="37" t="str">
        <f>IFERROR(VLOOKUP(AB51,'01-Inventario de Activos'!$A$13:$L$62,12,FALSE),"")</f>
        <v/>
      </c>
      <c r="L51" s="41"/>
      <c r="M51" s="41"/>
      <c r="N51" s="13"/>
      <c r="O51" s="52">
        <f t="shared" si="5"/>
        <v>0</v>
      </c>
      <c r="P51" s="13"/>
      <c r="Q51" s="13"/>
      <c r="R51" s="26"/>
      <c r="S51" s="13"/>
      <c r="T51" s="13"/>
      <c r="U51" s="52">
        <f t="shared" si="6"/>
        <v>0</v>
      </c>
      <c r="V51" s="13"/>
      <c r="W51" s="13"/>
      <c r="X51" s="52">
        <f t="shared" si="8"/>
        <v>0</v>
      </c>
      <c r="Y51" s="13"/>
      <c r="Z51" s="52">
        <f t="shared" si="7"/>
        <v>0</v>
      </c>
      <c r="AA51" s="23" t="str">
        <f t="shared" si="4"/>
        <v/>
      </c>
      <c r="AB51" s="34">
        <v>40</v>
      </c>
    </row>
    <row r="52" spans="1:28" s="7" customFormat="1" ht="15.75" x14ac:dyDescent="0.2">
      <c r="A52" s="35">
        <f>COUNTIF($AA$11:AA52,"ALTA")</f>
        <v>0</v>
      </c>
      <c r="B52" s="39" t="str">
        <f>IFERROR(VLOOKUP(AB52,'01-Inventario de Activos'!$A$13:$L$62,2,FALSE),"")</f>
        <v/>
      </c>
      <c r="C52" s="37" t="str">
        <f>IFERROR(VLOOKUP(AB52,'01-Inventario de Activos'!$A$13:$L$62,3,FALSE),"")</f>
        <v/>
      </c>
      <c r="D52" s="37" t="str">
        <f>IFERROR(VLOOKUP(AB52,'01-Inventario de Activos'!$A$13:$L$62,4,FALSE),"")</f>
        <v/>
      </c>
      <c r="E52" s="41"/>
      <c r="F52" s="43"/>
      <c r="G52" s="37" t="str">
        <f>IFERROR(VLOOKUP(AB52,'01-Inventario de Activos'!$A$13:$L$62,8,FALSE),"")</f>
        <v/>
      </c>
      <c r="H52" s="37" t="str">
        <f>IFERROR(VLOOKUP(AB52,'01-Inventario de Activos'!$A$13:$L$62,7,FALSE),"")</f>
        <v/>
      </c>
      <c r="I52" s="37" t="str">
        <f>IFERROR(VLOOKUP(AB52,'01-Inventario de Activos'!$A$13:$L$62,10,FALSE),"")</f>
        <v/>
      </c>
      <c r="J52" s="37" t="str">
        <f>IFERROR(VLOOKUP(AB52,'01-Inventario de Activos'!$A$13:$L$62,11,FALSE),"")</f>
        <v/>
      </c>
      <c r="K52" s="37" t="str">
        <f>IFERROR(VLOOKUP(AB52,'01-Inventario de Activos'!$A$13:$L$62,12,FALSE),"")</f>
        <v/>
      </c>
      <c r="L52" s="41"/>
      <c r="M52" s="41"/>
      <c r="N52" s="13"/>
      <c r="O52" s="52">
        <f t="shared" si="5"/>
        <v>0</v>
      </c>
      <c r="P52" s="13"/>
      <c r="Q52" s="13"/>
      <c r="R52" s="26"/>
      <c r="S52" s="13"/>
      <c r="T52" s="13"/>
      <c r="U52" s="52">
        <f t="shared" si="6"/>
        <v>0</v>
      </c>
      <c r="V52" s="13"/>
      <c r="W52" s="13"/>
      <c r="X52" s="52">
        <f t="shared" si="8"/>
        <v>0</v>
      </c>
      <c r="Y52" s="13"/>
      <c r="Z52" s="52">
        <f t="shared" si="7"/>
        <v>0</v>
      </c>
      <c r="AA52" s="23" t="str">
        <f t="shared" si="4"/>
        <v/>
      </c>
      <c r="AB52" s="34">
        <v>41</v>
      </c>
    </row>
    <row r="53" spans="1:28" s="7" customFormat="1" ht="15.75" x14ac:dyDescent="0.2">
      <c r="A53" s="35">
        <f>COUNTIF($AA$11:AA53,"ALTA")</f>
        <v>0</v>
      </c>
      <c r="B53" s="39" t="str">
        <f>IFERROR(VLOOKUP(AB53,'01-Inventario de Activos'!$A$13:$L$62,2,FALSE),"")</f>
        <v/>
      </c>
      <c r="C53" s="37" t="str">
        <f>IFERROR(VLOOKUP(AB53,'01-Inventario de Activos'!$A$13:$L$62,3,FALSE),"")</f>
        <v/>
      </c>
      <c r="D53" s="37" t="str">
        <f>IFERROR(VLOOKUP(AB53,'01-Inventario de Activos'!$A$13:$L$62,4,FALSE),"")</f>
        <v/>
      </c>
      <c r="E53" s="41"/>
      <c r="F53" s="43"/>
      <c r="G53" s="37" t="str">
        <f>IFERROR(VLOOKUP(AB53,'01-Inventario de Activos'!$A$13:$L$62,8,FALSE),"")</f>
        <v/>
      </c>
      <c r="H53" s="37" t="str">
        <f>IFERROR(VLOOKUP(AB53,'01-Inventario de Activos'!$A$13:$L$62,7,FALSE),"")</f>
        <v/>
      </c>
      <c r="I53" s="37" t="str">
        <f>IFERROR(VLOOKUP(AB53,'01-Inventario de Activos'!$A$13:$L$62,10,FALSE),"")</f>
        <v/>
      </c>
      <c r="J53" s="37" t="str">
        <f>IFERROR(VLOOKUP(AB53,'01-Inventario de Activos'!$A$13:$L$62,11,FALSE),"")</f>
        <v/>
      </c>
      <c r="K53" s="37" t="str">
        <f>IFERROR(VLOOKUP(AB53,'01-Inventario de Activos'!$A$13:$L$62,12,FALSE),"")</f>
        <v/>
      </c>
      <c r="L53" s="41"/>
      <c r="M53" s="41"/>
      <c r="N53" s="13"/>
      <c r="O53" s="52">
        <f t="shared" si="5"/>
        <v>0</v>
      </c>
      <c r="P53" s="13"/>
      <c r="Q53" s="13"/>
      <c r="R53" s="26"/>
      <c r="S53" s="13"/>
      <c r="T53" s="13"/>
      <c r="U53" s="52">
        <f t="shared" si="6"/>
        <v>0</v>
      </c>
      <c r="V53" s="13"/>
      <c r="W53" s="13"/>
      <c r="X53" s="52">
        <f t="shared" si="8"/>
        <v>0</v>
      </c>
      <c r="Y53" s="13"/>
      <c r="Z53" s="52">
        <f t="shared" si="7"/>
        <v>0</v>
      </c>
      <c r="AA53" s="23" t="str">
        <f t="shared" si="4"/>
        <v/>
      </c>
      <c r="AB53" s="34">
        <v>42</v>
      </c>
    </row>
    <row r="54" spans="1:28" s="7" customFormat="1" ht="15.75" x14ac:dyDescent="0.2">
      <c r="A54" s="35">
        <f>COUNTIF($AA$11:AA54,"ALTA")</f>
        <v>0</v>
      </c>
      <c r="B54" s="39" t="str">
        <f>IFERROR(VLOOKUP(AB54,'01-Inventario de Activos'!$A$13:$L$62,2,FALSE),"")</f>
        <v/>
      </c>
      <c r="C54" s="37" t="str">
        <f>IFERROR(VLOOKUP(AB54,'01-Inventario de Activos'!$A$13:$L$62,3,FALSE),"")</f>
        <v/>
      </c>
      <c r="D54" s="37" t="str">
        <f>IFERROR(VLOOKUP(AB54,'01-Inventario de Activos'!$A$13:$L$62,4,FALSE),"")</f>
        <v/>
      </c>
      <c r="E54" s="41"/>
      <c r="F54" s="43"/>
      <c r="G54" s="37" t="str">
        <f>IFERROR(VLOOKUP(AB54,'01-Inventario de Activos'!$A$13:$L$62,8,FALSE),"")</f>
        <v/>
      </c>
      <c r="H54" s="37" t="str">
        <f>IFERROR(VLOOKUP(AB54,'01-Inventario de Activos'!$A$13:$L$62,7,FALSE),"")</f>
        <v/>
      </c>
      <c r="I54" s="37" t="str">
        <f>IFERROR(VLOOKUP(AB54,'01-Inventario de Activos'!$A$13:$L$62,10,FALSE),"")</f>
        <v/>
      </c>
      <c r="J54" s="37" t="str">
        <f>IFERROR(VLOOKUP(AB54,'01-Inventario de Activos'!$A$13:$L$62,11,FALSE),"")</f>
        <v/>
      </c>
      <c r="K54" s="37" t="str">
        <f>IFERROR(VLOOKUP(AB54,'01-Inventario de Activos'!$A$13:$L$62,12,FALSE),"")</f>
        <v/>
      </c>
      <c r="L54" s="41"/>
      <c r="M54" s="41"/>
      <c r="N54" s="13"/>
      <c r="O54" s="52">
        <f t="shared" si="5"/>
        <v>0</v>
      </c>
      <c r="P54" s="13"/>
      <c r="Q54" s="13"/>
      <c r="R54" s="26"/>
      <c r="S54" s="13"/>
      <c r="T54" s="13"/>
      <c r="U54" s="52">
        <f t="shared" si="6"/>
        <v>0</v>
      </c>
      <c r="V54" s="13"/>
      <c r="W54" s="13"/>
      <c r="X54" s="52">
        <f t="shared" si="8"/>
        <v>0</v>
      </c>
      <c r="Y54" s="13"/>
      <c r="Z54" s="52">
        <f t="shared" si="7"/>
        <v>0</v>
      </c>
      <c r="AA54" s="23" t="str">
        <f t="shared" si="4"/>
        <v/>
      </c>
      <c r="AB54" s="34">
        <v>43</v>
      </c>
    </row>
    <row r="55" spans="1:28" s="7" customFormat="1" ht="15.75" x14ac:dyDescent="0.2">
      <c r="A55" s="35">
        <f>COUNTIF($AA$11:AA55,"ALTA")</f>
        <v>0</v>
      </c>
      <c r="B55" s="39" t="str">
        <f>IFERROR(VLOOKUP(AB55,'01-Inventario de Activos'!$A$13:$L$62,2,FALSE),"")</f>
        <v/>
      </c>
      <c r="C55" s="37" t="str">
        <f>IFERROR(VLOOKUP(AB55,'01-Inventario de Activos'!$A$13:$L$62,3,FALSE),"")</f>
        <v/>
      </c>
      <c r="D55" s="37" t="str">
        <f>IFERROR(VLOOKUP(AB55,'01-Inventario de Activos'!$A$13:$L$62,4,FALSE),"")</f>
        <v/>
      </c>
      <c r="E55" s="41"/>
      <c r="F55" s="43"/>
      <c r="G55" s="37" t="str">
        <f>IFERROR(VLOOKUP(AB55,'01-Inventario de Activos'!$A$13:$L$62,8,FALSE),"")</f>
        <v/>
      </c>
      <c r="H55" s="37" t="str">
        <f>IFERROR(VLOOKUP(AB55,'01-Inventario de Activos'!$A$13:$L$62,7,FALSE),"")</f>
        <v/>
      </c>
      <c r="I55" s="37" t="str">
        <f>IFERROR(VLOOKUP(AB55,'01-Inventario de Activos'!$A$13:$L$62,10,FALSE),"")</f>
        <v/>
      </c>
      <c r="J55" s="37" t="str">
        <f>IFERROR(VLOOKUP(AB55,'01-Inventario de Activos'!$A$13:$L$62,11,FALSE),"")</f>
        <v/>
      </c>
      <c r="K55" s="37" t="str">
        <f>IFERROR(VLOOKUP(AB55,'01-Inventario de Activos'!$A$13:$L$62,12,FALSE),"")</f>
        <v/>
      </c>
      <c r="L55" s="41"/>
      <c r="M55" s="41"/>
      <c r="N55" s="13"/>
      <c r="O55" s="52">
        <f t="shared" si="5"/>
        <v>0</v>
      </c>
      <c r="P55" s="13"/>
      <c r="Q55" s="13"/>
      <c r="R55" s="26"/>
      <c r="S55" s="13"/>
      <c r="T55" s="13"/>
      <c r="U55" s="52">
        <f t="shared" si="6"/>
        <v>0</v>
      </c>
      <c r="V55" s="13"/>
      <c r="W55" s="13"/>
      <c r="X55" s="52">
        <f t="shared" si="8"/>
        <v>0</v>
      </c>
      <c r="Y55" s="13"/>
      <c r="Z55" s="52">
        <f t="shared" si="7"/>
        <v>0</v>
      </c>
      <c r="AA55" s="23" t="str">
        <f t="shared" si="4"/>
        <v/>
      </c>
      <c r="AB55" s="34">
        <v>44</v>
      </c>
    </row>
    <row r="56" spans="1:28" s="7" customFormat="1" ht="15.75" x14ac:dyDescent="0.2">
      <c r="A56" s="35">
        <f>COUNTIF($AA$11:AA56,"ALTA")</f>
        <v>0</v>
      </c>
      <c r="B56" s="39" t="str">
        <f>IFERROR(VLOOKUP(AB56,'01-Inventario de Activos'!$A$13:$L$62,2,FALSE),"")</f>
        <v/>
      </c>
      <c r="C56" s="37" t="str">
        <f>IFERROR(VLOOKUP(AB56,'01-Inventario de Activos'!$A$13:$L$62,3,FALSE),"")</f>
        <v/>
      </c>
      <c r="D56" s="37" t="str">
        <f>IFERROR(VLOOKUP(AB56,'01-Inventario de Activos'!$A$13:$L$62,4,FALSE),"")</f>
        <v/>
      </c>
      <c r="E56" s="41"/>
      <c r="F56" s="43"/>
      <c r="G56" s="37" t="str">
        <f>IFERROR(VLOOKUP(AB56,'01-Inventario de Activos'!$A$13:$L$62,8,FALSE),"")</f>
        <v/>
      </c>
      <c r="H56" s="37" t="str">
        <f>IFERROR(VLOOKUP(AB56,'01-Inventario de Activos'!$A$13:$L$62,7,FALSE),"")</f>
        <v/>
      </c>
      <c r="I56" s="37" t="str">
        <f>IFERROR(VLOOKUP(AB56,'01-Inventario de Activos'!$A$13:$L$62,10,FALSE),"")</f>
        <v/>
      </c>
      <c r="J56" s="37" t="str">
        <f>IFERROR(VLOOKUP(AB56,'01-Inventario de Activos'!$A$13:$L$62,11,FALSE),"")</f>
        <v/>
      </c>
      <c r="K56" s="37" t="str">
        <f>IFERROR(VLOOKUP(AB56,'01-Inventario de Activos'!$A$13:$L$62,12,FALSE),"")</f>
        <v/>
      </c>
      <c r="L56" s="41"/>
      <c r="M56" s="41"/>
      <c r="N56" s="17"/>
      <c r="O56" s="52">
        <f t="shared" si="5"/>
        <v>0</v>
      </c>
      <c r="P56" s="17"/>
      <c r="Q56" s="17"/>
      <c r="R56" s="26"/>
      <c r="S56" s="17"/>
      <c r="T56" s="17"/>
      <c r="U56" s="52">
        <f t="shared" ref="U56:U61" si="9">IF(T56="ALTA",3,IF(T56="MEDIA",2,IF(T56="BAJA",1,0)))</f>
        <v>0</v>
      </c>
      <c r="V56" s="17"/>
      <c r="W56" s="17"/>
      <c r="X56" s="52">
        <f t="shared" ref="X56:X61" si="10">IF(W56="ALTA",3,IF(W56="MEDIA",2,IF(W56="BAJA",1,0)))</f>
        <v>0</v>
      </c>
      <c r="Y56" s="17"/>
      <c r="Z56" s="52">
        <f t="shared" si="7"/>
        <v>0</v>
      </c>
      <c r="AA56" s="23" t="str">
        <f t="shared" si="4"/>
        <v/>
      </c>
      <c r="AB56" s="34">
        <v>45</v>
      </c>
    </row>
    <row r="57" spans="1:28" s="7" customFormat="1" ht="15.75" x14ac:dyDescent="0.2">
      <c r="A57" s="35">
        <f>COUNTIF($AA$11:AA57,"ALTA")</f>
        <v>0</v>
      </c>
      <c r="B57" s="39" t="str">
        <f>IFERROR(VLOOKUP(AB57,'01-Inventario de Activos'!$A$13:$L$62,2,FALSE),"")</f>
        <v/>
      </c>
      <c r="C57" s="37" t="str">
        <f>IFERROR(VLOOKUP(AB57,'01-Inventario de Activos'!$A$13:$L$62,3,FALSE),"")</f>
        <v/>
      </c>
      <c r="D57" s="37" t="str">
        <f>IFERROR(VLOOKUP(AB57,'01-Inventario de Activos'!$A$13:$L$62,4,FALSE),"")</f>
        <v/>
      </c>
      <c r="E57" s="41"/>
      <c r="F57" s="43"/>
      <c r="G57" s="37" t="str">
        <f>IFERROR(VLOOKUP(AB57,'01-Inventario de Activos'!$A$13:$L$62,8,FALSE),"")</f>
        <v/>
      </c>
      <c r="H57" s="37" t="str">
        <f>IFERROR(VLOOKUP(AB57,'01-Inventario de Activos'!$A$13:$L$62,7,FALSE),"")</f>
        <v/>
      </c>
      <c r="I57" s="37" t="str">
        <f>IFERROR(VLOOKUP(AB57,'01-Inventario de Activos'!$A$13:$L$62,10,FALSE),"")</f>
        <v/>
      </c>
      <c r="J57" s="37" t="str">
        <f>IFERROR(VLOOKUP(AB57,'01-Inventario de Activos'!$A$13:$L$62,11,FALSE),"")</f>
        <v/>
      </c>
      <c r="K57" s="37" t="str">
        <f>IFERROR(VLOOKUP(AB57,'01-Inventario de Activos'!$A$13:$L$62,12,FALSE),"")</f>
        <v/>
      </c>
      <c r="L57" s="41"/>
      <c r="M57" s="41"/>
      <c r="N57" s="17"/>
      <c r="O57" s="52">
        <f t="shared" si="5"/>
        <v>0</v>
      </c>
      <c r="P57" s="17"/>
      <c r="Q57" s="17"/>
      <c r="R57" s="26"/>
      <c r="S57" s="17"/>
      <c r="T57" s="17"/>
      <c r="U57" s="52">
        <f t="shared" si="9"/>
        <v>0</v>
      </c>
      <c r="V57" s="17"/>
      <c r="W57" s="17"/>
      <c r="X57" s="52">
        <f t="shared" si="10"/>
        <v>0</v>
      </c>
      <c r="Y57" s="17"/>
      <c r="Z57" s="52">
        <f t="shared" si="7"/>
        <v>0</v>
      </c>
      <c r="AA57" s="23" t="str">
        <f t="shared" si="4"/>
        <v/>
      </c>
      <c r="AB57" s="34">
        <v>46</v>
      </c>
    </row>
    <row r="58" spans="1:28" s="7" customFormat="1" ht="15.75" x14ac:dyDescent="0.2">
      <c r="A58" s="35">
        <f>COUNTIF($AA$11:AA58,"ALTA")</f>
        <v>0</v>
      </c>
      <c r="B58" s="39" t="str">
        <f>IFERROR(VLOOKUP(AB58,'01-Inventario de Activos'!$A$13:$L$62,2,FALSE),"")</f>
        <v/>
      </c>
      <c r="C58" s="37" t="str">
        <f>IFERROR(VLOOKUP(AB58,'01-Inventario de Activos'!$A$13:$L$62,3,FALSE),"")</f>
        <v/>
      </c>
      <c r="D58" s="37" t="str">
        <f>IFERROR(VLOOKUP(AB58,'01-Inventario de Activos'!$A$13:$L$62,4,FALSE),"")</f>
        <v/>
      </c>
      <c r="E58" s="41"/>
      <c r="F58" s="43"/>
      <c r="G58" s="37" t="str">
        <f>IFERROR(VLOOKUP(AB58,'01-Inventario de Activos'!$A$13:$L$62,8,FALSE),"")</f>
        <v/>
      </c>
      <c r="H58" s="37" t="str">
        <f>IFERROR(VLOOKUP(AB58,'01-Inventario de Activos'!$A$13:$L$62,7,FALSE),"")</f>
        <v/>
      </c>
      <c r="I58" s="37" t="str">
        <f>IFERROR(VLOOKUP(AB58,'01-Inventario de Activos'!$A$13:$L$62,10,FALSE),"")</f>
        <v/>
      </c>
      <c r="J58" s="37" t="str">
        <f>IFERROR(VLOOKUP(AB58,'01-Inventario de Activos'!$A$13:$L$62,11,FALSE),"")</f>
        <v/>
      </c>
      <c r="K58" s="37" t="str">
        <f>IFERROR(VLOOKUP(AB58,'01-Inventario de Activos'!$A$13:$L$62,12,FALSE),"")</f>
        <v/>
      </c>
      <c r="L58" s="41"/>
      <c r="M58" s="41"/>
      <c r="N58" s="17"/>
      <c r="O58" s="52">
        <f t="shared" si="5"/>
        <v>0</v>
      </c>
      <c r="P58" s="17"/>
      <c r="Q58" s="17"/>
      <c r="R58" s="26"/>
      <c r="S58" s="17"/>
      <c r="T58" s="17"/>
      <c r="U58" s="52">
        <f t="shared" si="9"/>
        <v>0</v>
      </c>
      <c r="V58" s="17"/>
      <c r="W58" s="17"/>
      <c r="X58" s="52">
        <f t="shared" si="10"/>
        <v>0</v>
      </c>
      <c r="Y58" s="17"/>
      <c r="Z58" s="52">
        <f t="shared" si="7"/>
        <v>0</v>
      </c>
      <c r="AA58" s="23" t="str">
        <f t="shared" si="4"/>
        <v/>
      </c>
      <c r="AB58" s="34">
        <v>47</v>
      </c>
    </row>
    <row r="59" spans="1:28" s="7" customFormat="1" ht="15.75" x14ac:dyDescent="0.2">
      <c r="A59" s="35">
        <f>COUNTIF($AA$11:AA59,"ALTA")</f>
        <v>0</v>
      </c>
      <c r="B59" s="39" t="str">
        <f>IFERROR(VLOOKUP(AB59,'01-Inventario de Activos'!$A$13:$L$62,2,FALSE),"")</f>
        <v/>
      </c>
      <c r="C59" s="37" t="str">
        <f>IFERROR(VLOOKUP(AB59,'01-Inventario de Activos'!$A$13:$L$62,3,FALSE),"")</f>
        <v/>
      </c>
      <c r="D59" s="37" t="str">
        <f>IFERROR(VLOOKUP(AB59,'01-Inventario de Activos'!$A$13:$L$62,4,FALSE),"")</f>
        <v/>
      </c>
      <c r="E59" s="41"/>
      <c r="F59" s="43"/>
      <c r="G59" s="37" t="str">
        <f>IFERROR(VLOOKUP(AB59,'01-Inventario de Activos'!$A$13:$L$62,8,FALSE),"")</f>
        <v/>
      </c>
      <c r="H59" s="37" t="str">
        <f>IFERROR(VLOOKUP(AB59,'01-Inventario de Activos'!$A$13:$L$62,7,FALSE),"")</f>
        <v/>
      </c>
      <c r="I59" s="37" t="str">
        <f>IFERROR(VLOOKUP(AB59,'01-Inventario de Activos'!$A$13:$L$62,10,FALSE),"")</f>
        <v/>
      </c>
      <c r="J59" s="37" t="str">
        <f>IFERROR(VLOOKUP(AB59,'01-Inventario de Activos'!$A$13:$L$62,11,FALSE),"")</f>
        <v/>
      </c>
      <c r="K59" s="37" t="str">
        <f>IFERROR(VLOOKUP(AB59,'01-Inventario de Activos'!$A$13:$L$62,12,FALSE),"")</f>
        <v/>
      </c>
      <c r="L59" s="41"/>
      <c r="M59" s="41"/>
      <c r="N59" s="17"/>
      <c r="O59" s="52">
        <f>IF(N59="RESERVADA",5,IF(N59="PÚBLICA",1,IF(N59="CLASIFICADA",3,0)))</f>
        <v>0</v>
      </c>
      <c r="P59" s="17"/>
      <c r="Q59" s="17"/>
      <c r="R59" s="26"/>
      <c r="S59" s="17"/>
      <c r="T59" s="17"/>
      <c r="U59" s="52">
        <f t="shared" si="9"/>
        <v>0</v>
      </c>
      <c r="V59" s="17"/>
      <c r="W59" s="17"/>
      <c r="X59" s="52">
        <f t="shared" si="10"/>
        <v>0</v>
      </c>
      <c r="Y59" s="17"/>
      <c r="Z59" s="52">
        <f t="shared" si="7"/>
        <v>0</v>
      </c>
      <c r="AA59" s="23" t="str">
        <f t="shared" si="4"/>
        <v/>
      </c>
      <c r="AB59" s="34">
        <v>48</v>
      </c>
    </row>
    <row r="60" spans="1:28" s="7" customFormat="1" ht="15.75" x14ac:dyDescent="0.2">
      <c r="A60" s="35">
        <f>COUNTIF($AA$11:AA60,"ALTA")</f>
        <v>0</v>
      </c>
      <c r="B60" s="39" t="str">
        <f>IFERROR(VLOOKUP(AB60,'01-Inventario de Activos'!$A$13:$L$62,2,FALSE),"")</f>
        <v/>
      </c>
      <c r="C60" s="37" t="str">
        <f>IFERROR(VLOOKUP(AB60,'01-Inventario de Activos'!$A$13:$L$62,3,FALSE),"")</f>
        <v/>
      </c>
      <c r="D60" s="37" t="str">
        <f>IFERROR(VLOOKUP(AB60,'01-Inventario de Activos'!$A$13:$L$62,4,FALSE),"")</f>
        <v/>
      </c>
      <c r="E60" s="41"/>
      <c r="F60" s="43"/>
      <c r="G60" s="37" t="str">
        <f>IFERROR(VLOOKUP(AB60,'01-Inventario de Activos'!$A$13:$L$62,8,FALSE),"")</f>
        <v/>
      </c>
      <c r="H60" s="37" t="str">
        <f>IFERROR(VLOOKUP(AB60,'01-Inventario de Activos'!$A$13:$L$62,7,FALSE),"")</f>
        <v/>
      </c>
      <c r="I60" s="37" t="str">
        <f>IFERROR(VLOOKUP(AB60,'01-Inventario de Activos'!$A$13:$L$62,10,FALSE),"")</f>
        <v/>
      </c>
      <c r="J60" s="37" t="str">
        <f>IFERROR(VLOOKUP(AB60,'01-Inventario de Activos'!$A$13:$L$62,11,FALSE),"")</f>
        <v/>
      </c>
      <c r="K60" s="37" t="str">
        <f>IFERROR(VLOOKUP(AB60,'01-Inventario de Activos'!$A$13:$L$62,12,FALSE),"")</f>
        <v/>
      </c>
      <c r="L60" s="41"/>
      <c r="M60" s="41"/>
      <c r="N60" s="17"/>
      <c r="O60" s="52">
        <f>IF(N60="RESERVADA",5,IF(N60="PÚBLICA",1,IF(N60="CLASIFICADA",3,0)))</f>
        <v>0</v>
      </c>
      <c r="P60" s="17"/>
      <c r="Q60" s="17"/>
      <c r="R60" s="26"/>
      <c r="S60" s="17"/>
      <c r="T60" s="17"/>
      <c r="U60" s="52">
        <f t="shared" si="9"/>
        <v>0</v>
      </c>
      <c r="V60" s="17"/>
      <c r="W60" s="17"/>
      <c r="X60" s="52">
        <f t="shared" si="10"/>
        <v>0</v>
      </c>
      <c r="Y60" s="17"/>
      <c r="Z60" s="52">
        <f t="shared" si="7"/>
        <v>0</v>
      </c>
      <c r="AA60" s="23" t="str">
        <f t="shared" si="4"/>
        <v/>
      </c>
      <c r="AB60" s="34">
        <v>49</v>
      </c>
    </row>
    <row r="61" spans="1:28" s="7" customFormat="1" ht="16.5" thickBot="1" x14ac:dyDescent="0.25">
      <c r="A61" s="35">
        <f>COUNTIF($AA$11:AA61,"ALTA")</f>
        <v>0</v>
      </c>
      <c r="B61" s="40" t="str">
        <f>IFERROR(VLOOKUP(AB61,'01-Inventario de Activos'!$A$13:$L$62,2,FALSE),"")</f>
        <v/>
      </c>
      <c r="C61" s="38" t="str">
        <f>IFERROR(VLOOKUP(AB61,'01-Inventario de Activos'!$A$13:$L$62,3,FALSE),"")</f>
        <v/>
      </c>
      <c r="D61" s="38" t="str">
        <f>IFERROR(VLOOKUP(AB61,'01-Inventario de Activos'!$A$13:$L$62,4,FALSE),"")</f>
        <v/>
      </c>
      <c r="E61" s="42"/>
      <c r="F61" s="50"/>
      <c r="G61" s="38" t="str">
        <f>IFERROR(VLOOKUP(AB61,'01-Inventario de Activos'!$A$13:$L$62,8,FALSE),"")</f>
        <v/>
      </c>
      <c r="H61" s="38" t="str">
        <f>IFERROR(VLOOKUP(AB61,'01-Inventario de Activos'!$A$13:$L$62,7,FALSE),"")</f>
        <v/>
      </c>
      <c r="I61" s="38" t="str">
        <f>IFERROR(VLOOKUP(AB61,'01-Inventario de Activos'!$A$13:$L$62,10,FALSE),"")</f>
        <v/>
      </c>
      <c r="J61" s="38" t="str">
        <f>IFERROR(VLOOKUP(AB61,'01-Inventario de Activos'!$A$13:$L$62,11,FALSE),"")</f>
        <v/>
      </c>
      <c r="K61" s="38" t="str">
        <f>IFERROR(VLOOKUP(AB61,'01-Inventario de Activos'!$A$13:$L$62,12,FALSE),"")</f>
        <v/>
      </c>
      <c r="L61" s="42"/>
      <c r="M61" s="42"/>
      <c r="N61" s="21"/>
      <c r="O61" s="44">
        <f>IF(N61="RESERVADA",5,IF(N61="PÚBLICA",1,IF(N61="CLASIFICADA",3,0)))</f>
        <v>0</v>
      </c>
      <c r="P61" s="21"/>
      <c r="Q61" s="21"/>
      <c r="R61" s="51"/>
      <c r="S61" s="21"/>
      <c r="T61" s="21"/>
      <c r="U61" s="44">
        <f t="shared" si="9"/>
        <v>0</v>
      </c>
      <c r="V61" s="21"/>
      <c r="W61" s="21"/>
      <c r="X61" s="44">
        <f t="shared" si="10"/>
        <v>0</v>
      </c>
      <c r="Y61" s="21"/>
      <c r="Z61" s="44">
        <f t="shared" si="7"/>
        <v>0</v>
      </c>
      <c r="AA61" s="23" t="str">
        <f t="shared" si="4"/>
        <v/>
      </c>
      <c r="AB61" s="34">
        <v>50</v>
      </c>
    </row>
    <row r="62" spans="1:28" s="7" customFormat="1" ht="15.75" x14ac:dyDescent="0.2"/>
    <row r="63" spans="1:28" s="7" customFormat="1" ht="15.75" x14ac:dyDescent="0.2"/>
    <row r="64" spans="1:28" s="7" customFormat="1" ht="15.75" x14ac:dyDescent="0.2">
      <c r="A64" s="7">
        <f>+COUNT(A12:A61)</f>
        <v>50</v>
      </c>
    </row>
    <row r="65" spans="1:1" s="7" customFormat="1" ht="15.75" x14ac:dyDescent="0.2"/>
    <row r="66" spans="1:1" s="7" customFormat="1" ht="15.75" x14ac:dyDescent="0.2"/>
    <row r="67" spans="1:1" s="7" customFormat="1" ht="15.75" x14ac:dyDescent="0.2"/>
    <row r="68" spans="1:1" s="7" customFormat="1" ht="15.75" x14ac:dyDescent="0.2"/>
    <row r="69" spans="1:1" s="7" customFormat="1" ht="15.75" x14ac:dyDescent="0.2"/>
    <row r="70" spans="1:1" s="7" customFormat="1" ht="15.75" x14ac:dyDescent="0.2"/>
    <row r="71" spans="1:1" s="7" customFormat="1" ht="15.75" x14ac:dyDescent="0.2"/>
    <row r="72" spans="1:1" ht="15.75" x14ac:dyDescent="0.2">
      <c r="A72" s="7"/>
    </row>
    <row r="73" spans="1:1" ht="15.75" x14ac:dyDescent="0.2">
      <c r="A73" s="7"/>
    </row>
  </sheetData>
  <sheetProtection password="EAB1" sheet="1" objects="1" scenarios="1" formatCells="0" formatColumns="0" formatRows="0" insertColumns="0"/>
  <dataConsolidate/>
  <mergeCells count="26">
    <mergeCell ref="W10:Y10"/>
    <mergeCell ref="H10:H11"/>
    <mergeCell ref="N9:AA9"/>
    <mergeCell ref="W7:AA7"/>
    <mergeCell ref="C10:C11"/>
    <mergeCell ref="I10:K10"/>
    <mergeCell ref="Z10:AA10"/>
    <mergeCell ref="B9:F9"/>
    <mergeCell ref="G9:H9"/>
    <mergeCell ref="M10:M11"/>
    <mergeCell ref="B2:W2"/>
    <mergeCell ref="B4:W4"/>
    <mergeCell ref="F10:F11"/>
    <mergeCell ref="G10:G11"/>
    <mergeCell ref="B7:C7"/>
    <mergeCell ref="D7:I7"/>
    <mergeCell ref="J7:L7"/>
    <mergeCell ref="D10:D11"/>
    <mergeCell ref="L10:L11"/>
    <mergeCell ref="I9:M9"/>
    <mergeCell ref="N10:S10"/>
    <mergeCell ref="E10:E11"/>
    <mergeCell ref="M7:R7"/>
    <mergeCell ref="S7:V7"/>
    <mergeCell ref="B10:B11"/>
    <mergeCell ref="T10:V10"/>
  </mergeCells>
  <phoneticPr fontId="18" type="noConversion"/>
  <conditionalFormatting sqref="N30:N61">
    <cfRule type="containsText" dxfId="43" priority="1083" operator="containsText" text="CLASIFICADA">
      <formula>NOT(ISERROR(SEARCH("CLASIFICADA",N30)))</formula>
    </cfRule>
    <cfRule type="containsText" dxfId="42" priority="1087" operator="containsText" text="RESERVADA">
      <formula>NOT(ISERROR(SEARCH("RESERVADA",N30)))</formula>
    </cfRule>
    <cfRule type="containsText" dxfId="41" priority="1089" operator="containsText" text="PÚBLICA">
      <formula>NOT(ISERROR(SEARCH("PÚBLICA",N30)))</formula>
    </cfRule>
  </conditionalFormatting>
  <conditionalFormatting sqref="U12:U61 X12:X61">
    <cfRule type="cellIs" dxfId="40" priority="1077" operator="equal">
      <formula>1</formula>
    </cfRule>
    <cfRule type="cellIs" dxfId="39" priority="1078" operator="equal">
      <formula>2</formula>
    </cfRule>
    <cfRule type="cellIs" dxfId="38" priority="1079" operator="equal">
      <formula>3</formula>
    </cfRule>
  </conditionalFormatting>
  <conditionalFormatting sqref="Z12:Z61">
    <cfRule type="cellIs" dxfId="37" priority="1065" operator="between">
      <formula>5</formula>
      <formula>10</formula>
    </cfRule>
    <cfRule type="cellIs" dxfId="36" priority="1066" operator="greaterThanOrEqual">
      <formula>12</formula>
    </cfRule>
    <cfRule type="cellIs" dxfId="35" priority="1067" operator="between">
      <formula>1</formula>
      <formula>4</formula>
    </cfRule>
  </conditionalFormatting>
  <conditionalFormatting sqref="O61">
    <cfRule type="containsText" dxfId="34" priority="50" operator="containsText" text="ALTA">
      <formula>NOT(ISERROR(SEARCH("ALTA",O61)))</formula>
    </cfRule>
    <cfRule type="containsText" dxfId="33" priority="51" operator="containsText" text="BAJA">
      <formula>NOT(ISERROR(SEARCH("BAJA",O61)))</formula>
    </cfRule>
  </conditionalFormatting>
  <conditionalFormatting sqref="O61">
    <cfRule type="cellIs" dxfId="32" priority="47" operator="equal">
      <formula>1</formula>
    </cfRule>
    <cfRule type="cellIs" dxfId="31" priority="48" operator="equal">
      <formula>2</formula>
    </cfRule>
    <cfRule type="cellIs" dxfId="30" priority="49" operator="equal">
      <formula>3</formula>
    </cfRule>
  </conditionalFormatting>
  <conditionalFormatting sqref="O12:O61">
    <cfRule type="cellIs" dxfId="29" priority="46" operator="equal">
      <formula>3</formula>
    </cfRule>
    <cfRule type="cellIs" dxfId="28" priority="1081" operator="equal">
      <formula>1</formula>
    </cfRule>
    <cfRule type="cellIs" dxfId="27" priority="1082" operator="equal">
      <formula>5</formula>
    </cfRule>
  </conditionalFormatting>
  <conditionalFormatting sqref="T30:T61 W30:W61">
    <cfRule type="containsText" dxfId="26" priority="1076" operator="containsText" text="MEDIA">
      <formula>NOT(ISERROR(SEARCH("MEDIA",T30)))</formula>
    </cfRule>
    <cfRule type="containsText" dxfId="25" priority="1094" operator="containsText" text="ALTA">
      <formula>NOT(ISERROR(SEARCH("ALTA",T30)))</formula>
    </cfRule>
    <cfRule type="containsText" dxfId="24" priority="1095" operator="containsText" text="BAJA">
      <formula>NOT(ISERROR(SEARCH("BAJA",T30)))</formula>
    </cfRule>
  </conditionalFormatting>
  <conditionalFormatting sqref="AA12:AA61">
    <cfRule type="containsText" dxfId="23" priority="35" operator="containsText" text="MEDIA">
      <formula>NOT(ISERROR(SEARCH("MEDIA",AA12)))</formula>
    </cfRule>
    <cfRule type="containsText" dxfId="22" priority="44" operator="containsText" text="ALTA">
      <formula>NOT(ISERROR(SEARCH("ALTA",AA12)))</formula>
    </cfRule>
    <cfRule type="containsText" dxfId="21" priority="45" operator="containsText" text="BAJA">
      <formula>NOT(ISERROR(SEARCH("BAJA",AA12)))</formula>
    </cfRule>
  </conditionalFormatting>
  <conditionalFormatting sqref="N13:N29">
    <cfRule type="containsText" dxfId="20" priority="19" operator="containsText" text="CLASIFICADA">
      <formula>NOT(ISERROR(SEARCH("CLASIFICADA",N13)))</formula>
    </cfRule>
    <cfRule type="containsText" dxfId="19" priority="20" operator="containsText" text="RESERVADA">
      <formula>NOT(ISERROR(SEARCH("RESERVADA",N13)))</formula>
    </cfRule>
    <cfRule type="containsText" dxfId="18" priority="21" operator="containsText" text="PÚBLICA">
      <formula>NOT(ISERROR(SEARCH("PÚBLICA",N13)))</formula>
    </cfRule>
  </conditionalFormatting>
  <conditionalFormatting sqref="N12">
    <cfRule type="containsText" dxfId="17" priority="16" operator="containsText" text="CLASIFICADA">
      <formula>NOT(ISERROR(SEARCH("CLASIFICADA",N12)))</formula>
    </cfRule>
    <cfRule type="containsText" dxfId="16" priority="17" operator="containsText" text="RESERVADA">
      <formula>NOT(ISERROR(SEARCH("RESERVADA",N12)))</formula>
    </cfRule>
    <cfRule type="containsText" dxfId="15" priority="18" operator="containsText" text="PÚBLICA">
      <formula>NOT(ISERROR(SEARCH("PÚBLICA",N12)))</formula>
    </cfRule>
  </conditionalFormatting>
  <conditionalFormatting sqref="T13:T29">
    <cfRule type="containsText" dxfId="14" priority="13" operator="containsText" text="MEDIA">
      <formula>NOT(ISERROR(SEARCH("MEDIA",T13)))</formula>
    </cfRule>
    <cfRule type="containsText" dxfId="13" priority="14" operator="containsText" text="ALTA">
      <formula>NOT(ISERROR(SEARCH("ALTA",T13)))</formula>
    </cfRule>
    <cfRule type="containsText" dxfId="12" priority="15" operator="containsText" text="BAJA">
      <formula>NOT(ISERROR(SEARCH("BAJA",T13)))</formula>
    </cfRule>
  </conditionalFormatting>
  <conditionalFormatting sqref="T12">
    <cfRule type="containsText" dxfId="11" priority="10" operator="containsText" text="MEDIA">
      <formula>NOT(ISERROR(SEARCH("MEDIA",T12)))</formula>
    </cfRule>
    <cfRule type="containsText" dxfId="10" priority="11" operator="containsText" text="ALTA">
      <formula>NOT(ISERROR(SEARCH("ALTA",T12)))</formula>
    </cfRule>
    <cfRule type="containsText" dxfId="9" priority="12" operator="containsText" text="BAJA">
      <formula>NOT(ISERROR(SEARCH("BAJA",T12)))</formula>
    </cfRule>
  </conditionalFormatting>
  <conditionalFormatting sqref="W13 W15 W17:W29">
    <cfRule type="containsText" dxfId="8" priority="7" operator="containsText" text="MEDIA">
      <formula>NOT(ISERROR(SEARCH("MEDIA",W13)))</formula>
    </cfRule>
    <cfRule type="containsText" dxfId="7" priority="8" operator="containsText" text="ALTA">
      <formula>NOT(ISERROR(SEARCH("ALTA",W13)))</formula>
    </cfRule>
    <cfRule type="containsText" dxfId="6" priority="9" operator="containsText" text="BAJA">
      <formula>NOT(ISERROR(SEARCH("BAJA",W13)))</formula>
    </cfRule>
  </conditionalFormatting>
  <conditionalFormatting sqref="W14 W16">
    <cfRule type="containsText" dxfId="5" priority="4" operator="containsText" text="MEDIA">
      <formula>NOT(ISERROR(SEARCH("MEDIA",W14)))</formula>
    </cfRule>
    <cfRule type="containsText" dxfId="4" priority="5" operator="containsText" text="ALTA">
      <formula>NOT(ISERROR(SEARCH("ALTA",W14)))</formula>
    </cfRule>
    <cfRule type="containsText" dxfId="3" priority="6" operator="containsText" text="BAJA">
      <formula>NOT(ISERROR(SEARCH("BAJA",W14)))</formula>
    </cfRule>
  </conditionalFormatting>
  <conditionalFormatting sqref="W12">
    <cfRule type="containsText" dxfId="2" priority="1" operator="containsText" text="MEDIA">
      <formula>NOT(ISERROR(SEARCH("MEDIA",W12)))</formula>
    </cfRule>
    <cfRule type="containsText" dxfId="1" priority="2" operator="containsText" text="ALTA">
      <formula>NOT(ISERROR(SEARCH("ALTA",W12)))</formula>
    </cfRule>
    <cfRule type="containsText" dxfId="0" priority="3" operator="containsText" text="BAJA">
      <formula>NOT(ISERROR(SEARCH("BAJA",W12)))</formula>
    </cfRule>
  </conditionalFormatting>
  <dataValidations xWindow="1186" yWindow="204" count="24">
    <dataValidation allowBlank="1" showInputMessage="1" showErrorMessage="1" promptTitle="DESCRIPCIÓN INTEGRIDAD" prompt="Define porque el activo es catalogado en el respectivo nivel de integridad_x000a_." sqref="Y32:Y33 Y36:Y37 V12:V61"/>
    <dataValidation allowBlank="1" showInputMessage="1" showErrorMessage="1" promptTitle="DESCRIPCIÓN DISPONIBILIDAD" prompt="Define porque el activo es catalogado en el respectivo nivel de disponibilidad." sqref="Y38:Y61 Y34:Y35 Y12:Y31"/>
    <dataValidation allowBlank="1" showInputMessage="1" showErrorMessage="1" promptTitle="DESCRIPCIÓN CONFIDENCIALIDAD" prompt="Indicar porque el activo es Reservado o Clasificado.Teniendo encuenta: _x000a_* OBJETIVO LEGÍTIMO: Art. 18 y 19 Ley 1712/2014._x000a_* FUNDAMENTO CONSTITUCIONAL O LEGAL: Norma, Art., Inciso o parrafo que la ampara_x000a_* FUNDAMENTO JURÍDICO: Norma o fundamento jurídico_x000a_ " sqref="P12:P61"/>
    <dataValidation type="list" allowBlank="1" showInputMessage="1" showErrorMessage="1" errorTitle="CELDA DE SELECCIÓN" error="Seleccione una opción de la lista desplegable" promptTitle="NIVEL DE INTEGRIDAD" prompt="INTEGRIDAD: propiedad de salvaguardar la exactitud y estado completo de los activos de información._x000a__x000a_Determine el Nivel: Alta, Media y Baja" sqref="T12:T61">
      <formula1>"ALTA, MEDIA, BAJA"</formula1>
    </dataValidation>
    <dataValidation allowBlank="1" showInputMessage="1" showErrorMessage="1" promptTitle="VALOR" prompt="Corresponde a la calificación dada al activo de información, luego de evaluar sus propiedades." sqref="Z12:Z61"/>
    <dataValidation type="list" allowBlank="1" showInputMessage="1" showErrorMessage="1" errorTitle="CELDA DE SELECCIÓN" error="Seleccione una opción de la lista desplegable" promptTitle="NIVEL DE CONFIDENCIALIDAD" prompt="CONFIDENCIALIDAD: determina que la información no esté disponible ni sea revelada a individuos o procesos no autorizados._x000a__x000a_Determine el nivel:Reservada, Clasificada, Pública" sqref="N12:N61">
      <formula1>"RESERVADA, CLASIFICADA, PÚBLICA"</formula1>
    </dataValidation>
    <dataValidation allowBlank="1" showInputMessage="1" showErrorMessage="1" errorTitle="CELDA FORMULA" error="No modificar" promptTitle="CRITICIDAD DEL ACTIVO" prompt="Corresponde a la calificación dada al activo de información, luego de evaluar sus propiedades._x000a__x000a_Determine el Nivel de Criticidad: Alta, Media y Baja" sqref="AA12:AA61"/>
    <dataValidation type="list" allowBlank="1" showInputMessage="1" showErrorMessage="1" errorTitle="CELDA DE SELECCIÓN" error="Seleccione una opción de la lista desplegable" promptTitle="NIVEL DE DISPONIBILIDAD" prompt="DISPONIBILIDAD: Propiedad de que la información sea accesible y utilizable por solicitud de una entidad autorizado._x000a__x000a_Determine el Nivel: Alta, Media y Baja" sqref="W12:W61">
      <formula1>"ALTA, MEDIA, BAJA"</formula1>
    </dataValidation>
    <dataValidation allowBlank="1" showInputMessage="1" showErrorMessage="1" errorTitle="CELDA DE SELECCIÓN" error="Seleccione una opción de la lista desplegable." promptTitle="TIPO" prompt="Defina el Tipo de activo: Software, Conocimiento,  Servicio, Hardware, Otros." sqref="A12:A61"/>
    <dataValidation allowBlank="1" showInputMessage="1" showErrorMessage="1" promptTitle="ID" prompt="No. consecutivo" sqref="B12:B61"/>
    <dataValidation allowBlank="1" showInputMessage="1" showErrorMessage="1" promptTitle="NOMBRE DEL ACTIVO DE INFORMACIÓN" prompt="Nombre de identificación dado por el proceso  al activo de información." sqref="C12:C61"/>
    <dataValidation allowBlank="1" showInputMessage="1" showErrorMessage="1" promptTitle="DESCRIPCIÓN DEL ACTIVO" prompt="Detallar el activo de información. Puede incluir observaciones que se requieran para dar mayor claridad sobre el mismo." sqref="D12:D61"/>
    <dataValidation allowBlank="1" showInputMessage="1" showErrorMessage="1" promptTitle="IDIOMA DEL ACTIVO DE INFORAMCIÓN" prompt="Establece el idioma, lengua o dialecto en se encuentra la información" sqref="E12:E61"/>
    <dataValidation allowBlank="1" showInputMessage="1" showErrorMessage="1" promptTitle="CUSTODIO" prompt="Corresponde al cargo que salvaguarda el activo de infromación en su Confidencialidad, Integridad y Disponibilidad" sqref="G12:G61"/>
    <dataValidation allowBlank="1" showInputMessage="1" showErrorMessage="1" promptTitle="PROPIETARIO" prompt="Nombre del Área que tiene la responsabilidad de definir los accesos, permisos,  requisitos de salvaguarda y demás  controles que debe tener el activo de información._x000a_" sqref="H12:H61"/>
    <dataValidation allowBlank="1" showInputMessage="1" showErrorMessage="1" promptTitle="UBICACIÓN FISICA" prompt="Determina el lugar físico donde se almacena el activo de información" sqref="I12:I61"/>
    <dataValidation allowBlank="1" showInputMessage="1" showErrorMessage="1" promptTitle="UBICACIÓN DIGITAL" prompt="Determina la infraestructura tecnológica donde se almacena el activo de información" sqref="J12:J61"/>
    <dataValidation allowBlank="1" showInputMessage="1" showErrorMessage="1" promptTitle="UBICACIÓN CONOCIMIENTO" prompt="Determina el Nombre del Cargo que conoce el activo de información" sqref="K12:K61"/>
    <dataValidation allowBlank="1" showInputMessage="1" showErrorMessage="1" promptTitle="FORMATO" prompt="Identifica la forma, tamaño o modo en la que e presenta la inforamción o se permite su visualización o consulta, ejemplo: Hoja de cálculo (Excel), imagen (jpg), video (MPEG,AVI), Documento de Texto (Word), Aobe Acrobat (PDF), entre otros." sqref="L12:L61"/>
    <dataValidation allowBlank="1" showInputMessage="1" showErrorMessage="1" promptTitle="INF. PUBLICADA O DISPONIBLE" prompt="Indica si la información está publicada o disponible para ser solicitada, señalando donde está publicada o donde se puede consultar o solicitar." sqref="M12:M61"/>
    <dataValidation allowBlank="1" showInputMessage="1" showErrorMessage="1" promptTitle="FECHA DE CALIFICACIÓN" prompt="La fecha de calificación de la información como Reservada o Clasificada. (Fecha que se hace la clasificación)_x000a__x000a_" sqref="Q12:Q61"/>
    <dataValidation allowBlank="1" showInputMessage="1" showErrorMessage="1" promptTitle="TIEMPO DE CLASIFICACIÓN" prompt="Tiempo que cobija la clasificación de la información como Reservada o Clasificada._x000a__x000a_El tiempo se cuenta a partir de la fecha de generación._x000a_Tiempo Máximo: 15 años" sqref="S12:S61"/>
    <dataValidation allowBlank="1" showInputMessage="1" showErrorMessage="1" promptTitle="FECHA DE GENERACIÓN DEL ACTIVO" prompt="Identifica el momento de la creación de la información._x000a__x000a_* Fecha de identificación del activo de información en la Tabla de Retención._x000a__x000a_* Fecha desde que se inicio a generar el activo de información." sqref="F12:F61"/>
    <dataValidation allowBlank="1" showInputMessage="1" showErrorMessage="1" promptTitle="EXCEPCIÓN TOTAL O PARCIAL" prompt="Define la protección completa del activo de información o parcial de la información contenida, la cual genera una versión pública que mantenga la reserva o clasificación únicamente de la parte a proteger." sqref="R12:R61"/>
  </dataValidations>
  <pageMargins left="0.75" right="0.75" top="1" bottom="1" header="0.5" footer="0.5"/>
  <pageSetup paperSize="9" fitToWidth="0" orientation="landscape" horizontalDpi="300" verticalDpi="300" r:id="rId1"/>
  <headerFooter alignWithMargins="0"/>
  <ignoredErrors>
    <ignoredError sqref="U56:U61 X56:X61 O59:O61 Z26:Z61"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2"/>
  <sheetViews>
    <sheetView showGridLines="0" workbookViewId="0">
      <selection activeCell="F14" sqref="F14:L14"/>
    </sheetView>
  </sheetViews>
  <sheetFormatPr baseColWidth="10" defaultRowHeight="12.75" x14ac:dyDescent="0.2"/>
  <cols>
    <col min="1" max="2" width="2.85546875" style="76" customWidth="1"/>
    <col min="3" max="3" width="15.42578125" style="105" customWidth="1"/>
    <col min="4" max="5" width="13.28515625" style="105" customWidth="1"/>
    <col min="6" max="6" width="13.42578125" style="76" customWidth="1"/>
    <col min="7" max="7" width="16.85546875" style="76" customWidth="1"/>
    <col min="8" max="12" width="13.42578125" style="76" customWidth="1"/>
    <col min="13" max="16384" width="11.42578125" style="76"/>
  </cols>
  <sheetData>
    <row r="1" spans="1:12" x14ac:dyDescent="0.2">
      <c r="A1" s="73"/>
      <c r="B1" s="73"/>
      <c r="C1" s="74"/>
      <c r="D1" s="74"/>
      <c r="E1" s="74"/>
      <c r="F1" s="74"/>
      <c r="G1" s="74"/>
      <c r="H1" s="74"/>
      <c r="I1" s="74"/>
      <c r="J1" s="74"/>
      <c r="K1" s="75" t="s">
        <v>34</v>
      </c>
      <c r="L1" s="159" t="s">
        <v>42</v>
      </c>
    </row>
    <row r="2" spans="1:12" ht="15.75" customHeight="1" x14ac:dyDescent="0.2">
      <c r="B2" s="77"/>
      <c r="C2" s="255" t="s">
        <v>3</v>
      </c>
      <c r="D2" s="255"/>
      <c r="E2" s="255"/>
      <c r="F2" s="255"/>
      <c r="G2" s="255"/>
      <c r="H2" s="255"/>
      <c r="I2" s="255"/>
      <c r="J2" s="256"/>
      <c r="K2" s="75" t="s">
        <v>35</v>
      </c>
      <c r="L2" s="159">
        <v>3</v>
      </c>
    </row>
    <row r="3" spans="1:12" x14ac:dyDescent="0.2">
      <c r="A3" s="73"/>
      <c r="B3" s="73"/>
      <c r="C3" s="74"/>
      <c r="D3" s="74"/>
      <c r="E3" s="74"/>
      <c r="F3" s="74"/>
      <c r="G3" s="74"/>
      <c r="H3" s="74"/>
      <c r="I3" s="74"/>
      <c r="J3" s="74"/>
      <c r="K3" s="75" t="s">
        <v>36</v>
      </c>
      <c r="L3" s="155">
        <v>43944</v>
      </c>
    </row>
    <row r="4" spans="1:12" ht="18.75" x14ac:dyDescent="0.2">
      <c r="B4" s="77"/>
      <c r="C4" s="255" t="s">
        <v>104</v>
      </c>
      <c r="D4" s="255"/>
      <c r="E4" s="255"/>
      <c r="F4" s="255"/>
      <c r="G4" s="255"/>
      <c r="H4" s="255"/>
      <c r="I4" s="255"/>
      <c r="J4" s="256"/>
      <c r="K4" s="75" t="s">
        <v>37</v>
      </c>
      <c r="L4" s="159" t="s">
        <v>105</v>
      </c>
    </row>
    <row r="5" spans="1:12" ht="15" x14ac:dyDescent="0.2">
      <c r="A5" s="78"/>
      <c r="B5" s="78"/>
      <c r="C5" s="79"/>
      <c r="D5" s="79"/>
      <c r="E5" s="79"/>
      <c r="F5" s="78"/>
      <c r="G5" s="78"/>
      <c r="H5" s="78"/>
      <c r="I5" s="78"/>
      <c r="J5" s="78"/>
      <c r="K5" s="78"/>
      <c r="L5" s="78"/>
    </row>
    <row r="6" spans="1:12" ht="15" x14ac:dyDescent="0.2">
      <c r="A6" s="78"/>
      <c r="B6" s="78"/>
      <c r="C6" s="79"/>
      <c r="D6" s="79"/>
      <c r="E6" s="79"/>
      <c r="F6" s="78"/>
      <c r="G6" s="78"/>
      <c r="H6" s="78"/>
      <c r="I6" s="78"/>
      <c r="J6" s="78"/>
      <c r="K6" s="78"/>
      <c r="L6" s="78"/>
    </row>
    <row r="7" spans="1:12" ht="18.75" x14ac:dyDescent="0.2">
      <c r="A7" s="257" t="s">
        <v>9</v>
      </c>
      <c r="B7" s="258"/>
      <c r="C7" s="259" t="s">
        <v>106</v>
      </c>
      <c r="D7" s="260"/>
      <c r="E7" s="261"/>
      <c r="F7" s="262" t="s">
        <v>107</v>
      </c>
      <c r="G7" s="263"/>
      <c r="H7" s="263"/>
      <c r="I7" s="263"/>
      <c r="J7" s="263"/>
      <c r="K7" s="263"/>
      <c r="L7" s="264"/>
    </row>
    <row r="8" spans="1:12" ht="34.5" customHeight="1" x14ac:dyDescent="0.2">
      <c r="A8" s="247">
        <v>0</v>
      </c>
      <c r="B8" s="248"/>
      <c r="C8" s="249" t="s">
        <v>205</v>
      </c>
      <c r="D8" s="250"/>
      <c r="E8" s="251"/>
      <c r="F8" s="252" t="s">
        <v>206</v>
      </c>
      <c r="G8" s="253"/>
      <c r="H8" s="253"/>
      <c r="I8" s="253"/>
      <c r="J8" s="253"/>
      <c r="K8" s="253"/>
      <c r="L8" s="254"/>
    </row>
    <row r="9" spans="1:12" ht="15.75" x14ac:dyDescent="0.2">
      <c r="A9" s="247">
        <v>0</v>
      </c>
      <c r="B9" s="248"/>
      <c r="C9" s="249" t="s">
        <v>204</v>
      </c>
      <c r="D9" s="250"/>
      <c r="E9" s="251"/>
      <c r="F9" s="252" t="s">
        <v>207</v>
      </c>
      <c r="G9" s="253"/>
      <c r="H9" s="253"/>
      <c r="I9" s="253"/>
      <c r="J9" s="253"/>
      <c r="K9" s="253"/>
      <c r="L9" s="254"/>
    </row>
    <row r="10" spans="1:12" ht="15.75" x14ac:dyDescent="0.2">
      <c r="A10" s="247">
        <v>0</v>
      </c>
      <c r="B10" s="248"/>
      <c r="C10" s="249" t="s">
        <v>108</v>
      </c>
      <c r="D10" s="250"/>
      <c r="E10" s="251"/>
      <c r="F10" s="252" t="s">
        <v>109</v>
      </c>
      <c r="G10" s="253"/>
      <c r="H10" s="253"/>
      <c r="I10" s="253"/>
      <c r="J10" s="253"/>
      <c r="K10" s="253"/>
      <c r="L10" s="254"/>
    </row>
    <row r="11" spans="1:12" ht="36" customHeight="1" x14ac:dyDescent="0.2">
      <c r="A11" s="273">
        <v>1</v>
      </c>
      <c r="B11" s="274"/>
      <c r="C11" s="275" t="s">
        <v>12</v>
      </c>
      <c r="D11" s="276"/>
      <c r="E11" s="277"/>
      <c r="F11" s="278" t="s">
        <v>208</v>
      </c>
      <c r="G11" s="279"/>
      <c r="H11" s="279"/>
      <c r="I11" s="279"/>
      <c r="J11" s="279"/>
      <c r="K11" s="279"/>
      <c r="L11" s="280"/>
    </row>
    <row r="12" spans="1:12" ht="15.75" x14ac:dyDescent="0.2">
      <c r="A12" s="265">
        <v>1.1000000000000001</v>
      </c>
      <c r="B12" s="266"/>
      <c r="C12" s="267" t="s">
        <v>110</v>
      </c>
      <c r="D12" s="268"/>
      <c r="E12" s="269"/>
      <c r="F12" s="270" t="s">
        <v>111</v>
      </c>
      <c r="G12" s="271"/>
      <c r="H12" s="271"/>
      <c r="I12" s="271"/>
      <c r="J12" s="271"/>
      <c r="K12" s="271"/>
      <c r="L12" s="272"/>
    </row>
    <row r="13" spans="1:12" ht="18" customHeight="1" x14ac:dyDescent="0.2">
      <c r="A13" s="265">
        <v>1.2</v>
      </c>
      <c r="B13" s="266"/>
      <c r="C13" s="267" t="s">
        <v>112</v>
      </c>
      <c r="D13" s="268"/>
      <c r="E13" s="269"/>
      <c r="F13" s="270" t="s">
        <v>209</v>
      </c>
      <c r="G13" s="271"/>
      <c r="H13" s="271"/>
      <c r="I13" s="271"/>
      <c r="J13" s="271"/>
      <c r="K13" s="271"/>
      <c r="L13" s="272"/>
    </row>
    <row r="14" spans="1:12" ht="54.75" customHeight="1" x14ac:dyDescent="0.2">
      <c r="A14" s="265">
        <v>1.3</v>
      </c>
      <c r="B14" s="266"/>
      <c r="C14" s="267" t="s">
        <v>113</v>
      </c>
      <c r="D14" s="268"/>
      <c r="E14" s="269"/>
      <c r="F14" s="270" t="s">
        <v>210</v>
      </c>
      <c r="G14" s="271"/>
      <c r="H14" s="271"/>
      <c r="I14" s="271"/>
      <c r="J14" s="271"/>
      <c r="K14" s="271"/>
      <c r="L14" s="272"/>
    </row>
    <row r="15" spans="1:12" ht="41.25" customHeight="1" x14ac:dyDescent="0.2">
      <c r="A15" s="287">
        <v>1.4</v>
      </c>
      <c r="B15" s="288"/>
      <c r="C15" s="293" t="s">
        <v>114</v>
      </c>
      <c r="D15" s="293"/>
      <c r="E15" s="293"/>
      <c r="F15" s="282" t="s">
        <v>115</v>
      </c>
      <c r="G15" s="282"/>
      <c r="H15" s="282"/>
      <c r="I15" s="282"/>
      <c r="J15" s="282"/>
      <c r="K15" s="282"/>
      <c r="L15" s="282"/>
    </row>
    <row r="16" spans="1:12" ht="93" customHeight="1" x14ac:dyDescent="0.2">
      <c r="A16" s="289"/>
      <c r="B16" s="290"/>
      <c r="C16" s="283" t="s">
        <v>116</v>
      </c>
      <c r="D16" s="284"/>
      <c r="E16" s="284"/>
      <c r="F16" s="282" t="s">
        <v>117</v>
      </c>
      <c r="G16" s="282"/>
      <c r="H16" s="282"/>
      <c r="I16" s="282"/>
      <c r="J16" s="282"/>
      <c r="K16" s="282"/>
      <c r="L16" s="282"/>
    </row>
    <row r="17" spans="1:12" ht="35.25" customHeight="1" x14ac:dyDescent="0.2">
      <c r="A17" s="289"/>
      <c r="B17" s="290"/>
      <c r="C17" s="283" t="s">
        <v>118</v>
      </c>
      <c r="D17" s="284"/>
      <c r="E17" s="284"/>
      <c r="F17" s="282" t="s">
        <v>119</v>
      </c>
      <c r="G17" s="282"/>
      <c r="H17" s="282"/>
      <c r="I17" s="282"/>
      <c r="J17" s="282"/>
      <c r="K17" s="282"/>
      <c r="L17" s="282"/>
    </row>
    <row r="18" spans="1:12" ht="29.25" customHeight="1" x14ac:dyDescent="0.2">
      <c r="A18" s="289"/>
      <c r="B18" s="290"/>
      <c r="C18" s="283" t="s">
        <v>120</v>
      </c>
      <c r="D18" s="284"/>
      <c r="E18" s="284"/>
      <c r="F18" s="282" t="s">
        <v>211</v>
      </c>
      <c r="G18" s="282"/>
      <c r="H18" s="282"/>
      <c r="I18" s="282"/>
      <c r="J18" s="282"/>
      <c r="K18" s="282"/>
      <c r="L18" s="282"/>
    </row>
    <row r="19" spans="1:12" ht="40.5" customHeight="1" x14ac:dyDescent="0.2">
      <c r="A19" s="289"/>
      <c r="B19" s="290"/>
      <c r="C19" s="283" t="s">
        <v>121</v>
      </c>
      <c r="D19" s="284"/>
      <c r="E19" s="284"/>
      <c r="F19" s="282" t="s">
        <v>122</v>
      </c>
      <c r="G19" s="282"/>
      <c r="H19" s="282"/>
      <c r="I19" s="282"/>
      <c r="J19" s="282"/>
      <c r="K19" s="282"/>
      <c r="L19" s="282"/>
    </row>
    <row r="20" spans="1:12" ht="36" customHeight="1" x14ac:dyDescent="0.2">
      <c r="A20" s="289"/>
      <c r="B20" s="290"/>
      <c r="C20" s="283" t="s">
        <v>123</v>
      </c>
      <c r="D20" s="284"/>
      <c r="E20" s="284"/>
      <c r="F20" s="282" t="s">
        <v>124</v>
      </c>
      <c r="G20" s="282"/>
      <c r="H20" s="282"/>
      <c r="I20" s="282"/>
      <c r="J20" s="282"/>
      <c r="K20" s="282"/>
      <c r="L20" s="282"/>
    </row>
    <row r="21" spans="1:12" ht="20.25" customHeight="1" x14ac:dyDescent="0.2">
      <c r="A21" s="291"/>
      <c r="B21" s="292"/>
      <c r="C21" s="285" t="s">
        <v>125</v>
      </c>
      <c r="D21" s="286"/>
      <c r="E21" s="286"/>
      <c r="F21" s="282" t="s">
        <v>126</v>
      </c>
      <c r="G21" s="282"/>
      <c r="H21" s="282"/>
      <c r="I21" s="282"/>
      <c r="J21" s="282"/>
      <c r="K21" s="282"/>
      <c r="L21" s="282"/>
    </row>
    <row r="22" spans="1:12" ht="15.75" x14ac:dyDescent="0.2">
      <c r="A22" s="281">
        <v>1.5</v>
      </c>
      <c r="B22" s="266"/>
      <c r="C22" s="267" t="s">
        <v>205</v>
      </c>
      <c r="D22" s="268"/>
      <c r="E22" s="269"/>
      <c r="F22" s="270" t="s">
        <v>212</v>
      </c>
      <c r="G22" s="271"/>
      <c r="H22" s="271"/>
      <c r="I22" s="271"/>
      <c r="J22" s="271"/>
      <c r="K22" s="271"/>
      <c r="L22" s="272"/>
    </row>
    <row r="23" spans="1:12" ht="15.75" x14ac:dyDescent="0.2">
      <c r="A23" s="281">
        <v>1.6</v>
      </c>
      <c r="B23" s="266"/>
      <c r="C23" s="267" t="s">
        <v>127</v>
      </c>
      <c r="D23" s="268"/>
      <c r="E23" s="269"/>
      <c r="F23" s="270" t="s">
        <v>128</v>
      </c>
      <c r="G23" s="271"/>
      <c r="H23" s="271"/>
      <c r="I23" s="271"/>
      <c r="J23" s="271"/>
      <c r="K23" s="271"/>
      <c r="L23" s="272"/>
    </row>
    <row r="24" spans="1:12" ht="15.75" x14ac:dyDescent="0.2">
      <c r="A24" s="281">
        <v>1.7</v>
      </c>
      <c r="B24" s="266"/>
      <c r="C24" s="267" t="s">
        <v>129</v>
      </c>
      <c r="D24" s="268"/>
      <c r="E24" s="269"/>
      <c r="F24" s="270" t="s">
        <v>130</v>
      </c>
      <c r="G24" s="271"/>
      <c r="H24" s="271"/>
      <c r="I24" s="271"/>
      <c r="J24" s="271"/>
      <c r="K24" s="271"/>
      <c r="L24" s="272"/>
    </row>
    <row r="25" spans="1:12" ht="30.75" customHeight="1" x14ac:dyDescent="0.2">
      <c r="A25" s="273">
        <v>2</v>
      </c>
      <c r="B25" s="274"/>
      <c r="C25" s="275" t="s">
        <v>18</v>
      </c>
      <c r="D25" s="276"/>
      <c r="E25" s="277"/>
      <c r="F25" s="278" t="s">
        <v>131</v>
      </c>
      <c r="G25" s="279"/>
      <c r="H25" s="279"/>
      <c r="I25" s="279"/>
      <c r="J25" s="279"/>
      <c r="K25" s="279"/>
      <c r="L25" s="280"/>
    </row>
    <row r="26" spans="1:12" ht="88.5" customHeight="1" x14ac:dyDescent="0.2">
      <c r="A26" s="247">
        <v>2.1</v>
      </c>
      <c r="B26" s="248"/>
      <c r="C26" s="249" t="s">
        <v>132</v>
      </c>
      <c r="D26" s="250"/>
      <c r="E26" s="251"/>
      <c r="F26" s="252" t="s">
        <v>133</v>
      </c>
      <c r="G26" s="253"/>
      <c r="H26" s="253"/>
      <c r="I26" s="253"/>
      <c r="J26" s="253"/>
      <c r="K26" s="253"/>
      <c r="L26" s="254"/>
    </row>
    <row r="27" spans="1:12" ht="33.75" customHeight="1" x14ac:dyDescent="0.2">
      <c r="A27" s="247">
        <v>2.2000000000000002</v>
      </c>
      <c r="B27" s="248"/>
      <c r="C27" s="249" t="s">
        <v>134</v>
      </c>
      <c r="D27" s="250"/>
      <c r="E27" s="251"/>
      <c r="F27" s="252" t="s">
        <v>213</v>
      </c>
      <c r="G27" s="253"/>
      <c r="H27" s="253"/>
      <c r="I27" s="253"/>
      <c r="J27" s="253"/>
      <c r="K27" s="253"/>
      <c r="L27" s="254"/>
    </row>
    <row r="28" spans="1:12" ht="15.75" x14ac:dyDescent="0.2">
      <c r="A28" s="247">
        <v>2.2999999999999998</v>
      </c>
      <c r="B28" s="248"/>
      <c r="C28" s="249" t="s">
        <v>135</v>
      </c>
      <c r="D28" s="250"/>
      <c r="E28" s="251"/>
      <c r="F28" s="252" t="s">
        <v>136</v>
      </c>
      <c r="G28" s="253"/>
      <c r="H28" s="253"/>
      <c r="I28" s="253"/>
      <c r="J28" s="253"/>
      <c r="K28" s="253"/>
      <c r="L28" s="254"/>
    </row>
    <row r="29" spans="1:12" ht="41.25" customHeight="1" x14ac:dyDescent="0.2">
      <c r="A29" s="273">
        <v>3</v>
      </c>
      <c r="B29" s="274"/>
      <c r="C29" s="294" t="s">
        <v>8</v>
      </c>
      <c r="D29" s="295"/>
      <c r="E29" s="296"/>
      <c r="F29" s="278" t="s">
        <v>137</v>
      </c>
      <c r="G29" s="279"/>
      <c r="H29" s="279"/>
      <c r="I29" s="279"/>
      <c r="J29" s="279"/>
      <c r="K29" s="279"/>
      <c r="L29" s="280"/>
    </row>
    <row r="30" spans="1:12" ht="15.75" x14ac:dyDescent="0.2">
      <c r="A30" s="297">
        <v>3.1</v>
      </c>
      <c r="B30" s="298"/>
      <c r="C30" s="303" t="s">
        <v>138</v>
      </c>
      <c r="D30" s="304"/>
      <c r="E30" s="305"/>
      <c r="F30" s="253" t="s">
        <v>139</v>
      </c>
      <c r="G30" s="253"/>
      <c r="H30" s="253"/>
      <c r="I30" s="253"/>
      <c r="J30" s="253"/>
      <c r="K30" s="253"/>
      <c r="L30" s="254"/>
    </row>
    <row r="31" spans="1:12" ht="34.5" customHeight="1" x14ac:dyDescent="0.2">
      <c r="A31" s="299"/>
      <c r="B31" s="300"/>
      <c r="C31" s="283" t="s">
        <v>140</v>
      </c>
      <c r="D31" s="284"/>
      <c r="E31" s="306"/>
      <c r="F31" s="253" t="s">
        <v>141</v>
      </c>
      <c r="G31" s="253"/>
      <c r="H31" s="253"/>
      <c r="I31" s="253"/>
      <c r="J31" s="253"/>
      <c r="K31" s="253"/>
      <c r="L31" s="254"/>
    </row>
    <row r="32" spans="1:12" ht="38.25" customHeight="1" x14ac:dyDescent="0.2">
      <c r="A32" s="299"/>
      <c r="B32" s="300"/>
      <c r="C32" s="283" t="s">
        <v>142</v>
      </c>
      <c r="D32" s="284"/>
      <c r="E32" s="306"/>
      <c r="F32" s="253" t="s">
        <v>143</v>
      </c>
      <c r="G32" s="253"/>
      <c r="H32" s="253"/>
      <c r="I32" s="253"/>
      <c r="J32" s="253"/>
      <c r="K32" s="253"/>
      <c r="L32" s="254"/>
    </row>
    <row r="33" spans="1:12" ht="55.5" customHeight="1" x14ac:dyDescent="0.2">
      <c r="A33" s="301"/>
      <c r="B33" s="302"/>
      <c r="C33" s="285" t="s">
        <v>120</v>
      </c>
      <c r="D33" s="286"/>
      <c r="E33" s="311"/>
      <c r="F33" s="253" t="s">
        <v>144</v>
      </c>
      <c r="G33" s="253"/>
      <c r="H33" s="253"/>
      <c r="I33" s="253"/>
      <c r="J33" s="253"/>
      <c r="K33" s="253"/>
      <c r="L33" s="254"/>
    </row>
    <row r="34" spans="1:12" ht="51.75" customHeight="1" x14ac:dyDescent="0.2">
      <c r="A34" s="312">
        <v>3.2</v>
      </c>
      <c r="B34" s="313"/>
      <c r="C34" s="314" t="s">
        <v>145</v>
      </c>
      <c r="D34" s="315"/>
      <c r="E34" s="316"/>
      <c r="F34" s="252" t="s">
        <v>146</v>
      </c>
      <c r="G34" s="253"/>
      <c r="H34" s="253"/>
      <c r="I34" s="253"/>
      <c r="J34" s="253"/>
      <c r="K34" s="253"/>
      <c r="L34" s="254"/>
    </row>
    <row r="35" spans="1:12" ht="36" customHeight="1" x14ac:dyDescent="0.2">
      <c r="A35" s="312">
        <v>3.3</v>
      </c>
      <c r="B35" s="313"/>
      <c r="C35" s="249" t="s">
        <v>147</v>
      </c>
      <c r="D35" s="250"/>
      <c r="E35" s="251"/>
      <c r="F35" s="252" t="s">
        <v>148</v>
      </c>
      <c r="G35" s="253"/>
      <c r="H35" s="253"/>
      <c r="I35" s="253"/>
      <c r="J35" s="253"/>
      <c r="K35" s="253"/>
      <c r="L35" s="254"/>
    </row>
    <row r="36" spans="1:12" ht="39" customHeight="1" x14ac:dyDescent="0.2">
      <c r="A36" s="273">
        <v>4</v>
      </c>
      <c r="B36" s="274"/>
      <c r="C36" s="294" t="s">
        <v>149</v>
      </c>
      <c r="D36" s="295"/>
      <c r="E36" s="296"/>
      <c r="F36" s="307" t="s">
        <v>150</v>
      </c>
      <c r="G36" s="308"/>
      <c r="H36" s="308"/>
      <c r="I36" s="308"/>
      <c r="J36" s="308"/>
      <c r="K36" s="308"/>
      <c r="L36" s="309"/>
    </row>
    <row r="37" spans="1:12" ht="33" customHeight="1" x14ac:dyDescent="0.2">
      <c r="A37" s="287">
        <v>4.0999999999999996</v>
      </c>
      <c r="B37" s="310"/>
      <c r="C37" s="303" t="s">
        <v>151</v>
      </c>
      <c r="D37" s="304"/>
      <c r="E37" s="305"/>
      <c r="F37" s="282" t="s">
        <v>152</v>
      </c>
      <c r="G37" s="282"/>
      <c r="H37" s="282"/>
      <c r="I37" s="282"/>
      <c r="J37" s="282"/>
      <c r="K37" s="282"/>
      <c r="L37" s="282"/>
    </row>
    <row r="38" spans="1:12" ht="34.5" customHeight="1" x14ac:dyDescent="0.2">
      <c r="A38" s="80"/>
      <c r="B38" s="81"/>
      <c r="C38" s="283" t="s">
        <v>153</v>
      </c>
      <c r="D38" s="284"/>
      <c r="E38" s="306"/>
      <c r="F38" s="282" t="s">
        <v>154</v>
      </c>
      <c r="G38" s="282"/>
      <c r="H38" s="282"/>
      <c r="I38" s="282"/>
      <c r="J38" s="282"/>
      <c r="K38" s="282"/>
      <c r="L38" s="282"/>
    </row>
    <row r="39" spans="1:12" ht="36.75" customHeight="1" x14ac:dyDescent="0.2">
      <c r="A39" s="80"/>
      <c r="B39" s="81"/>
      <c r="C39" s="283" t="s">
        <v>155</v>
      </c>
      <c r="D39" s="284"/>
      <c r="E39" s="306"/>
      <c r="F39" s="320" t="s">
        <v>156</v>
      </c>
      <c r="G39" s="321"/>
      <c r="H39" s="321"/>
      <c r="I39" s="321"/>
      <c r="J39" s="321"/>
      <c r="K39" s="321"/>
      <c r="L39" s="322"/>
    </row>
    <row r="40" spans="1:12" ht="39.75" customHeight="1" x14ac:dyDescent="0.2">
      <c r="A40" s="80"/>
      <c r="B40" s="81"/>
      <c r="C40" s="283" t="s">
        <v>157</v>
      </c>
      <c r="D40" s="284"/>
      <c r="E40" s="306"/>
      <c r="F40" s="270" t="s">
        <v>158</v>
      </c>
      <c r="G40" s="271"/>
      <c r="H40" s="271"/>
      <c r="I40" s="271"/>
      <c r="J40" s="271"/>
      <c r="K40" s="271"/>
      <c r="L40" s="272"/>
    </row>
    <row r="41" spans="1:12" ht="34.5" customHeight="1" x14ac:dyDescent="0.2">
      <c r="A41" s="82"/>
      <c r="B41" s="83"/>
      <c r="C41" s="283" t="s">
        <v>159</v>
      </c>
      <c r="D41" s="284"/>
      <c r="E41" s="306"/>
      <c r="F41" s="282" t="s">
        <v>160</v>
      </c>
      <c r="G41" s="282"/>
      <c r="H41" s="282"/>
      <c r="I41" s="282"/>
      <c r="J41" s="282"/>
      <c r="K41" s="282"/>
      <c r="L41" s="282"/>
    </row>
    <row r="42" spans="1:12" ht="15.75" x14ac:dyDescent="0.2">
      <c r="A42" s="82"/>
      <c r="B42" s="83"/>
      <c r="C42" s="285" t="s">
        <v>161</v>
      </c>
      <c r="D42" s="286"/>
      <c r="E42" s="311"/>
      <c r="F42" s="282" t="s">
        <v>162</v>
      </c>
      <c r="G42" s="282"/>
      <c r="H42" s="282"/>
      <c r="I42" s="282"/>
      <c r="J42" s="282"/>
      <c r="K42" s="282"/>
      <c r="L42" s="282"/>
    </row>
    <row r="43" spans="1:12" ht="15.75" x14ac:dyDescent="0.2">
      <c r="A43" s="287">
        <v>4.2</v>
      </c>
      <c r="B43" s="288"/>
      <c r="C43" s="284" t="s">
        <v>163</v>
      </c>
      <c r="D43" s="284"/>
      <c r="E43" s="284"/>
      <c r="F43" s="317" t="s">
        <v>164</v>
      </c>
      <c r="G43" s="318"/>
      <c r="H43" s="318"/>
      <c r="I43" s="318"/>
      <c r="J43" s="318"/>
      <c r="K43" s="318"/>
      <c r="L43" s="319"/>
    </row>
    <row r="44" spans="1:12" ht="15.75" x14ac:dyDescent="0.2">
      <c r="A44" s="82"/>
      <c r="B44" s="84"/>
      <c r="C44" s="284" t="s">
        <v>153</v>
      </c>
      <c r="D44" s="284"/>
      <c r="E44" s="284"/>
      <c r="F44" s="323" t="s">
        <v>165</v>
      </c>
      <c r="G44" s="319"/>
      <c r="H44" s="319"/>
      <c r="I44" s="319"/>
      <c r="J44" s="319"/>
      <c r="K44" s="319"/>
      <c r="L44" s="319"/>
    </row>
    <row r="45" spans="1:12" ht="15.75" x14ac:dyDescent="0.2">
      <c r="A45" s="85"/>
      <c r="B45" s="86"/>
      <c r="C45" s="286" t="s">
        <v>155</v>
      </c>
      <c r="D45" s="286"/>
      <c r="E45" s="286"/>
      <c r="F45" s="324" t="s">
        <v>166</v>
      </c>
      <c r="G45" s="325"/>
      <c r="H45" s="325"/>
      <c r="I45" s="325"/>
      <c r="J45" s="325"/>
      <c r="K45" s="325"/>
      <c r="L45" s="326"/>
    </row>
    <row r="46" spans="1:12" ht="15.75" x14ac:dyDescent="0.2">
      <c r="A46" s="287">
        <v>4.3</v>
      </c>
      <c r="B46" s="288"/>
      <c r="C46" s="303" t="s">
        <v>167</v>
      </c>
      <c r="D46" s="304"/>
      <c r="E46" s="304"/>
      <c r="F46" s="328" t="s">
        <v>168</v>
      </c>
      <c r="G46" s="329"/>
      <c r="H46" s="329"/>
      <c r="I46" s="329"/>
      <c r="J46" s="329"/>
      <c r="K46" s="329"/>
      <c r="L46" s="330"/>
    </row>
    <row r="47" spans="1:12" ht="15.75" x14ac:dyDescent="0.2">
      <c r="A47" s="82"/>
      <c r="B47" s="84"/>
      <c r="C47" s="283" t="s">
        <v>153</v>
      </c>
      <c r="D47" s="284"/>
      <c r="E47" s="284"/>
      <c r="F47" s="323" t="s">
        <v>169</v>
      </c>
      <c r="G47" s="319"/>
      <c r="H47" s="319"/>
      <c r="I47" s="319"/>
      <c r="J47" s="319"/>
      <c r="K47" s="319"/>
      <c r="L47" s="319"/>
    </row>
    <row r="48" spans="1:12" ht="15.75" x14ac:dyDescent="0.2">
      <c r="A48" s="82"/>
      <c r="B48" s="84"/>
      <c r="C48" s="285" t="s">
        <v>155</v>
      </c>
      <c r="D48" s="286"/>
      <c r="E48" s="286"/>
      <c r="F48" s="324" t="s">
        <v>170</v>
      </c>
      <c r="G48" s="325"/>
      <c r="H48" s="325"/>
      <c r="I48" s="325"/>
      <c r="J48" s="325"/>
      <c r="K48" s="325"/>
      <c r="L48" s="326"/>
    </row>
    <row r="49" spans="1:12" ht="57" customHeight="1" x14ac:dyDescent="0.2">
      <c r="A49" s="327">
        <v>4.4000000000000004</v>
      </c>
      <c r="B49" s="327"/>
      <c r="C49" s="293" t="s">
        <v>171</v>
      </c>
      <c r="D49" s="293"/>
      <c r="E49" s="293"/>
      <c r="F49" s="282" t="s">
        <v>172</v>
      </c>
      <c r="G49" s="282"/>
      <c r="H49" s="282"/>
      <c r="I49" s="282"/>
      <c r="J49" s="282"/>
      <c r="K49" s="282"/>
      <c r="L49" s="282"/>
    </row>
    <row r="50" spans="1:12" ht="15.75" x14ac:dyDescent="0.2">
      <c r="A50" s="88"/>
      <c r="B50" s="89"/>
      <c r="C50" s="90"/>
      <c r="D50" s="90"/>
      <c r="E50" s="90"/>
      <c r="F50" s="91"/>
      <c r="G50" s="91"/>
      <c r="H50" s="91"/>
      <c r="I50" s="92"/>
      <c r="J50" s="92"/>
      <c r="K50" s="92"/>
      <c r="L50" s="92"/>
    </row>
    <row r="51" spans="1:12" ht="15.75" x14ac:dyDescent="0.2">
      <c r="A51" s="88"/>
      <c r="B51" s="89"/>
      <c r="C51" s="90"/>
      <c r="D51" s="90"/>
      <c r="E51" s="90"/>
      <c r="F51" s="91"/>
      <c r="G51" s="91"/>
      <c r="H51" s="91"/>
      <c r="I51" s="92"/>
      <c r="J51" s="92"/>
      <c r="K51" s="92"/>
      <c r="L51" s="92"/>
    </row>
    <row r="52" spans="1:12" ht="15.75" x14ac:dyDescent="0.2">
      <c r="A52" s="88"/>
      <c r="B52" s="89"/>
      <c r="C52" s="93"/>
      <c r="D52" s="93"/>
      <c r="E52" s="93"/>
      <c r="F52" s="94"/>
      <c r="G52" s="94"/>
      <c r="H52" s="94"/>
      <c r="I52" s="87"/>
      <c r="J52" s="87"/>
      <c r="K52" s="87"/>
      <c r="L52" s="87"/>
    </row>
    <row r="53" spans="1:12" ht="18.75" x14ac:dyDescent="0.2">
      <c r="A53" s="95"/>
      <c r="B53" s="96"/>
      <c r="C53" s="331" t="s">
        <v>173</v>
      </c>
      <c r="D53" s="332"/>
      <c r="E53" s="332"/>
      <c r="F53" s="332"/>
      <c r="G53" s="332"/>
      <c r="H53" s="332"/>
      <c r="I53" s="332"/>
      <c r="J53" s="332"/>
      <c r="K53" s="332"/>
      <c r="L53" s="333"/>
    </row>
    <row r="54" spans="1:12" ht="15.75" x14ac:dyDescent="0.2">
      <c r="A54" s="95"/>
      <c r="B54" s="97"/>
      <c r="C54" s="98" t="s">
        <v>153</v>
      </c>
      <c r="D54" s="334" t="s">
        <v>0</v>
      </c>
      <c r="E54" s="334"/>
      <c r="F54" s="334"/>
      <c r="G54" s="335" t="s">
        <v>1</v>
      </c>
      <c r="H54" s="336"/>
      <c r="I54" s="337"/>
      <c r="J54" s="334" t="s">
        <v>2</v>
      </c>
      <c r="K54" s="334"/>
      <c r="L54" s="334"/>
    </row>
    <row r="55" spans="1:12" ht="47.25" x14ac:dyDescent="0.2">
      <c r="A55" s="95"/>
      <c r="B55" s="97"/>
      <c r="C55" s="106" t="s">
        <v>174</v>
      </c>
      <c r="D55" s="107" t="s">
        <v>175</v>
      </c>
      <c r="E55" s="338" t="s">
        <v>176</v>
      </c>
      <c r="F55" s="339"/>
      <c r="G55" s="107" t="s">
        <v>177</v>
      </c>
      <c r="H55" s="340" t="s">
        <v>178</v>
      </c>
      <c r="I55" s="341"/>
      <c r="J55" s="107" t="s">
        <v>179</v>
      </c>
      <c r="K55" s="340" t="s">
        <v>180</v>
      </c>
      <c r="L55" s="341"/>
    </row>
    <row r="56" spans="1:12" ht="47.25" x14ac:dyDescent="0.2">
      <c r="A56" s="95"/>
      <c r="B56" s="97"/>
      <c r="C56" s="108" t="s">
        <v>181</v>
      </c>
      <c r="D56" s="109" t="s">
        <v>182</v>
      </c>
      <c r="E56" s="354" t="s">
        <v>183</v>
      </c>
      <c r="F56" s="355"/>
      <c r="G56" s="110" t="s">
        <v>184</v>
      </c>
      <c r="H56" s="340" t="s">
        <v>185</v>
      </c>
      <c r="I56" s="341"/>
      <c r="J56" s="110" t="s">
        <v>186</v>
      </c>
      <c r="K56" s="340" t="s">
        <v>185</v>
      </c>
      <c r="L56" s="341"/>
    </row>
    <row r="57" spans="1:12" ht="79.5" customHeight="1" x14ac:dyDescent="0.2">
      <c r="A57" s="73"/>
      <c r="B57" s="73"/>
      <c r="C57" s="111" t="s">
        <v>187</v>
      </c>
      <c r="D57" s="112" t="s">
        <v>188</v>
      </c>
      <c r="E57" s="356" t="s">
        <v>189</v>
      </c>
      <c r="F57" s="356"/>
      <c r="G57" s="112" t="s">
        <v>190</v>
      </c>
      <c r="H57" s="356" t="s">
        <v>191</v>
      </c>
      <c r="I57" s="356"/>
      <c r="J57" s="112" t="s">
        <v>192</v>
      </c>
      <c r="K57" s="356" t="s">
        <v>193</v>
      </c>
      <c r="L57" s="356"/>
    </row>
    <row r="58" spans="1:12" x14ac:dyDescent="0.2">
      <c r="A58" s="73"/>
      <c r="B58" s="73"/>
      <c r="C58" s="74"/>
      <c r="D58" s="74"/>
      <c r="E58" s="74"/>
      <c r="F58" s="74"/>
      <c r="G58" s="74"/>
      <c r="H58" s="74"/>
      <c r="I58" s="74"/>
      <c r="J58" s="74"/>
      <c r="K58" s="73"/>
      <c r="L58" s="73"/>
    </row>
    <row r="59" spans="1:12" ht="13.5" thickBot="1" x14ac:dyDescent="0.25">
      <c r="A59" s="73"/>
      <c r="B59" s="73"/>
      <c r="C59" s="74"/>
      <c r="D59" s="74"/>
      <c r="E59" s="74"/>
      <c r="F59" s="74"/>
      <c r="G59" s="74"/>
      <c r="H59" s="74"/>
      <c r="I59" s="74"/>
      <c r="J59" s="74"/>
      <c r="K59" s="73"/>
      <c r="L59" s="73"/>
    </row>
    <row r="60" spans="1:12" ht="16.5" thickBot="1" x14ac:dyDescent="0.25">
      <c r="A60" s="73"/>
      <c r="B60" s="73"/>
      <c r="C60" s="342" t="s">
        <v>194</v>
      </c>
      <c r="D60" s="343"/>
      <c r="E60" s="343"/>
      <c r="F60" s="343"/>
      <c r="G60" s="343"/>
      <c r="H60" s="343"/>
      <c r="I60" s="343"/>
      <c r="J60" s="344"/>
      <c r="K60" s="73"/>
      <c r="L60" s="73"/>
    </row>
    <row r="61" spans="1:12" s="101" customFormat="1" ht="32.25" thickBot="1" x14ac:dyDescent="0.25">
      <c r="A61" s="99"/>
      <c r="B61" s="99"/>
      <c r="C61" s="150" t="s">
        <v>195</v>
      </c>
      <c r="D61" s="151" t="s">
        <v>196</v>
      </c>
      <c r="E61" s="151" t="s">
        <v>1</v>
      </c>
      <c r="F61" s="151" t="s">
        <v>14</v>
      </c>
      <c r="G61" s="151" t="s">
        <v>2</v>
      </c>
      <c r="H61" s="151" t="s">
        <v>14</v>
      </c>
      <c r="I61" s="345" t="s">
        <v>197</v>
      </c>
      <c r="J61" s="346"/>
      <c r="K61" s="100"/>
      <c r="L61" s="99"/>
    </row>
    <row r="62" spans="1:12" ht="15.75" x14ac:dyDescent="0.2">
      <c r="A62" s="73"/>
      <c r="B62" s="73"/>
      <c r="C62" s="113" t="s">
        <v>198</v>
      </c>
      <c r="D62" s="114">
        <v>1</v>
      </c>
      <c r="E62" s="115" t="s">
        <v>187</v>
      </c>
      <c r="F62" s="114">
        <v>1</v>
      </c>
      <c r="G62" s="115" t="s">
        <v>187</v>
      </c>
      <c r="H62" s="114">
        <v>1</v>
      </c>
      <c r="I62" s="116">
        <v>1</v>
      </c>
      <c r="J62" s="347" t="s">
        <v>187</v>
      </c>
      <c r="K62" s="73"/>
      <c r="L62" s="73"/>
    </row>
    <row r="63" spans="1:12" ht="15.75" x14ac:dyDescent="0.2">
      <c r="A63" s="73"/>
      <c r="B63" s="73"/>
      <c r="C63" s="117" t="s">
        <v>198</v>
      </c>
      <c r="D63" s="118">
        <v>1</v>
      </c>
      <c r="E63" s="119" t="s">
        <v>187</v>
      </c>
      <c r="F63" s="118">
        <v>1</v>
      </c>
      <c r="G63" s="120" t="s">
        <v>181</v>
      </c>
      <c r="H63" s="121">
        <v>2</v>
      </c>
      <c r="I63" s="122">
        <v>2</v>
      </c>
      <c r="J63" s="348"/>
      <c r="K63" s="73"/>
      <c r="L63" s="73"/>
    </row>
    <row r="64" spans="1:12" ht="15.75" x14ac:dyDescent="0.2">
      <c r="A64" s="73"/>
      <c r="B64" s="73"/>
      <c r="C64" s="117" t="s">
        <v>198</v>
      </c>
      <c r="D64" s="118">
        <v>1</v>
      </c>
      <c r="E64" s="119" t="s">
        <v>187</v>
      </c>
      <c r="F64" s="118">
        <v>1</v>
      </c>
      <c r="G64" s="123" t="s">
        <v>174</v>
      </c>
      <c r="H64" s="124">
        <v>3</v>
      </c>
      <c r="I64" s="122">
        <v>3</v>
      </c>
      <c r="J64" s="348"/>
      <c r="K64" s="73"/>
      <c r="L64" s="73"/>
    </row>
    <row r="65" spans="1:12" ht="15.75" x14ac:dyDescent="0.2">
      <c r="A65" s="73"/>
      <c r="B65" s="73"/>
      <c r="C65" s="117" t="s">
        <v>198</v>
      </c>
      <c r="D65" s="118">
        <v>1</v>
      </c>
      <c r="E65" s="120" t="s">
        <v>199</v>
      </c>
      <c r="F65" s="121">
        <v>2</v>
      </c>
      <c r="G65" s="119" t="s">
        <v>187</v>
      </c>
      <c r="H65" s="118">
        <v>1</v>
      </c>
      <c r="I65" s="122">
        <v>2</v>
      </c>
      <c r="J65" s="348"/>
      <c r="K65" s="73"/>
      <c r="L65" s="73"/>
    </row>
    <row r="66" spans="1:12" ht="15.75" x14ac:dyDescent="0.2">
      <c r="A66" s="73"/>
      <c r="B66" s="73"/>
      <c r="C66" s="117" t="s">
        <v>198</v>
      </c>
      <c r="D66" s="118">
        <v>1</v>
      </c>
      <c r="E66" s="123" t="s">
        <v>174</v>
      </c>
      <c r="F66" s="124">
        <v>3</v>
      </c>
      <c r="G66" s="119" t="s">
        <v>187</v>
      </c>
      <c r="H66" s="118">
        <v>1</v>
      </c>
      <c r="I66" s="122">
        <v>3</v>
      </c>
      <c r="J66" s="348"/>
      <c r="K66" s="73"/>
      <c r="L66" s="73"/>
    </row>
    <row r="67" spans="1:12" ht="15.75" x14ac:dyDescent="0.2">
      <c r="A67" s="73"/>
      <c r="B67" s="73"/>
      <c r="C67" s="125" t="s">
        <v>200</v>
      </c>
      <c r="D67" s="121">
        <v>3</v>
      </c>
      <c r="E67" s="119" t="s">
        <v>187</v>
      </c>
      <c r="F67" s="118">
        <v>1</v>
      </c>
      <c r="G67" s="119" t="s">
        <v>187</v>
      </c>
      <c r="H67" s="118">
        <v>1</v>
      </c>
      <c r="I67" s="122">
        <v>3</v>
      </c>
      <c r="J67" s="348"/>
      <c r="K67" s="73"/>
      <c r="L67" s="73"/>
    </row>
    <row r="68" spans="1:12" ht="16.5" thickBot="1" x14ac:dyDescent="0.25">
      <c r="A68" s="73"/>
      <c r="B68" s="73"/>
      <c r="C68" s="126" t="s">
        <v>198</v>
      </c>
      <c r="D68" s="127">
        <v>1</v>
      </c>
      <c r="E68" s="128" t="s">
        <v>181</v>
      </c>
      <c r="F68" s="129">
        <v>2</v>
      </c>
      <c r="G68" s="128" t="s">
        <v>181</v>
      </c>
      <c r="H68" s="129">
        <v>2</v>
      </c>
      <c r="I68" s="130">
        <v>4</v>
      </c>
      <c r="J68" s="349"/>
      <c r="K68" s="73"/>
      <c r="L68" s="73"/>
    </row>
    <row r="69" spans="1:12" ht="15.75" x14ac:dyDescent="0.2">
      <c r="A69" s="73"/>
      <c r="B69" s="73"/>
      <c r="C69" s="131" t="s">
        <v>200</v>
      </c>
      <c r="D69" s="132">
        <v>3</v>
      </c>
      <c r="E69" s="133" t="s">
        <v>187</v>
      </c>
      <c r="F69" s="134">
        <v>1</v>
      </c>
      <c r="G69" s="135" t="s">
        <v>181</v>
      </c>
      <c r="H69" s="132">
        <v>2</v>
      </c>
      <c r="I69" s="136">
        <v>6</v>
      </c>
      <c r="J69" s="350" t="s">
        <v>181</v>
      </c>
      <c r="K69" s="73"/>
      <c r="L69" s="73"/>
    </row>
    <row r="70" spans="1:12" ht="15.75" x14ac:dyDescent="0.2">
      <c r="A70" s="73"/>
      <c r="B70" s="73"/>
      <c r="C70" s="125" t="s">
        <v>200</v>
      </c>
      <c r="D70" s="121">
        <v>3</v>
      </c>
      <c r="E70" s="119" t="s">
        <v>187</v>
      </c>
      <c r="F70" s="118">
        <v>1</v>
      </c>
      <c r="G70" s="123" t="s">
        <v>174</v>
      </c>
      <c r="H70" s="124">
        <v>3</v>
      </c>
      <c r="I70" s="137">
        <v>9</v>
      </c>
      <c r="J70" s="350"/>
      <c r="K70" s="73"/>
      <c r="L70" s="73"/>
    </row>
    <row r="71" spans="1:12" ht="15.75" x14ac:dyDescent="0.2">
      <c r="A71" s="73"/>
      <c r="B71" s="73"/>
      <c r="C71" s="125" t="s">
        <v>200</v>
      </c>
      <c r="D71" s="121">
        <v>3</v>
      </c>
      <c r="E71" s="120" t="s">
        <v>199</v>
      </c>
      <c r="F71" s="121">
        <v>2</v>
      </c>
      <c r="G71" s="119" t="s">
        <v>187</v>
      </c>
      <c r="H71" s="118">
        <v>1</v>
      </c>
      <c r="I71" s="137">
        <v>6</v>
      </c>
      <c r="J71" s="350"/>
      <c r="K71" s="73"/>
      <c r="L71" s="73"/>
    </row>
    <row r="72" spans="1:12" ht="15.75" x14ac:dyDescent="0.2">
      <c r="A72" s="73"/>
      <c r="B72" s="73"/>
      <c r="C72" s="125" t="s">
        <v>200</v>
      </c>
      <c r="D72" s="121">
        <v>3</v>
      </c>
      <c r="E72" s="123" t="s">
        <v>174</v>
      </c>
      <c r="F72" s="124">
        <v>3</v>
      </c>
      <c r="G72" s="119" t="s">
        <v>187</v>
      </c>
      <c r="H72" s="118">
        <v>1</v>
      </c>
      <c r="I72" s="137">
        <v>9</v>
      </c>
      <c r="J72" s="350"/>
      <c r="K72" s="73"/>
      <c r="L72" s="73"/>
    </row>
    <row r="73" spans="1:12" ht="15.75" x14ac:dyDescent="0.2">
      <c r="A73" s="73"/>
      <c r="B73" s="73"/>
      <c r="C73" s="138" t="s">
        <v>201</v>
      </c>
      <c r="D73" s="124">
        <v>5</v>
      </c>
      <c r="E73" s="119" t="s">
        <v>187</v>
      </c>
      <c r="F73" s="118">
        <v>1</v>
      </c>
      <c r="G73" s="119" t="s">
        <v>187</v>
      </c>
      <c r="H73" s="118">
        <v>1</v>
      </c>
      <c r="I73" s="137">
        <v>5</v>
      </c>
      <c r="J73" s="350"/>
      <c r="K73" s="73"/>
      <c r="L73" s="73"/>
    </row>
    <row r="74" spans="1:12" ht="15.75" x14ac:dyDescent="0.2">
      <c r="A74" s="73"/>
      <c r="B74" s="73"/>
      <c r="C74" s="117" t="s">
        <v>198</v>
      </c>
      <c r="D74" s="118">
        <v>1</v>
      </c>
      <c r="E74" s="120" t="s">
        <v>181</v>
      </c>
      <c r="F74" s="121">
        <v>2</v>
      </c>
      <c r="G74" s="123" t="s">
        <v>174</v>
      </c>
      <c r="H74" s="124">
        <v>3</v>
      </c>
      <c r="I74" s="137">
        <v>6</v>
      </c>
      <c r="J74" s="350"/>
      <c r="K74" s="73"/>
      <c r="L74" s="73"/>
    </row>
    <row r="75" spans="1:12" ht="15.75" x14ac:dyDescent="0.2">
      <c r="A75" s="73"/>
      <c r="B75" s="73"/>
      <c r="C75" s="117" t="s">
        <v>198</v>
      </c>
      <c r="D75" s="118">
        <v>1</v>
      </c>
      <c r="E75" s="123" t="s">
        <v>174</v>
      </c>
      <c r="F75" s="124">
        <v>3</v>
      </c>
      <c r="G75" s="120" t="s">
        <v>181</v>
      </c>
      <c r="H75" s="121">
        <v>2</v>
      </c>
      <c r="I75" s="137">
        <v>6</v>
      </c>
      <c r="J75" s="350"/>
      <c r="K75" s="73"/>
      <c r="L75" s="73"/>
    </row>
    <row r="76" spans="1:12" ht="15.75" x14ac:dyDescent="0.2">
      <c r="A76" s="73"/>
      <c r="B76" s="73"/>
      <c r="C76" s="117" t="s">
        <v>198</v>
      </c>
      <c r="D76" s="118">
        <v>1</v>
      </c>
      <c r="E76" s="123" t="s">
        <v>174</v>
      </c>
      <c r="F76" s="124">
        <v>3</v>
      </c>
      <c r="G76" s="123" t="s">
        <v>174</v>
      </c>
      <c r="H76" s="124">
        <v>3</v>
      </c>
      <c r="I76" s="137">
        <v>9</v>
      </c>
      <c r="J76" s="350"/>
      <c r="K76" s="73"/>
      <c r="L76" s="73"/>
    </row>
    <row r="77" spans="1:12" ht="15.75" x14ac:dyDescent="0.2">
      <c r="A77" s="73"/>
      <c r="B77" s="73"/>
      <c r="C77" s="138" t="s">
        <v>201</v>
      </c>
      <c r="D77" s="124">
        <v>5</v>
      </c>
      <c r="E77" s="119" t="s">
        <v>187</v>
      </c>
      <c r="F77" s="118">
        <v>1</v>
      </c>
      <c r="G77" s="120" t="s">
        <v>181</v>
      </c>
      <c r="H77" s="121">
        <v>2</v>
      </c>
      <c r="I77" s="137">
        <v>10</v>
      </c>
      <c r="J77" s="350"/>
      <c r="K77" s="73"/>
      <c r="L77" s="73"/>
    </row>
    <row r="78" spans="1:12" ht="16.5" thickBot="1" x14ac:dyDescent="0.25">
      <c r="A78" s="73"/>
      <c r="B78" s="73"/>
      <c r="C78" s="139" t="s">
        <v>201</v>
      </c>
      <c r="D78" s="140">
        <v>5</v>
      </c>
      <c r="E78" s="128" t="s">
        <v>199</v>
      </c>
      <c r="F78" s="129">
        <v>2</v>
      </c>
      <c r="G78" s="141" t="s">
        <v>187</v>
      </c>
      <c r="H78" s="127">
        <v>1</v>
      </c>
      <c r="I78" s="142">
        <v>10</v>
      </c>
      <c r="J78" s="351"/>
      <c r="K78" s="73"/>
      <c r="L78" s="73"/>
    </row>
    <row r="79" spans="1:12" ht="15.75" x14ac:dyDescent="0.2">
      <c r="A79" s="73"/>
      <c r="B79" s="73"/>
      <c r="C79" s="143" t="s">
        <v>200</v>
      </c>
      <c r="D79" s="144">
        <v>3</v>
      </c>
      <c r="E79" s="145" t="s">
        <v>181</v>
      </c>
      <c r="F79" s="144">
        <v>2</v>
      </c>
      <c r="G79" s="145" t="s">
        <v>181</v>
      </c>
      <c r="H79" s="144">
        <v>2</v>
      </c>
      <c r="I79" s="146">
        <v>12</v>
      </c>
      <c r="J79" s="352" t="s">
        <v>174</v>
      </c>
      <c r="K79" s="73"/>
      <c r="L79" s="73"/>
    </row>
    <row r="80" spans="1:12" ht="15.75" x14ac:dyDescent="0.2">
      <c r="A80" s="73"/>
      <c r="B80" s="73"/>
      <c r="C80" s="125" t="s">
        <v>200</v>
      </c>
      <c r="D80" s="121">
        <v>3</v>
      </c>
      <c r="E80" s="120" t="s">
        <v>181</v>
      </c>
      <c r="F80" s="121">
        <v>2</v>
      </c>
      <c r="G80" s="123" t="s">
        <v>174</v>
      </c>
      <c r="H80" s="124">
        <v>3</v>
      </c>
      <c r="I80" s="147">
        <v>18</v>
      </c>
      <c r="J80" s="350"/>
      <c r="K80" s="73"/>
      <c r="L80" s="73"/>
    </row>
    <row r="81" spans="1:12" ht="15.75" x14ac:dyDescent="0.2">
      <c r="A81" s="73"/>
      <c r="B81" s="73"/>
      <c r="C81" s="125" t="s">
        <v>200</v>
      </c>
      <c r="D81" s="121">
        <v>3</v>
      </c>
      <c r="E81" s="123" t="s">
        <v>174</v>
      </c>
      <c r="F81" s="124">
        <v>3</v>
      </c>
      <c r="G81" s="120" t="s">
        <v>181</v>
      </c>
      <c r="H81" s="121">
        <v>2</v>
      </c>
      <c r="I81" s="147">
        <v>18</v>
      </c>
      <c r="J81" s="350"/>
      <c r="K81" s="73"/>
      <c r="L81" s="73"/>
    </row>
    <row r="82" spans="1:12" ht="15.75" x14ac:dyDescent="0.2">
      <c r="A82" s="73"/>
      <c r="B82" s="73"/>
      <c r="C82" s="125" t="s">
        <v>200</v>
      </c>
      <c r="D82" s="121">
        <v>3</v>
      </c>
      <c r="E82" s="123" t="s">
        <v>174</v>
      </c>
      <c r="F82" s="124">
        <v>3</v>
      </c>
      <c r="G82" s="123" t="s">
        <v>174</v>
      </c>
      <c r="H82" s="124">
        <v>3</v>
      </c>
      <c r="I82" s="147">
        <v>27</v>
      </c>
      <c r="J82" s="350"/>
      <c r="K82" s="73"/>
      <c r="L82" s="73"/>
    </row>
    <row r="83" spans="1:12" ht="15.75" x14ac:dyDescent="0.2">
      <c r="A83" s="73"/>
      <c r="B83" s="73"/>
      <c r="C83" s="138" t="s">
        <v>201</v>
      </c>
      <c r="D83" s="124">
        <v>5</v>
      </c>
      <c r="E83" s="119" t="s">
        <v>187</v>
      </c>
      <c r="F83" s="118">
        <v>1</v>
      </c>
      <c r="G83" s="123" t="s">
        <v>174</v>
      </c>
      <c r="H83" s="124">
        <v>3</v>
      </c>
      <c r="I83" s="147">
        <v>15</v>
      </c>
      <c r="J83" s="350"/>
      <c r="K83" s="73"/>
      <c r="L83" s="73"/>
    </row>
    <row r="84" spans="1:12" ht="15.75" x14ac:dyDescent="0.2">
      <c r="A84" s="73"/>
      <c r="B84" s="73"/>
      <c r="C84" s="138" t="s">
        <v>201</v>
      </c>
      <c r="D84" s="124">
        <v>5</v>
      </c>
      <c r="E84" s="123" t="s">
        <v>174</v>
      </c>
      <c r="F84" s="124">
        <v>3</v>
      </c>
      <c r="G84" s="119" t="s">
        <v>187</v>
      </c>
      <c r="H84" s="118">
        <v>1</v>
      </c>
      <c r="I84" s="147">
        <v>15</v>
      </c>
      <c r="J84" s="350"/>
      <c r="K84" s="73"/>
      <c r="L84" s="73"/>
    </row>
    <row r="85" spans="1:12" ht="15.75" x14ac:dyDescent="0.2">
      <c r="A85" s="73"/>
      <c r="B85" s="73"/>
      <c r="C85" s="138" t="s">
        <v>201</v>
      </c>
      <c r="D85" s="124">
        <v>5</v>
      </c>
      <c r="E85" s="120" t="s">
        <v>181</v>
      </c>
      <c r="F85" s="121">
        <v>2</v>
      </c>
      <c r="G85" s="120" t="s">
        <v>181</v>
      </c>
      <c r="H85" s="121">
        <v>2</v>
      </c>
      <c r="I85" s="147">
        <v>20</v>
      </c>
      <c r="J85" s="350"/>
      <c r="K85" s="73"/>
      <c r="L85" s="73"/>
    </row>
    <row r="86" spans="1:12" ht="15.75" x14ac:dyDescent="0.2">
      <c r="A86" s="73"/>
      <c r="B86" s="73"/>
      <c r="C86" s="138" t="s">
        <v>201</v>
      </c>
      <c r="D86" s="124">
        <v>5</v>
      </c>
      <c r="E86" s="120" t="s">
        <v>181</v>
      </c>
      <c r="F86" s="121">
        <v>2</v>
      </c>
      <c r="G86" s="123" t="s">
        <v>174</v>
      </c>
      <c r="H86" s="124">
        <v>3</v>
      </c>
      <c r="I86" s="147">
        <v>30</v>
      </c>
      <c r="J86" s="350"/>
      <c r="K86" s="73"/>
      <c r="L86" s="73"/>
    </row>
    <row r="87" spans="1:12" ht="15.75" x14ac:dyDescent="0.2">
      <c r="A87" s="73"/>
      <c r="B87" s="73"/>
      <c r="C87" s="138" t="s">
        <v>201</v>
      </c>
      <c r="D87" s="124">
        <v>5</v>
      </c>
      <c r="E87" s="123" t="s">
        <v>174</v>
      </c>
      <c r="F87" s="124">
        <v>3</v>
      </c>
      <c r="G87" s="120" t="s">
        <v>181</v>
      </c>
      <c r="H87" s="121">
        <v>2</v>
      </c>
      <c r="I87" s="147">
        <v>30</v>
      </c>
      <c r="J87" s="350"/>
      <c r="K87" s="73"/>
      <c r="L87" s="73"/>
    </row>
    <row r="88" spans="1:12" ht="16.5" thickBot="1" x14ac:dyDescent="0.25">
      <c r="A88" s="73"/>
      <c r="B88" s="73"/>
      <c r="C88" s="139" t="s">
        <v>201</v>
      </c>
      <c r="D88" s="140">
        <v>5</v>
      </c>
      <c r="E88" s="148" t="s">
        <v>174</v>
      </c>
      <c r="F88" s="140">
        <v>3</v>
      </c>
      <c r="G88" s="148" t="s">
        <v>174</v>
      </c>
      <c r="H88" s="140">
        <v>3</v>
      </c>
      <c r="I88" s="149">
        <v>45</v>
      </c>
      <c r="J88" s="351"/>
      <c r="K88" s="73"/>
      <c r="L88" s="73"/>
    </row>
    <row r="89" spans="1:12" x14ac:dyDescent="0.2">
      <c r="A89" s="73"/>
      <c r="B89" s="73"/>
      <c r="C89" s="74"/>
      <c r="D89" s="74"/>
      <c r="E89" s="74"/>
      <c r="F89" s="74"/>
      <c r="G89" s="74"/>
      <c r="H89" s="74"/>
      <c r="I89" s="74"/>
      <c r="J89" s="74"/>
      <c r="K89" s="73"/>
      <c r="L89" s="73"/>
    </row>
    <row r="90" spans="1:12" x14ac:dyDescent="0.2">
      <c r="A90" s="73"/>
      <c r="B90" s="102"/>
      <c r="C90" s="102"/>
      <c r="D90" s="102"/>
      <c r="E90" s="102"/>
      <c r="F90" s="102"/>
      <c r="G90" s="102"/>
      <c r="H90" s="102"/>
      <c r="I90" s="74"/>
      <c r="J90" s="74"/>
      <c r="K90" s="73"/>
      <c r="L90" s="73"/>
    </row>
    <row r="91" spans="1:12" x14ac:dyDescent="0.2">
      <c r="A91" s="73"/>
      <c r="B91" s="102"/>
      <c r="C91" s="102"/>
      <c r="D91" s="102"/>
      <c r="E91" s="102"/>
      <c r="F91" s="102"/>
      <c r="G91" s="102"/>
      <c r="H91" s="102"/>
      <c r="I91" s="74"/>
      <c r="J91" s="74"/>
      <c r="K91" s="73"/>
      <c r="L91" s="73"/>
    </row>
    <row r="92" spans="1:12" ht="15.75" x14ac:dyDescent="0.2">
      <c r="A92" s="73"/>
      <c r="B92" s="102"/>
      <c r="C92" s="353"/>
      <c r="D92" s="353"/>
      <c r="E92" s="353"/>
      <c r="F92" s="353"/>
      <c r="G92" s="353"/>
      <c r="H92" s="353"/>
      <c r="I92" s="103"/>
      <c r="J92" s="103"/>
      <c r="K92" s="104"/>
      <c r="L92" s="104"/>
    </row>
    <row r="93" spans="1:12" x14ac:dyDescent="0.2">
      <c r="A93" s="73"/>
      <c r="B93" s="102"/>
      <c r="C93" s="102"/>
      <c r="D93" s="102"/>
      <c r="E93" s="102"/>
      <c r="F93" s="102"/>
      <c r="G93" s="102"/>
      <c r="H93" s="353"/>
      <c r="I93" s="74"/>
      <c r="J93" s="74"/>
      <c r="K93" s="73"/>
      <c r="L93" s="73"/>
    </row>
    <row r="94" spans="1:12" x14ac:dyDescent="0.2">
      <c r="A94" s="73"/>
      <c r="B94" s="102"/>
      <c r="C94" s="102"/>
      <c r="D94" s="102"/>
      <c r="E94" s="102"/>
      <c r="F94" s="102"/>
      <c r="G94" s="102"/>
      <c r="H94" s="353"/>
      <c r="I94" s="74"/>
      <c r="J94" s="74"/>
      <c r="K94" s="73"/>
      <c r="L94" s="73"/>
    </row>
    <row r="95" spans="1:12" x14ac:dyDescent="0.2">
      <c r="A95" s="73"/>
      <c r="B95" s="102"/>
      <c r="C95" s="102"/>
      <c r="D95" s="102"/>
      <c r="E95" s="102"/>
      <c r="F95" s="102"/>
      <c r="G95" s="102"/>
      <c r="H95" s="353"/>
      <c r="I95" s="74"/>
      <c r="J95" s="74"/>
      <c r="K95" s="73"/>
      <c r="L95" s="73"/>
    </row>
    <row r="96" spans="1:12" x14ac:dyDescent="0.2">
      <c r="A96" s="73"/>
      <c r="B96" s="102"/>
      <c r="C96" s="102"/>
      <c r="D96" s="102"/>
      <c r="E96" s="102"/>
      <c r="F96" s="102"/>
      <c r="G96" s="102"/>
      <c r="H96" s="102"/>
      <c r="I96" s="74"/>
      <c r="J96" s="74"/>
      <c r="K96" s="73"/>
      <c r="L96" s="73"/>
    </row>
    <row r="97" spans="1:12" x14ac:dyDescent="0.2">
      <c r="A97" s="73"/>
      <c r="B97" s="102"/>
      <c r="C97" s="102"/>
      <c r="D97" s="102"/>
      <c r="E97" s="102"/>
      <c r="F97" s="102"/>
      <c r="G97" s="102"/>
      <c r="H97" s="102"/>
      <c r="I97" s="74"/>
      <c r="J97" s="73"/>
      <c r="K97" s="74"/>
      <c r="L97" s="73"/>
    </row>
    <row r="98" spans="1:12" x14ac:dyDescent="0.2">
      <c r="A98" s="73"/>
      <c r="B98" s="102"/>
      <c r="C98" s="353"/>
      <c r="D98" s="353"/>
      <c r="E98" s="353"/>
      <c r="F98" s="102"/>
      <c r="G98" s="102"/>
      <c r="H98" s="102"/>
      <c r="I98" s="74"/>
      <c r="J98" s="74"/>
      <c r="K98" s="73"/>
      <c r="L98" s="73"/>
    </row>
    <row r="99" spans="1:12" x14ac:dyDescent="0.2">
      <c r="A99" s="73"/>
      <c r="B99" s="102"/>
      <c r="C99" s="102"/>
      <c r="D99" s="102"/>
      <c r="E99" s="102"/>
      <c r="F99" s="102"/>
      <c r="G99" s="102"/>
      <c r="H99" s="102"/>
      <c r="I99" s="74"/>
      <c r="J99" s="74"/>
      <c r="K99" s="73"/>
      <c r="L99" s="73"/>
    </row>
    <row r="100" spans="1:12" x14ac:dyDescent="0.2">
      <c r="A100" s="73"/>
      <c r="B100" s="73"/>
      <c r="C100" s="74"/>
      <c r="D100" s="74"/>
      <c r="E100" s="74"/>
      <c r="F100" s="74"/>
      <c r="G100" s="74"/>
      <c r="H100" s="74"/>
      <c r="I100" s="74"/>
      <c r="J100" s="74"/>
      <c r="K100" s="73"/>
      <c r="L100" s="73"/>
    </row>
    <row r="101" spans="1:12" x14ac:dyDescent="0.2">
      <c r="A101" s="73"/>
      <c r="B101" s="102"/>
      <c r="C101" s="102"/>
      <c r="D101" s="102"/>
      <c r="E101" s="102"/>
      <c r="F101" s="102"/>
      <c r="G101" s="102"/>
      <c r="H101" s="102"/>
      <c r="I101" s="102"/>
      <c r="J101" s="102"/>
      <c r="K101" s="73"/>
      <c r="L101" s="73"/>
    </row>
    <row r="102" spans="1:12" x14ac:dyDescent="0.2">
      <c r="A102" s="73"/>
      <c r="B102" s="102"/>
      <c r="C102" s="353"/>
      <c r="D102" s="353"/>
      <c r="E102" s="353"/>
      <c r="F102" s="353"/>
      <c r="G102" s="353"/>
      <c r="H102" s="353"/>
      <c r="I102" s="102"/>
      <c r="J102" s="102"/>
      <c r="K102" s="73"/>
      <c r="L102" s="73"/>
    </row>
    <row r="103" spans="1:12" x14ac:dyDescent="0.2">
      <c r="A103" s="73"/>
      <c r="B103" s="102"/>
      <c r="C103" s="102"/>
      <c r="D103" s="102"/>
      <c r="E103" s="102"/>
      <c r="F103" s="102"/>
      <c r="G103" s="102"/>
      <c r="H103" s="353"/>
      <c r="I103" s="102"/>
      <c r="J103" s="102"/>
      <c r="K103" s="73"/>
      <c r="L103" s="73"/>
    </row>
    <row r="104" spans="1:12" x14ac:dyDescent="0.2">
      <c r="A104" s="73"/>
      <c r="B104" s="102"/>
      <c r="C104" s="102"/>
      <c r="D104" s="102"/>
      <c r="E104" s="102"/>
      <c r="F104" s="102"/>
      <c r="G104" s="102"/>
      <c r="H104" s="353"/>
      <c r="I104" s="102"/>
      <c r="J104" s="102"/>
      <c r="K104" s="73"/>
      <c r="L104" s="73"/>
    </row>
    <row r="105" spans="1:12" x14ac:dyDescent="0.2">
      <c r="A105" s="73"/>
      <c r="B105" s="102"/>
      <c r="C105" s="102"/>
      <c r="D105" s="102"/>
      <c r="E105" s="102"/>
      <c r="F105" s="102"/>
      <c r="G105" s="102"/>
      <c r="H105" s="353"/>
      <c r="I105" s="102"/>
      <c r="J105" s="102"/>
      <c r="K105" s="73"/>
      <c r="L105" s="73"/>
    </row>
    <row r="106" spans="1:12" x14ac:dyDescent="0.2">
      <c r="A106" s="73"/>
      <c r="B106" s="102"/>
      <c r="C106" s="102"/>
      <c r="D106" s="102"/>
      <c r="E106" s="102"/>
      <c r="F106" s="102"/>
      <c r="G106" s="102"/>
      <c r="H106" s="102"/>
      <c r="I106" s="102"/>
      <c r="J106" s="102"/>
      <c r="K106" s="73"/>
      <c r="L106" s="73"/>
    </row>
    <row r="107" spans="1:12" x14ac:dyDescent="0.2">
      <c r="A107" s="73"/>
      <c r="B107" s="102"/>
      <c r="C107" s="102"/>
      <c r="D107" s="102"/>
      <c r="E107" s="102"/>
      <c r="F107" s="102"/>
      <c r="G107" s="102"/>
      <c r="H107" s="102"/>
      <c r="I107" s="102"/>
      <c r="J107" s="102"/>
      <c r="K107" s="73"/>
      <c r="L107" s="73"/>
    </row>
    <row r="108" spans="1:12" x14ac:dyDescent="0.2">
      <c r="A108" s="73"/>
      <c r="B108" s="102"/>
      <c r="C108" s="353"/>
      <c r="D108" s="353"/>
      <c r="E108" s="353"/>
      <c r="F108" s="102"/>
      <c r="G108" s="102"/>
      <c r="H108" s="102"/>
      <c r="I108" s="102"/>
      <c r="J108" s="102"/>
      <c r="K108" s="73"/>
      <c r="L108" s="73"/>
    </row>
    <row r="109" spans="1:12" x14ac:dyDescent="0.2">
      <c r="A109" s="73"/>
      <c r="B109" s="102"/>
      <c r="C109" s="102"/>
      <c r="D109" s="102"/>
      <c r="E109" s="102"/>
      <c r="F109" s="102"/>
      <c r="G109" s="102"/>
      <c r="H109" s="102"/>
      <c r="I109" s="102"/>
      <c r="J109" s="102"/>
      <c r="K109" s="73"/>
      <c r="L109" s="73"/>
    </row>
    <row r="110" spans="1:12" x14ac:dyDescent="0.2">
      <c r="A110" s="73"/>
      <c r="B110" s="102"/>
      <c r="C110" s="353"/>
      <c r="D110" s="353"/>
      <c r="E110" s="353"/>
      <c r="F110" s="353"/>
      <c r="G110" s="353"/>
      <c r="H110" s="353"/>
      <c r="I110" s="102"/>
      <c r="J110" s="102"/>
      <c r="K110" s="73"/>
      <c r="L110" s="73"/>
    </row>
    <row r="111" spans="1:12" x14ac:dyDescent="0.2">
      <c r="A111" s="73"/>
      <c r="B111" s="102"/>
      <c r="C111" s="102"/>
      <c r="D111" s="102"/>
      <c r="E111" s="102"/>
      <c r="F111" s="102"/>
      <c r="G111" s="102"/>
      <c r="H111" s="102"/>
      <c r="I111" s="102"/>
      <c r="J111" s="102"/>
      <c r="K111" s="73"/>
      <c r="L111" s="73"/>
    </row>
    <row r="112" spans="1:12" x14ac:dyDescent="0.2">
      <c r="A112" s="73"/>
      <c r="B112" s="102"/>
      <c r="C112" s="353"/>
      <c r="D112" s="353"/>
      <c r="E112" s="353"/>
      <c r="F112" s="353"/>
      <c r="G112" s="353"/>
      <c r="H112" s="353"/>
      <c r="I112" s="353"/>
      <c r="J112" s="102"/>
      <c r="K112" s="73"/>
      <c r="L112" s="73"/>
    </row>
    <row r="113" spans="1:12" x14ac:dyDescent="0.2">
      <c r="A113" s="73"/>
      <c r="B113" s="102"/>
      <c r="C113" s="102"/>
      <c r="D113" s="102"/>
      <c r="E113" s="102"/>
      <c r="F113" s="102"/>
      <c r="G113" s="102"/>
      <c r="H113" s="102"/>
      <c r="I113" s="353"/>
      <c r="J113" s="102"/>
      <c r="K113" s="73"/>
      <c r="L113" s="73"/>
    </row>
    <row r="114" spans="1:12" x14ac:dyDescent="0.2">
      <c r="A114" s="73"/>
      <c r="B114" s="102"/>
      <c r="C114" s="102"/>
      <c r="D114" s="102"/>
      <c r="E114" s="102"/>
      <c r="F114" s="102"/>
      <c r="G114" s="102"/>
      <c r="H114" s="102"/>
      <c r="I114" s="353"/>
      <c r="J114" s="102"/>
      <c r="K114" s="73"/>
      <c r="L114" s="73"/>
    </row>
    <row r="115" spans="1:12" x14ac:dyDescent="0.2">
      <c r="A115" s="73"/>
      <c r="B115" s="102"/>
      <c r="C115" s="102"/>
      <c r="D115" s="102"/>
      <c r="E115" s="102"/>
      <c r="F115" s="102"/>
      <c r="G115" s="102"/>
      <c r="H115" s="102"/>
      <c r="I115" s="353"/>
      <c r="J115" s="102"/>
      <c r="K115" s="73"/>
      <c r="L115" s="73"/>
    </row>
    <row r="116" spans="1:12" x14ac:dyDescent="0.2">
      <c r="A116" s="73"/>
      <c r="B116" s="102"/>
      <c r="C116" s="102"/>
      <c r="D116" s="102"/>
      <c r="E116" s="102"/>
      <c r="F116" s="102"/>
      <c r="G116" s="102"/>
      <c r="H116" s="102"/>
      <c r="I116" s="353"/>
      <c r="J116" s="102"/>
      <c r="K116" s="73"/>
      <c r="L116" s="73"/>
    </row>
    <row r="117" spans="1:12" x14ac:dyDescent="0.2">
      <c r="A117" s="73"/>
      <c r="B117" s="102"/>
      <c r="C117" s="102"/>
      <c r="D117" s="102"/>
      <c r="E117" s="102"/>
      <c r="F117" s="102"/>
      <c r="G117" s="102"/>
      <c r="H117" s="102"/>
      <c r="I117" s="353"/>
      <c r="J117" s="102"/>
      <c r="K117" s="73"/>
      <c r="L117" s="73"/>
    </row>
    <row r="118" spans="1:12" x14ac:dyDescent="0.2">
      <c r="A118" s="73"/>
      <c r="B118" s="102"/>
      <c r="C118" s="102"/>
      <c r="D118" s="102"/>
      <c r="E118" s="102"/>
      <c r="F118" s="102"/>
      <c r="G118" s="102"/>
      <c r="H118" s="102"/>
      <c r="I118" s="353"/>
      <c r="J118" s="102"/>
      <c r="K118" s="73"/>
      <c r="L118" s="73"/>
    </row>
    <row r="119" spans="1:12" x14ac:dyDescent="0.2">
      <c r="A119" s="73"/>
      <c r="B119" s="102"/>
      <c r="C119" s="102"/>
      <c r="D119" s="102"/>
      <c r="E119" s="102"/>
      <c r="F119" s="102"/>
      <c r="G119" s="102"/>
      <c r="H119" s="102"/>
      <c r="I119" s="102"/>
      <c r="J119" s="102"/>
      <c r="K119" s="73"/>
      <c r="L119" s="73"/>
    </row>
    <row r="120" spans="1:12" x14ac:dyDescent="0.2">
      <c r="A120" s="73"/>
      <c r="B120" s="102"/>
      <c r="C120" s="102"/>
      <c r="D120" s="102"/>
      <c r="E120" s="102"/>
      <c r="F120" s="102"/>
      <c r="G120" s="102"/>
      <c r="H120" s="102"/>
      <c r="I120" s="102"/>
      <c r="J120" s="102"/>
      <c r="K120" s="73"/>
      <c r="L120" s="73"/>
    </row>
    <row r="121" spans="1:12" x14ac:dyDescent="0.2">
      <c r="A121" s="73"/>
      <c r="B121" s="102"/>
      <c r="C121" s="102"/>
      <c r="D121" s="353"/>
      <c r="E121" s="353"/>
      <c r="F121" s="353"/>
      <c r="G121" s="353"/>
      <c r="H121" s="353"/>
      <c r="I121" s="102"/>
      <c r="J121" s="102"/>
      <c r="K121" s="73"/>
      <c r="L121" s="73"/>
    </row>
    <row r="122" spans="1:12" x14ac:dyDescent="0.2">
      <c r="A122" s="73"/>
      <c r="B122" s="102"/>
      <c r="C122" s="102"/>
      <c r="D122" s="102"/>
      <c r="E122" s="102"/>
      <c r="F122" s="102"/>
      <c r="G122" s="102"/>
      <c r="H122" s="102"/>
      <c r="I122" s="102"/>
      <c r="J122" s="102"/>
      <c r="K122" s="73"/>
      <c r="L122" s="73"/>
    </row>
    <row r="123" spans="1:12" x14ac:dyDescent="0.2">
      <c r="A123" s="73"/>
      <c r="B123" s="102"/>
      <c r="C123" s="102"/>
      <c r="D123" s="102"/>
      <c r="E123" s="102"/>
      <c r="F123" s="102"/>
      <c r="G123" s="102"/>
      <c r="H123" s="102"/>
      <c r="I123" s="102"/>
      <c r="J123" s="102"/>
      <c r="K123" s="73"/>
      <c r="L123" s="73"/>
    </row>
    <row r="124" spans="1:12" x14ac:dyDescent="0.2">
      <c r="A124" s="73"/>
      <c r="B124" s="102"/>
      <c r="C124" s="353"/>
      <c r="D124" s="353"/>
      <c r="E124" s="353"/>
      <c r="F124" s="353"/>
      <c r="G124" s="353"/>
      <c r="H124" s="353"/>
      <c r="I124" s="353"/>
      <c r="J124" s="102"/>
      <c r="K124" s="73"/>
      <c r="L124" s="73"/>
    </row>
    <row r="125" spans="1:12" x14ac:dyDescent="0.2">
      <c r="A125" s="73"/>
      <c r="B125" s="102"/>
      <c r="C125" s="353"/>
      <c r="D125" s="353"/>
      <c r="E125" s="353"/>
      <c r="F125" s="353"/>
      <c r="G125" s="353"/>
      <c r="H125" s="353"/>
      <c r="I125" s="353"/>
      <c r="J125" s="102"/>
      <c r="K125" s="73"/>
      <c r="L125" s="73"/>
    </row>
    <row r="126" spans="1:12" x14ac:dyDescent="0.2">
      <c r="A126" s="73"/>
      <c r="B126" s="102"/>
      <c r="C126" s="353"/>
      <c r="D126" s="353"/>
      <c r="E126" s="353"/>
      <c r="F126" s="353"/>
      <c r="G126" s="353"/>
      <c r="H126" s="353"/>
      <c r="I126" s="353"/>
      <c r="J126" s="102"/>
      <c r="K126" s="73"/>
      <c r="L126" s="73"/>
    </row>
    <row r="127" spans="1:12" x14ac:dyDescent="0.2">
      <c r="A127" s="73"/>
      <c r="B127" s="102"/>
      <c r="C127" s="353"/>
      <c r="D127" s="353"/>
      <c r="E127" s="353"/>
      <c r="F127" s="353"/>
      <c r="G127" s="353"/>
      <c r="H127" s="353"/>
      <c r="I127" s="353"/>
      <c r="J127" s="102"/>
      <c r="K127" s="73"/>
      <c r="L127" s="73"/>
    </row>
    <row r="128" spans="1:12" x14ac:dyDescent="0.2">
      <c r="A128" s="73"/>
      <c r="B128" s="102"/>
      <c r="C128" s="353"/>
      <c r="D128" s="353"/>
      <c r="E128" s="353"/>
      <c r="F128" s="353"/>
      <c r="G128" s="353"/>
      <c r="H128" s="353"/>
      <c r="I128" s="353"/>
      <c r="J128" s="102"/>
      <c r="K128" s="73"/>
      <c r="L128" s="73"/>
    </row>
    <row r="129" spans="1:12" x14ac:dyDescent="0.2">
      <c r="A129" s="73"/>
      <c r="B129" s="102"/>
      <c r="C129" s="353"/>
      <c r="D129" s="353"/>
      <c r="E129" s="353"/>
      <c r="F129" s="353"/>
      <c r="G129" s="353"/>
      <c r="H129" s="353"/>
      <c r="I129" s="353"/>
      <c r="J129" s="102"/>
      <c r="K129" s="73"/>
      <c r="L129" s="73"/>
    </row>
    <row r="130" spans="1:12" x14ac:dyDescent="0.2">
      <c r="A130" s="73"/>
      <c r="B130" s="102"/>
      <c r="C130" s="353"/>
      <c r="D130" s="353"/>
      <c r="E130" s="353"/>
      <c r="F130" s="353"/>
      <c r="G130" s="353"/>
      <c r="H130" s="353"/>
      <c r="I130" s="353"/>
      <c r="J130" s="102"/>
      <c r="K130" s="73"/>
      <c r="L130" s="73"/>
    </row>
    <row r="131" spans="1:12" x14ac:dyDescent="0.2">
      <c r="A131" s="73"/>
      <c r="B131" s="102"/>
      <c r="C131" s="353"/>
      <c r="D131" s="353"/>
      <c r="E131" s="353"/>
      <c r="F131" s="353"/>
      <c r="G131" s="353"/>
      <c r="H131" s="353"/>
      <c r="I131" s="353"/>
      <c r="J131" s="102"/>
      <c r="K131" s="73"/>
      <c r="L131" s="73"/>
    </row>
    <row r="132" spans="1:12" x14ac:dyDescent="0.2">
      <c r="A132" s="73"/>
      <c r="B132" s="102"/>
      <c r="C132" s="353"/>
      <c r="D132" s="353"/>
      <c r="E132" s="353"/>
      <c r="F132" s="353"/>
      <c r="G132" s="353"/>
      <c r="H132" s="353"/>
      <c r="I132" s="353"/>
      <c r="J132" s="102"/>
      <c r="K132" s="73"/>
      <c r="L132" s="73"/>
    </row>
    <row r="133" spans="1:12" x14ac:dyDescent="0.2">
      <c r="A133" s="73"/>
      <c r="B133" s="102"/>
      <c r="C133" s="353"/>
      <c r="D133" s="353"/>
      <c r="E133" s="353"/>
      <c r="F133" s="353"/>
      <c r="G133" s="353"/>
      <c r="H133" s="353"/>
      <c r="I133" s="353"/>
      <c r="J133" s="102"/>
      <c r="K133" s="73"/>
      <c r="L133" s="73"/>
    </row>
    <row r="134" spans="1:12" x14ac:dyDescent="0.2">
      <c r="A134" s="73"/>
      <c r="B134" s="102"/>
      <c r="C134" s="353"/>
      <c r="D134" s="353"/>
      <c r="E134" s="353"/>
      <c r="F134" s="353"/>
      <c r="G134" s="353"/>
      <c r="H134" s="353"/>
      <c r="I134" s="353"/>
      <c r="J134" s="102"/>
      <c r="K134" s="73"/>
      <c r="L134" s="73"/>
    </row>
    <row r="135" spans="1:12" x14ac:dyDescent="0.2">
      <c r="A135" s="73"/>
      <c r="B135" s="102"/>
      <c r="C135" s="353"/>
      <c r="D135" s="353"/>
      <c r="E135" s="353"/>
      <c r="F135" s="353"/>
      <c r="G135" s="353"/>
      <c r="H135" s="353"/>
      <c r="I135" s="353"/>
      <c r="J135" s="102"/>
      <c r="K135" s="73"/>
      <c r="L135" s="73"/>
    </row>
    <row r="136" spans="1:12" x14ac:dyDescent="0.2">
      <c r="A136" s="73"/>
      <c r="B136" s="102"/>
      <c r="C136" s="353"/>
      <c r="D136" s="353"/>
      <c r="E136" s="353"/>
      <c r="F136" s="353"/>
      <c r="G136" s="353"/>
      <c r="H136" s="353"/>
      <c r="I136" s="353"/>
      <c r="J136" s="102"/>
      <c r="K136" s="73"/>
      <c r="L136" s="73"/>
    </row>
    <row r="137" spans="1:12" x14ac:dyDescent="0.2">
      <c r="A137" s="73"/>
      <c r="B137" s="102"/>
      <c r="C137" s="353"/>
      <c r="D137" s="353"/>
      <c r="E137" s="353"/>
      <c r="F137" s="353"/>
      <c r="G137" s="353"/>
      <c r="H137" s="353"/>
      <c r="I137" s="353"/>
      <c r="J137" s="102"/>
      <c r="K137" s="73"/>
      <c r="L137" s="73"/>
    </row>
    <row r="138" spans="1:12" x14ac:dyDescent="0.2">
      <c r="A138" s="73"/>
      <c r="B138" s="102"/>
      <c r="C138" s="353"/>
      <c r="D138" s="353"/>
      <c r="E138" s="353"/>
      <c r="F138" s="353"/>
      <c r="G138" s="353"/>
      <c r="H138" s="353"/>
      <c r="I138" s="353"/>
      <c r="J138" s="102"/>
      <c r="K138" s="73"/>
      <c r="L138" s="73"/>
    </row>
    <row r="139" spans="1:12" x14ac:dyDescent="0.2">
      <c r="A139" s="73"/>
      <c r="B139" s="102"/>
      <c r="C139" s="353"/>
      <c r="D139" s="353"/>
      <c r="E139" s="353"/>
      <c r="F139" s="353"/>
      <c r="G139" s="353"/>
      <c r="H139" s="353"/>
      <c r="I139" s="353"/>
      <c r="J139" s="102"/>
      <c r="K139" s="73"/>
      <c r="L139" s="73"/>
    </row>
    <row r="140" spans="1:12" x14ac:dyDescent="0.2">
      <c r="A140" s="73"/>
      <c r="B140" s="102"/>
      <c r="C140" s="353"/>
      <c r="D140" s="353"/>
      <c r="E140" s="353"/>
      <c r="F140" s="353"/>
      <c r="G140" s="353"/>
      <c r="H140" s="353"/>
      <c r="I140" s="353"/>
      <c r="J140" s="102"/>
      <c r="K140" s="73"/>
      <c r="L140" s="73"/>
    </row>
    <row r="141" spans="1:12" x14ac:dyDescent="0.2">
      <c r="A141" s="73"/>
      <c r="B141" s="102"/>
      <c r="C141" s="353"/>
      <c r="D141" s="353"/>
      <c r="E141" s="353"/>
      <c r="F141" s="353"/>
      <c r="G141" s="353"/>
      <c r="H141" s="353"/>
      <c r="I141" s="353"/>
      <c r="J141" s="102"/>
      <c r="K141" s="73"/>
      <c r="L141" s="73"/>
    </row>
    <row r="142" spans="1:12" x14ac:dyDescent="0.2">
      <c r="A142" s="73"/>
      <c r="B142" s="102"/>
      <c r="C142" s="353"/>
      <c r="D142" s="353"/>
      <c r="E142" s="353"/>
      <c r="F142" s="353"/>
      <c r="G142" s="353"/>
      <c r="H142" s="353"/>
      <c r="I142" s="353"/>
      <c r="J142" s="102"/>
      <c r="K142" s="73"/>
      <c r="L142" s="73"/>
    </row>
    <row r="143" spans="1:12" x14ac:dyDescent="0.2">
      <c r="A143" s="73"/>
      <c r="B143" s="102"/>
      <c r="C143" s="353"/>
      <c r="D143" s="353"/>
      <c r="E143" s="353"/>
      <c r="F143" s="353"/>
      <c r="G143" s="353"/>
      <c r="H143" s="353"/>
      <c r="I143" s="353"/>
      <c r="J143" s="102"/>
      <c r="K143" s="73"/>
      <c r="L143" s="73"/>
    </row>
    <row r="144" spans="1:12" x14ac:dyDescent="0.2">
      <c r="A144" s="73"/>
      <c r="B144" s="102"/>
      <c r="C144" s="353"/>
      <c r="D144" s="353"/>
      <c r="E144" s="353"/>
      <c r="F144" s="353"/>
      <c r="G144" s="353"/>
      <c r="H144" s="353"/>
      <c r="I144" s="353"/>
      <c r="J144" s="102"/>
      <c r="K144" s="73"/>
      <c r="L144" s="73"/>
    </row>
    <row r="145" spans="1:12" x14ac:dyDescent="0.2">
      <c r="A145" s="73"/>
      <c r="B145" s="102"/>
      <c r="C145" s="102"/>
      <c r="D145" s="102"/>
      <c r="E145" s="102"/>
      <c r="F145" s="102"/>
      <c r="G145" s="102"/>
      <c r="H145" s="102"/>
      <c r="I145" s="102"/>
      <c r="J145" s="102"/>
      <c r="K145" s="73"/>
      <c r="L145" s="73"/>
    </row>
    <row r="146" spans="1:12" x14ac:dyDescent="0.2">
      <c r="A146" s="73"/>
      <c r="B146" s="102"/>
      <c r="C146" s="102"/>
      <c r="D146" s="102"/>
      <c r="E146" s="102"/>
      <c r="F146" s="102"/>
      <c r="G146" s="102"/>
      <c r="H146" s="102"/>
      <c r="I146" s="102"/>
      <c r="J146" s="102"/>
      <c r="K146" s="73"/>
      <c r="L146" s="73"/>
    </row>
    <row r="147" spans="1:12" x14ac:dyDescent="0.2">
      <c r="A147" s="73"/>
      <c r="B147" s="73"/>
      <c r="C147" s="74"/>
      <c r="D147" s="74"/>
      <c r="E147" s="74"/>
      <c r="F147" s="74"/>
      <c r="G147" s="74"/>
      <c r="H147" s="74"/>
      <c r="I147" s="74"/>
      <c r="J147" s="74"/>
      <c r="K147" s="73"/>
      <c r="L147" s="73"/>
    </row>
    <row r="148" spans="1:12" x14ac:dyDescent="0.2">
      <c r="A148" s="73"/>
      <c r="B148" s="73"/>
      <c r="C148" s="74"/>
      <c r="D148" s="74"/>
      <c r="E148" s="74"/>
      <c r="F148" s="74"/>
      <c r="G148" s="74"/>
      <c r="H148" s="74"/>
      <c r="I148" s="74"/>
      <c r="J148" s="74"/>
      <c r="K148" s="73"/>
      <c r="L148" s="73"/>
    </row>
    <row r="149" spans="1:12" x14ac:dyDescent="0.2">
      <c r="A149" s="73"/>
      <c r="B149" s="73"/>
      <c r="C149" s="74"/>
      <c r="D149" s="74"/>
      <c r="E149" s="74"/>
      <c r="F149" s="74"/>
      <c r="G149" s="74"/>
      <c r="H149" s="74"/>
      <c r="I149" s="74"/>
      <c r="J149" s="74"/>
      <c r="K149" s="73"/>
      <c r="L149" s="73"/>
    </row>
    <row r="150" spans="1:12" x14ac:dyDescent="0.2">
      <c r="A150" s="73"/>
      <c r="B150" s="73"/>
      <c r="C150" s="74"/>
      <c r="D150" s="74"/>
      <c r="E150" s="74"/>
      <c r="F150" s="74"/>
      <c r="G150" s="74"/>
      <c r="H150" s="74"/>
      <c r="I150" s="74"/>
      <c r="J150" s="74"/>
      <c r="K150" s="73"/>
      <c r="L150" s="73"/>
    </row>
    <row r="151" spans="1:12" x14ac:dyDescent="0.2">
      <c r="A151" s="73"/>
      <c r="B151" s="73"/>
      <c r="C151" s="74"/>
      <c r="D151" s="74"/>
      <c r="E151" s="74"/>
      <c r="F151" s="74"/>
      <c r="G151" s="74"/>
      <c r="H151" s="74"/>
      <c r="I151" s="74"/>
      <c r="J151" s="74"/>
      <c r="K151" s="73"/>
      <c r="L151" s="73"/>
    </row>
    <row r="152" spans="1:12" x14ac:dyDescent="0.2">
      <c r="A152" s="73"/>
      <c r="B152" s="73"/>
      <c r="C152" s="74"/>
      <c r="D152" s="74"/>
      <c r="E152" s="74"/>
      <c r="F152" s="74"/>
      <c r="G152" s="74"/>
      <c r="H152" s="74"/>
      <c r="I152" s="74"/>
      <c r="J152" s="74"/>
      <c r="K152" s="73"/>
      <c r="L152" s="73"/>
    </row>
    <row r="153" spans="1:12" x14ac:dyDescent="0.2">
      <c r="A153" s="73"/>
      <c r="B153" s="73"/>
      <c r="C153" s="74"/>
      <c r="D153" s="74"/>
      <c r="E153" s="74"/>
      <c r="F153" s="74"/>
      <c r="G153" s="74"/>
      <c r="H153" s="74"/>
      <c r="I153" s="74"/>
      <c r="J153" s="74"/>
      <c r="K153" s="73"/>
      <c r="L153" s="73"/>
    </row>
    <row r="154" spans="1:12" x14ac:dyDescent="0.2">
      <c r="A154" s="73"/>
      <c r="B154" s="73"/>
      <c r="C154" s="74"/>
      <c r="D154" s="74"/>
      <c r="E154" s="74"/>
      <c r="F154" s="74"/>
      <c r="G154" s="74"/>
      <c r="H154" s="74"/>
      <c r="I154" s="74"/>
      <c r="J154" s="74"/>
      <c r="K154" s="73"/>
      <c r="L154" s="73"/>
    </row>
    <row r="155" spans="1:12" x14ac:dyDescent="0.2">
      <c r="A155" s="73"/>
      <c r="B155" s="73"/>
      <c r="C155" s="74"/>
      <c r="D155" s="74"/>
      <c r="E155" s="74"/>
      <c r="F155" s="74"/>
      <c r="G155" s="74"/>
      <c r="H155" s="74"/>
      <c r="I155" s="74"/>
      <c r="J155" s="74"/>
      <c r="K155" s="73"/>
      <c r="L155" s="73"/>
    </row>
    <row r="156" spans="1:12" x14ac:dyDescent="0.2">
      <c r="A156" s="73"/>
      <c r="B156" s="73"/>
      <c r="C156" s="74"/>
      <c r="D156" s="74"/>
      <c r="E156" s="74"/>
      <c r="F156" s="74"/>
      <c r="G156" s="74"/>
      <c r="H156" s="74"/>
      <c r="I156" s="74"/>
      <c r="J156" s="74"/>
      <c r="K156" s="73"/>
      <c r="L156" s="73"/>
    </row>
    <row r="157" spans="1:12" x14ac:dyDescent="0.2">
      <c r="A157" s="73"/>
      <c r="B157" s="73"/>
      <c r="C157" s="74"/>
      <c r="D157" s="74"/>
      <c r="E157" s="74"/>
      <c r="F157" s="74"/>
      <c r="G157" s="74"/>
      <c r="H157" s="74"/>
      <c r="I157" s="74"/>
      <c r="J157" s="74"/>
      <c r="K157" s="73"/>
      <c r="L157" s="73"/>
    </row>
    <row r="158" spans="1:12" x14ac:dyDescent="0.2">
      <c r="A158" s="73"/>
      <c r="B158" s="73"/>
      <c r="C158" s="74"/>
      <c r="D158" s="74"/>
      <c r="E158" s="74"/>
      <c r="F158" s="74"/>
      <c r="G158" s="74"/>
      <c r="H158" s="74"/>
      <c r="I158" s="74"/>
      <c r="J158" s="74"/>
      <c r="K158" s="73"/>
      <c r="L158" s="73"/>
    </row>
    <row r="159" spans="1:12" x14ac:dyDescent="0.2">
      <c r="A159" s="73"/>
      <c r="B159" s="73"/>
      <c r="C159" s="74"/>
      <c r="D159" s="74"/>
      <c r="E159" s="74"/>
      <c r="F159" s="74"/>
      <c r="G159" s="74"/>
      <c r="H159" s="74"/>
      <c r="I159" s="74"/>
      <c r="J159" s="74"/>
      <c r="K159" s="73"/>
      <c r="L159" s="73"/>
    </row>
    <row r="160" spans="1:12" x14ac:dyDescent="0.2">
      <c r="A160" s="73"/>
      <c r="B160" s="73"/>
      <c r="C160" s="74"/>
      <c r="D160" s="74"/>
      <c r="E160" s="74"/>
      <c r="F160" s="74"/>
      <c r="G160" s="74"/>
      <c r="H160" s="74"/>
      <c r="I160" s="74"/>
      <c r="J160" s="74"/>
      <c r="K160" s="73"/>
      <c r="L160" s="73"/>
    </row>
    <row r="161" spans="1:12" x14ac:dyDescent="0.2">
      <c r="A161" s="73"/>
      <c r="B161" s="73"/>
      <c r="C161" s="74"/>
      <c r="D161" s="74"/>
      <c r="E161" s="74"/>
      <c r="F161" s="74"/>
      <c r="G161" s="74"/>
      <c r="H161" s="74"/>
      <c r="I161" s="74"/>
      <c r="J161" s="74"/>
      <c r="K161" s="73"/>
      <c r="L161" s="73"/>
    </row>
    <row r="162" spans="1:12" x14ac:dyDescent="0.2">
      <c r="A162" s="73"/>
      <c r="B162" s="73"/>
      <c r="C162" s="74"/>
      <c r="D162" s="74"/>
      <c r="E162" s="74"/>
      <c r="F162" s="74"/>
      <c r="G162" s="74"/>
      <c r="H162" s="74"/>
      <c r="I162" s="74"/>
      <c r="J162" s="74"/>
      <c r="K162" s="73"/>
      <c r="L162" s="73"/>
    </row>
    <row r="163" spans="1:12" x14ac:dyDescent="0.2">
      <c r="A163" s="73"/>
      <c r="B163" s="73"/>
      <c r="C163" s="74"/>
      <c r="D163" s="74"/>
      <c r="E163" s="74"/>
      <c r="F163" s="74"/>
      <c r="G163" s="74"/>
      <c r="H163" s="74"/>
      <c r="I163" s="74"/>
      <c r="J163" s="74"/>
      <c r="K163" s="73"/>
      <c r="L163" s="73"/>
    </row>
    <row r="164" spans="1:12" x14ac:dyDescent="0.2">
      <c r="A164" s="73"/>
      <c r="B164" s="73"/>
      <c r="C164" s="74"/>
      <c r="D164" s="74"/>
      <c r="E164" s="74"/>
      <c r="F164" s="74"/>
      <c r="G164" s="74"/>
      <c r="H164" s="74"/>
      <c r="I164" s="74"/>
      <c r="J164" s="74"/>
      <c r="K164" s="73"/>
      <c r="L164" s="73"/>
    </row>
    <row r="165" spans="1:12" x14ac:dyDescent="0.2">
      <c r="A165" s="73"/>
      <c r="B165" s="73"/>
      <c r="C165" s="74"/>
      <c r="D165" s="74"/>
      <c r="E165" s="74"/>
      <c r="F165" s="74"/>
      <c r="G165" s="74"/>
      <c r="H165" s="74"/>
      <c r="I165" s="74"/>
      <c r="J165" s="74"/>
      <c r="K165" s="73"/>
      <c r="L165" s="73"/>
    </row>
    <row r="166" spans="1:12" x14ac:dyDescent="0.2">
      <c r="A166" s="73"/>
      <c r="B166" s="73"/>
      <c r="C166" s="74"/>
      <c r="D166" s="74"/>
      <c r="E166" s="74"/>
      <c r="F166" s="74"/>
      <c r="G166" s="74"/>
      <c r="H166" s="74"/>
      <c r="I166" s="74"/>
      <c r="J166" s="74"/>
      <c r="K166" s="73"/>
      <c r="L166" s="73"/>
    </row>
    <row r="167" spans="1:12" x14ac:dyDescent="0.2">
      <c r="A167" s="73"/>
      <c r="B167" s="73"/>
      <c r="C167" s="74"/>
      <c r="D167" s="74"/>
      <c r="E167" s="74"/>
      <c r="F167" s="74"/>
      <c r="G167" s="74"/>
      <c r="H167" s="74"/>
      <c r="I167" s="74"/>
      <c r="J167" s="74"/>
      <c r="K167" s="73"/>
      <c r="L167" s="73"/>
    </row>
    <row r="168" spans="1:12" x14ac:dyDescent="0.2">
      <c r="A168" s="73"/>
      <c r="B168" s="73"/>
      <c r="C168" s="74"/>
      <c r="D168" s="74"/>
      <c r="E168" s="74"/>
      <c r="F168" s="74"/>
      <c r="G168" s="74"/>
      <c r="H168" s="74"/>
      <c r="I168" s="74"/>
      <c r="J168" s="74"/>
      <c r="K168" s="73"/>
      <c r="L168" s="73"/>
    </row>
    <row r="169" spans="1:12" x14ac:dyDescent="0.2">
      <c r="A169" s="73"/>
      <c r="B169" s="73"/>
      <c r="C169" s="74"/>
      <c r="D169" s="74"/>
      <c r="E169" s="74"/>
      <c r="F169" s="74"/>
      <c r="G169" s="74"/>
      <c r="H169" s="74"/>
      <c r="I169" s="74"/>
      <c r="J169" s="74"/>
      <c r="K169" s="73"/>
      <c r="L169" s="73"/>
    </row>
    <row r="170" spans="1:12" x14ac:dyDescent="0.2">
      <c r="A170" s="73"/>
      <c r="B170" s="73"/>
      <c r="C170" s="74"/>
      <c r="D170" s="74"/>
      <c r="E170" s="74"/>
      <c r="F170" s="74"/>
      <c r="G170" s="74"/>
      <c r="H170" s="74"/>
      <c r="I170" s="74"/>
      <c r="J170" s="74"/>
      <c r="K170" s="73"/>
      <c r="L170" s="73"/>
    </row>
    <row r="171" spans="1:12" x14ac:dyDescent="0.2">
      <c r="A171" s="73"/>
      <c r="B171" s="73"/>
      <c r="C171" s="74"/>
      <c r="D171" s="74"/>
      <c r="E171" s="74"/>
      <c r="F171" s="74"/>
      <c r="G171" s="74"/>
      <c r="H171" s="74"/>
      <c r="I171" s="74"/>
      <c r="J171" s="74"/>
      <c r="K171" s="73"/>
      <c r="L171" s="73"/>
    </row>
    <row r="172" spans="1:12" x14ac:dyDescent="0.2">
      <c r="A172" s="73"/>
      <c r="B172" s="73"/>
      <c r="C172" s="74"/>
      <c r="D172" s="74"/>
      <c r="E172" s="74"/>
      <c r="F172" s="74"/>
      <c r="G172" s="74"/>
      <c r="H172" s="74"/>
      <c r="I172" s="74"/>
      <c r="J172" s="74"/>
      <c r="K172" s="73"/>
      <c r="L172" s="73"/>
    </row>
    <row r="173" spans="1:12" x14ac:dyDescent="0.2">
      <c r="A173" s="73"/>
      <c r="B173" s="73"/>
      <c r="C173" s="74"/>
      <c r="D173" s="74"/>
      <c r="E173" s="74"/>
      <c r="F173" s="74"/>
      <c r="G173" s="74"/>
      <c r="H173" s="74"/>
      <c r="I173" s="74"/>
      <c r="J173" s="74"/>
      <c r="K173" s="73"/>
      <c r="L173" s="73"/>
    </row>
    <row r="174" spans="1:12" x14ac:dyDescent="0.2">
      <c r="A174" s="73"/>
      <c r="B174" s="73"/>
      <c r="C174" s="74"/>
      <c r="D174" s="74"/>
      <c r="E174" s="74"/>
      <c r="F174" s="74"/>
      <c r="G174" s="74"/>
      <c r="H174" s="74"/>
      <c r="I174" s="74"/>
      <c r="J174" s="74"/>
      <c r="K174" s="73"/>
      <c r="L174" s="73"/>
    </row>
    <row r="175" spans="1:12" x14ac:dyDescent="0.2">
      <c r="A175" s="73"/>
      <c r="B175" s="73"/>
      <c r="C175" s="74"/>
      <c r="D175" s="74"/>
      <c r="E175" s="74"/>
      <c r="F175" s="74"/>
      <c r="G175" s="74"/>
      <c r="H175" s="74"/>
      <c r="I175" s="74"/>
      <c r="J175" s="74"/>
      <c r="K175" s="73"/>
      <c r="L175" s="73"/>
    </row>
    <row r="176" spans="1:12" x14ac:dyDescent="0.2">
      <c r="A176" s="73"/>
      <c r="B176" s="73"/>
      <c r="C176" s="74"/>
      <c r="D176" s="74"/>
      <c r="E176" s="74"/>
      <c r="F176" s="74"/>
      <c r="G176" s="74"/>
      <c r="H176" s="74"/>
      <c r="I176" s="74"/>
      <c r="J176" s="74"/>
      <c r="K176" s="73"/>
      <c r="L176" s="73"/>
    </row>
    <row r="177" spans="1:12" x14ac:dyDescent="0.2">
      <c r="A177" s="73"/>
      <c r="B177" s="73"/>
      <c r="C177" s="74"/>
      <c r="D177" s="74"/>
      <c r="E177" s="74"/>
      <c r="F177" s="74"/>
      <c r="G177" s="74"/>
      <c r="H177" s="74"/>
      <c r="I177" s="74"/>
      <c r="J177" s="74"/>
      <c r="K177" s="73"/>
      <c r="L177" s="73"/>
    </row>
    <row r="178" spans="1:12" x14ac:dyDescent="0.2">
      <c r="A178" s="73"/>
      <c r="B178" s="73"/>
      <c r="C178" s="74"/>
      <c r="D178" s="74"/>
      <c r="E178" s="74"/>
      <c r="F178" s="74"/>
      <c r="G178" s="74"/>
      <c r="H178" s="74"/>
      <c r="I178" s="74"/>
      <c r="J178" s="74"/>
      <c r="K178" s="73"/>
      <c r="L178" s="73"/>
    </row>
    <row r="179" spans="1:12" x14ac:dyDescent="0.2">
      <c r="A179" s="73"/>
      <c r="B179" s="73"/>
      <c r="C179" s="74"/>
      <c r="D179" s="74"/>
      <c r="E179" s="74"/>
      <c r="F179" s="74"/>
      <c r="G179" s="74"/>
      <c r="H179" s="74"/>
      <c r="I179" s="74"/>
      <c r="J179" s="74"/>
      <c r="K179" s="73"/>
      <c r="L179" s="73"/>
    </row>
    <row r="180" spans="1:12" x14ac:dyDescent="0.2">
      <c r="A180" s="73"/>
      <c r="B180" s="73"/>
      <c r="C180" s="74"/>
      <c r="D180" s="74"/>
      <c r="E180" s="74"/>
      <c r="F180" s="74"/>
      <c r="G180" s="74"/>
      <c r="H180" s="74"/>
      <c r="I180" s="74"/>
      <c r="J180" s="74"/>
      <c r="K180" s="73"/>
      <c r="L180" s="73"/>
    </row>
    <row r="181" spans="1:12" x14ac:dyDescent="0.2">
      <c r="A181" s="73"/>
      <c r="B181" s="73"/>
      <c r="C181" s="74"/>
      <c r="D181" s="74"/>
      <c r="E181" s="74"/>
      <c r="F181" s="74"/>
      <c r="G181" s="74"/>
      <c r="H181" s="74"/>
      <c r="I181" s="74"/>
      <c r="J181" s="74"/>
      <c r="K181" s="73"/>
      <c r="L181" s="73"/>
    </row>
    <row r="182" spans="1:12" x14ac:dyDescent="0.2">
      <c r="A182" s="73"/>
      <c r="B182" s="73"/>
      <c r="C182" s="74"/>
      <c r="D182" s="74"/>
      <c r="E182" s="74"/>
      <c r="F182" s="74"/>
      <c r="G182" s="74"/>
      <c r="H182" s="74"/>
      <c r="I182" s="74"/>
      <c r="J182" s="74"/>
      <c r="K182" s="73"/>
      <c r="L182" s="73"/>
    </row>
  </sheetData>
  <sheetProtection password="EAB1" sheet="1" objects="1" scenarios="1" formatCells="0" formatColumns="0" formatRows="0" insertColumns="0" insertRows="0"/>
  <mergeCells count="154">
    <mergeCell ref="C139:D144"/>
    <mergeCell ref="E139:E144"/>
    <mergeCell ref="F139:I144"/>
    <mergeCell ref="C127:D132"/>
    <mergeCell ref="E127:E132"/>
    <mergeCell ref="F127:I132"/>
    <mergeCell ref="C133:D138"/>
    <mergeCell ref="E133:E138"/>
    <mergeCell ref="F133:I138"/>
    <mergeCell ref="C112:I112"/>
    <mergeCell ref="I113:I118"/>
    <mergeCell ref="D121:H121"/>
    <mergeCell ref="C124:I124"/>
    <mergeCell ref="C125:D126"/>
    <mergeCell ref="E125:E126"/>
    <mergeCell ref="F125:I126"/>
    <mergeCell ref="H93:H95"/>
    <mergeCell ref="C98:E98"/>
    <mergeCell ref="C102:H102"/>
    <mergeCell ref="H103:H105"/>
    <mergeCell ref="C108:E108"/>
    <mergeCell ref="C110:H110"/>
    <mergeCell ref="J62:J68"/>
    <mergeCell ref="J69:J78"/>
    <mergeCell ref="J79:J88"/>
    <mergeCell ref="C92:H92"/>
    <mergeCell ref="E56:F56"/>
    <mergeCell ref="H56:I56"/>
    <mergeCell ref="K56:L56"/>
    <mergeCell ref="E57:F57"/>
    <mergeCell ref="H57:I57"/>
    <mergeCell ref="K57:L57"/>
    <mergeCell ref="C53:L53"/>
    <mergeCell ref="D54:F54"/>
    <mergeCell ref="G54:I54"/>
    <mergeCell ref="J54:L54"/>
    <mergeCell ref="E55:F55"/>
    <mergeCell ref="H55:I55"/>
    <mergeCell ref="K55:L55"/>
    <mergeCell ref="C60:J60"/>
    <mergeCell ref="I61:J61"/>
    <mergeCell ref="C47:E47"/>
    <mergeCell ref="F47:L47"/>
    <mergeCell ref="C48:E48"/>
    <mergeCell ref="F48:L48"/>
    <mergeCell ref="A49:B49"/>
    <mergeCell ref="C49:E49"/>
    <mergeCell ref="F49:L49"/>
    <mergeCell ref="C44:E44"/>
    <mergeCell ref="F44:L44"/>
    <mergeCell ref="C45:E45"/>
    <mergeCell ref="F45:L45"/>
    <mergeCell ref="A46:B46"/>
    <mergeCell ref="C46:E46"/>
    <mergeCell ref="F46:L46"/>
    <mergeCell ref="C41:E41"/>
    <mergeCell ref="F41:L41"/>
    <mergeCell ref="C42:E42"/>
    <mergeCell ref="F42:L42"/>
    <mergeCell ref="A43:B43"/>
    <mergeCell ref="C43:E43"/>
    <mergeCell ref="F43:L43"/>
    <mergeCell ref="C38:E38"/>
    <mergeCell ref="F38:L38"/>
    <mergeCell ref="C39:E39"/>
    <mergeCell ref="F39:L39"/>
    <mergeCell ref="C40:E40"/>
    <mergeCell ref="F40:L40"/>
    <mergeCell ref="A36:B36"/>
    <mergeCell ref="C36:E36"/>
    <mergeCell ref="F36:L36"/>
    <mergeCell ref="A37:B37"/>
    <mergeCell ref="C37:E37"/>
    <mergeCell ref="F37:L37"/>
    <mergeCell ref="C33:E33"/>
    <mergeCell ref="F33:L33"/>
    <mergeCell ref="A34:B34"/>
    <mergeCell ref="C34:E34"/>
    <mergeCell ref="F34:L34"/>
    <mergeCell ref="A35:B35"/>
    <mergeCell ref="C35:E35"/>
    <mergeCell ref="F35:L35"/>
    <mergeCell ref="A29:B29"/>
    <mergeCell ref="C29:E29"/>
    <mergeCell ref="F29:L29"/>
    <mergeCell ref="A30:B33"/>
    <mergeCell ref="C30:E30"/>
    <mergeCell ref="F30:L30"/>
    <mergeCell ref="C31:E31"/>
    <mergeCell ref="F31:L31"/>
    <mergeCell ref="C32:E32"/>
    <mergeCell ref="F32:L32"/>
    <mergeCell ref="A27:B27"/>
    <mergeCell ref="C27:E27"/>
    <mergeCell ref="F27:L27"/>
    <mergeCell ref="A28:B28"/>
    <mergeCell ref="C28:E28"/>
    <mergeCell ref="F28:L28"/>
    <mergeCell ref="A25:B25"/>
    <mergeCell ref="C25:E25"/>
    <mergeCell ref="F25:L25"/>
    <mergeCell ref="A26:B26"/>
    <mergeCell ref="C26:E26"/>
    <mergeCell ref="F26:L26"/>
    <mergeCell ref="A23:B23"/>
    <mergeCell ref="C23:E23"/>
    <mergeCell ref="F23:L23"/>
    <mergeCell ref="A24:B24"/>
    <mergeCell ref="C24:E24"/>
    <mergeCell ref="F24:L24"/>
    <mergeCell ref="F19:L19"/>
    <mergeCell ref="C20:E20"/>
    <mergeCell ref="F20:L20"/>
    <mergeCell ref="C21:E21"/>
    <mergeCell ref="F21:L21"/>
    <mergeCell ref="A22:B22"/>
    <mergeCell ref="C22:E22"/>
    <mergeCell ref="F22:L22"/>
    <mergeCell ref="A15:B21"/>
    <mergeCell ref="C15:E15"/>
    <mergeCell ref="F15:L15"/>
    <mergeCell ref="C16:E16"/>
    <mergeCell ref="F16:L16"/>
    <mergeCell ref="C17:E17"/>
    <mergeCell ref="F17:L17"/>
    <mergeCell ref="C18:E18"/>
    <mergeCell ref="F18:L18"/>
    <mergeCell ref="C19:E19"/>
    <mergeCell ref="A13:B13"/>
    <mergeCell ref="C13:E13"/>
    <mergeCell ref="F13:L13"/>
    <mergeCell ref="A14:B14"/>
    <mergeCell ref="C14:E14"/>
    <mergeCell ref="F14:L14"/>
    <mergeCell ref="A11:B11"/>
    <mergeCell ref="C11:E11"/>
    <mergeCell ref="F11:L11"/>
    <mergeCell ref="A12:B12"/>
    <mergeCell ref="C12:E12"/>
    <mergeCell ref="F12:L12"/>
    <mergeCell ref="A9:B9"/>
    <mergeCell ref="C9:E9"/>
    <mergeCell ref="F9:L9"/>
    <mergeCell ref="A10:B10"/>
    <mergeCell ref="C10:E10"/>
    <mergeCell ref="F10:L10"/>
    <mergeCell ref="C2:J2"/>
    <mergeCell ref="C4:J4"/>
    <mergeCell ref="A7:B7"/>
    <mergeCell ref="C7:E7"/>
    <mergeCell ref="F7:L7"/>
    <mergeCell ref="A8:B8"/>
    <mergeCell ref="C8:E8"/>
    <mergeCell ref="F8:L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01-Inventario de Activos</vt:lpstr>
      <vt:lpstr>02-Clasific. Activos Inform. </vt:lpstr>
      <vt:lpstr>Instructivo</vt:lpstr>
      <vt:lpstr>OEC</vt:lpstr>
      <vt:lpstr>procesos1</vt:lpstr>
      <vt:lpstr>TABLA</vt:lpstr>
      <vt:lpstr>TABLA1</vt:lpstr>
      <vt:lpstr>TABLA2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Jhonnier</dc:creator>
  <cp:lastModifiedBy>usuario1</cp:lastModifiedBy>
  <cp:lastPrinted>2015-03-03T21:06:59Z</cp:lastPrinted>
  <dcterms:created xsi:type="dcterms:W3CDTF">2012-08-09T21:00:51Z</dcterms:created>
  <dcterms:modified xsi:type="dcterms:W3CDTF">2020-05-12T19:04:42Z</dcterms:modified>
</cp:coreProperties>
</file>