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ocuments\MONITORIA\SEGUIMIENTOS-MAPA DE RIESGOS\SEGUNDO-Seguimiento de Riesgos por PROCESOS-2019\"/>
    </mc:Choice>
  </mc:AlternateContent>
  <bookViews>
    <workbookView xWindow="0" yWindow="0" windowWidth="28800" windowHeight="12045" activeTab="2"/>
  </bookViews>
  <sheets>
    <sheet name="01-Mapa de riesgo" sheetId="4" r:id="rId1"/>
    <sheet name="02-Plan Contingencia" sheetId="8" r:id="rId2"/>
    <sheet name="03-Seguimiento" sheetId="9" r:id="rId3"/>
    <sheet name="INSTRUCTIVO" sheetId="10" r:id="rId4"/>
    <sheet name="ESCALA" sheetId="11" r:id="rId5"/>
  </sheets>
  <externalReferences>
    <externalReference r:id="rId6"/>
  </externalReferences>
  <definedNames>
    <definedName name="_xlnm._FilterDatabase" localSheetId="0" hidden="1">'01-Mapa de riesgo'!$F$1:$AC$26</definedName>
    <definedName name="ACCION">'01-Mapa de riesgo'!$Q$1048531:$Q$1048533</definedName>
    <definedName name="ADMINISTRACIÓN_INSTITUCIONAL">'01-Mapa de riesgo'!$AE$1048513:$AE$1048534</definedName>
    <definedName name="ADMISIONES_REGISTRO_CONTROL_ACADÉMICO">'01-Mapa de riesgo'!$U$1048523</definedName>
    <definedName name="ALIANZAS_ESTRATÉGICAS">'01-Mapa de riesgo'!$Z$1048507</definedName>
    <definedName name="Ambiental">'01-Mapa de riesgo'!$M$1048545:$M$1048549</definedName>
    <definedName name="APROBADO">'01-Mapa de riesgo'!$V$1048547:$V$1048548</definedName>
    <definedName name="ASEGURAMIENTO_DE_LA_CALIDAD_INSTITUCIONAL">'01-Mapa de riesgo'!$Y$1048519:$Y$1048521</definedName>
    <definedName name="BIBLIOTECA_E_INFORMACIÓN_CIENTIFICA">'01-Mapa de riesgo'!$U$1048525</definedName>
    <definedName name="BIENESTAR_INSTITUCIONAL">'01-Mapa de riesgo'!$AF$1048513:$AF$1048526</definedName>
    <definedName name="COBERTURA_CON_CALIDAD">'01-Mapa de riesgo'!$Y$1048505</definedName>
    <definedName name="COMUNICACIONES">'01-Mapa de riesgo'!$U$1048508</definedName>
    <definedName name="Contable">'01-Mapa de riesgo'!$N$1048545:$N$1048549</definedName>
    <definedName name="CONTROL_INTERNO">'01-Mapa de riesgo'!$U$1048522</definedName>
    <definedName name="CONTROL_INTERNO_DISCIPLINARIO">'01-Mapa de riesgo'!$U$1048506</definedName>
    <definedName name="CONTROL_SEGUIMIENTO">'01-Mapa de riesgo'!$Y$1048523:$Y$1048529</definedName>
    <definedName name="Corrupción">'01-Mapa de riesgo'!$K$1048545:$K$1048547</definedName>
    <definedName name="Cumplimiento">'01-Mapa de riesgo'!$K$1048532:$K$1048536</definedName>
    <definedName name="CUMPLIMIENTO_PARCIAL">'03-Seguimiento'!$X$1048554</definedName>
    <definedName name="CUMPLIMIENTO_TOTAL">'03-Seguimiento'!$W$1048554:$W$1048555</definedName>
    <definedName name="CUMPLIMIENTOS">'03-Seguimiento'!$V$1048553</definedName>
    <definedName name="DEMAS">'01-Mapa de riesgo'!#REF!</definedName>
    <definedName name="Derechos_Humanos">'01-Mapa de riesgo'!$O$1048547:$O$1048549</definedName>
    <definedName name="DIRECCIONAMIENTO_INSTITUCIONAL">'01-Mapa de riesgo'!$Y$1048513:$Y$1048517</definedName>
    <definedName name="DOCENCIA">'01-Mapa de riesgo'!$Z$1048513:$Z$1048528</definedName>
    <definedName name="EGRESADOS">'01-Mapa de riesgo'!$AG$1048513:$AG$1048523</definedName>
    <definedName name="Estratégico">'01-Mapa de riesgo'!$L$1048531:$L$1048535</definedName>
    <definedName name="EXTENSIÓN_PROYECCIÓN_SOCIAL">'01-Mapa de riesgo'!$AC$1048513:$AC$1048532</definedName>
    <definedName name="EXTERNO">'01-Mapa de riesgo'!$D$1048529:$D$1048534</definedName>
    <definedName name="FACTOR">'01-Mapa de riesgo'!$B$1048529:$B$1048530</definedName>
    <definedName name="FACULTAD_BELLAS_ARTES_HUMANIDADES">'01-Mapa de riesgo'!$U$1048531</definedName>
    <definedName name="FACULTAD_CIENCIAS_AGRARIAS_AGROINDUSTRIA">'01-Mapa de riesgo'!$U$1048532</definedName>
    <definedName name="FACULTAD_CIENCIAS_AMBIENTALES">'01-Mapa de riesgo'!$U$1048533</definedName>
    <definedName name="FACULTAD_CIENCIAS_BÁSICAS">'01-Mapa de riesgo'!$U$1048534</definedName>
    <definedName name="FACULTAD_CIENCIAS_DE_LA_EDUCACIÓN">'01-Mapa de riesgo'!$U$1048535</definedName>
    <definedName name="FACULTAD_CIENCIAS_DE_LA_SALUD">'01-Mapa de riesgo'!$U$1048526</definedName>
    <definedName name="FACULTAD_INGENIERÍA_INDUSTRIAL">'01-Mapa de riesgo'!$U$1048528</definedName>
    <definedName name="FACULTAD_INGENIERÍA_MECÁNICA">'01-Mapa de riesgo'!$U$1048529</definedName>
    <definedName name="FACULTAD_INGENIERÍAS">'01-Mapa de riesgo'!$U$1048527</definedName>
    <definedName name="FACULTAD_TECNOLOGÍA">#REF!</definedName>
    <definedName name="Financiero">'01-Mapa de riesgo'!$N$1048531:$N$1048535</definedName>
    <definedName name="GESTIÓN_DE_DOCUMENTOS">'01-Mapa de riesgo'!$U$1048512</definedName>
    <definedName name="GESTIÓN_DE_SERVICIOS_INSTITUCIONALES">'01-Mapa de riesgo'!$U$1048519</definedName>
    <definedName name="GESTIÓN_DE_TALENTO_HUMANO">'01-Mapa de riesgo'!$U$1048521</definedName>
    <definedName name="GESTIÓN_DE_TECNOLOGÍAS_INFORMÁTICAS_SISTEMAS_DE_INFORMACIÓN">'01-Mapa de riesgo'!$U$1048520</definedName>
    <definedName name="GESTIÓN_FINANCIERA">'01-Mapa de riesgo'!$U$1048518</definedName>
    <definedName name="GRAVE">'01-Mapa de riesgo'!$T$1048531:$T$1048534</definedName>
    <definedName name="GRUPO_INVESTIGACIÓN_AGUAS_SANEAMIENTO">'01-Mapa de riesgo'!$U$1048544</definedName>
    <definedName name="Imagen">'01-Mapa de riesgo'!$L$1048537:$L$1048541</definedName>
    <definedName name="IMPACTO_REGIONAL">'01-Mapa de riesgo'!$Y$1048507</definedName>
    <definedName name="IMPACTO_REGIONAL_">'01-Mapa de riesgo'!$U$1048545</definedName>
    <definedName name="Información">'01-Mapa de riesgo'!$N$1048538:$N$1048542</definedName>
    <definedName name="INTERNACIONALIZACIÓN">'01-Mapa de riesgo'!$AD$1048513:$AD$1048523</definedName>
    <definedName name="INTERNO">'01-Mapa de riesgo'!$C$1048529:$C$1048534</definedName>
    <definedName name="INVESTIGACIÓN_E_INNOVACIÓN">'01-Mapa de riesgo'!$AB$1048513:$AB$1048523</definedName>
    <definedName name="INVESTIGACIÓN_INNOVACIÓN_EXTENSIÓN">'01-Mapa de riesgo'!$Z$1048505</definedName>
    <definedName name="JURIDICA">'01-Mapa de riesgo'!$U$1048507</definedName>
    <definedName name="Laborales">'01-Mapa de riesgo'!#REF!</definedName>
    <definedName name="LABORATORIO_AGUAS_ALIMENTOS">'01-Mapa de riesgo'!$U$1048537</definedName>
    <definedName name="LABORATORIO_DE_METROOLOGIA_DE_VARIABLES_ELECTRICAS">'01-Mapa de riesgo'!$U$1048541</definedName>
    <definedName name="LABORATORIO_ENSAYOS_NO_DESTRUCTIVOS_DESTRUCTIVOS">'01-Mapa de riesgo'!$U$1048538</definedName>
    <definedName name="LABORATORIO_ENSAYOS_PARA_EQUIPO_DE_AIRE_ACONDICIONADO">'01-Mapa de riesgo'!$U$1048539</definedName>
    <definedName name="LABORATORIO_GENÉTICA_MÉDICA">'01-Mapa de riesgo'!$U$1048536</definedName>
    <definedName name="LABORATORIO_QUÍMICA_AMBIENTAL">'01-Mapa de riesgo'!$U$1048543</definedName>
    <definedName name="LEVE">'01-Mapa de riesgo'!$R$1048531</definedName>
    <definedName name="MAPA">'01-Mapa de riesgo'!$A$1048529:$A$1048530</definedName>
    <definedName name="MODERADO">'01-Mapa de riesgo'!$S$1048531:$S$1048533</definedName>
    <definedName name="nnnn">'01-Mapa de riesgo'!#REF!</definedName>
    <definedName name="NO_CUMPLIDA">'01-Mapa de riesgo'!$Y$1048556</definedName>
    <definedName name="OBJETIVOS">'01-Mapa de riesgo'!#REF!</definedName>
    <definedName name="Operacional">'01-Mapa de riesgo'!$M$1048531:$M$1048535</definedName>
    <definedName name="ORGANISMO_CERTIFICADOR_DE_SISTEMAS_DE_GESTIÓN_QLCT">'01-Mapa de riesgo'!$U$1048542</definedName>
    <definedName name="PDI">'01-Mapa de riesgo'!$F$1048541:$F$1048547</definedName>
    <definedName name="PLANEACIÓN">'01-Mapa de riesgo'!$U$1048509</definedName>
    <definedName name="PLANEACIÓN_">#REF!</definedName>
    <definedName name="Presupuestal">'01-Mapa de riesgo'!#REF!</definedName>
    <definedName name="PROBABILIDAD">'01-Mapa de riesgo'!$H$1048531:$H$1048535</definedName>
    <definedName name="PROCESOS">'01-Mapa de riesgo'!$F$1048529:$F$1048538</definedName>
    <definedName name="PROCESOSA">#REF!</definedName>
    <definedName name="RECTORÍA">'01-Mapa de riesgo'!$U$1048505</definedName>
    <definedName name="RECURSOS_INFORMÁTICOS_EDUCATIVOS">'01-Mapa de riesgo'!$U$1048524</definedName>
    <definedName name="RELACIONES_INTERNACIONALES">'01-Mapa de riesgo'!$U$1048510</definedName>
    <definedName name="RELACIONES_INTERNACIONALES_">#REF!</definedName>
    <definedName name="RESPONSABLES_PDI">'01-Mapa de riesgo'!$G$1048541:$G$1048547</definedName>
    <definedName name="SECRETARIA_GENERAL">'01-Mapa de riesgo'!$U$1048511</definedName>
    <definedName name="Seguridad_y_Salud_en_el_trabajo">'01-Mapa de riesgo'!$L$1048545:$L$1048549</definedName>
    <definedName name="SISTEMA_INTEGRAL_DE_GESTIÓN">'01-Mapa de riesgo'!$U$1048540</definedName>
    <definedName name="Tecnología">'01-Mapa de riesgo'!#REF!</definedName>
    <definedName name="Tecnológico">'01-Mapa de riesgo'!$M$1048538:$M$1048542</definedName>
    <definedName name="TIPO">'01-Mapa de riesgo'!$I$1048531:$I$1048542</definedName>
    <definedName name="_xlnm.Print_Titles" localSheetId="0">'01-Mapa de riesgo'!$7:$8</definedName>
    <definedName name="_xlnm.Print_Titles" localSheetId="1">'02-Plan Contingencia'!$7:$8</definedName>
    <definedName name="Transparencia">'01-Mapa de riesgo'!#REF!</definedName>
    <definedName name="UNIDAD">#REF!</definedName>
    <definedName name="UNIVIRTUAL">'01-Mapa de riesgo'!$U$1048514</definedName>
    <definedName name="VICERRECTORÍA_ACADÉMICA">'01-Mapa de riesgo'!$U$1048513</definedName>
    <definedName name="VICERRECTORÍA_ACADÉMICA_">#REF!</definedName>
    <definedName name="VICERRECTORIA_ADMINISTRATIVA_FINANCIERA">'01-Mapa de riesgo'!$U$1048517</definedName>
    <definedName name="VICERRECTORIA_ADMINISTRATIVA_FINANCIERA_">#REF!</definedName>
    <definedName name="VICERRECTORÍA_DE_RESPONSABILIDAD_SOCIAL_BIENESTAR_UNIVERSITARIO">'01-Mapa de riesgo'!$U$1048516</definedName>
    <definedName name="VICERRECTORÍA_DE_RESPONSABILIDAD_SOCIAL_BIENESTAR_UNIVERSITARIO_">#REF!</definedName>
    <definedName name="VICERRECTORÍA_INVESTIGACIÓN_INNOVACIÓN_EXTENSIÓN">'01-Mapa de riesgo'!$U$1048515</definedName>
    <definedName name="VICERRECTORÍA_INVESTIGACIÓN_INNOVACIÓN_EXTENSIÓN_">#REF!</definedName>
  </definedNames>
  <calcPr calcId="162913"/>
</workbook>
</file>

<file path=xl/calcChain.xml><?xml version="1.0" encoding="utf-8"?>
<calcChain xmlns="http://schemas.openxmlformats.org/spreadsheetml/2006/main">
  <c r="L63" i="9" l="1"/>
  <c r="L60" i="9"/>
  <c r="L72" i="9"/>
  <c r="L66" i="9"/>
  <c r="K99" i="9"/>
  <c r="K102" i="9"/>
  <c r="K105" i="9"/>
  <c r="D12" i="9"/>
  <c r="D15" i="9"/>
  <c r="D18" i="9"/>
  <c r="D21" i="9"/>
  <c r="D24" i="9"/>
  <c r="D27" i="9"/>
  <c r="D30" i="9"/>
  <c r="D33" i="9"/>
  <c r="D36" i="9"/>
  <c r="D39" i="9"/>
  <c r="D42" i="9"/>
  <c r="D45" i="9"/>
  <c r="D48" i="9"/>
  <c r="D51" i="9"/>
  <c r="D54" i="9"/>
  <c r="D57" i="9"/>
  <c r="D60" i="9"/>
  <c r="D63" i="9"/>
  <c r="D66" i="9"/>
  <c r="D69" i="9"/>
  <c r="D72" i="9"/>
  <c r="D75" i="9"/>
  <c r="D78" i="9"/>
  <c r="D81" i="9"/>
  <c r="D84" i="9"/>
  <c r="D87" i="9"/>
  <c r="D90" i="9"/>
  <c r="D93" i="9"/>
  <c r="D96" i="9"/>
  <c r="D99" i="9"/>
  <c r="D102" i="9"/>
  <c r="D105" i="9"/>
  <c r="D9" i="9"/>
  <c r="F12" i="8"/>
  <c r="F9" i="8"/>
  <c r="P107" i="4"/>
  <c r="P106" i="4"/>
  <c r="P105" i="4"/>
  <c r="Q105" i="4"/>
  <c r="P104" i="4"/>
  <c r="P103" i="4"/>
  <c r="P102" i="4"/>
  <c r="Q102" i="4"/>
  <c r="P98" i="4"/>
  <c r="P97" i="4"/>
  <c r="P96" i="4"/>
  <c r="P95" i="4"/>
  <c r="P94" i="4"/>
  <c r="P93" i="4"/>
  <c r="P92" i="4"/>
  <c r="P91" i="4"/>
  <c r="P90" i="4"/>
  <c r="P89" i="4"/>
  <c r="P88" i="4"/>
  <c r="P87" i="4"/>
  <c r="P86" i="4"/>
  <c r="P85" i="4"/>
  <c r="P84" i="4"/>
  <c r="P83" i="4"/>
  <c r="P82" i="4"/>
  <c r="P81" i="4"/>
  <c r="Q81" i="4"/>
  <c r="P80" i="4"/>
  <c r="P79" i="4"/>
  <c r="P78" i="4"/>
  <c r="P77" i="4"/>
  <c r="P76" i="4"/>
  <c r="P75" i="4"/>
  <c r="Q75" i="4"/>
  <c r="P74" i="4"/>
  <c r="P73" i="4"/>
  <c r="P72" i="4"/>
  <c r="Q72" i="4"/>
  <c r="P71" i="4"/>
  <c r="P70" i="4"/>
  <c r="P69" i="4"/>
  <c r="Q69" i="4"/>
  <c r="P68" i="4"/>
  <c r="P67" i="4"/>
  <c r="P66" i="4"/>
  <c r="Q66" i="4"/>
  <c r="P65" i="4"/>
  <c r="P64" i="4"/>
  <c r="P63" i="4"/>
  <c r="Q63" i="4"/>
  <c r="P62" i="4"/>
  <c r="P61" i="4"/>
  <c r="P60" i="4"/>
  <c r="P59" i="4"/>
  <c r="P58" i="4"/>
  <c r="P57" i="4"/>
  <c r="Q57" i="4"/>
  <c r="P56" i="4"/>
  <c r="P55" i="4"/>
  <c r="P54" i="4"/>
  <c r="Q54" i="4"/>
  <c r="P53" i="4"/>
  <c r="P52" i="4"/>
  <c r="P51" i="4"/>
  <c r="P50" i="4"/>
  <c r="P49" i="4"/>
  <c r="P48" i="4"/>
  <c r="Q48" i="4"/>
  <c r="P47" i="4"/>
  <c r="P46" i="4"/>
  <c r="P45" i="4"/>
  <c r="P44" i="4"/>
  <c r="P43" i="4"/>
  <c r="P42" i="4"/>
  <c r="Q42" i="4"/>
  <c r="P41" i="4"/>
  <c r="P40" i="4"/>
  <c r="P39" i="4"/>
  <c r="P38" i="4"/>
  <c r="P37" i="4"/>
  <c r="P36" i="4"/>
  <c r="P35" i="4"/>
  <c r="P34" i="4"/>
  <c r="P33" i="4"/>
  <c r="Q33" i="4"/>
  <c r="P32" i="4"/>
  <c r="P31" i="4"/>
  <c r="P30" i="4"/>
  <c r="Q30" i="4"/>
  <c r="P29" i="4"/>
  <c r="P28" i="4"/>
  <c r="P27" i="4"/>
  <c r="Q27" i="4"/>
  <c r="P26" i="4"/>
  <c r="P25" i="4"/>
  <c r="P24" i="4"/>
  <c r="Q24" i="4"/>
  <c r="P23" i="4"/>
  <c r="P22" i="4"/>
  <c r="P21" i="4"/>
  <c r="P20" i="4"/>
  <c r="P19" i="4"/>
  <c r="P18" i="4"/>
  <c r="P17" i="4"/>
  <c r="P16" i="4"/>
  <c r="P15" i="4"/>
  <c r="P14" i="4"/>
  <c r="P13" i="4"/>
  <c r="P12" i="4"/>
  <c r="P11" i="4"/>
  <c r="P10" i="4"/>
  <c r="P9" i="4"/>
  <c r="Q84" i="4"/>
  <c r="Q93" i="4"/>
  <c r="Q45" i="4"/>
  <c r="Q87" i="4"/>
  <c r="Q39" i="4"/>
  <c r="Q12" i="4"/>
  <c r="Q21" i="4"/>
  <c r="Q51" i="4"/>
  <c r="Q60" i="4"/>
  <c r="Q78" i="4"/>
  <c r="Q9" i="4"/>
  <c r="Q15" i="4"/>
  <c r="Q36" i="4"/>
  <c r="Q18" i="4"/>
  <c r="Q96" i="4"/>
  <c r="Q90" i="4"/>
  <c r="U102" i="9"/>
  <c r="U103" i="9"/>
  <c r="U104" i="9"/>
  <c r="U105" i="9"/>
  <c r="U106" i="9"/>
  <c r="U107" i="9"/>
  <c r="T102" i="9"/>
  <c r="T103" i="9"/>
  <c r="T104" i="9"/>
  <c r="T105" i="9"/>
  <c r="T106" i="9"/>
  <c r="T107" i="9"/>
  <c r="S102" i="9"/>
  <c r="S103" i="9"/>
  <c r="S104" i="9"/>
  <c r="S105" i="9"/>
  <c r="S106" i="9"/>
  <c r="S107" i="9"/>
  <c r="P102" i="9"/>
  <c r="P103" i="9"/>
  <c r="P104" i="9"/>
  <c r="P105" i="9"/>
  <c r="P106" i="9"/>
  <c r="P107" i="9"/>
  <c r="O102" i="9"/>
  <c r="O103" i="9"/>
  <c r="O104" i="9"/>
  <c r="O105" i="9"/>
  <c r="O106" i="9"/>
  <c r="O107" i="9"/>
  <c r="N102" i="9"/>
  <c r="N103" i="9"/>
  <c r="N104" i="9"/>
  <c r="N105" i="9"/>
  <c r="N106" i="9"/>
  <c r="N107" i="9"/>
  <c r="I102" i="9"/>
  <c r="I103" i="9"/>
  <c r="I104" i="9"/>
  <c r="I105" i="9"/>
  <c r="I106" i="9"/>
  <c r="I107" i="9"/>
  <c r="G102" i="9"/>
  <c r="G105" i="9"/>
  <c r="F102" i="9"/>
  <c r="F103" i="9"/>
  <c r="F104" i="9"/>
  <c r="F105" i="9"/>
  <c r="F106" i="9"/>
  <c r="F107" i="9"/>
  <c r="E102" i="9"/>
  <c r="E105" i="9"/>
  <c r="C102" i="9"/>
  <c r="C105" i="9"/>
  <c r="B102" i="9"/>
  <c r="B105" i="9"/>
  <c r="J102" i="8"/>
  <c r="J103" i="8"/>
  <c r="J104" i="8"/>
  <c r="J105" i="8"/>
  <c r="J106" i="8"/>
  <c r="J107" i="8"/>
  <c r="H102" i="8"/>
  <c r="H105" i="8"/>
  <c r="G102" i="8"/>
  <c r="G105" i="8"/>
  <c r="F102" i="8"/>
  <c r="F105" i="8"/>
  <c r="E102" i="8"/>
  <c r="E105" i="8"/>
  <c r="D102" i="8"/>
  <c r="D103" i="8"/>
  <c r="D104" i="8"/>
  <c r="D105" i="8"/>
  <c r="D106" i="8"/>
  <c r="D107" i="8"/>
  <c r="C102" i="8"/>
  <c r="C103" i="8"/>
  <c r="C104" i="8"/>
  <c r="C105" i="8"/>
  <c r="C106" i="8"/>
  <c r="C107" i="8"/>
  <c r="B102" i="8"/>
  <c r="B105" i="8"/>
  <c r="M102" i="4"/>
  <c r="M105" i="4"/>
  <c r="K102" i="4"/>
  <c r="K105" i="4"/>
  <c r="N102" i="4"/>
  <c r="U102" i="4"/>
  <c r="V102" i="4"/>
  <c r="I102" i="8"/>
  <c r="K102" i="8"/>
  <c r="N105" i="4"/>
  <c r="U105" i="4"/>
  <c r="V105" i="4"/>
  <c r="I105" i="8"/>
  <c r="K105" i="8"/>
  <c r="M12" i="4"/>
  <c r="M15" i="4"/>
  <c r="M18" i="4"/>
  <c r="M21" i="4"/>
  <c r="M24" i="4"/>
  <c r="M27" i="4"/>
  <c r="M30" i="4"/>
  <c r="M33" i="4"/>
  <c r="M36" i="4"/>
  <c r="M39" i="4"/>
  <c r="M42" i="4"/>
  <c r="M45" i="4"/>
  <c r="M48" i="4"/>
  <c r="M51" i="4"/>
  <c r="M54" i="4"/>
  <c r="M57" i="4"/>
  <c r="M60" i="4"/>
  <c r="M63" i="4"/>
  <c r="M66" i="4"/>
  <c r="M69" i="4"/>
  <c r="M72" i="4"/>
  <c r="M75" i="4"/>
  <c r="M78" i="4"/>
  <c r="M81" i="4"/>
  <c r="M84" i="4"/>
  <c r="M87" i="4"/>
  <c r="M90" i="4"/>
  <c r="M93" i="4"/>
  <c r="M96" i="4"/>
  <c r="M99" i="4"/>
  <c r="K12" i="4"/>
  <c r="K15" i="4"/>
  <c r="K18" i="4"/>
  <c r="K21" i="4"/>
  <c r="K24" i="4"/>
  <c r="K27" i="4"/>
  <c r="K30" i="4"/>
  <c r="K33" i="4"/>
  <c r="K36" i="4"/>
  <c r="K39" i="4"/>
  <c r="K42" i="4"/>
  <c r="K45" i="4"/>
  <c r="K48" i="4"/>
  <c r="K51" i="4"/>
  <c r="K54" i="4"/>
  <c r="K57" i="4"/>
  <c r="K60" i="4"/>
  <c r="K63" i="4"/>
  <c r="K66" i="4"/>
  <c r="K69" i="4"/>
  <c r="K72" i="4"/>
  <c r="K75" i="4"/>
  <c r="K78" i="4"/>
  <c r="K81" i="4"/>
  <c r="K84" i="4"/>
  <c r="K87" i="4"/>
  <c r="K90" i="4"/>
  <c r="K93" i="4"/>
  <c r="K96" i="4"/>
  <c r="K99" i="4"/>
  <c r="K9" i="4"/>
  <c r="H102" i="9"/>
  <c r="H105" i="9"/>
  <c r="T9" i="9"/>
  <c r="U10" i="9"/>
  <c r="U11" i="9"/>
  <c r="U12" i="9"/>
  <c r="U13" i="9"/>
  <c r="U14" i="9"/>
  <c r="U15" i="9"/>
  <c r="U16" i="9"/>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K12" i="9"/>
  <c r="K15" i="9"/>
  <c r="K18" i="9"/>
  <c r="K21" i="9"/>
  <c r="K24" i="9"/>
  <c r="K27" i="9"/>
  <c r="K30" i="9"/>
  <c r="K33" i="9"/>
  <c r="K36" i="9"/>
  <c r="K39" i="9"/>
  <c r="K42" i="9"/>
  <c r="K45" i="9"/>
  <c r="K48" i="9"/>
  <c r="K51" i="9"/>
  <c r="K54" i="9"/>
  <c r="K57" i="9"/>
  <c r="K60" i="9"/>
  <c r="K63" i="9"/>
  <c r="K66" i="9"/>
  <c r="K69" i="9"/>
  <c r="K72" i="9"/>
  <c r="K75" i="9"/>
  <c r="K78" i="9"/>
  <c r="K81" i="9"/>
  <c r="K84" i="9"/>
  <c r="K87" i="9"/>
  <c r="K90" i="9"/>
  <c r="K93" i="9"/>
  <c r="K96"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G12" i="9"/>
  <c r="G15" i="9"/>
  <c r="G18" i="9"/>
  <c r="G21" i="9"/>
  <c r="G24" i="9"/>
  <c r="G27" i="9"/>
  <c r="G30" i="9"/>
  <c r="G33" i="9"/>
  <c r="G36" i="9"/>
  <c r="G39" i="9"/>
  <c r="G42" i="9"/>
  <c r="G45" i="9"/>
  <c r="G48" i="9"/>
  <c r="G51" i="9"/>
  <c r="G54" i="9"/>
  <c r="G57" i="9"/>
  <c r="G60" i="9"/>
  <c r="G63" i="9"/>
  <c r="G66" i="9"/>
  <c r="G69" i="9"/>
  <c r="G72" i="9"/>
  <c r="G75" i="9"/>
  <c r="G78" i="9"/>
  <c r="G81" i="9"/>
  <c r="G84" i="9"/>
  <c r="G87" i="9"/>
  <c r="G90" i="9"/>
  <c r="G93" i="9"/>
  <c r="G96" i="9"/>
  <c r="G99" i="9"/>
  <c r="F10" i="9"/>
  <c r="F11" i="9"/>
  <c r="F12" i="9"/>
  <c r="F13" i="9"/>
  <c r="F14" i="9"/>
  <c r="F15" i="9"/>
  <c r="F16" i="9"/>
  <c r="F17" i="9"/>
  <c r="F18" i="9"/>
  <c r="F19" i="9"/>
  <c r="F20" i="9"/>
  <c r="F21" i="9"/>
  <c r="F22" i="9"/>
  <c r="F23" i="9"/>
  <c r="F24" i="9"/>
  <c r="F25" i="9"/>
  <c r="F26" i="9"/>
  <c r="F27" i="9"/>
  <c r="F28" i="9"/>
  <c r="F29" i="9"/>
  <c r="F30" i="9"/>
  <c r="E12" i="9"/>
  <c r="E15" i="9"/>
  <c r="E18" i="9"/>
  <c r="E21" i="9"/>
  <c r="E24" i="9"/>
  <c r="E27" i="9"/>
  <c r="E30" i="9"/>
  <c r="E33" i="9"/>
  <c r="E36" i="9"/>
  <c r="E39" i="9"/>
  <c r="E42" i="9"/>
  <c r="E45" i="9"/>
  <c r="E48" i="9"/>
  <c r="E51" i="9"/>
  <c r="E54" i="9"/>
  <c r="E57" i="9"/>
  <c r="E60" i="9"/>
  <c r="E63" i="9"/>
  <c r="E66" i="9"/>
  <c r="E69" i="9"/>
  <c r="E72" i="9"/>
  <c r="E75" i="9"/>
  <c r="E78" i="9"/>
  <c r="E81" i="9"/>
  <c r="E84" i="9"/>
  <c r="E87" i="9"/>
  <c r="E90" i="9"/>
  <c r="E93" i="9"/>
  <c r="E96" i="9"/>
  <c r="E99" i="9"/>
  <c r="C12" i="9"/>
  <c r="C15" i="9"/>
  <c r="C18" i="9"/>
  <c r="C21" i="9"/>
  <c r="C24" i="9"/>
  <c r="C27" i="9"/>
  <c r="C30" i="9"/>
  <c r="C33" i="9"/>
  <c r="C36" i="9"/>
  <c r="C39" i="9"/>
  <c r="C42" i="9"/>
  <c r="C45" i="9"/>
  <c r="C48" i="9"/>
  <c r="C51" i="9"/>
  <c r="C54" i="9"/>
  <c r="C57" i="9"/>
  <c r="C60" i="9"/>
  <c r="C63" i="9"/>
  <c r="C66" i="9"/>
  <c r="C69" i="9"/>
  <c r="C72" i="9"/>
  <c r="C75" i="9"/>
  <c r="C78" i="9"/>
  <c r="C81" i="9"/>
  <c r="C84" i="9"/>
  <c r="C87" i="9"/>
  <c r="C90" i="9"/>
  <c r="C93" i="9"/>
  <c r="C96" i="9"/>
  <c r="C99" i="9"/>
  <c r="U9" i="9"/>
  <c r="S9" i="9"/>
  <c r="P9" i="9"/>
  <c r="O9" i="9"/>
  <c r="N9" i="9"/>
  <c r="K9" i="9"/>
  <c r="I10" i="9"/>
  <c r="I11" i="9"/>
  <c r="I9" i="9"/>
  <c r="G9" i="9"/>
  <c r="F9" i="9"/>
  <c r="E9" i="9"/>
  <c r="C9" i="9"/>
  <c r="B15" i="9"/>
  <c r="B18" i="9"/>
  <c r="B21" i="9"/>
  <c r="B24" i="9"/>
  <c r="B27" i="9"/>
  <c r="B30" i="9"/>
  <c r="B33" i="9"/>
  <c r="B36" i="9"/>
  <c r="B39" i="9"/>
  <c r="B42" i="9"/>
  <c r="B45" i="9"/>
  <c r="B48" i="9"/>
  <c r="B51" i="9"/>
  <c r="B54" i="9"/>
  <c r="B57" i="9"/>
  <c r="B60" i="9"/>
  <c r="B63" i="9"/>
  <c r="B66" i="9"/>
  <c r="B69" i="9"/>
  <c r="B72" i="9"/>
  <c r="B75" i="9"/>
  <c r="B78" i="9"/>
  <c r="B81" i="9"/>
  <c r="B84" i="9"/>
  <c r="B87" i="9"/>
  <c r="B90" i="9"/>
  <c r="B93" i="9"/>
  <c r="B96" i="9"/>
  <c r="B99" i="9"/>
  <c r="B12" i="9"/>
  <c r="B9" i="9"/>
  <c r="J75" i="8"/>
  <c r="J76" i="8"/>
  <c r="J77" i="8"/>
  <c r="J78" i="8"/>
  <c r="J79" i="8"/>
  <c r="J80" i="8"/>
  <c r="J81" i="8"/>
  <c r="J82" i="8"/>
  <c r="J83" i="8"/>
  <c r="J84" i="8"/>
  <c r="J85" i="8"/>
  <c r="J86" i="8"/>
  <c r="J87" i="8"/>
  <c r="J88" i="8"/>
  <c r="J89" i="8"/>
  <c r="J90" i="8"/>
  <c r="J91" i="8"/>
  <c r="J92" i="8"/>
  <c r="J93" i="8"/>
  <c r="J94" i="8"/>
  <c r="J95" i="8"/>
  <c r="J96" i="8"/>
  <c r="J97" i="8"/>
  <c r="J98" i="8"/>
  <c r="J99" i="8"/>
  <c r="J100" i="8"/>
  <c r="J101" i="8"/>
  <c r="H75" i="8"/>
  <c r="H78" i="8"/>
  <c r="H81" i="8"/>
  <c r="H84" i="8"/>
  <c r="H87" i="8"/>
  <c r="H90" i="8"/>
  <c r="H93" i="8"/>
  <c r="H96" i="8"/>
  <c r="H99" i="8"/>
  <c r="G75" i="8"/>
  <c r="G78" i="8"/>
  <c r="G81" i="8"/>
  <c r="G84" i="8"/>
  <c r="G87" i="8"/>
  <c r="G90" i="8"/>
  <c r="G93" i="8"/>
  <c r="G96" i="8"/>
  <c r="G99" i="8"/>
  <c r="F75" i="8"/>
  <c r="F78" i="8"/>
  <c r="F81" i="8"/>
  <c r="F84" i="8"/>
  <c r="F87" i="8"/>
  <c r="F90" i="8"/>
  <c r="F93" i="8"/>
  <c r="F96" i="8"/>
  <c r="F99" i="8"/>
  <c r="E75" i="8"/>
  <c r="E78" i="8"/>
  <c r="E81" i="8"/>
  <c r="E84" i="8"/>
  <c r="E87" i="8"/>
  <c r="E90" i="8"/>
  <c r="E93" i="8"/>
  <c r="E96" i="8"/>
  <c r="E99" i="8"/>
  <c r="D75" i="8"/>
  <c r="D76" i="8"/>
  <c r="D77" i="8"/>
  <c r="D78" i="8"/>
  <c r="D79" i="8"/>
  <c r="D80" i="8"/>
  <c r="D81" i="8"/>
  <c r="D82" i="8"/>
  <c r="D83" i="8"/>
  <c r="D84" i="8"/>
  <c r="D85" i="8"/>
  <c r="D86" i="8"/>
  <c r="D87" i="8"/>
  <c r="D88" i="8"/>
  <c r="D89" i="8"/>
  <c r="D90" i="8"/>
  <c r="D91" i="8"/>
  <c r="D92" i="8"/>
  <c r="D93" i="8"/>
  <c r="D94" i="8"/>
  <c r="D95" i="8"/>
  <c r="D96" i="8"/>
  <c r="D97" i="8"/>
  <c r="D98" i="8"/>
  <c r="D99" i="8"/>
  <c r="D100" i="8"/>
  <c r="D101" i="8"/>
  <c r="C75" i="8"/>
  <c r="C76" i="8"/>
  <c r="C77" i="8"/>
  <c r="C78" i="8"/>
  <c r="C79" i="8"/>
  <c r="C80" i="8"/>
  <c r="C81" i="8"/>
  <c r="C82" i="8"/>
  <c r="C83" i="8"/>
  <c r="C84" i="8"/>
  <c r="C85" i="8"/>
  <c r="C86" i="8"/>
  <c r="C87" i="8"/>
  <c r="C88" i="8"/>
  <c r="C89" i="8"/>
  <c r="C90" i="8"/>
  <c r="C91" i="8"/>
  <c r="C92" i="8"/>
  <c r="C93" i="8"/>
  <c r="C94" i="8"/>
  <c r="C95" i="8"/>
  <c r="C96" i="8"/>
  <c r="C97" i="8"/>
  <c r="C98" i="8"/>
  <c r="C99" i="8"/>
  <c r="C100" i="8"/>
  <c r="C101" i="8"/>
  <c r="B75" i="8"/>
  <c r="B78" i="8"/>
  <c r="B81" i="8"/>
  <c r="B84" i="8"/>
  <c r="B87" i="8"/>
  <c r="B90" i="8"/>
  <c r="B93" i="8"/>
  <c r="B96" i="8"/>
  <c r="B99" i="8"/>
  <c r="N99" i="4"/>
  <c r="N78" i="4"/>
  <c r="N84" i="4"/>
  <c r="N93" i="4"/>
  <c r="N87" i="4"/>
  <c r="N96" i="4"/>
  <c r="U96" i="4"/>
  <c r="V96" i="4"/>
  <c r="U93" i="4"/>
  <c r="V93" i="4"/>
  <c r="U87" i="4"/>
  <c r="V87" i="4"/>
  <c r="U84" i="4"/>
  <c r="V84" i="4"/>
  <c r="U78" i="4"/>
  <c r="V78" i="4"/>
  <c r="U99" i="4"/>
  <c r="V99" i="4"/>
  <c r="I99" i="8"/>
  <c r="K99" i="8"/>
  <c r="N90" i="4"/>
  <c r="N81" i="4"/>
  <c r="N75" i="4"/>
  <c r="F5" i="9"/>
  <c r="E6" i="9"/>
  <c r="A6" i="9"/>
  <c r="R5" i="9"/>
  <c r="E5" i="9"/>
  <c r="C5" i="9"/>
  <c r="A5" i="9"/>
  <c r="H96" i="9"/>
  <c r="I96" i="8"/>
  <c r="K96" i="8"/>
  <c r="I93" i="8"/>
  <c r="K93" i="8"/>
  <c r="H93" i="9"/>
  <c r="U90" i="4"/>
  <c r="V90" i="4"/>
  <c r="H87" i="9"/>
  <c r="I87" i="8"/>
  <c r="K87" i="8"/>
  <c r="H84" i="9"/>
  <c r="I84" i="8"/>
  <c r="K84" i="8"/>
  <c r="U81" i="4"/>
  <c r="V81" i="4"/>
  <c r="I78" i="8"/>
  <c r="K78" i="8"/>
  <c r="H78" i="9"/>
  <c r="U75" i="4"/>
  <c r="V75" i="4"/>
  <c r="H99" i="9"/>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H27" i="8"/>
  <c r="H30" i="8"/>
  <c r="H33" i="8"/>
  <c r="H36" i="8"/>
  <c r="H39" i="8"/>
  <c r="H42" i="8"/>
  <c r="H45" i="8"/>
  <c r="H48" i="8"/>
  <c r="H51" i="8"/>
  <c r="H54" i="8"/>
  <c r="H57" i="8"/>
  <c r="H60" i="8"/>
  <c r="H63" i="8"/>
  <c r="H66" i="8"/>
  <c r="H69" i="8"/>
  <c r="H72" i="8"/>
  <c r="G27" i="8"/>
  <c r="G30" i="8"/>
  <c r="G33" i="8"/>
  <c r="G36" i="8"/>
  <c r="G39" i="8"/>
  <c r="G42" i="8"/>
  <c r="G45" i="8"/>
  <c r="G48" i="8"/>
  <c r="G51" i="8"/>
  <c r="G54" i="8"/>
  <c r="G57" i="8"/>
  <c r="G60" i="8"/>
  <c r="G63" i="8"/>
  <c r="G66" i="8"/>
  <c r="G69" i="8"/>
  <c r="G72" i="8"/>
  <c r="F27" i="8"/>
  <c r="F30" i="8"/>
  <c r="F33" i="8"/>
  <c r="F36" i="8"/>
  <c r="F39" i="8"/>
  <c r="F42" i="8"/>
  <c r="F45" i="8"/>
  <c r="F48" i="8"/>
  <c r="F51" i="8"/>
  <c r="F54" i="8"/>
  <c r="F57" i="8"/>
  <c r="F60" i="8"/>
  <c r="F63" i="8"/>
  <c r="F66" i="8"/>
  <c r="F69" i="8"/>
  <c r="F72" i="8"/>
  <c r="E27" i="8"/>
  <c r="E30" i="8"/>
  <c r="E33" i="8"/>
  <c r="E36" i="8"/>
  <c r="E39" i="8"/>
  <c r="E42" i="8"/>
  <c r="E45" i="8"/>
  <c r="E48" i="8"/>
  <c r="E51" i="8"/>
  <c r="E54" i="8"/>
  <c r="E57" i="8"/>
  <c r="E60" i="8"/>
  <c r="E63" i="8"/>
  <c r="E66" i="8"/>
  <c r="E69" i="8"/>
  <c r="E72"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27" i="8"/>
  <c r="C28" i="8"/>
  <c r="C29" i="8"/>
  <c r="C30" i="8"/>
  <c r="C31" i="8"/>
  <c r="C32" i="8"/>
  <c r="C33" i="8"/>
  <c r="C34" i="8"/>
  <c r="C35" i="8"/>
  <c r="C36" i="8"/>
  <c r="C37" i="8"/>
  <c r="C38" i="8"/>
  <c r="C39" i="8"/>
  <c r="C40" i="8"/>
  <c r="B27" i="8"/>
  <c r="B30" i="8"/>
  <c r="B33" i="8"/>
  <c r="B36" i="8"/>
  <c r="B39" i="8"/>
  <c r="B42" i="8"/>
  <c r="B45" i="8"/>
  <c r="B48" i="8"/>
  <c r="B51" i="8"/>
  <c r="B54" i="8"/>
  <c r="B57" i="8"/>
  <c r="B60" i="8"/>
  <c r="B63" i="8"/>
  <c r="B66" i="8"/>
  <c r="B69" i="8"/>
  <c r="B72" i="8"/>
  <c r="N12" i="4"/>
  <c r="N15" i="4"/>
  <c r="N21" i="4"/>
  <c r="N24" i="4"/>
  <c r="N27" i="4"/>
  <c r="N30" i="4"/>
  <c r="N42" i="4"/>
  <c r="N45" i="4"/>
  <c r="N57" i="4"/>
  <c r="N63" i="4"/>
  <c r="M9" i="4"/>
  <c r="C10" i="8"/>
  <c r="C11" i="8"/>
  <c r="C12" i="8"/>
  <c r="C13" i="8"/>
  <c r="C14" i="8"/>
  <c r="C15" i="8"/>
  <c r="C16" i="8"/>
  <c r="C17" i="8"/>
  <c r="C18" i="8"/>
  <c r="C19" i="8"/>
  <c r="C20" i="8"/>
  <c r="C21" i="8"/>
  <c r="C22" i="8"/>
  <c r="C23" i="8"/>
  <c r="C24" i="8"/>
  <c r="C25" i="8"/>
  <c r="C26" i="8"/>
  <c r="C9" i="8"/>
  <c r="B12" i="8"/>
  <c r="B15" i="8"/>
  <c r="B18" i="8"/>
  <c r="B21" i="8"/>
  <c r="B24" i="8"/>
  <c r="B9" i="8"/>
  <c r="E12" i="8"/>
  <c r="E15" i="8"/>
  <c r="E18" i="8"/>
  <c r="E21" i="8"/>
  <c r="E24" i="8"/>
  <c r="D10" i="8"/>
  <c r="D11" i="8"/>
  <c r="D12" i="8"/>
  <c r="D13" i="8"/>
  <c r="D14" i="8"/>
  <c r="D15" i="8"/>
  <c r="D16" i="8"/>
  <c r="D17" i="8"/>
  <c r="D18" i="8"/>
  <c r="D19" i="8"/>
  <c r="D20" i="8"/>
  <c r="D21" i="8"/>
  <c r="D22" i="8"/>
  <c r="D23" i="8"/>
  <c r="D24" i="8"/>
  <c r="D25" i="8"/>
  <c r="D26" i="8"/>
  <c r="D9" i="8"/>
  <c r="E9" i="8"/>
  <c r="Q5" i="8"/>
  <c r="H6" i="4"/>
  <c r="J6" i="8"/>
  <c r="P5" i="8"/>
  <c r="J5" i="8"/>
  <c r="G5" i="8"/>
  <c r="F5" i="8"/>
  <c r="AC1048532" i="4"/>
  <c r="AC1048531" i="4"/>
  <c r="AC1048530" i="4"/>
  <c r="AC1048529" i="4"/>
  <c r="AC1048528" i="4"/>
  <c r="AC1048527" i="4"/>
  <c r="AC1048526" i="4"/>
  <c r="AC1048525" i="4"/>
  <c r="AG1048523" i="4"/>
  <c r="AG1048522" i="4"/>
  <c r="AG1048521" i="4"/>
  <c r="AG1048520" i="4"/>
  <c r="AG1048519" i="4"/>
  <c r="AG1048518" i="4"/>
  <c r="AG1048517" i="4"/>
  <c r="AG1048516" i="4"/>
  <c r="AG1048515" i="4"/>
  <c r="AG1048514" i="4"/>
  <c r="AF1048526" i="4"/>
  <c r="AF1048525" i="4"/>
  <c r="AF1048524" i="4"/>
  <c r="AF1048523" i="4"/>
  <c r="AF1048522" i="4"/>
  <c r="AF1048521" i="4"/>
  <c r="AF1048520" i="4"/>
  <c r="AF1048519" i="4"/>
  <c r="AF1048518" i="4"/>
  <c r="AF1048517" i="4"/>
  <c r="AE1048534" i="4"/>
  <c r="AE1048533" i="4"/>
  <c r="AE1048532" i="4"/>
  <c r="AE1048531" i="4"/>
  <c r="AE1048530" i="4"/>
  <c r="AE1048529" i="4"/>
  <c r="AE1048528" i="4"/>
  <c r="AE1048527" i="4"/>
  <c r="AE1048526" i="4"/>
  <c r="AE1048525" i="4"/>
  <c r="AD1048523" i="4"/>
  <c r="AD1048522" i="4"/>
  <c r="AD1048521" i="4"/>
  <c r="AD1048520" i="4"/>
  <c r="AD1048519" i="4"/>
  <c r="AD1048518" i="4"/>
  <c r="AD1048517" i="4"/>
  <c r="AD1048516" i="4"/>
  <c r="AD1048515" i="4"/>
  <c r="AD1048514" i="4"/>
  <c r="AC1048524" i="4"/>
  <c r="AC1048523" i="4"/>
  <c r="AC1048522" i="4"/>
  <c r="AC1048521" i="4"/>
  <c r="AC1048520" i="4"/>
  <c r="AC1048519" i="4"/>
  <c r="AC1048518" i="4"/>
  <c r="AC1048517" i="4"/>
  <c r="AC1048516" i="4"/>
  <c r="AC1048515" i="4"/>
  <c r="AB1048523" i="4"/>
  <c r="AB1048522" i="4"/>
  <c r="AB1048521" i="4"/>
  <c r="AB1048520" i="4"/>
  <c r="AB1048519" i="4"/>
  <c r="AB1048518" i="4"/>
  <c r="AB1048517" i="4"/>
  <c r="AB1048516" i="4"/>
  <c r="AB1048515" i="4"/>
  <c r="AB1048514" i="4"/>
  <c r="Z1048522" i="4"/>
  <c r="Z1048527" i="4"/>
  <c r="Z1048521" i="4"/>
  <c r="Z1048528" i="4"/>
  <c r="Z1048519" i="4"/>
  <c r="Z1048523" i="4"/>
  <c r="Z1048525" i="4"/>
  <c r="Z1048524" i="4"/>
  <c r="Z1048526" i="4"/>
  <c r="Z1048520" i="4"/>
  <c r="Y1048521" i="4"/>
  <c r="Y1048520" i="4"/>
  <c r="Y1048519" i="4"/>
  <c r="Z1048518" i="4"/>
  <c r="AE1048524" i="4"/>
  <c r="Y1048529" i="4"/>
  <c r="Z1048517" i="4"/>
  <c r="Y1048528" i="4"/>
  <c r="AE1048523" i="4"/>
  <c r="Z1048516" i="4"/>
  <c r="AE1048522" i="4"/>
  <c r="Y1048527" i="4"/>
  <c r="AE1048521" i="4"/>
  <c r="Y1048526" i="4"/>
  <c r="AE1048520" i="4"/>
  <c r="AF1048516" i="4"/>
  <c r="AE1048519" i="4"/>
  <c r="Y1048525" i="4"/>
  <c r="Y1048524" i="4"/>
  <c r="AD1048513" i="4"/>
  <c r="AE1048518" i="4"/>
  <c r="Y1048517" i="4"/>
  <c r="AE1048517" i="4"/>
  <c r="AF1048515" i="4"/>
  <c r="Z1048515" i="4"/>
  <c r="AB1048513" i="4"/>
  <c r="AC1048514" i="4"/>
  <c r="Z1048514" i="4"/>
  <c r="AG1048513" i="4"/>
  <c r="AF1048514" i="4"/>
  <c r="Z1048513" i="4"/>
  <c r="Y1048516" i="4"/>
  <c r="Y1048523" i="4"/>
  <c r="AF1048513" i="4"/>
  <c r="AE1048516" i="4"/>
  <c r="AC1048513" i="4"/>
  <c r="Y1048515" i="4"/>
  <c r="AE1048515" i="4"/>
  <c r="AE1048514" i="4"/>
  <c r="AE1048513" i="4"/>
  <c r="Y1048514" i="4"/>
  <c r="Y1048513" i="4"/>
  <c r="Z1048505" i="4"/>
  <c r="Z1048507" i="4"/>
  <c r="Y1048505" i="4"/>
  <c r="J10" i="8"/>
  <c r="J11" i="8"/>
  <c r="J12" i="8"/>
  <c r="J13" i="8"/>
  <c r="J14" i="8"/>
  <c r="J15" i="8"/>
  <c r="J16" i="8"/>
  <c r="J17" i="8"/>
  <c r="J18" i="8"/>
  <c r="J19" i="8"/>
  <c r="J20" i="8"/>
  <c r="J21" i="8"/>
  <c r="J22" i="8"/>
  <c r="J23" i="8"/>
  <c r="J24" i="8"/>
  <c r="J25" i="8"/>
  <c r="J26" i="8"/>
  <c r="H12" i="8"/>
  <c r="H15" i="8"/>
  <c r="H18" i="8"/>
  <c r="H21" i="8"/>
  <c r="H24" i="8"/>
  <c r="G12" i="8"/>
  <c r="G15" i="8"/>
  <c r="G18" i="8"/>
  <c r="G21" i="8"/>
  <c r="G24" i="8"/>
  <c r="F15" i="8"/>
  <c r="F18" i="8"/>
  <c r="F21" i="8"/>
  <c r="F24" i="8"/>
  <c r="H9" i="8"/>
  <c r="G9" i="8"/>
  <c r="A6" i="8"/>
  <c r="A5" i="8"/>
  <c r="J9" i="8"/>
  <c r="I90" i="8"/>
  <c r="K90" i="8"/>
  <c r="H90" i="9"/>
  <c r="I81" i="8"/>
  <c r="K81" i="8"/>
  <c r="H81" i="9"/>
  <c r="I75" i="8"/>
  <c r="K75" i="8"/>
  <c r="H75" i="9"/>
  <c r="U63" i="4"/>
  <c r="V63" i="4"/>
  <c r="U57" i="4"/>
  <c r="V57" i="4"/>
  <c r="U45" i="4"/>
  <c r="V45" i="4"/>
  <c r="U42" i="4"/>
  <c r="V42" i="4"/>
  <c r="U30" i="4"/>
  <c r="V30" i="4"/>
  <c r="U27" i="4"/>
  <c r="V27" i="4"/>
  <c r="U24" i="4"/>
  <c r="V24" i="4"/>
  <c r="H24" i="9"/>
  <c r="U21" i="4"/>
  <c r="V21" i="4"/>
  <c r="I21" i="8"/>
  <c r="K21" i="8"/>
  <c r="U15" i="4"/>
  <c r="V15" i="4"/>
  <c r="U12" i="4"/>
  <c r="V12" i="4"/>
  <c r="N72" i="4"/>
  <c r="N51" i="4"/>
  <c r="N60" i="4"/>
  <c r="N66" i="4"/>
  <c r="N69" i="4"/>
  <c r="N54" i="4"/>
  <c r="N48" i="4"/>
  <c r="N39" i="4"/>
  <c r="N36" i="4"/>
  <c r="N33" i="4"/>
  <c r="N18" i="4"/>
  <c r="N9" i="4"/>
  <c r="U9" i="4"/>
  <c r="V9" i="4"/>
  <c r="U72" i="4"/>
  <c r="V72" i="4"/>
  <c r="U69" i="4"/>
  <c r="V69" i="4"/>
  <c r="U66" i="4"/>
  <c r="V66" i="4"/>
  <c r="I63" i="8"/>
  <c r="K63" i="8"/>
  <c r="H63" i="9"/>
  <c r="U60" i="4"/>
  <c r="V60" i="4"/>
  <c r="I60" i="8"/>
  <c r="K60" i="8"/>
  <c r="I57" i="8"/>
  <c r="K57" i="8"/>
  <c r="H57" i="9"/>
  <c r="U54" i="4"/>
  <c r="V54" i="4"/>
  <c r="U51" i="4"/>
  <c r="V51" i="4"/>
  <c r="U48" i="4"/>
  <c r="V48" i="4"/>
  <c r="I45" i="8"/>
  <c r="K45" i="8"/>
  <c r="H45" i="9"/>
  <c r="I42" i="8"/>
  <c r="K42" i="8"/>
  <c r="H42" i="9"/>
  <c r="U39" i="4"/>
  <c r="V39" i="4"/>
  <c r="U36" i="4"/>
  <c r="V36" i="4"/>
  <c r="U33" i="4"/>
  <c r="V33" i="4"/>
  <c r="I33" i="8"/>
  <c r="K33" i="8"/>
  <c r="H30" i="9"/>
  <c r="I30" i="8"/>
  <c r="K30" i="8"/>
  <c r="I27" i="8"/>
  <c r="K27" i="8"/>
  <c r="H27" i="9"/>
  <c r="I24" i="8"/>
  <c r="K24" i="8"/>
  <c r="H21" i="9"/>
  <c r="U18" i="4"/>
  <c r="V18" i="4"/>
  <c r="H15" i="9"/>
  <c r="I15" i="8"/>
  <c r="K15" i="8"/>
  <c r="I12" i="8"/>
  <c r="K12" i="8"/>
  <c r="H12" i="9"/>
  <c r="I9" i="8"/>
  <c r="K9" i="8"/>
  <c r="H9" i="9"/>
  <c r="I72" i="8"/>
  <c r="K72" i="8"/>
  <c r="H72" i="9"/>
  <c r="I69" i="8"/>
  <c r="K69" i="8"/>
  <c r="H69" i="9"/>
  <c r="H66" i="9"/>
  <c r="I66" i="8"/>
  <c r="K66" i="8"/>
  <c r="H60" i="9"/>
  <c r="I54" i="8"/>
  <c r="K54" i="8"/>
  <c r="H54" i="9"/>
  <c r="H51" i="9"/>
  <c r="I51" i="8"/>
  <c r="K51" i="8"/>
  <c r="H48" i="9"/>
  <c r="I48" i="8"/>
  <c r="K48" i="8"/>
  <c r="I39" i="8"/>
  <c r="K39" i="8"/>
  <c r="H39" i="9"/>
  <c r="I36" i="8"/>
  <c r="K36" i="8"/>
  <c r="H36" i="9"/>
  <c r="H33" i="9"/>
  <c r="I18" i="8"/>
  <c r="K18" i="8"/>
  <c r="H18" i="9"/>
</calcChain>
</file>

<file path=xl/sharedStrings.xml><?xml version="1.0" encoding="utf-8"?>
<sst xmlns="http://schemas.openxmlformats.org/spreadsheetml/2006/main" count="2006" uniqueCount="980">
  <si>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</si>
  <si>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</si>
  <si>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</si>
  <si>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</si>
  <si>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</si>
  <si>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</si>
  <si>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</si>
  <si>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</si>
  <si>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</si>
  <si>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</si>
  <si>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</si>
  <si>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</si>
  <si>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</si>
  <si>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ACCIÓN DURANTE (Contingencia)</t>
  </si>
  <si>
    <t>ACCIÓN DESPUÉS (Recuperación)</t>
  </si>
  <si>
    <t>Periodicidad del control</t>
  </si>
  <si>
    <t>Tipo de control</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</si>
  <si>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</si>
  <si>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</si>
  <si>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</si>
  <si>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</si>
  <si>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</si>
  <si>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</si>
  <si>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</si>
  <si>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</si>
  <si>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</si>
  <si>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</si>
  <si>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</si>
  <si>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</si>
  <si>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</si>
  <si>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</si>
  <si>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</si>
  <si>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</si>
  <si>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</si>
  <si>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</si>
  <si>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</si>
  <si>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Economicos</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</si>
  <si>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</si>
  <si>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</si>
  <si>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</si>
  <si>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</si>
  <si>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</si>
  <si>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</si>
  <si>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</si>
  <si>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</si>
  <si>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</si>
  <si>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</si>
  <si>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</si>
  <si>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</si>
  <si>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</si>
  <si>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 xml:space="preserve">PRIORIDAD
INICIAL </t>
  </si>
  <si>
    <t>FECHA ACTUALIZACIÓN</t>
  </si>
  <si>
    <t>No</t>
  </si>
  <si>
    <t>No.</t>
  </si>
  <si>
    <t>CAUSA</t>
  </si>
  <si>
    <t>Seguimiento al Mapa de riesgos</t>
  </si>
  <si>
    <t xml:space="preserve">Página </t>
  </si>
  <si>
    <t>Código</t>
  </si>
  <si>
    <t xml:space="preserve">INSTRUCTIVO METODOLOGÍA ADMINISTRACIÓN DE RIESGOS </t>
  </si>
  <si>
    <t>SISTEMA DE GESTIÓN DE CALIDAD</t>
  </si>
  <si>
    <t>TIPO</t>
  </si>
  <si>
    <t>VULNERABILIDAD</t>
  </si>
  <si>
    <t>ACCIÓN</t>
  </si>
  <si>
    <t>CLASE</t>
  </si>
  <si>
    <t>VALORACIÓN</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</si>
  <si>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</si>
  <si>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</si>
  <si>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</si>
  <si>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</si>
  <si>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</si>
  <si>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</si>
  <si>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</si>
  <si>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</si>
  <si>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</si>
  <si>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</si>
  <si>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</si>
  <si>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</si>
  <si>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</si>
  <si>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</si>
  <si>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LEVE
Riesgos con calificación inferior o igual a 3</t>
  </si>
  <si>
    <t>CONTROL EXISTENTE
(Máximo 3 controles)</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</si>
  <si>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</si>
  <si>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</si>
  <si>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</si>
  <si>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</si>
  <si>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</si>
  <si>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</si>
  <si>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</si>
  <si>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</si>
  <si>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</si>
  <si>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</si>
  <si>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</si>
  <si>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</si>
  <si>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</si>
  <si>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</si>
  <si>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</si>
  <si>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</si>
  <si>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</si>
  <si>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</si>
  <si>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</si>
  <si>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</si>
  <si>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</si>
  <si>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</si>
  <si>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</si>
  <si>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IMPACTO: </t>
    </r>
    <r>
      <rPr>
        <sz val="8"/>
        <rFont val="Calibri"/>
        <family val="2"/>
        <scheme val="minor"/>
      </rPr>
      <t>Forma en la cual el riesgo afecta los resultados del proceso.</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</si>
  <si>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</si>
  <si>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</si>
  <si>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</si>
  <si>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</si>
  <si>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</si>
  <si>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</si>
  <si>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</si>
  <si>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</si>
  <si>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</si>
  <si>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</si>
  <si>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</si>
  <si>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r>
      <t>Tipo de riesgo
(Descriptor)</t>
    </r>
    <r>
      <rPr>
        <sz val="8"/>
        <color theme="1"/>
        <rFont val="Arial"/>
        <family val="2"/>
      </rPr>
      <t xml:space="preserve"> </t>
    </r>
  </si>
  <si>
    <t>Estratégico</t>
  </si>
  <si>
    <t>Imagen</t>
  </si>
  <si>
    <t>Financiero</t>
  </si>
  <si>
    <t>Contable</t>
  </si>
  <si>
    <t>Cumplimiento</t>
  </si>
  <si>
    <t>Tecnología</t>
  </si>
  <si>
    <t>Información</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</si>
  <si>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</si>
  <si>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</si>
  <si>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</si>
  <si>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</si>
  <si>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</si>
  <si>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</si>
  <si>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</si>
  <si>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</si>
  <si>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</si>
  <si>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</si>
  <si>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</si>
  <si>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</si>
  <si>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</si>
  <si>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</si>
  <si>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</si>
  <si>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la imagen a Nivel Nacional y/o Internacional</t>
  </si>
  <si>
    <t>Afecta los recursos de la entidad en más del 5%</t>
  </si>
  <si>
    <t>Estados financieros que no reflejan la situación de la entidad/ Dictamen de abstención por la CGR</t>
  </si>
  <si>
    <t>Afecta los DDHH de más de 5 miembros de la comunidad universitaria/ se viola un derecho fundamental</t>
  </si>
  <si>
    <t>Afecta la operación de un proceso / Medio día</t>
  </si>
  <si>
    <t>Afecta a todos los funcionarios de la institución/ Se presenta accidente sin lesiones graves</t>
  </si>
  <si>
    <t>Genera impactos ambientales que afectan a la Institución</t>
  </si>
  <si>
    <t>BAJA</t>
  </si>
  <si>
    <t>Afecta la imagen a Nivel institucional</t>
  </si>
  <si>
    <t>Afecta un trámite o servicio</t>
  </si>
  <si>
    <t>N/A</t>
  </si>
  <si>
    <t>Afecta a los funcionarios de un proceso/se presenta un incidente que no implica lesiones</t>
  </si>
  <si>
    <t>No existe afectación a los DDHH, pero se presenta una situación que podría desencadenar la vulneración</t>
  </si>
  <si>
    <t>TABLA 2. ANÁLISIS DE PROBABILIDAD</t>
  </si>
  <si>
    <t>Tipo de 
riesgo</t>
  </si>
  <si>
    <t>Probabilidad</t>
  </si>
  <si>
    <t>Nivel</t>
  </si>
  <si>
    <t xml:space="preserve"> 5 o más veces en la vigencia</t>
  </si>
  <si>
    <t>Ha ocurrido en los últimos 3 años</t>
  </si>
  <si>
    <t>Más de 3 veces en la vigencia</t>
  </si>
  <si>
    <t>3 a 4 veces en la vigencia</t>
  </si>
  <si>
    <t>2 veces al semestre</t>
  </si>
  <si>
    <t>Ha ocurrido en los últimos 2 años</t>
  </si>
  <si>
    <t>2 veces en la vigencia</t>
  </si>
  <si>
    <t>Menos de 3 veces en la vigencia</t>
  </si>
  <si>
    <t>1 vez al semestre</t>
  </si>
  <si>
    <t xml:space="preserve">       Impacto </t>
  </si>
  <si>
    <t>ALTO</t>
  </si>
  <si>
    <t>MEDIO</t>
  </si>
  <si>
    <t>BAJO</t>
  </si>
  <si>
    <t xml:space="preserve"> Imagen</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</si>
  <si>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</si>
  <si>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</si>
  <si>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</si>
  <si>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</si>
  <si>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</si>
  <si>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</si>
  <si>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</si>
  <si>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</si>
  <si>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</si>
  <si>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</si>
  <si>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</si>
  <si>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</si>
  <si>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</si>
  <si>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</si>
  <si>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</si>
  <si>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</si>
  <si>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</si>
  <si>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OSCAR ARANGO GAVIRIA</t>
  </si>
  <si>
    <t>FERNANDO NOREÑA JARAMILLO</t>
  </si>
  <si>
    <t>UNIDAD</t>
  </si>
  <si>
    <t>RECTORÍA</t>
  </si>
  <si>
    <t>JURIDICA</t>
  </si>
  <si>
    <t>PLANEACIÓN</t>
  </si>
  <si>
    <t>COMUNICACIONES</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</si>
  <si>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</si>
  <si>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</si>
  <si>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</si>
  <si>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</si>
  <si>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</si>
  <si>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</si>
  <si>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</si>
  <si>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</si>
  <si>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</si>
  <si>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</si>
  <si>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UNIVIRTUAL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</si>
  <si>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</si>
  <si>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</si>
  <si>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</si>
  <si>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</si>
  <si>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</si>
  <si>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</si>
  <si>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</si>
  <si>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</si>
  <si>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</si>
  <si>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</si>
  <si>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</si>
  <si>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</si>
  <si>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</si>
  <si>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</si>
  <si>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RODOLFO CABRALES VEGA</t>
  </si>
  <si>
    <t>ALBERTO OCMAPO VALENCIA</t>
  </si>
  <si>
    <t>WILSON ARENAS VALENCIA</t>
  </si>
  <si>
    <t>JOSE REINALDO MARIN BETANCUR</t>
  </si>
  <si>
    <t>JUAN HUMBERTO GALLEGO RAMIREZ</t>
  </si>
  <si>
    <t>JORGE IVAN QUINTERO SAAVEDRA</t>
  </si>
  <si>
    <t>LUIS GONZAGA GUTIERREZ LOPEZ</t>
  </si>
  <si>
    <t>HUGO ARMANDO GALLEGO BECERRA</t>
  </si>
  <si>
    <t>JULIETA HENAO BONILLA</t>
  </si>
  <si>
    <t>ENIS PAOLA GARCIA GARCIA</t>
  </si>
  <si>
    <t>CONTROL_INTERNO_DISCIPLINARIO</t>
  </si>
  <si>
    <t>RELACIONES_INTERNACIONALES</t>
  </si>
  <si>
    <t>SECRETARIA_GENERAL</t>
  </si>
  <si>
    <t>GESTIÓN_DE_DOCUMENTOS</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</si>
  <si>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</si>
  <si>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</si>
  <si>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</si>
  <si>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</si>
  <si>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</si>
  <si>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</si>
  <si>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</si>
  <si>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</si>
  <si>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</si>
  <si>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FACULTAD_INGENIERÍA_INDUSTRIAL</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</si>
  <si>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</si>
  <si>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</si>
  <si>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</si>
  <si>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</si>
  <si>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</si>
  <si>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</si>
  <si>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</si>
  <si>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</si>
  <si>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</si>
  <si>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</si>
  <si>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</si>
  <si>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</si>
  <si>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</si>
  <si>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</si>
  <si>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</si>
  <si>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</si>
  <si>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</si>
  <si>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</si>
  <si>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</si>
  <si>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</si>
  <si>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</si>
  <si>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</si>
  <si>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</si>
  <si>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</si>
  <si>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</si>
  <si>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</si>
  <si>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</si>
  <si>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</si>
  <si>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</si>
  <si>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</si>
  <si>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</si>
  <si>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OBJETIVO (PROCESO) / ALCANCE OBJETIVO PDI</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</si>
  <si>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</si>
  <si>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</si>
  <si>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</si>
  <si>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</si>
  <si>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</si>
  <si>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</si>
  <si>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</si>
  <si>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</si>
  <si>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</si>
  <si>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</si>
  <si>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</si>
  <si>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</si>
  <si>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</si>
  <si>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</si>
  <si>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t>El riesgo residual resulta de cruzar el resultado de la matriz de riesgo inherente con la evaluación de los controles asociados al riesgo identificado</t>
  </si>
  <si>
    <t>La calificación del control resulta del promedio de la evaluación de los controles asociados al riesgo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</si>
  <si>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</si>
  <si>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</si>
  <si>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</si>
  <si>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</si>
  <si>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</si>
  <si>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</si>
  <si>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</si>
  <si>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</si>
  <si>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</si>
  <si>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</si>
  <si>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</si>
  <si>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</si>
  <si>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</si>
  <si>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</si>
  <si>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GRAVE
Riesgos con calificación superior o igual a 20</t>
  </si>
  <si>
    <t>MODERADO
Riesgos con calificación entre 4 y 18</t>
  </si>
  <si>
    <t>Seguridad y Salud en el trabajo</t>
  </si>
  <si>
    <t>Se relacionan con el manejo de los recursos monetarios  respecto al presupuesto de la Universidad</t>
  </si>
  <si>
    <t>Afecta el cumplimiento de la misión, de los fines y objetivos establecidos en el PDI</t>
  </si>
  <si>
    <t>Afecta la operación de la Institución
 / Más de 1 día</t>
  </si>
  <si>
    <t>Intervención por parte del Ministerio de Educación Nacional o cualquier otro organo de control o supervisión, Sanción penal / Fallos judiciales en contra de los intereses de la Universidad</t>
  </si>
  <si>
    <t>Afecta los SI de la institución / Mas de 5 horas</t>
  </si>
  <si>
    <t>Afecta la información sensible (Reservada y clasificada)</t>
  </si>
  <si>
    <t>Ocasiona delitos  contra  la  
administración pública /
ocasiona detrimentro patrimonial</t>
  </si>
  <si>
    <t>Afecta a toda la comunidad universitaria/
Se presenta un accidente con lesiones graves o muerte</t>
  </si>
  <si>
    <t xml:space="preserve">Genera impactos ambientales que afectan a la  zona de influencia de la Universidad </t>
  </si>
  <si>
    <t>MEIDIA-ALTA</t>
  </si>
  <si>
    <t>Afecta el cumplimiento de los Macroprocesos y/o  objetivos institucionales</t>
  </si>
  <si>
    <t>Afecta la imagen a Nivel Regional</t>
  </si>
  <si>
    <t>Afecta la operación de la Institución
 / Medio día</t>
  </si>
  <si>
    <t>Afecta los recursos de la entidad entre el  4% y 5%</t>
  </si>
  <si>
    <t>Estados financieros con observaciones que no afectan la situación de la entidad
/ Dictamen con salvedades por la CGR</t>
  </si>
  <si>
    <t>Fallos fiscales o disciplinarios /
Procesos judiciales en contra de los intereses de la Universidad</t>
  </si>
  <si>
    <t>Afecta los SI de un proceso / Menos de 4 horas</t>
  </si>
  <si>
    <t>Afecta la información Institucional (Clasificada)</t>
  </si>
  <si>
    <t xml:space="preserve"> Ocasiona faltas gravísimas o faltas graves</t>
  </si>
  <si>
    <t>Afecta los DDHH de más de 5 miembros de la comunidad universitaria/ se viola un derecho colectivo</t>
  </si>
  <si>
    <t>Afecta el cumplimiento de los procesos y/o los  componentes del PDI</t>
  </si>
  <si>
    <t>Afecta la imagen a Nivel  local</t>
  </si>
  <si>
    <t>Afecta la operación de un proceso / Más de 1 día</t>
  </si>
  <si>
    <t>Afecta los recursos de la entidad entre el 3% y el 4%</t>
  </si>
  <si>
    <t>Estados financieros con errores sin ninguna incidencia / Dictamen sin salvedades por la CGR, pero con más de 10 hallazgos contables</t>
  </si>
  <si>
    <t>Procesos de Responsabilidad fiscal o disciplinaria / Conciliaciones extrajudiciales</t>
  </si>
  <si>
    <t xml:space="preserve">  Afecta los SI de un proceso / Menos de 3 horas</t>
  </si>
  <si>
    <t>Afecta la información Institucional (Pública)</t>
  </si>
  <si>
    <t xml:space="preserve"> Ocasiona faltas  leves, o vulnera el Código de Ética y Buen Gobierno</t>
  </si>
  <si>
    <t>Genera impactos ambientales que afectan a más de una zona  de la Institución</t>
  </si>
  <si>
    <t>Afecta los DDHH de 2 a  5 miembros de la comunidad universitaria/ se viola un derecho colectivo</t>
  </si>
  <si>
    <t>Afecta el cumplimiento de los subproceso y/o  proyectos del PDI</t>
  </si>
  <si>
    <t>Afecta los recursos de la entidad entre el 2% y 1%</t>
  </si>
  <si>
    <t>Estados financieros con errores sin ninguna incidencia / Dictamen sin salvedades por la CGR, pero entre 5 y 10 hallazgos contables</t>
  </si>
  <si>
    <t>Indagaciones preliminares (fiscales y disciplinarias) / Incumplimiento de clausulas contractuales</t>
  </si>
  <si>
    <t xml:space="preserve">  Afecta los SI de un proceso / Menos de 2 horas</t>
  </si>
  <si>
    <t>Afecta la información del Proceso (Clasificada)</t>
  </si>
  <si>
    <t>Genera impactos ambientales que afectan a una zona determinada de la Institución</t>
  </si>
  <si>
    <t>Afecta los DDHH de menos de 1 miembro de la comunidad universitaria/ se viola un derecho colectivo</t>
  </si>
  <si>
    <t>Afecta el cumplimiento de los procedimientos y/o  planes operativos del PDI</t>
  </si>
  <si>
    <t>Afecta la imagen a Nivel unidad organizacional.</t>
  </si>
  <si>
    <t>Afecta los recursos de la entidad en menos 1%</t>
  </si>
  <si>
    <t>Estados financieros con errores sin ninguna incidencia / Dictamen sin salvedades por la CGR, pero con menos de 5 hallazgos contables</t>
  </si>
  <si>
    <t>Hallazgos sin incidencia por parte de la CGR</t>
  </si>
  <si>
    <t xml:space="preserve">  Afecta los SI de un proceso / Menos de 1 horas</t>
  </si>
  <si>
    <t>Afecta la información del Proceso
(Pública)</t>
  </si>
  <si>
    <t>5 veces al semestre</t>
  </si>
  <si>
    <t>Ha ocurrido más de una vez en los  últimos 3  años</t>
  </si>
  <si>
    <t>Ha ocurrido en los últimos 4 años</t>
  </si>
  <si>
    <t>Ha ocurrido más de una vez en los últimos (2) años</t>
  </si>
  <si>
    <t>Se ha presentado más de una vez en el último el año.</t>
  </si>
  <si>
    <t>MEIDA-ALTA</t>
  </si>
  <si>
    <t>3 y 4 veces en la vigencia</t>
  </si>
  <si>
    <t>3 a 4 veces al semestre</t>
  </si>
  <si>
    <t>Ha ocurrido mas de una vez  en los últimos 4 años</t>
  </si>
  <si>
    <t>Ha ocurrido una vez en los últimos (2) años</t>
  </si>
  <si>
    <t>Se presenta una vez en el último año.</t>
  </si>
  <si>
    <t>1 y 2 veces en la vigencia</t>
  </si>
  <si>
    <t>Ha ocurrido más de una vez en los últimos 5 años</t>
  </si>
  <si>
    <t>Ha ocurrido una (1) vez en los últimos tres (3)  años</t>
  </si>
  <si>
    <t>Se presentó una vez en los últimos 2 años</t>
  </si>
  <si>
    <t>menos de 1 en la vigencia</t>
  </si>
  <si>
    <t>Ha ocurrido una vez en los últimos 5 años</t>
  </si>
  <si>
    <t>Ha ocurrido en los últimos 1 año</t>
  </si>
  <si>
    <t>Se presentó una vez en los últimos tres 3 años</t>
  </si>
  <si>
    <t>No se ha presentado</t>
  </si>
  <si>
    <t>No se ha presentado en los últimos 5 años</t>
  </si>
  <si>
    <t>No ha ocurrido en los últimos tres (3) años</t>
  </si>
  <si>
    <t>No se ha presentado en los últimos 3 años</t>
  </si>
  <si>
    <t>FRANCISCO ANTORIO URIBE GOMEZ</t>
  </si>
  <si>
    <t>CARLOS FERNANDO CASTAÑ O MONTOYA</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</si>
  <si>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</si>
  <si>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</si>
  <si>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</si>
  <si>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</si>
  <si>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</si>
  <si>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</si>
  <si>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</si>
  <si>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</si>
  <si>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</si>
  <si>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</si>
  <si>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</si>
  <si>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SISTEMA_INTEGRAL_DE_GESTIÓN</t>
  </si>
  <si>
    <t>LABORATORIO_DE_METROOLOGIA_DE_VARIABLES_ELECTRICAS</t>
  </si>
  <si>
    <t>MARCELA BOTERO ARBELAEZ</t>
  </si>
  <si>
    <t>DIANA MILENA ARISTIZABAL AGUDELO</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</si>
  <si>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</si>
  <si>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</si>
  <si>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</si>
  <si>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</si>
  <si>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</si>
  <si>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</si>
  <si>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</si>
  <si>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PROCESO /OBJETIVO PDI</t>
  </si>
  <si>
    <t>UNIDAD ORGANIZACIONAL/
AREA</t>
  </si>
  <si>
    <t>COMITÉ DE COORDINACIÓN CONTROL INTERNO</t>
  </si>
  <si>
    <t>COMITÉ DE GERENCIA DEL PLAN DE DESARROLLO</t>
  </si>
  <si>
    <t>FACTOR</t>
  </si>
  <si>
    <t>INTERNO</t>
  </si>
  <si>
    <t>EXTERNO</t>
  </si>
  <si>
    <t>TIPO FACTOR</t>
  </si>
  <si>
    <t>Económicos</t>
  </si>
  <si>
    <t>FECHA DE FINALIZACIÓN</t>
  </si>
  <si>
    <t>AREA INVOLUCRADOS EN EL MANEJO</t>
  </si>
  <si>
    <t>MAPA DE RIESGOS PROCESO / OBJETIVO INSTITUCIONAL</t>
  </si>
  <si>
    <t>PLAN DE MITIGACIÓN PARA EL MAPA DE RIESGOS  PROCESO / OBJETIVO INSTITUCIONAL</t>
  </si>
  <si>
    <t>REVISADO POR</t>
  </si>
  <si>
    <t>SGC-FOR-011-04</t>
  </si>
  <si>
    <t>2017-12-15</t>
  </si>
  <si>
    <t>SGC-FOR-011-05</t>
  </si>
  <si>
    <t>FORMULA</t>
  </si>
  <si>
    <t>META</t>
  </si>
  <si>
    <t>FACTPR</t>
  </si>
  <si>
    <t>Documentados Aplicados y Efectivos</t>
  </si>
  <si>
    <t>Aplicados - No efectivos</t>
  </si>
  <si>
    <t>Aplicados efectivos y No Documentados</t>
  </si>
  <si>
    <t>No aplicados</t>
  </si>
  <si>
    <t>SGC-FOR-011-06</t>
  </si>
  <si>
    <t>SEGUIMIENTO AL MAPA DE RIESGOS  PROCESO / OBJETIVO INSTITUCIONAL</t>
  </si>
  <si>
    <t>APROBADO</t>
  </si>
  <si>
    <t>FECHA DE SEGUIMIENTO</t>
  </si>
  <si>
    <t>PLAN DE MITIGACIÓN</t>
  </si>
  <si>
    <t>INDICADOR DEL RIESGO</t>
  </si>
  <si>
    <t>CONTROLES</t>
  </si>
  <si>
    <t>SITUACIÓN DEL RIESGO LUEGO DE SEGUIMIENTO</t>
  </si>
  <si>
    <t>Nombre</t>
  </si>
  <si>
    <t>Medición</t>
  </si>
  <si>
    <t>Análisis</t>
  </si>
  <si>
    <t>Control</t>
  </si>
  <si>
    <t>Periodicidad</t>
  </si>
  <si>
    <t>Dificultades en la aplicación del control</t>
  </si>
  <si>
    <t>Tipo</t>
  </si>
  <si>
    <t>Acción</t>
  </si>
  <si>
    <t>Áreas involucradas</t>
  </si>
  <si>
    <t>Análisis de cumplimiento</t>
  </si>
  <si>
    <t>Eficacia de la acción</t>
  </si>
  <si>
    <t>Soporte de cumplimiento</t>
  </si>
  <si>
    <t>CUMPLIMIENTOS</t>
  </si>
  <si>
    <t>CUMPLIMIENTO_TOTAL</t>
  </si>
  <si>
    <t>CUMPLIMIENTO_PARCIAL</t>
  </si>
  <si>
    <t>NO_CUMPLIDA</t>
  </si>
  <si>
    <t>Eficaz</t>
  </si>
  <si>
    <t>No requiere evaluación</t>
  </si>
  <si>
    <t>No eficaz</t>
  </si>
  <si>
    <t>SI</t>
  </si>
  <si>
    <t>Cambio en la normatividad y procedimiento de reporte.</t>
  </si>
  <si>
    <t>No cumplimiento en los reportes a los entes de control debido a cambios en la normatividad, proceso y/o tecnología definida por el ente para dicho fin.</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</si>
  <si>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</si>
  <si>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Incumplimiento de los reportes de la Universidad a los entes de control, lo cual podría ocasionar sanciones.</t>
  </si>
  <si>
    <t xml:space="preserve">Cambio de diseño por peticion del usuario durante ejecucion de las obras </t>
  </si>
  <si>
    <t>Espacio Fisico inadecuado para la prestacion del servicio</t>
  </si>
  <si>
    <t xml:space="preserve">Espacio fisico que no responde a las necesidades que originaron el proyecto ó  incumplimiento de normatividad. </t>
  </si>
  <si>
    <t>*insatisfaccion del usuario. 
*Imposibilidad de prestacion del servicio. 
*Incremento de costos de construcción. 
*Riesgo juridico con contratistas.  
*Mayores costos de mantenimiento.</t>
  </si>
  <si>
    <t xml:space="preserve">Falta de planeacion del proyecto </t>
  </si>
  <si>
    <t>Cambio y actualizacion de normativas de construccion.</t>
  </si>
  <si>
    <t xml:space="preserve">El edificio de Archivo no cumple con la mayoria de las normas  para la conservación  de los documentos y se pueden presentar inundaciones, incendios, terremotos. </t>
  </si>
  <si>
    <t xml:space="preserve">Pérdida de la información de las series documentales conservadas físicamente </t>
  </si>
  <si>
    <t>Afectación a la informacion contenida en los archivos central e histórico por agentes externos</t>
  </si>
  <si>
    <t>Perdida de la memoria institucional
Demandas por perjuicios a los usuarios
Ausencia de apoyo a la misión institucional</t>
  </si>
  <si>
    <t>Falta de conciencia institucional acerca de la importancia del edificio que custodia la memoria institucional.</t>
  </si>
  <si>
    <t>Incumplimiento de las normas relacionadas con la estructura física del área de gestión de documentos</t>
  </si>
  <si>
    <t>El edificio del área de Gestión de Documentos incumple las normas existentes referentes a la construcción de archivos</t>
  </si>
  <si>
    <t>Carencia de espacio para la conservación de documentos.                           
Riesgos de tipo laboral para las personas que trabajan en el Archivo.                                 
Ubicación del Archivo en un espacio de riesgo debido a la cercania al Laboratorio de Combustión y a la Cafeteria Central.</t>
  </si>
  <si>
    <t xml:space="preserve">Desarrollo de aplicaciones informáticas sin los debidos acuerdos en materia de  gestión documental. </t>
  </si>
  <si>
    <t>Falta de criterios normativos archivísticos para el desarrollo de los aplicativos que administran información de carácter sustantivo</t>
  </si>
  <si>
    <t>Desarrollo e implementación de aplicaciones informáticas en la institución sin el debido concepto de gestión documental acerca de la importancia de la conservación de los soportes documentales garantizando la trazabilidad de la información</t>
  </si>
  <si>
    <t>Perjuicios a los usuarios, Pérdida de la Memoria técnica institucional, Incumplimiento de normas, Falta de oportunidad en la recuperación de información</t>
  </si>
  <si>
    <t>Falta de interoperabilidad de los Sistemas de Información Institucionales</t>
  </si>
  <si>
    <t>Desconocimiento de las condiciones de accesibilidad futura de series documentales.</t>
  </si>
  <si>
    <t>Falta de seguimiento a las actuaciones procesales judiciales y/o Administrativas.</t>
  </si>
  <si>
    <t xml:space="preserve">Vencimiento de los términos establecidos en la Ley </t>
  </si>
  <si>
    <t>No dar respuesta oportuna a los requerimientos judiciales y/o administrativos,de los cuales tiene conocimiento la Oficina Jurídica.</t>
  </si>
  <si>
    <t>Apertura de procesos disciplinarios.
Investigaciones administrativa.
Investigaciones Fiscales.
Investigaciones Penales.</t>
  </si>
  <si>
    <t>El Software de contratación no se ha implementado</t>
  </si>
  <si>
    <t>Incumplimiento en los plazos establecidos para gestionar las necesidades de tipo contractual de las dependencias</t>
  </si>
  <si>
    <t>Demora en la atención de los requerimientos de tipo contractual (perfeccionamiento y legalización, modificaciones, actas de ejecución, terminacion y liquidacion del contratos) de las dependencias academicas y administrativas</t>
  </si>
  <si>
    <t xml:space="preserve">
Vencimiento de terminos legales de la gestión contractual
Incumplimiento de la prestacion de servicios de la Universidad
Demoras en la realización actividades de las dependencias de la Universidad</t>
  </si>
  <si>
    <t>Los procedimientos relacionados con la Gestión Contractual se llevan a cabo de forma manual</t>
  </si>
  <si>
    <t>Falta de seguimiento a los protocolos definidos.</t>
  </si>
  <si>
    <t>Fraude eléctronico</t>
  </si>
  <si>
    <t>Acceso no autorizado a la banca virtual</t>
  </si>
  <si>
    <t xml:space="preserve">Detrimento patrimonial           Exposición de la información financiera de la Universidad  </t>
  </si>
  <si>
    <t>Incumplimiento de los protocolos</t>
  </si>
  <si>
    <t>Ataques cibernéticos.</t>
  </si>
  <si>
    <t>Desconocimiento de las políticas y prácticas contables establecidas por la UTP.</t>
  </si>
  <si>
    <t>Hechos económicos no incluidos en el proceso contable.</t>
  </si>
  <si>
    <t>Gestión Contable no sea informada de los hechos económicos, sociales y financieros generados en otras dependencias de la Universidad</t>
  </si>
  <si>
    <t>Estados Financieros no razonables</t>
  </si>
  <si>
    <t>Ausencia de valores éticos.</t>
  </si>
  <si>
    <t>Destinación indebida de recursos públicos.</t>
  </si>
  <si>
    <t xml:space="preserve">Se configura cuando se destinan recursos públicos a finalidades distintas; o se realizan actuaciones de los funcionarios por fuera de las establecidas en la Constitución, en la ley o en la reglamentación interna. </t>
  </si>
  <si>
    <t>Detrimento patrimonial.
Sanciones disciplinarias, fiscales y/o penales.</t>
  </si>
  <si>
    <t>Controles no adecuados.</t>
  </si>
  <si>
    <t>Pérdida de recursos en el manejo de la Caja Menor de Mantenimiento Institucional</t>
  </si>
  <si>
    <t>Manejo inadecuado que genera pérdida de los recursos asignados a la Caja Menor de Mantenimiento Institucional</t>
  </si>
  <si>
    <t>Falta de recursos para atender las necesidades establecidas en Mantenimiento Institucional</t>
  </si>
  <si>
    <t>Falta de principios y valores éticos</t>
  </si>
  <si>
    <t>Manejo con dolo de la Caja Menor</t>
  </si>
  <si>
    <t>Medio  Ambientales</t>
  </si>
  <si>
    <t>Fuertes aguaceros con precipitaciones mayores a los normal.</t>
  </si>
  <si>
    <t>Inundaciones en las edificaciones del campus universitario</t>
  </si>
  <si>
    <t>Inundaciones en edificaciones debido a fuertes precipitaciones o ruptura de tuberías</t>
  </si>
  <si>
    <t>Daños de la infraestructura con pérdida de elementos materiales y tecnológicos.
Parálisis de actividades en las edificaciones afectadas.</t>
  </si>
  <si>
    <t xml:space="preserve"> Ejecución de obras incompletas o diseños no acordes a las necesidades de la Universidad.
Problemas de ejecución del mantenimieto preventivo y corretivo.</t>
  </si>
  <si>
    <t>Problemas culturales de mal uso y manejo de residuos.
Aumento de presiones en las tuberías.</t>
  </si>
  <si>
    <t>Desactualizacion de las bases de datos suministradas por las dependencias responsables  o errónea certificación de los requisitos de los candidatos</t>
  </si>
  <si>
    <t xml:space="preserve">Ilegitimidad en resultados electorales 
</t>
  </si>
  <si>
    <t>Resultados de elecciones con errores o irregulares</t>
  </si>
  <si>
    <t>Impugnación de resultados electorales
Pérdida de credibilidad en el sistema electoral de la Universidad</t>
  </si>
  <si>
    <t xml:space="preserve">Errónea configuración de las votaciones, debido a que el software requiera demasiadas configuraciones o permisos lo que podría generar fallas en las votaciones  </t>
  </si>
  <si>
    <t>Fallas Técnicas del servidor, o  por  problemas de energía eléctrica o conexión a Internet</t>
  </si>
  <si>
    <t>Omisión o retraso de respuesta por parte del funcionario encargado al interior de la Universidad</t>
  </si>
  <si>
    <t>Vencimiento de términos para la atención de Derechos de Petición</t>
  </si>
  <si>
    <t>No dar respuesta a un Derecho de Petición dentro de los téminos establecidos en la Ley</t>
  </si>
  <si>
    <t>Interposición de una acción de tutela
Acciones legales en contra de la Universidad</t>
  </si>
  <si>
    <t>Entidades externas que no suministran soportes o información requerida para dar respuesta.</t>
  </si>
  <si>
    <t>Falta de claridad sobre la vigencia de la Normas aplicables en la Universidad</t>
  </si>
  <si>
    <t xml:space="preserve">Incumplimiento de la normatividad vigente y aplicable a a la Universidad </t>
  </si>
  <si>
    <t>Aplicación de normas que no competen al ámbito de Instituciones de Educación Superior o que han sido derogadas de forma  parcial o total</t>
  </si>
  <si>
    <t>Contradicción conceptual con otras dependencias 
Otorgamiento o negación de un derecho
Toma de Decisiones por fuera del alcance normativo de la Universidad</t>
  </si>
  <si>
    <t>Cambios de normas expedidas por órganos o entidades externas a la Universidad</t>
  </si>
  <si>
    <t>Utilización o manipulación de información reservada o clasificada que se encuentra disponible en la Secretaria General</t>
  </si>
  <si>
    <t xml:space="preserve">Tráfico de Influencias </t>
  </si>
  <si>
    <t>Favorecimiento en el otorgamiento de derechos o toma de decisiones que competen a la Universidad</t>
  </si>
  <si>
    <t>Procesos legales y/o penales
Pérdida de la imagen institucional</t>
  </si>
  <si>
    <t>Aprobación de normas y leyes gubernamentales que le generan mayor obligación a la institución o cambios en el funcionamiento.</t>
  </si>
  <si>
    <t>Falta de recursos económicos para el correcto funcionamiento de la Universidad.</t>
  </si>
  <si>
    <t>No contar con los recursos suficientes para el adecuado funcionamiento de la universidad durante la vigencia.</t>
  </si>
  <si>
    <t>Desfinanciación de la universidad.
Reducción del presupuesto de la Universidad.
No cumplimiento de las obligaciones.</t>
  </si>
  <si>
    <t xml:space="preserve">Cambios en la destinación de los recursos a otorgar por parte del estado. </t>
  </si>
  <si>
    <t>Reglamentaciones, lineamientos y políticas institucionales que impactan el financiamiento.</t>
  </si>
  <si>
    <t>Fallas en el sistema eléctrico</t>
  </si>
  <si>
    <t>Interrupción del acceso a Internet en el campus universitario</t>
  </si>
  <si>
    <t>Imposibilidad para acceder a  internet</t>
  </si>
  <si>
    <t>No.Acceso al correo electrónico
No.Acceso a ningún servicio ni pagina web diferente a  utp.edu.co</t>
  </si>
  <si>
    <t>Falla del servicio de internet con los proveedores de Internet.</t>
  </si>
  <si>
    <t>Imposibilidad  para acceder a los sistemas de información que esten alojados en los servidores del campus universitario</t>
  </si>
  <si>
    <t>No. acceso fuera del campus universitario a los servicios de internet que ofrece la Universidad</t>
  </si>
  <si>
    <t>Incomunicación de la Universidad  a través de internet
Retrasos en los procesos académicos y administrativos ofrecidos a través de los servicios web
Pérdida de imagen</t>
  </si>
  <si>
    <t>Fallas en los equipos de conectividad o en el sistema de control ambiental</t>
  </si>
  <si>
    <t>Falta de Personal Capacitado en las herramientas y metodologÍas  de desarrollo.</t>
  </si>
  <si>
    <t>Software con errores de funcionamiento</t>
  </si>
  <si>
    <t xml:space="preserve">Reprocesos de revisión y ajuste de código o de datos inconsistentes. </t>
  </si>
  <si>
    <t>Software en funcionamiento sin cumplir todas las especificaciones del usuario, con problemas de funcionamiento, mala toma de desiciones y mala imagen de la dependencia</t>
  </si>
  <si>
    <t>Falta de Tiempo para hacer las pruebas respectivas</t>
  </si>
  <si>
    <t>Información incompleta por parte de los usuarios al momento de leventar requerimientos</t>
  </si>
  <si>
    <t>Daño físico en algunos de los servidores que alojan las aplicaciones institucionales</t>
  </si>
  <si>
    <t>No disponibilidad de las aplicaciones institucionales por falla en los servidores</t>
  </si>
  <si>
    <t>Debido a un daño en algunas de las partes de los servidores, se puede ver afectado el acceso a las aplicaciones que estén instaladas en dicho servidor</t>
  </si>
  <si>
    <t xml:space="preserve">Falla en la prestación del servicio, paralisis de los servicios, retrasos en las actividades propias de las dependencias, mala imagen. </t>
  </si>
  <si>
    <t>Caída en los servicios</t>
  </si>
  <si>
    <t>Falla en la conección a la red e internet y parte eléctrica.</t>
  </si>
  <si>
    <t xml:space="preserve">Exceso de solicitudes </t>
  </si>
  <si>
    <t>Pérdida o no ubicación de equipos de cómputo, periféricos, partes, tóner y tintas</t>
  </si>
  <si>
    <t>Falta  de controles  y de llevar un registro de entradas y salidas de los equipos de cómputo, partes, periféricos,  tóner y tintas de la oficina de Administración de Servicios Informáticos y las respectivas bodegas.</t>
  </si>
  <si>
    <t>Detrimento patrimonial, sanciones y demandas. Compensación del elemento</t>
  </si>
  <si>
    <t xml:space="preserve">Falta de registro u olvido por parte del técnico encargado.           </t>
  </si>
  <si>
    <t>Informalidad en el registro de salidas y entradas de los equipos</t>
  </si>
  <si>
    <t>Desconocimiento de las normas</t>
  </si>
  <si>
    <t>Incumplimiento con el plan de trabajo docente</t>
  </si>
  <si>
    <t>No orientar las horas programadas de docencia directa, o no cumplir con las actividades de extensión, investigación o administración registradas en el plan de trabajo docente</t>
  </si>
  <si>
    <t>Procesos disciplinarios y penales
Demandas a la Universidad
Aumento de peticiones, quejas y reclamos
Resultados de las asignaturas no acorde con la programación establecida</t>
  </si>
  <si>
    <t>No se cuenta con un edificio para la facultad</t>
  </si>
  <si>
    <t>Falta de infraestructura física para los diferentes departamentos y programas de la facultad</t>
  </si>
  <si>
    <t>No se cuenta con espacios físicos o áreas comunes que identifiquen la facultad</t>
  </si>
  <si>
    <t xml:space="preserve">Disperción de departamentos y programas de la facultad </t>
  </si>
  <si>
    <t>No se cuenta con recursos suficientes para el edificio de la facultad</t>
  </si>
  <si>
    <t>Falta de espacios de estudio para estudiantes</t>
  </si>
  <si>
    <t>El edificio de la facultad requiere renovación de unos espacios para mejores servicios académicos.</t>
  </si>
  <si>
    <t>Disminucion de la calidad academica en el cumplimiento de las funciones misionales.</t>
  </si>
  <si>
    <t>falta de espacios para oficinas de nuevos programas de Maestría</t>
  </si>
  <si>
    <t>Falta de adecuaciones de espacios para programas de música y artes</t>
  </si>
  <si>
    <t>Procesos disciplinarios y penales
Demandas a la Universidad
Aumento de peticiones, quejas y reclamos</t>
  </si>
  <si>
    <t>Malas prácticas pedagógicas</t>
  </si>
  <si>
    <t>Baja calidad de la labor docente</t>
  </si>
  <si>
    <t>Docentes con baja competencia para ejercer las actividades asignadas</t>
  </si>
  <si>
    <t>Pérdida de la calidad del programa académico
Aumento de peticiones, quejas y reclamos
Pérdida de imagen institucional</t>
  </si>
  <si>
    <t>Grupos de estudiantes superiores a las políticas institucionales de creación de grupos</t>
  </si>
  <si>
    <t xml:space="preserve">Herramientas pedagógicas desactualizadas </t>
  </si>
  <si>
    <t>Falta de formalzacion de criterios para la publicación institucional</t>
  </si>
  <si>
    <t>Incumplimiento de las normas para el manejo de radio difusión de interes publico que rige a Universitaria Estereo</t>
  </si>
  <si>
    <t>Cumplir con los lineamientos legales y operacionales en el manejo de la información que se difunde a través de univerisitaria estereo.</t>
  </si>
  <si>
    <t>Pérdida vitalicia de la Licencia de Radio Difusión ante el MINITIC
Cierre definitivo de la emisora
Sanciones legales y económicas para la Universidad+J16</t>
  </si>
  <si>
    <t>Omisión de las directrices internas y de la normaividad que rige a Universitaria Estereo</t>
  </si>
  <si>
    <t>Divulgación de información errada o perjudicial para la institución</t>
  </si>
  <si>
    <t>Publicación y divulgación a través de medios masivos de comunicación de información errada o parcial que pueda perjudicar la imagen que se tiene de la Universidad.</t>
  </si>
  <si>
    <t>Crisis reputacional de la Universdad</t>
  </si>
  <si>
    <t>No establecimiento de voceros oficiales de la institución</t>
  </si>
  <si>
    <t>Malas intenciones de actores externos por motivaciones personales</t>
  </si>
  <si>
    <t>Presiones por actores externos a la Universidad</t>
  </si>
  <si>
    <t>Manipulacion de los medios de comunicación de la Universidad</t>
  </si>
  <si>
    <t>Uso indebido de los medios de comunicaciòn con el fin de favorecer a terceros o intereses particulares</t>
  </si>
  <si>
    <t>Crisis reputacional de la Universdad
Sanciones legales para la Universidad</t>
  </si>
  <si>
    <t>Falta de ética al interior de la Universidad</t>
  </si>
  <si>
    <t>Falta de formalización de lineamientos para la publicacion en medios institucionales</t>
  </si>
  <si>
    <t>Faltan controles para un efectivo seguimiento. Procedimiento no definido</t>
  </si>
  <si>
    <t>Requerimientos internos y externos sin respuesta oportuna (Derechos de petición y solicitudes de organismos de control)</t>
  </si>
  <si>
    <t>No tramitar oportunamente la respuesta a los requerimientos</t>
  </si>
  <si>
    <t xml:space="preserve">Sanciones </t>
  </si>
  <si>
    <t>No se recibe información para la afiliación oportunamente. Controles no aplicados</t>
  </si>
  <si>
    <t>Colaboradores sin las afiliaciones al sistema de seguridad social intergral</t>
  </si>
  <si>
    <t>No afiliar oportunamente al personal vinculado por Gestión del Talento Humano</t>
  </si>
  <si>
    <t xml:space="preserve">El empleado no recibe los servicios de seguridad social. 
No pago de las incapacidades por parte de las EPS a la Universidad. Incremento de la cartera con 
las diferentes entidades. </t>
  </si>
  <si>
    <t>Vulnerabilidades en sistemas operativos y servicios desarrollados por terceros</t>
  </si>
  <si>
    <t>Intrusión a equipos y servicios de red</t>
  </si>
  <si>
    <t>Acceso no autorizado a servidores,  servicios y equipos de conectividad bajo la gestión de la Administración de la Red.</t>
  </si>
  <si>
    <t>Cambio de configuraciones que afecten el buen funcionamiento de equipos y servicios.
Robo, sabotaje o cambios de información.</t>
  </si>
  <si>
    <t>Falta de equipos adecuados para la seguridad en la red</t>
  </si>
  <si>
    <t>Contraseñas y usuarios por defecto, Contraseñas débiles.
Errores en configuraciones.
Uso de protocolos inseguros.</t>
  </si>
  <si>
    <t>Seguimiento al Plan de Acción de la Administración Estratégica</t>
  </si>
  <si>
    <t>Mensual</t>
  </si>
  <si>
    <t>Preventivo</t>
  </si>
  <si>
    <t xml:space="preserve">Programa de necesidades validado con el usuario. </t>
  </si>
  <si>
    <t>Otra</t>
  </si>
  <si>
    <t xml:space="preserve">Estudios previos, diseños, presupuesto, especificaciones etc. </t>
  </si>
  <si>
    <t>Direccion</t>
  </si>
  <si>
    <t xml:space="preserve">Se validan las intervenciones con las dependencias de la universidad relacionadas con el manejo de la planta fisica tales como seccion de mantenimiento y CRIE Centro de Recursos informaticos. </t>
  </si>
  <si>
    <t>Recarga de Extintores , Control de temperatura,humedad y Verificación de sensores de humo</t>
  </si>
  <si>
    <t>Anual</t>
  </si>
  <si>
    <t>Microfilmación y Digitalización</t>
  </si>
  <si>
    <t>Diaria</t>
  </si>
  <si>
    <t>Inventario documental</t>
  </si>
  <si>
    <t>Estudio de reorganización del área de los Archivos Central e Histórico por parte de la Oficina de Planeación</t>
  </si>
  <si>
    <t>Correctivo</t>
  </si>
  <si>
    <t>Guía para Depósitos de Archivo</t>
  </si>
  <si>
    <t>Programa de Gestión Documental</t>
  </si>
  <si>
    <t>Directrices de seguridad de la información</t>
  </si>
  <si>
    <t xml:space="preserve">1.Otorgamiento de poder para representación Judicial y/o Administrativa.
</t>
  </si>
  <si>
    <t>2. Registro de actuaciones procesales en el aplicativo e-KOGUI y seguimiento a las mismas</t>
  </si>
  <si>
    <t>Trimestral</t>
  </si>
  <si>
    <t>Detectivo</t>
  </si>
  <si>
    <t>3.Solicitud de informes trimestrales respecto de avances y estados de los procesos, en donde la Universidad actúa en calidad de demandante o demandada.</t>
  </si>
  <si>
    <t>Cuaderno de radicación de documentos Gestión Contractual</t>
  </si>
  <si>
    <t xml:space="preserve">Planilla de salida de los documentos, para cualquier asunto de trámite </t>
  </si>
  <si>
    <t>Documento que expresa los plazos para la gestión de la contratación</t>
  </si>
  <si>
    <t>Descripción en los manuales de funciones de las personas que manejan recursos</t>
  </si>
  <si>
    <t>Cambio de claves</t>
  </si>
  <si>
    <t>Manejo de token</t>
  </si>
  <si>
    <t>Actualización y divulgación de las políticas contables</t>
  </si>
  <si>
    <t>Solicitud de información contable al cierre de cada vigencia</t>
  </si>
  <si>
    <t>Actualización de los procedimientos.</t>
  </si>
  <si>
    <t>Registro de movimientos</t>
  </si>
  <si>
    <t>Revisión de Jefatura de Mantenimiento Institucional</t>
  </si>
  <si>
    <t>Arqueo de Caja Menor por parte de Control Interno</t>
  </si>
  <si>
    <t xml:space="preserve">Limpieza periódica de canales y techos </t>
  </si>
  <si>
    <t>Limpieza periódica de canales de piso y recámaras</t>
  </si>
  <si>
    <t>Semanal</t>
  </si>
  <si>
    <t>Elaboración de listados descentralizados por parte de las dependencias responsables</t>
  </si>
  <si>
    <t xml:space="preserve">Revisión de la configuración de las elecciones  y Auditoria por parte de Control Interno </t>
  </si>
  <si>
    <t xml:space="preserve">Pruebas de simulación de las votaciones </t>
  </si>
  <si>
    <t xml:space="preserve">Radicación de los Derechos de Petición por parte de Gestión Documental donde se establece fecha de recepción </t>
  </si>
  <si>
    <t>Seguimiento por parte del funcionario encargado estableciendo dentro del calendar una alarma de avise de la proximidad del vencimiento</t>
  </si>
  <si>
    <t>Solicitud por escrito a las dependencias internas o externas de la información requerida para la adecuada atención del Derecho de Petición con fecha máxima para aportarla</t>
  </si>
  <si>
    <t>Publicación de Acuerdo de Consejo Superior y Académico así como Resoluciones Generales con anotación correspondiente sobre la vigencia o derogatoria de los actos administrativos en los cuales aplique los temas de vigencia</t>
  </si>
  <si>
    <t>Análisis y Revisión de los diferentes Estatutos de la Universidad para llevar a cabo un control de la vigencia o modificaciones surtidas</t>
  </si>
  <si>
    <t>Activos de información de acuerdo al Sistema de Seguridad de la Información</t>
  </si>
  <si>
    <t>Personal calificado y que tiene conciencia sobre la importancia de la información</t>
  </si>
  <si>
    <t>Monitoreo al comportamiento de los indicadores del componente de desarrollo financiero.</t>
  </si>
  <si>
    <t>Presupuesto elaborado y ajustado acorde a las necesidades institucionales.</t>
  </si>
  <si>
    <t>Análisis administrativo y financiero para determinar el impacto de las decisiones de la alta dirección.</t>
  </si>
  <si>
    <t>Sistema de respaldo eléctrico
Canal de respaldo con diferente proveedor</t>
  </si>
  <si>
    <t>Monitoreo del estado del servicio</t>
  </si>
  <si>
    <t>Equipos de conectividad redundantes
Equipos de control ambiental redundantes</t>
  </si>
  <si>
    <t>Revisión por parte de pares</t>
  </si>
  <si>
    <t>Revisión de casos reportados en Aranda</t>
  </si>
  <si>
    <t>Semestral</t>
  </si>
  <si>
    <t>Inducción a los Ingenieros nuevos en las herramientas y metodologÍas establecidas</t>
  </si>
  <si>
    <t>Software de Monitoreo de los servidores</t>
  </si>
  <si>
    <t>Tareas que se ejecutan cada 5 minutos para verificar los servicios que esten en funcionamiento.</t>
  </si>
  <si>
    <t>Verificación de servicios y reestablecimiento de los mismos</t>
  </si>
  <si>
    <t xml:space="preserve">Inventario  actualizado de Bodegas    </t>
  </si>
  <si>
    <t>Registro de entradas y Salida en el software de Aranda generando un caso.</t>
  </si>
  <si>
    <t>Un registro contra una solicitud de servicio</t>
  </si>
  <si>
    <t>Aplicativo para formular el plan de trabajo docente</t>
  </si>
  <si>
    <t>Estatuto docente</t>
  </si>
  <si>
    <t>Reuniones y gestión con la alta dirección  y oficina planeación</t>
  </si>
  <si>
    <t>Tres reuniones con la Oficina de Planeación</t>
  </si>
  <si>
    <t xml:space="preserve">Presentación de diseños de adecuaciones al Edificio al decano </t>
  </si>
  <si>
    <t>Presentación de diseños de adecuaciones al Edificio a la comunidad de la facultad</t>
  </si>
  <si>
    <t>Evaluación docente</t>
  </si>
  <si>
    <t>Directrices establecidas por la Dirección de Comunicaciones</t>
  </si>
  <si>
    <t>Acompañamiento permanente de la Oficina Jurídica de la Universidad</t>
  </si>
  <si>
    <t>Comité de programación para universitaria estéreo</t>
  </si>
  <si>
    <t>Redacción de criterios de publicación</t>
  </si>
  <si>
    <t>Revisión de publicaciones sobre la Universidad en medios externos</t>
  </si>
  <si>
    <t>Comité de programación de emisora
Comité de programación Campus Informa</t>
  </si>
  <si>
    <t>1112-GCI-02 - Emisora universitaria estéreo.
1112-GCI-03 - Informativos institucionales.</t>
  </si>
  <si>
    <t>Seguimiento al trámite de respuesta</t>
  </si>
  <si>
    <t>Comparar listado de afiliados con personal aprobado por la Vicerrectoría Académica</t>
  </si>
  <si>
    <t>Procedimiento establecido en resolución de procedimiento de nómina</t>
  </si>
  <si>
    <t>Actualización de las aplicaciones, servicios y sistemas operativos de los servidores</t>
  </si>
  <si>
    <t>Conexiones seguras para todos los servicios que se accedan a través de la red</t>
  </si>
  <si>
    <t>Equipos de seguridad (Firewall e IPS)</t>
  </si>
  <si>
    <t>Cumplimiento del Indicador de AIE: Nivel de actualización de la información a nivel estratégico y táctico</t>
  </si>
  <si>
    <t>Hacer seguimiento permanente a las  actividades planteadas en el Plan de Acción para dar oportuna respuesta a los requerimiento del MEN bajo los parámetros exigidos por el mismo.</t>
  </si>
  <si>
    <t>Informar a las fuentes de información primarias en caso de que existan cambios en los parámetros de reporte exigidos con el MEN</t>
  </si>
  <si>
    <t>Dependencias fuentes de información primarias de los reportes al  MEN.</t>
  </si>
  <si>
    <t>Espacios no recibidos por el usuario con funcionamiento inadecuado: Proyectos de obra nueva y adecuaciones terminadas en la vigencia/ Proyectos recibidos a satisfacción</t>
  </si>
  <si>
    <t xml:space="preserve">Registro y consolidacion de la necesidad del usuario a traves del aplicativo. </t>
  </si>
  <si>
    <t xml:space="preserve">Contar los estudios previos para la intervención de los proyectos. </t>
  </si>
  <si>
    <t>Metros lineales de archivos histórico y central conservados únicamente en soporte papel</t>
  </si>
  <si>
    <t>635 Creciente</t>
  </si>
  <si>
    <t>Solicitar a mantenimiento la verificación del procedimiento</t>
  </si>
  <si>
    <t>Gestión de Servicios Institucionales</t>
  </si>
  <si>
    <t>Los procedimientos de microfilmación y digitalización se realizan  cada vigencia  conforme al plan de acción</t>
  </si>
  <si>
    <t xml:space="preserve">Aplicación del procedimiento de inventario </t>
  </si>
  <si>
    <t>No. de requisitos normativos cumplidos</t>
  </si>
  <si>
    <t>2 Creciente</t>
  </si>
  <si>
    <t>Seguimiento a  las acciones de la Oficina de Planeación acerca de la adecuación  del área de Gestión de Documentos.</t>
  </si>
  <si>
    <t>Oficina de Planeación</t>
  </si>
  <si>
    <t>Proveer oportunamente el contenido de esta guía a los encargados en la Oficina de Planeación</t>
  </si>
  <si>
    <t>Número de asesorías documentales impartidas para el desarrollo de aplicaciones en la institución</t>
  </si>
  <si>
    <t>10 Creciente</t>
  </si>
  <si>
    <t xml:space="preserve">Implementar y hacer seguimiento para el cumplimiento del PGD en la Universidad </t>
  </si>
  <si>
    <t>Sensibilizar a los funcionarios de la institución el contenido de las directrices y los debes de cada uno con la información que administra</t>
  </si>
  <si>
    <t>No. De procesos con términos vencidos / total de procesos</t>
  </si>
  <si>
    <t>Sensibilización sobre el manejo de los procesos en el aplicativo Ekogui</t>
  </si>
  <si>
    <t>Sensibilización sobre la necesidad de hacer seguimiento a las actuaciones procesales para reducir el riesgo por vencimiento de términos.</t>
  </si>
  <si>
    <t>Número de requerimientos relacionados con contratación presentados extemporaneamente a Gestión de la Contración</t>
  </si>
  <si>
    <t>Implementación del software de contratación</t>
  </si>
  <si>
    <t>Gestión de Tecnologías Informaticas y Sistemas de Información</t>
  </si>
  <si>
    <t xml:space="preserve">Sensibilización sobre los plazos establecidos por Gestión de la Contratación </t>
  </si>
  <si>
    <t>No. de accesos no autorizados</t>
  </si>
  <si>
    <t>Actualización de usuarios y claves de acceso</t>
  </si>
  <si>
    <t>Número de hechos económicos no reportados en el período</t>
  </si>
  <si>
    <t>Divulgación de las políticas actualizadas</t>
  </si>
  <si>
    <t>Conciliación de la información reportada con los registros contables.</t>
  </si>
  <si>
    <t>Número de hechos sancionados por corrupción.</t>
  </si>
  <si>
    <t>Fomentar una cultura de ética y el deber ser del servidor público.</t>
  </si>
  <si>
    <t>Institucional
Gestión Financiera</t>
  </si>
  <si>
    <t>No. de casos de corrupción en Caja Menor / Año</t>
  </si>
  <si>
    <t>Cero casos de corrupción en el manejo de la caha menor durante la vigencia</t>
  </si>
  <si>
    <t>Mejorar los controles existentes.</t>
  </si>
  <si>
    <t>Capacitar en valores a los funcionarios que manejen y utilicen los recursos de la Caja Menor</t>
  </si>
  <si>
    <t>Actualizar procedimiento de Caja Menor</t>
  </si>
  <si>
    <t>No. de inundaciones al año / Edificación</t>
  </si>
  <si>
    <t>Aumento en un 30% las rutinas de limpieza de canales, techos y sumideros de agua, con relación a la vigencia anterior.</t>
  </si>
  <si>
    <t>Establecer especificaciones técnicas a tener en cuenta para diseños o modificaciones hidráulicas, sanitarias y aguas lluvias de edificaciones nuevas o antiguas para evitar deficiencias en las construcciones</t>
  </si>
  <si>
    <t>Planeación</t>
  </si>
  <si>
    <t>Aumentar número de frecuencias de limpieza</t>
  </si>
  <si>
    <t>Elaborar presupuesto para mejoramiento de sistemas de aguas lluvias en todo el campus universitario</t>
  </si>
  <si>
    <t xml:space="preserve">Número de impugnaciones electorales </t>
  </si>
  <si>
    <t>Número de Acciones de Tutela o Demandas por la no atención de Derechos de Petición</t>
  </si>
  <si>
    <t>Desarrollo de  un Software para la atención de los Derechos de Petición que establece responsables, alarmas para los términos de vencimiento, traslados y respuestas que permitirá contar con la trazabilidad del proceso</t>
  </si>
  <si>
    <t>No. de procesos judiciales  por incumplimiento de normas</t>
  </si>
  <si>
    <t>Registro de notas de vigencia en la publicación de Acuerdos y Resoluciones Generales en la página de la Universidad  para 2016</t>
  </si>
  <si>
    <t>No. De derechos que son  otorgados sin el cumplimiento de requisitos</t>
  </si>
  <si>
    <t>Sensibilización sobre el manejo de  la información pública, reservada y clasificada</t>
  </si>
  <si>
    <t>% de cubrimiento de los gastos sobre los ingresos
(Gastos/Ingresos)*100</t>
  </si>
  <si>
    <t>Seguimiento al plan de acción del proyecto Desarrollo Financiero del PDI</t>
  </si>
  <si>
    <t>Número de horas al mes sin fallas de conectividad a Internet/Número de horas del mes</t>
  </si>
  <si>
    <t>Número de horas al mes sin fallas de conectividad a Internet del canal principal/Número de horas del mes</t>
  </si>
  <si>
    <t>Continuar con la clausula contractual con el proveedor de SLA</t>
  </si>
  <si>
    <t>Realizar cambio a 33Kv de la red eléctrica de la UTP</t>
  </si>
  <si>
    <t>Serivicios Institucionales</t>
  </si>
  <si>
    <t xml:space="preserve"> Nro de Errores graves en aplicativos / Total de Errores en aplicativos reportados por semestre                                                      </t>
  </si>
  <si>
    <t>Menor al 15%</t>
  </si>
  <si>
    <t>Realizar test de pruebas</t>
  </si>
  <si>
    <t xml:space="preserve">Capacitaciones técnicas internas </t>
  </si>
  <si>
    <t xml:space="preserve">Reinducción a los Ingenieros de Desarrollo y soporte de aplicaciones relacionada con la metodología </t>
  </si>
  <si>
    <t>No. de veces que los servidores no estan disponibles</t>
  </si>
  <si>
    <t>Inferior a 2 caídas anuales</t>
  </si>
  <si>
    <t>Migrar los servidores a un sistema virtual para quitar la dependencia del hardware</t>
  </si>
  <si>
    <t>Número de elementos de equipos de cómputo, periféricos,  tóner y tintas Pérdidas o no ubicadas.</t>
  </si>
  <si>
    <t>Inferior a 20 elementos.</t>
  </si>
  <si>
    <t>Identificar y clasificar las bodegas según los elementos, Realizar inventario inicial de equipos.</t>
  </si>
  <si>
    <t>Asignar un responsable para el manejo de las bodegas</t>
  </si>
  <si>
    <t xml:space="preserve"> Relacionar (Técnico responsable de las bodegas) en formato las solicitudes que  le hagan los técnicos para atender un caso cuando se requiera la entrada o salida de equipos, periféricos, partes, toner y tintas.</t>
  </si>
  <si>
    <t>Evaluación Docente</t>
  </si>
  <si>
    <t>90% Decreciente</t>
  </si>
  <si>
    <t>Reuniones y análisis arquitectónico de áreas de la universidad que probablemente resulvan dicha dificultad</t>
  </si>
  <si>
    <t xml:space="preserve">Reuniones y gestión </t>
  </si>
  <si>
    <t xml:space="preserve">Planeación y  alta dirección </t>
  </si>
  <si>
    <t>Número de adecuaciones</t>
  </si>
  <si>
    <t>Tener los espacios ajustados para las necesidades actuales de la Facultad</t>
  </si>
  <si>
    <t>Presentar necesidades ante la Oficina de Planeación</t>
  </si>
  <si>
    <t>Vicerrectoría académica y Departamento de Humanidades</t>
  </si>
  <si>
    <t>Proyectar acciones de intervención edificio</t>
  </si>
  <si>
    <t>Priorizar acciones de intervención edificio</t>
  </si>
  <si>
    <t>Decanatura programas</t>
  </si>
  <si>
    <t>Porcentaje de cumplimiento de los planes de trabajo de los docentes</t>
  </si>
  <si>
    <t>Porcentaje de satisfacción de los estudiantes frente a la labor docente (evaluación del desempeño)</t>
  </si>
  <si>
    <t xml:space="preserve"># detectados de incumplimientos de la ley 1341 del 2009 </t>
  </si>
  <si>
    <t>Formalizar los criterios de publicacion en medios institucionales</t>
  </si>
  <si>
    <t>Comunicaciones
Secretaría General</t>
  </si>
  <si>
    <t># de publicaciones de rectificaciones solicitadas por la Universidad a medios externos
# de rectificaciones que debe asumir la Universidad</t>
  </si>
  <si>
    <t>Definir criterios que permitan establecer los voceros oficiales por la Universidad</t>
  </si>
  <si>
    <t>Comunicaciones
Comité Directivo</t>
  </si>
  <si>
    <t># de Casos detectados de manipulacion de medios</t>
  </si>
  <si>
    <t>Revisar procedimientos con el fin de evaluar la necesidad de actualizacion</t>
  </si>
  <si>
    <t>Comunicaciones
Sistema Integral de Gestión</t>
  </si>
  <si>
    <t>Número de respuestas entregadas/ Número de requerimientos</t>
  </si>
  <si>
    <t>Definir el procedimiento y revisar el control existente</t>
  </si>
  <si>
    <t>Número de personas afiliadas/Número de personal vinculado</t>
  </si>
  <si>
    <t>Enviar comunicación a todas las entidades prestadoras de salud solicitando el acompañamiento en el ingreso del personal.</t>
  </si>
  <si>
    <t>Enviar memorando recordatorio de lo contenido en la resolución de procedimiento de nómina</t>
  </si>
  <si>
    <t>Total de intrusiones detectadas/Total de intentos de intrusión cada semestre</t>
  </si>
  <si>
    <t xml:space="preserve">Adquisición de solución para la  Correlación de los eventos registrados en los archivos de bitácoras de los servidores </t>
  </si>
  <si>
    <t>Actualización tecnológica y correcto funcionamiento de los dispositivos de seguridad asegurando las actulizaciones, soportes y garantías durante su funcionamiento</t>
  </si>
  <si>
    <t>No requerido</t>
  </si>
  <si>
    <t>NA</t>
  </si>
  <si>
    <t xml:space="preserve">Informar al Comité de Gestión Documental la actualización del estudio de atención estructural que debe realizarse en el Archivo Central.
Hacer seguimiento a la propuesta de adecuación estructural entregada por la Oficina de Planeación. </t>
  </si>
  <si>
    <t>Lina Maria Valencia Giraldo</t>
  </si>
  <si>
    <t>Atender las recomendaciones recibidas y realizar las gestiones necesarias para cumplir con todos los requerimientos de norma.
Solicitar espacio alterno a la alta dirección mientras las adecuaciones son realizadas.</t>
  </si>
  <si>
    <t>Capacitación en temas relacionados con la seguridad de la información
Informar al Comité de Gestión Documental las necesidades que se tienen de desarrollar políticas para la conservación de la información.</t>
  </si>
  <si>
    <t>Informar al Grupo Técnico de Seguridad de la Información  sobre las aplicaciones de la Universidad que incumplen los requisitos normativos
Verificar la pertinencia de las propuestas del Comité de Gestión Documental.</t>
  </si>
  <si>
    <t>Revisar las gestiones realizadas por el abogado apoderado para preparar las próximas intervenciones de la Universidad en el proceso</t>
  </si>
  <si>
    <t>Jefe Jurídica</t>
  </si>
  <si>
    <t>Participar en las audiencias posteriores  con el fin de ejercer el derecho de defensa</t>
  </si>
  <si>
    <t>Abogado Apoderado
Jefe Juridica</t>
  </si>
  <si>
    <t>Informar a la dependencia solicitante para que subsane los documentos requeridos en la gestión de la contratación</t>
  </si>
  <si>
    <t>Abogado encargado del proceso contractual</t>
  </si>
  <si>
    <t>Dar tamite a los documentos presentados y que han sido subsanados</t>
  </si>
  <si>
    <t>Actualización de usuarios y claves de accesos</t>
  </si>
  <si>
    <t>Tesorero</t>
  </si>
  <si>
    <t>Informar a Control Interno</t>
  </si>
  <si>
    <t>Realizar ajuste correspondiente</t>
  </si>
  <si>
    <t>Líder de Contabilidad</t>
  </si>
  <si>
    <t>Denunciar el acto de corrupción frente a la instancia que corresponda.</t>
  </si>
  <si>
    <t>Cualquier persona que detecte el acto de corrupción</t>
  </si>
  <si>
    <t>Identificar y ajustar las falencias dentro de los controles de los procedimientos asociados.</t>
  </si>
  <si>
    <t>El líder del proceso donde se detecte el hecho de corrupción.</t>
  </si>
  <si>
    <t>No requiere</t>
  </si>
  <si>
    <t>Socialización de normas y de sanciones  con personal interno de la emisora y coordinadores de los programas</t>
  </si>
  <si>
    <t>Laura Gutiérrez Trejos</t>
  </si>
  <si>
    <t>Frente a cualquier incumplimiento, salida del aire inmediata</t>
  </si>
  <si>
    <t>Productores radiales</t>
  </si>
  <si>
    <t>Seguimiento a la matriz de correspondencia</t>
  </si>
  <si>
    <t xml:space="preserve">Catalina Marulanda Amaya </t>
  </si>
  <si>
    <t>Enviar correo electrónico a cada colaborador indicando  que se encuentra pendiente por envío de respuesta.</t>
  </si>
  <si>
    <t>NO</t>
  </si>
  <si>
    <t>Los errores se encuentran controlados</t>
  </si>
  <si>
    <t>No diligenciado</t>
  </si>
  <si>
    <t>Se realiza con los desarrollos en curso.</t>
  </si>
  <si>
    <t>Se realiza la revisión.</t>
  </si>
  <si>
    <t>No se ha presentado ingreso de nuevos ingenieros por lo cual no se ha requerido.</t>
  </si>
  <si>
    <t>Cada proyecto previo a su salida a producción registra en acta esta acción.</t>
  </si>
  <si>
    <t>Documento digital.</t>
  </si>
  <si>
    <t>Acta de ingreso.</t>
  </si>
  <si>
    <t>CONTINUA LA ACCIÓN ANTERIOR</t>
  </si>
  <si>
    <t>Los servidores se encuentran controlados.</t>
  </si>
  <si>
    <t>Para esta medición de 27 veces que no se encuentran disponibles los servidores se están teniendo en cuenta la perdida de conectividad.</t>
  </si>
  <si>
    <t xml:space="preserve">Eventos registrados en The Dude. </t>
  </si>
  <si>
    <t>Los elementos se encuentran catalogados y ubicados, solo se presentan 3 pérdidas.</t>
  </si>
  <si>
    <t>Se sugiere una persona fija en esta administración.</t>
  </si>
  <si>
    <t>La responsabilidad se ha rotado entre diferentes colaboradores, sin embargo por la sensibilidad de estos elementos sería adecuado contar con un transitorio que se encargue de esta labor.</t>
  </si>
  <si>
    <t>Documentacíon del caso en el software de aranda. Control procedimental de ingreso del equipo o periféricos contra solicitud de servicio</t>
  </si>
  <si>
    <t>Registro digital</t>
  </si>
  <si>
    <t>Son 4 horas máximas en el mes (720 horas) que ha fallado por causas en el prooveedor de servicios y  servidores. Esta medición está dentro de los estándares universales.</t>
  </si>
  <si>
    <t>No ha presentado ninguna dificultad en el respaldo eléctrico. El canal de respaldo ha funcionado perfectamente.</t>
  </si>
  <si>
    <t>Es permanente 7/24, ha funcionado bien.</t>
  </si>
  <si>
    <t>Muy bien</t>
  </si>
  <si>
    <t>RIESGO CONTROLADO</t>
  </si>
  <si>
    <t>Son 4 horas máximas en el mes (720 horas) que ha fallado por causas en el prooveedor de servicios y  equipos de conectividad. Esta medición está dentro de los estándares universales.</t>
  </si>
  <si>
    <t>Contratos firmados con proveedores de internet, cumpliendo la cláusula.</t>
  </si>
  <si>
    <t>Esta en proceso de instalación de la línea eléctrica a 33 KV</t>
  </si>
  <si>
    <t>Documentos de los contratos co UNE y RENATA. Mejoras en el servicio y sistemas de monitoreo de enlaces y registros de los casos abiertos y cerrados con el soporte técnico.</t>
  </si>
  <si>
    <t>en este período se detectaron 1 intrusones y los intentos de intrusión fueron 50.000.000</t>
  </si>
  <si>
    <t>Algunas versiones de sofware no son compatibles en las nuevas actualizaciones de los módulos del sistema operativo</t>
  </si>
  <si>
    <t>Se han teneido problemas con servidores que están fuera del centro de datos y fuera de la administración del la red del CRIE. Se deben generar políticas para que los servidores que no estén en el centro de datos cumplan con las condiciones de seguridad necesarias.</t>
  </si>
  <si>
    <t>Es necesario contar con prespuesto para renovar el firewall e implementar el correlacionador de eventos para detectar exitosamente las intrusiones a los sistemas de información de la UTP</t>
  </si>
  <si>
    <t xml:space="preserve">No se ha tenido PRESUPUESTO para la compra o servicio del correlacionador de eventos </t>
  </si>
  <si>
    <t>Con los servidores que administra el CRIE si se cumple totalmente. Desconocemos los demás servidores</t>
  </si>
  <si>
    <t xml:space="preserve">En  proceso de compra del firewall . No se ha tenido PRESUPUESTO. Hace falta la compra del servicio o sistema de correlacionador de eventos. </t>
  </si>
  <si>
    <t>Las adecuaciones al edificio aun no han sido realizadas. Solo se entregaron los cubículos de música</t>
  </si>
  <si>
    <t>No contar con adecuaciones físicas actualizadas para la facultad</t>
  </si>
  <si>
    <t>Se han llevado a cabo</t>
  </si>
  <si>
    <t>Apenas la semana pasada presentaron los diseños</t>
  </si>
  <si>
    <t>No se han presentado las propuestas finales</t>
  </si>
  <si>
    <t>Ya se ha compartido varias veces las necesidades de la Facultad</t>
  </si>
  <si>
    <t>Solamente se han realizado las intervenciones relaciondas con los cubículos de música</t>
  </si>
  <si>
    <t>Se han establecido las necesidades y se han presentado a la Oficina de pLaneación</t>
  </si>
  <si>
    <t>Durante la vigencia 2018, se atendieron el 100% de los gastos con los ingresos de la vigencia, logrando así el cumplimiento de la meta.</t>
  </si>
  <si>
    <t>Hasta la fecha las herramientas con las que se cuentan para realizar el monitoreo han sido efectivas.</t>
  </si>
  <si>
    <t>Durante la vigencia 2018, se realizaron todos los ajustes pertinentes al presupuesto con las aprobaciones por parte de las instancias correspondientes; y en lo corrido del 2019 se esta ejecutando el presupuesto de acurdo a lo aprobado por el CSU.</t>
  </si>
  <si>
    <t>No se han presentado dificultades en la toma de decisiones para la distribución del presupuesto.</t>
  </si>
  <si>
    <t>Hasta la fecha se han realizado los seguimiento al plan de acción de manera trimestral, logrando un monitoreo de los ingresos y gastos.</t>
  </si>
  <si>
    <t>Nivel de actualización de la información a nivel estratégico y táctico.
Meta: 85%
Avance a la fecha: 77.29%
Porcentaje de cumplimiento a la fecha: 90.93%
Este indicador es un metadato conformado por los siguientes componentes:
Peso 23% - Informes y reportes a entregar en la vigencia – Avance 66,67%
Peso 18% - Informes del Sistema de Vigilancia – Avance 33,33%
Peso 23% - Estado reporte de indicadores del PDI – Avance 86,78%
Peso 18% - Informes seguimiento tablero de mando – Avance 100%
Peso 18% - Hallazgos encontrados en la información que se reporta a entes de control – Avance 100%</t>
  </si>
  <si>
    <t>Se ha tenido dificultades con las vistas que genera sistemas para el cargue de información, las cuales fueron surtidas durante el primer trimestre del año, en razón de automatizar los cambios realizados por el SNIES y nuevos campos que han aparecido
Actualmente se adelantan acciones para mitigar una solicitud del MEN referente a validación de información histórica</t>
  </si>
  <si>
    <t>Se continua haciendo los reportes a los entes de control de acuerdo con lo establecidos en las reglamentaciones, se presentan algunas dificultades con el SNIES, dado que el MEN se encuentra en proceso de reforma de la plataforma, lo que ha generado reprocesos para la institución, se anexa último correo del SNIES informando sobre los cambios que se van a implementar durante el año.</t>
  </si>
  <si>
    <t>No se han detectado cambios adicionales</t>
  </si>
  <si>
    <t xml:space="preserve">A la fecha no se ha presentado inconveniente con los proyectos diseñados y en ejecucion. </t>
  </si>
  <si>
    <t>N.a</t>
  </si>
  <si>
    <t>Cada que surge la necesidad de un diseño o intevención queda el registro en el aplicativo de espacios y cada que se inician los diseños se elaboran  actas con los usuarios y con el jefe del area o dependiencia para establecer los requisitos.  La direccion del aplicativo es : http://appserver.utp.edu.co/solicitudaprueba/main.iface</t>
  </si>
  <si>
    <t>El cumplimiento de estos requisitos esta dado por la ley por cuanto se hace de cumplimiento obligatorio y se verifican cada que se realiza un proceso de contrtacion. Los soportes de la documentación de cada proyecto de diseño https://www.utp.edu.co/contratacion/convocatorias/adjudicar</t>
  </si>
  <si>
    <t>Su crecimiento es exponencial debido a la recepción de transferencias primarias lo cual aumenta la cantidad de información almacenada en los Archivos Central e Histórico</t>
  </si>
  <si>
    <t>No se presenta ninguna dificultad en la aplicación de estos controles.</t>
  </si>
  <si>
    <t>Son tareas que se cumplen diariamente según lo establecido en el Plan de Acción por cada vigencia.</t>
  </si>
  <si>
    <t xml:space="preserve">El inventario es una tarea constante debido a que se reciben transferencias, por lo tanto su actualización es una actividad que termina en el momento en que finalice la recepción de información en los Archivos Central e Histórico. </t>
  </si>
  <si>
    <t>El área de Mantenimiento realiza controles anuales de los extintores y sensores de humo. Con relación a los medidores de temperatura y humedad fueron calibrados el 22 de mayo de 2019.</t>
  </si>
  <si>
    <t>La labor de microfilmación y digitalización se realice según la programación contemplada en el Plan de Acción para la presente vigencia.</t>
  </si>
  <si>
    <t>El inventario se viene actualizando de acuerdo con la recepción de transferencias, de igual forma se espera el envío total por parte de los Archivos de Gestión.</t>
  </si>
  <si>
    <t>Documento</t>
  </si>
  <si>
    <t>El resultado indica que no ha habido avance sobre este tema, se mantiene lo hecho hasta la actualización anterior.</t>
  </si>
  <si>
    <t>Se tiene proyectada para el segundo semestre de 2019 la adecuación del edificio de Archivo. El plano y el diseño final cuentan con las especificaciones técnicas del Archivo General de la Nación  para la adecuación de edificios de archivo.</t>
  </si>
  <si>
    <t>Se enviaron a la oficina de Planeación los Acuerdos del Archivo General de la Nación 049  y 050 de 2000 que contemplan las condiciones para adecuación de edificios de archivo. Además se adjunto el informe de una visita técnica del AGN del año 2015 donde se mencionaban los aspectos a mejorar en el edificio.</t>
  </si>
  <si>
    <t>Se realizaron 20 capacitaciones solicitadas por diferentes oficinas de la institución para garantizar la buena organización de los Archivos de Gestión. Se realizó capacitación general sobre actualización de conocimientos en Gestión Documental.</t>
  </si>
  <si>
    <t xml:space="preserve">El Programa debe actualizarse de acuerdo con la modernización institucional. </t>
  </si>
  <si>
    <t xml:space="preserve">El Programa debe alinearse y ajustarse a las directrices de Seguridad de la Información. </t>
  </si>
  <si>
    <t xml:space="preserve">Se tiene establecido el PGD conforme a procedimientos de años anteriores. No obstante se cumple con los parámetros mencionados en las normas nacionales. </t>
  </si>
  <si>
    <t>Falta de revisión de las políticas institucionales de Seguridad de la Información para alinearlas al PGD.</t>
  </si>
  <si>
    <t xml:space="preserve">De los 20 docentes  que presentaron los  planes de trabajo semestrales, se cumplieron según lo planificado. </t>
  </si>
  <si>
    <t>El aplicatitivo esta bien formulado y permite controlar las horas de planificación requeridas</t>
  </si>
  <si>
    <t>Los docentes de la Facultad de Ciencias Empresariales del Programa Ingeniería Industrial tiene una sobresaliente satisfaccción de los estudiantes frente a la labor docente</t>
  </si>
  <si>
    <t xml:space="preserve">Se aplica sin dificultades </t>
  </si>
  <si>
    <t>No se presentaron procesos con términos vencidos.</t>
  </si>
  <si>
    <t>No se ha evidenciado presentaciones extemporaneas en la contratación.</t>
  </si>
  <si>
    <t>NO EXISTE</t>
  </si>
  <si>
    <t>Se han registrado oportunamente y se han actualizados los procesos judiciales y las conciliaciones.</t>
  </si>
  <si>
    <t>Adecuado seguimiento a los procesos judiciales y conciliaciones.</t>
  </si>
  <si>
    <t>Archivo en excel con la relación de los procesos judiciales activos  y terminados.</t>
  </si>
  <si>
    <t>Se hace trimestralmente los informes de procesos judiciales y las conciliaciones activas y terminadas.</t>
  </si>
  <si>
    <t>La Oficina Jurídica está en socialización del nuevo aplicativo de contratación en las dependencias, con el fin de facilitar su implementación.</t>
  </si>
  <si>
    <t>En la medida que muchas dependencias no acogen  la directriz de acoger los plazos establecidos en la Oficina de Gestión de la Contratación.</t>
  </si>
  <si>
    <t>A corte 31 de agosto se han cumplido con los protocolos establecidos para la administración de las sucursales virtuales. No se han evidenciado accesos no autorizados a la fecha.</t>
  </si>
  <si>
    <t>A corte  31 de agosto de 2019:
- Los Estados Financieros sean realizado con base en las Políticas y Prácticas contables establecidas por la Universidad.
- Todos los  hechos economicos informados y generados en otras dependencias han sido contabilizados.</t>
  </si>
  <si>
    <t>Al 31 de agosto de 2019 no se tienen ninguna sanción realizad a algún funcionario de gestión financiera por temas de corrupción</t>
  </si>
  <si>
    <t>Ninguna</t>
  </si>
  <si>
    <t xml:space="preserve">
Al 31 de agosto se han realizado actualizaciones a algunos procedimientos de Gestión de presupuesto tales como:
134-PRS-03, 134-PRS-04, 134-PRS-05, 134-PRS-10 y 134-PRS-11
</t>
  </si>
  <si>
    <t>Se han actualizados los usuarios y claves períodicamente.</t>
  </si>
  <si>
    <t>La Actualización se encuentran disponibles en la página https://www.utp.edu.co/vicerrectoria/administrativa/gestion-financiera/gestion-contable.html, falta su divulgación.</t>
  </si>
  <si>
    <t xml:space="preserve">A 31 de diciembre de 2018 se realizo la conciliación a los registros contables, con los cuales se produjeron los Estados Financieros.. </t>
  </si>
  <si>
    <t>Faltan algunos procedimientos por actuaizar e incluir</t>
  </si>
  <si>
    <t>Esta medición se logró gracias al seguimiento permanente de las dependencias responsables en el proceso electoral</t>
  </si>
  <si>
    <t>En Secretaría General existe una persona encargada de hacer el seguimiento al cumplimiento de los plazos para atender los derechos de petición que son responsabilidad de esta dependencia.</t>
  </si>
  <si>
    <t>Se ha implementado una acción de notas de vigencia de las normas internas de la Universidad en la página web. Además se actualiza de manera permanente el normograma que contiene las normas nacionales que le aplican a la Universidad</t>
  </si>
  <si>
    <t xml:space="preserve">Esta medición se ha logrado gracias a la custodia que se tiene en la Secretaría General de la información reservada o clasificada de la misma. </t>
  </si>
  <si>
    <t>Si bien se ha hecho seguimiento a las bases de datos, aún falta hacer algunos ajustes para minimizar de una manera efectiva el riesgo, para lo cual desde Secretaría General se elaborará un instructivo</t>
  </si>
  <si>
    <t>Cada vez que se tienen elecciones en la Universidad, la persona responsable de Secretaría General de  la configuración de las mismas hace la revisión pertinente acompañada de un colaborador de Control Interno</t>
  </si>
  <si>
    <t>Gestión de Tecnologías Informáticas y Sistemas de Información realiza las simulaciones para cada una de las elecciones</t>
  </si>
  <si>
    <t>No se tiene dificultad, en la actualidad la persona encargada remite a Gestión Documental los derechos de peticion que le llegan a la Secretaría General vía correo elctrónico, con el fin de radicarlos y hacerles el seguimiento respectivo</t>
  </si>
  <si>
    <t>Esta acción se cumple eficienemente</t>
  </si>
  <si>
    <t>Si bien esta acción se cumple, en oportunidades las dependencias de demoran en responder lo requerido</t>
  </si>
  <si>
    <t>Esta acción se está cumpliendo de manera permanente</t>
  </si>
  <si>
    <t>Esta Acción se cumple de manera permanente, no obstante debe ser una acción continua ya que las normas deben ajustarse a las situaciones que son cambiantes en la Universidad. A este corte se esta revisando el Estatuto General y el Estatuto Docente</t>
  </si>
  <si>
    <t>Los activos están definidos y se guarda la confidencialidad de acuerdo a la clasificación</t>
  </si>
  <si>
    <t>Los colaboradores de la Secretaría General han recibido capacitación que les permite ser concientes de la seguridad de la información</t>
  </si>
  <si>
    <t>Es parcial porque Gestión de tecnologías Informáticas y Sistemas de Información no ha entregado la base de datos que permita la implementación del aplicativo</t>
  </si>
  <si>
    <t xml:space="preserve">Esta acción es parcial, ya que las normas internas de la Universidad deben ajustarse permanentemente </t>
  </si>
  <si>
    <t>Se llevó a cabo capacitación sobre seguridad de la infromación para todo el personal de la Secretaría General</t>
  </si>
  <si>
    <t>odos los colaboradores conocen qué información maneja la Secretaría General y la sencibilida de la misma, lo que ha permitido su custodia acorde con la normativa vigente</t>
  </si>
  <si>
    <t>De 36 Solicitudes de derechos de petición y organizmos de control, se ha dado respuesta oportuna a cada uno de ellos según el caso</t>
  </si>
  <si>
    <t>Para el segundo semestre del año 2019 se debían afiliar 799 docentes catedráticos, 22 transitorios docentes administrativos y ocasionales, se afiliaron oportunamente 753. Según el calendario académico la contratacion de docentes de medicina debía quedar aprobada el 04 de septiembre de 2019,  se visualizó hasta el lunes 09 de septiembre, por lo tanto solo hasta este momento se logró inciar con la afiliacion a seguridad social de los 87 docentes restantes.</t>
  </si>
  <si>
    <t>Seguimiento permanente al cumplimiento de la respuesta</t>
  </si>
  <si>
    <t>No cumplimiento del calendario académico por parte de la Vicerectoría Académica</t>
  </si>
  <si>
    <t>No cumplimiento del calendario de nómina según la Resolución N° 2319 de Políticas de nomina.
Debido a que los docentes de medicina terminanban su contrato el 18 de agosto solo hasta el 09 de septiembre que la Universidad realizaba el pago de la autoliquidación, quedaba registrado el retiro, por lo tanto solo hasta el miercoles 11 se inició con las afiliaciones a Eps.</t>
  </si>
  <si>
    <t xml:space="preserve">Se encuenta el proceso de contrucción y revisión </t>
  </si>
  <si>
    <t>Se envió oficio a todas las Entidades Promotoras de Salud el 26 de julio, se obtuvo acompañamiento y disponibilidad por parte de los asesores.</t>
  </si>
  <si>
    <t>Actualmente se aplica la Resolución de políticas de nómina N° 2319 del año 2012, se encuentra pendiente de firmas nueva resolución de políticas de nomina, para realizar difusión de la misma.</t>
  </si>
  <si>
    <t>Oficios N°01-132-439 al 445</t>
  </si>
  <si>
    <t>NO SE HA EVIDENCIADO NINGÚN CASO DE CORRUPCIÓN</t>
  </si>
  <si>
    <t>NINGUNO</t>
  </si>
  <si>
    <t xml:space="preserve">Se han implementado nuevos controles por parte del Jefe inmediato para el manejo de la caja menor.ya se realizaron los analisis y estan pendientes algunos ajustes s. </t>
  </si>
  <si>
    <t>Asistió durante la vigencia 2018 y 2019 capacitaciones en valores, datos de losm cuales se registran en los formatos de talento humano.</t>
  </si>
  <si>
    <t>Se concluyó la actualización del procedimiento. Pendiente de registrar ante Sistema de Gestión Integral.</t>
  </si>
  <si>
    <t>Registros de asistencia en poder de talento humano y comité de capacitación</t>
  </si>
  <si>
    <t>SOLO SE HA PRESENTADO UNA INUNDACIÓN EN EL EDIFICIO 13 EL CUAL OBEDECE A PROBLEMAS DE CAPACIDAD EN LA TUBERÍA DE AGUA LLUVIA. SE ESTÁ ANALIZANDO LA CONSTRUCCIÓN DE UNA RED PARALELA QUE AUMENTE LA CAPACIDAD DE DESAGÜE.</t>
  </si>
  <si>
    <t xml:space="preserve">Se elaboraron especificaciones técnicas, se socializaron a la fecha se esta en la etapa de diseño y analisis. </t>
  </si>
  <si>
    <t>Después de aumentarlas se evidenció que no es necesario incrementar las frecuencias de limpieza de canales en piso y techo.</t>
  </si>
  <si>
    <t>De acuerdo a las necesidades, se solicitó presupuesto para atender los requerimientos en vigencia 2019 y su ejecución avanza en un 60% a la fecha</t>
  </si>
  <si>
    <t>Cronograma de actividades empresa encargadas. Evidencias fotográficas.</t>
  </si>
  <si>
    <t>No se han detectado incumplimientos hasta el momento debido al permanente seguimiento de la dirección de comunicaciones a este indicador, dada la gravedad de su consecuencia.</t>
  </si>
  <si>
    <t>Hasta el momento no se han requerido rectificaciones de la universidad ni de un medio externo, debido a que hemos trabajado por afianzar los lazos con los medios de comunicación y los diferentes grupos de interés.</t>
  </si>
  <si>
    <t>No se han detectado casos de manipulación de medios internos hasta el momento debido al permanente seguimiento de la dirección de comunicaciones a este indicador, dada la su consecuencia.</t>
  </si>
  <si>
    <t>Se ha presentado dificultad en la comprensión y aplicación de la norma en uel funcionario de la emisora que se encarga del sostenimiento económico de la misma.</t>
  </si>
  <si>
    <t>La oficina jurídica y Control Interno han estado atentos a las solicotudes de acompañamiento que se han requerido para emitir sus conceptos jurídicos.</t>
  </si>
  <si>
    <t>No se han presentado dificultades.</t>
  </si>
  <si>
    <t>No se ha presentado dificultad.</t>
  </si>
  <si>
    <t>La manera de hacer que se cumpla la acción es continuar en permanente vigilancia y control de este tema desde la dirección, ya que por desconocimiento o falta de atención algunos funcionarios podrían faltar a la norma aún cuando esté impresa y ubicada en un lugar visible de la emisora.</t>
  </si>
  <si>
    <t>Los criterios ya están redactados, como oportunidad de mejora están en proceso de revisión por el Sistema Integral de Gestión para institucionalizarlo.</t>
  </si>
  <si>
    <t>Esta es una actividad permanente.  Se sugieren talleres de capacitación en comunicación verbal y no verbal para los voceros oficiales de la institución.</t>
  </si>
  <si>
    <t>Se está trabajando en articulación con el Sistema Integral de Gestión para actualizar los procedimientos de la forma adecuada.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</si>
</sst>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51"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b/>
      <sz val="11"/>
      <color theme="1"/>
      <name val="Calibri"/>
      <family val="2"/>
      <scheme val="minor"/>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sz val="18"/>
      <name val="Calibri"/>
      <family val="2"/>
      <scheme val="minor"/>
    </font>
    <font>
      <b/>
      <sz val="10"/>
      <color theme="1"/>
      <name val="Arial"/>
      <family val="2"/>
    </font>
    <font>
      <sz val="7"/>
      <color theme="1"/>
      <name val="Calibri"/>
      <family val="2"/>
      <scheme val="minor"/>
    </font>
    <font>
      <sz val="8"/>
      <color indexed="8"/>
      <name val="Arial"/>
      <family val="2"/>
    </font>
    <font>
      <sz val="7"/>
      <color rgb="FFFF0000"/>
      <name val="Calibri"/>
      <family val="2"/>
      <scheme val="minor"/>
    </font>
    <font>
      <sz val="10"/>
      <name val="Arial"/>
    </font>
    <font>
      <sz val="16"/>
      <name val="Arial"/>
      <family val="2"/>
    </font>
    <font>
      <sz val="9"/>
      <name val="Calibri"/>
      <family val="2"/>
    </font>
    <font>
      <sz val="8"/>
      <name val="Calibri"/>
      <family val="2"/>
    </font>
    <font>
      <b/>
      <sz val="10"/>
      <name val="Calibri"/>
      <family val="2"/>
    </font>
    <font>
      <sz val="10"/>
      <name val="Calibri"/>
      <family val="2"/>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BF3F3"/>
        <bgColor indexed="64"/>
      </patternFill>
    </fill>
    <fill>
      <patternFill patternType="solid">
        <fgColor rgb="FFF3FFF4"/>
        <bgColor indexed="64"/>
      </patternFill>
    </fill>
    <fill>
      <patternFill patternType="solid">
        <fgColor rgb="FFFFFFCC"/>
        <bgColor indexed="64"/>
      </patternFill>
    </fill>
    <fill>
      <patternFill patternType="solid">
        <fgColor theme="0" tint="-0.34998626667073579"/>
        <bgColor indexed="64"/>
      </patternFill>
    </fill>
  </fills>
  <borders count="6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9" fontId="45" fillId="0" borderId="0" applyFont="0" applyFill="0" applyBorder="0" applyAlignment="0" applyProtection="0"/>
  </cellStyleXfs>
  <cellXfs count="535">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0" fillId="0" borderId="0" xfId="0" applyBorder="1"/>
    <xf numFmtId="0" fontId="8"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top"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wrapText="1"/>
    </xf>
    <xf numFmtId="0" fontId="0" fillId="0" borderId="0" xfId="0" applyAlignment="1">
      <alignment horizontal="center"/>
    </xf>
    <xf numFmtId="0" fontId="2" fillId="2" borderId="17"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5" fillId="0" borderId="0" xfId="0" applyFont="1"/>
    <xf numFmtId="0" fontId="15" fillId="9" borderId="2"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2" fillId="2" borderId="11" xfId="0" applyFont="1" applyFill="1" applyBorder="1" applyAlignment="1" applyProtection="1">
      <alignment vertical="center" wrapText="1"/>
      <protection locked="0"/>
    </xf>
    <xf numFmtId="0" fontId="12" fillId="2" borderId="2" xfId="0" applyFont="1" applyFill="1" applyBorder="1" applyAlignment="1" applyProtection="1">
      <alignment horizontal="center" vertical="center" wrapText="1"/>
      <protection locked="0"/>
    </xf>
    <xf numFmtId="0" fontId="12" fillId="2" borderId="14" xfId="0" applyFont="1" applyFill="1" applyBorder="1" applyAlignment="1" applyProtection="1">
      <alignment vertical="center" wrapText="1"/>
      <protection locked="0"/>
    </xf>
    <xf numFmtId="0" fontId="12" fillId="2" borderId="14" xfId="0" applyFont="1" applyFill="1" applyBorder="1" applyAlignment="1" applyProtection="1">
      <alignment horizontal="center" vertical="center" wrapText="1"/>
      <protection locked="0"/>
    </xf>
    <xf numFmtId="0" fontId="13" fillId="2" borderId="17" xfId="0" applyFont="1" applyFill="1" applyBorder="1" applyAlignment="1" applyProtection="1">
      <alignment vertical="center"/>
    </xf>
    <xf numFmtId="0" fontId="13" fillId="2" borderId="0" xfId="0" applyFont="1" applyFill="1" applyBorder="1" applyAlignment="1" applyProtection="1">
      <alignment vertical="center"/>
    </xf>
    <xf numFmtId="0" fontId="14" fillId="2" borderId="13"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6" fillId="0" borderId="26" xfId="0" applyFont="1" applyBorder="1" applyAlignment="1">
      <alignment horizontal="center"/>
    </xf>
    <xf numFmtId="0" fontId="16" fillId="0" borderId="0" xfId="0" applyFont="1" applyBorder="1" applyAlignment="1">
      <alignment horizontal="center"/>
    </xf>
    <xf numFmtId="0" fontId="16" fillId="0" borderId="0" xfId="0" applyFont="1" applyBorder="1"/>
    <xf numFmtId="0" fontId="16" fillId="0" borderId="29" xfId="0" applyFont="1" applyBorder="1"/>
    <xf numFmtId="0" fontId="24" fillId="0" borderId="26"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16" fillId="0" borderId="0" xfId="0" applyFont="1" applyAlignment="1">
      <alignment horizontal="center"/>
    </xf>
    <xf numFmtId="0" fontId="16"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2" fillId="0" borderId="0" xfId="0" applyFont="1" applyBorder="1" applyAlignment="1">
      <alignment vertical="top" wrapText="1"/>
    </xf>
    <xf numFmtId="0" fontId="12" fillId="0" borderId="0" xfId="0" applyFont="1" applyBorder="1" applyAlignment="1">
      <alignment vertical="center"/>
    </xf>
    <xf numFmtId="0" fontId="19" fillId="0" borderId="0" xfId="0" applyFont="1" applyBorder="1" applyAlignment="1">
      <alignment horizontal="center" vertical="center" wrapText="1"/>
    </xf>
    <xf numFmtId="0" fontId="19" fillId="0" borderId="25" xfId="0" applyFont="1" applyBorder="1" applyAlignment="1">
      <alignment horizontal="center" vertical="top" wrapText="1"/>
    </xf>
    <xf numFmtId="0" fontId="0" fillId="10" borderId="0" xfId="0" applyFill="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19" fillId="0" borderId="0" xfId="0" applyFont="1" applyBorder="1" applyAlignment="1">
      <alignment horizontal="center" vertical="center" wrapText="1"/>
    </xf>
    <xf numFmtId="0" fontId="24" fillId="0" borderId="0" xfId="0" applyFont="1" applyBorder="1" applyAlignment="1">
      <alignment horizontal="center"/>
    </xf>
    <xf numFmtId="0" fontId="12" fillId="0" borderId="0" xfId="0" applyFont="1" applyBorder="1" applyAlignment="1">
      <alignment horizontal="center" vertical="center" wrapText="1"/>
    </xf>
    <xf numFmtId="0" fontId="16" fillId="0" borderId="4" xfId="0" applyFont="1" applyBorder="1" applyAlignment="1">
      <alignment horizontal="center" vertical="top" wrapText="1"/>
    </xf>
    <xf numFmtId="0" fontId="12" fillId="0" borderId="3" xfId="0" applyFont="1" applyBorder="1" applyAlignment="1">
      <alignment horizontal="left" vertical="center"/>
    </xf>
    <xf numFmtId="0" fontId="19" fillId="0" borderId="0" xfId="0" applyFont="1" applyBorder="1" applyAlignment="1">
      <alignment horizontal="left" vertical="top" wrapText="1"/>
    </xf>
    <xf numFmtId="0" fontId="12" fillId="0" borderId="4" xfId="0" applyFont="1" applyBorder="1" applyAlignment="1">
      <alignment horizontal="center" vertical="top" wrapText="1"/>
    </xf>
    <xf numFmtId="0" fontId="21" fillId="2" borderId="2" xfId="0" applyFont="1" applyFill="1" applyBorder="1" applyAlignment="1" applyProtection="1">
      <alignment horizontal="center" vertical="center" wrapText="1"/>
      <protection locked="0"/>
    </xf>
    <xf numFmtId="0" fontId="20" fillId="2" borderId="38" xfId="0" applyFont="1" applyFill="1" applyBorder="1" applyAlignment="1" applyProtection="1">
      <alignment horizontal="left" vertical="center" wrapText="1"/>
      <protection locked="0"/>
    </xf>
    <xf numFmtId="164" fontId="14" fillId="3" borderId="1" xfId="0" applyNumberFormat="1" applyFont="1" applyFill="1" applyBorder="1" applyAlignment="1" applyProtection="1">
      <alignment horizontal="center" vertical="center" wrapText="1"/>
      <protection locked="0"/>
    </xf>
    <xf numFmtId="0" fontId="12" fillId="0" borderId="0" xfId="0" applyFont="1" applyFill="1" applyBorder="1" applyAlignment="1">
      <alignment vertical="top" wrapText="1"/>
    </xf>
    <xf numFmtId="0" fontId="36"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43" fillId="13" borderId="2"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3" xfId="0" applyFont="1" applyBorder="1" applyAlignment="1">
      <alignment horizontal="center"/>
    </xf>
    <xf numFmtId="0" fontId="1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3" xfId="0" applyFont="1" applyFill="1" applyBorder="1" applyAlignment="1"/>
    <xf numFmtId="0" fontId="16" fillId="0" borderId="0" xfId="0" applyFont="1" applyFill="1" applyBorder="1" applyAlignment="1"/>
    <xf numFmtId="0" fontId="16"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19" fillId="0" borderId="0" xfId="0" applyFont="1" applyFill="1" applyBorder="1" applyAlignment="1">
      <alignment vertical="center" textRotation="90"/>
    </xf>
    <xf numFmtId="0" fontId="16" fillId="0" borderId="0" xfId="0" applyFont="1" applyFill="1" applyBorder="1" applyAlignment="1">
      <alignment vertical="center"/>
    </xf>
    <xf numFmtId="0" fontId="21" fillId="0" borderId="0" xfId="0" applyFont="1" applyFill="1" applyBorder="1" applyAlignment="1">
      <alignment vertical="center" wrapText="1"/>
    </xf>
    <xf numFmtId="0" fontId="4" fillId="10" borderId="2" xfId="0" applyFont="1" applyFill="1" applyBorder="1" applyAlignment="1">
      <alignment horizontal="center" vertical="center" wrapText="1"/>
    </xf>
    <xf numFmtId="0" fontId="28" fillId="10" borderId="2"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28" fillId="10" borderId="50" xfId="0" applyFont="1" applyFill="1" applyBorder="1" applyAlignment="1">
      <alignment horizontal="center" vertical="center" wrapText="1"/>
    </xf>
    <xf numFmtId="0" fontId="30" fillId="8" borderId="35"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50" xfId="0" applyFont="1" applyFill="1" applyBorder="1" applyAlignment="1">
      <alignment vertical="center" wrapText="1"/>
    </xf>
    <xf numFmtId="0" fontId="30" fillId="5" borderId="51" xfId="0" applyFont="1" applyFill="1" applyBorder="1" applyAlignment="1">
      <alignment horizontal="center" vertical="center" wrapText="1"/>
    </xf>
    <xf numFmtId="0" fontId="28" fillId="10" borderId="51"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30" fillId="6" borderId="51" xfId="0" applyFont="1" applyFill="1" applyBorder="1" applyAlignment="1">
      <alignment horizontal="center" vertical="center" wrapText="1"/>
    </xf>
    <xf numFmtId="0" fontId="30" fillId="14" borderId="36" xfId="0" applyFont="1" applyFill="1" applyBorder="1" applyAlignment="1">
      <alignment horizontal="center" vertical="center" wrapText="1"/>
    </xf>
    <xf numFmtId="0" fontId="25" fillId="9" borderId="44" xfId="0" applyFont="1" applyFill="1" applyBorder="1" applyAlignment="1" applyProtection="1">
      <alignment horizontal="center" vertical="center"/>
      <protection locked="0"/>
    </xf>
    <xf numFmtId="0" fontId="35" fillId="16" borderId="2" xfId="0" applyFont="1" applyFill="1" applyBorder="1" applyAlignment="1" applyProtection="1">
      <alignment horizontal="center" vertical="center"/>
      <protection locked="0"/>
    </xf>
    <xf numFmtId="0" fontId="15" fillId="9" borderId="4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4" fillId="2" borderId="2" xfId="0" applyFont="1" applyFill="1" applyBorder="1" applyAlignment="1" applyProtection="1">
      <alignment vertical="center" wrapText="1"/>
      <protection locked="0"/>
    </xf>
    <xf numFmtId="0" fontId="14" fillId="2" borderId="14" xfId="0" applyFont="1" applyFill="1" applyBorder="1" applyAlignment="1" applyProtection="1">
      <alignment vertical="center" wrapText="1"/>
      <protection locked="0"/>
    </xf>
    <xf numFmtId="0" fontId="40" fillId="16" borderId="2" xfId="0" applyFont="1" applyFill="1" applyBorder="1" applyAlignment="1" applyProtection="1">
      <alignment horizontal="center" vertical="center" wrapText="1"/>
    </xf>
    <xf numFmtId="0" fontId="15" fillId="9" borderId="2" xfId="0" applyNumberFormat="1" applyFont="1" applyFill="1" applyBorder="1" applyAlignment="1" applyProtection="1">
      <alignment vertical="center"/>
    </xf>
    <xf numFmtId="0" fontId="15" fillId="9" borderId="27" xfId="0" applyFont="1" applyFill="1" applyBorder="1" applyAlignment="1" applyProtection="1">
      <alignment horizontal="left" vertical="center" wrapText="1"/>
    </xf>
    <xf numFmtId="0" fontId="21" fillId="2" borderId="13"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15" fillId="9" borderId="2" xfId="0" applyFont="1" applyFill="1" applyBorder="1" applyAlignment="1" applyProtection="1">
      <alignment horizontal="center" vertical="center" wrapText="1"/>
    </xf>
    <xf numFmtId="0" fontId="20" fillId="0" borderId="2" xfId="0" applyFont="1" applyFill="1" applyBorder="1" applyAlignment="1" applyProtection="1">
      <alignment horizontal="right" vertical="center" wrapText="1"/>
    </xf>
    <xf numFmtId="0" fontId="21" fillId="0" borderId="2" xfId="0" applyFont="1" applyFill="1" applyBorder="1" applyAlignment="1" applyProtection="1">
      <alignment horizontal="center" vertical="center" wrapText="1"/>
    </xf>
    <xf numFmtId="14" fontId="21" fillId="0" borderId="2" xfId="0" quotePrefix="1" applyNumberFormat="1" applyFont="1" applyFill="1" applyBorder="1" applyAlignment="1" applyProtection="1">
      <alignment horizontal="center" vertical="center" wrapText="1"/>
    </xf>
    <xf numFmtId="0" fontId="20" fillId="0" borderId="11" xfId="0" applyFont="1" applyFill="1" applyBorder="1" applyAlignment="1" applyProtection="1">
      <alignment horizontal="right" vertical="center" wrapText="1"/>
    </xf>
    <xf numFmtId="0" fontId="21" fillId="0" borderId="11" xfId="0" applyFont="1" applyFill="1" applyBorder="1" applyAlignment="1" applyProtection="1">
      <alignment horizontal="center" vertical="center" wrapText="1"/>
    </xf>
    <xf numFmtId="0" fontId="16" fillId="2" borderId="38" xfId="0" applyFont="1" applyFill="1" applyBorder="1" applyAlignment="1" applyProtection="1">
      <alignment vertical="center" wrapText="1"/>
    </xf>
    <xf numFmtId="0" fontId="16" fillId="2" borderId="40" xfId="0" applyFont="1" applyFill="1" applyBorder="1" applyAlignment="1" applyProtection="1">
      <alignment vertical="center" wrapText="1"/>
    </xf>
    <xf numFmtId="0" fontId="3" fillId="2" borderId="2"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4" fillId="2" borderId="2" xfId="0" applyFont="1" applyFill="1" applyBorder="1" applyAlignment="1" applyProtection="1">
      <alignment vertical="center" wrapText="1"/>
    </xf>
    <xf numFmtId="0" fontId="14" fillId="2" borderId="2" xfId="0" applyFont="1" applyFill="1" applyBorder="1" applyAlignment="1" applyProtection="1">
      <alignment horizontal="center" vertical="top" wrapText="1"/>
    </xf>
    <xf numFmtId="0" fontId="14"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14" fillId="2" borderId="11" xfId="0" applyFont="1" applyFill="1" applyBorder="1" applyAlignment="1" applyProtection="1">
      <alignment vertical="center" wrapText="1"/>
    </xf>
    <xf numFmtId="0" fontId="16" fillId="2" borderId="14"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14" fillId="2" borderId="39"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14" fontId="20" fillId="15" borderId="52" xfId="0" applyNumberFormat="1" applyFont="1" applyFill="1" applyBorder="1" applyAlignment="1" applyProtection="1">
      <alignment vertical="center" wrapText="1"/>
      <protection locked="0"/>
    </xf>
    <xf numFmtId="0" fontId="19" fillId="2" borderId="14"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xf>
    <xf numFmtId="0" fontId="14" fillId="2" borderId="14" xfId="0" applyFont="1" applyFill="1" applyBorder="1" applyAlignment="1" applyProtection="1">
      <alignment horizontal="center" vertical="top" wrapText="1"/>
    </xf>
    <xf numFmtId="0" fontId="14" fillId="0" borderId="14" xfId="0" applyFont="1" applyFill="1" applyBorder="1" applyAlignment="1" applyProtection="1">
      <alignment horizontal="center" vertical="center" wrapText="1"/>
    </xf>
    <xf numFmtId="0" fontId="19" fillId="2" borderId="55"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2" fillId="2" borderId="55" xfId="0" applyFont="1" applyFill="1" applyBorder="1" applyAlignment="1" applyProtection="1">
      <alignment vertical="center" wrapText="1"/>
      <protection locked="0"/>
    </xf>
    <xf numFmtId="0" fontId="12" fillId="2" borderId="55"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2" fillId="2" borderId="39" xfId="0" applyFont="1" applyFill="1" applyBorder="1" applyAlignment="1" applyProtection="1">
      <alignment horizontal="center" vertical="center" wrapText="1"/>
      <protection locked="0"/>
    </xf>
    <xf numFmtId="14" fontId="14" fillId="2" borderId="11" xfId="0" applyNumberFormat="1"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21" fillId="2" borderId="57" xfId="0" applyFont="1" applyFill="1" applyBorder="1" applyAlignment="1" applyProtection="1">
      <alignment horizontal="center" vertical="center" wrapText="1"/>
      <protection locked="0"/>
    </xf>
    <xf numFmtId="14" fontId="14" fillId="2" borderId="14" xfId="0" applyNumberFormat="1" applyFont="1" applyFill="1" applyBorder="1" applyAlignment="1" applyProtection="1">
      <alignment horizontal="center" vertical="center" wrapText="1"/>
      <protection locked="0"/>
    </xf>
    <xf numFmtId="0" fontId="14" fillId="2" borderId="8" xfId="0" applyFont="1" applyFill="1" applyBorder="1" applyAlignment="1" applyProtection="1">
      <alignment vertical="center" wrapText="1"/>
      <protection locked="0"/>
    </xf>
    <xf numFmtId="0" fontId="14" fillId="2" borderId="3" xfId="0" applyFont="1" applyFill="1" applyBorder="1" applyAlignment="1" applyProtection="1">
      <alignment vertical="center" wrapText="1"/>
      <protection locked="0"/>
    </xf>
    <xf numFmtId="0" fontId="14" fillId="2" borderId="3"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wrapText="1"/>
      <protection locked="0"/>
    </xf>
    <xf numFmtId="0" fontId="20" fillId="0" borderId="19" xfId="0" applyFont="1" applyFill="1" applyBorder="1" applyAlignment="1" applyProtection="1">
      <alignment horizontal="right" vertical="top" wrapText="1"/>
      <protection locked="0"/>
    </xf>
    <xf numFmtId="0" fontId="44" fillId="0" borderId="20"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center" wrapText="1"/>
      <protection locked="0"/>
    </xf>
    <xf numFmtId="0" fontId="36" fillId="2" borderId="0" xfId="0" applyFont="1" applyFill="1" applyBorder="1" applyAlignment="1" applyProtection="1">
      <alignment horizontal="center" vertical="center" wrapText="1"/>
      <protection locked="0"/>
    </xf>
    <xf numFmtId="0" fontId="14" fillId="2" borderId="6"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center" vertical="center"/>
      <protection locked="0"/>
    </xf>
    <xf numFmtId="0" fontId="20" fillId="0" borderId="2" xfId="0" applyFont="1" applyFill="1" applyBorder="1" applyAlignment="1" applyProtection="1">
      <alignment horizontal="right" vertical="top" wrapText="1"/>
      <protection locked="0"/>
    </xf>
    <xf numFmtId="0" fontId="44" fillId="0" borderId="13" xfId="0" applyFont="1" applyFill="1" applyBorder="1" applyAlignment="1" applyProtection="1">
      <alignment horizontal="center" vertical="top" wrapText="1"/>
      <protection locked="0"/>
    </xf>
    <xf numFmtId="14" fontId="44" fillId="0" borderId="13" xfId="0" quotePrefix="1" applyNumberFormat="1" applyFont="1" applyFill="1" applyBorder="1" applyAlignment="1" applyProtection="1">
      <alignment horizontal="center" vertical="top" wrapText="1"/>
      <protection locked="0"/>
    </xf>
    <xf numFmtId="0" fontId="2" fillId="2" borderId="21" xfId="0" applyFont="1" applyFill="1" applyBorder="1" applyAlignment="1" applyProtection="1">
      <alignment vertical="center" wrapText="1"/>
      <protection locked="0"/>
    </xf>
    <xf numFmtId="0" fontId="2" fillId="2" borderId="44"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15" fillId="9" borderId="44" xfId="0" applyFont="1" applyFill="1" applyBorder="1" applyAlignment="1" applyProtection="1">
      <alignment horizontal="center" vertical="center" wrapText="1"/>
      <protection locked="0"/>
    </xf>
    <xf numFmtId="0" fontId="15" fillId="9" borderId="2" xfId="0" applyFont="1" applyFill="1" applyBorder="1" applyAlignment="1" applyProtection="1">
      <alignment horizontal="center" vertical="center" wrapText="1"/>
      <protection locked="0"/>
    </xf>
    <xf numFmtId="0" fontId="15" fillId="9" borderId="11" xfId="0" applyFont="1" applyFill="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protection locked="0"/>
    </xf>
    <xf numFmtId="0" fontId="20" fillId="9" borderId="11" xfId="0" applyFont="1" applyFill="1" applyBorder="1" applyAlignment="1" applyProtection="1">
      <alignment horizontal="center" vertical="center" wrapText="1"/>
      <protection locked="0"/>
    </xf>
    <xf numFmtId="0" fontId="20" fillId="9" borderId="43" xfId="0" applyFont="1" applyFill="1" applyBorder="1" applyAlignment="1" applyProtection="1">
      <alignment horizontal="center" vertical="center" wrapText="1"/>
      <protection locked="0"/>
    </xf>
    <xf numFmtId="0" fontId="20" fillId="9" borderId="2" xfId="0" applyFont="1" applyFill="1" applyBorder="1" applyAlignment="1" applyProtection="1">
      <alignment horizontal="center" vertical="center" wrapText="1"/>
      <protection locked="0"/>
    </xf>
    <xf numFmtId="0" fontId="20" fillId="9" borderId="3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7"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6" fillId="2" borderId="0" xfId="0" applyFont="1" applyFill="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36" fillId="10" borderId="0" xfId="0" applyFont="1" applyFill="1" applyAlignment="1" applyProtection="1">
      <alignment horizontal="center" vertical="center" wrapText="1"/>
      <protection locked="0"/>
    </xf>
    <xf numFmtId="0" fontId="2" fillId="10"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12" fillId="0" borderId="0" xfId="0" applyFont="1" applyBorder="1" applyAlignment="1" applyProtection="1">
      <alignment vertical="center" wrapText="1"/>
      <protection locked="0"/>
    </xf>
    <xf numFmtId="0" fontId="5" fillId="2" borderId="0" xfId="0" applyFont="1" applyFill="1" applyAlignment="1" applyProtection="1">
      <alignment horizontal="center" vertical="center"/>
      <protection locked="0"/>
    </xf>
    <xf numFmtId="0" fontId="38" fillId="0" borderId="0" xfId="0" applyFont="1" applyAlignment="1" applyProtection="1">
      <alignment vertical="center"/>
      <protection locked="0"/>
    </xf>
    <xf numFmtId="0" fontId="1" fillId="0" borderId="13" xfId="0" applyFont="1" applyBorder="1" applyAlignment="1" applyProtection="1">
      <alignment horizontal="center" vertical="center"/>
      <protection locked="0"/>
    </xf>
    <xf numFmtId="0" fontId="1" fillId="0" borderId="13" xfId="0" applyFont="1" applyBorder="1" applyAlignment="1" applyProtection="1">
      <alignment horizontal="center"/>
      <protection locked="0"/>
    </xf>
    <xf numFmtId="0" fontId="32" fillId="0" borderId="2" xfId="0" applyFont="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2" fillId="17" borderId="2" xfId="0" applyFont="1" applyFill="1" applyBorder="1" applyAlignment="1" applyProtection="1">
      <alignment horizontal="center" vertical="center" wrapText="1"/>
      <protection locked="0"/>
    </xf>
    <xf numFmtId="0" fontId="12" fillId="17" borderId="14" xfId="0" applyFont="1" applyFill="1" applyBorder="1" applyAlignment="1" applyProtection="1">
      <alignment horizontal="center" vertical="center" wrapText="1"/>
      <protection locked="0"/>
    </xf>
    <xf numFmtId="0" fontId="12" fillId="17" borderId="11" xfId="0" applyFont="1" applyFill="1" applyBorder="1" applyAlignment="1" applyProtection="1">
      <alignment horizontal="center" vertical="center" wrapText="1"/>
      <protection locked="0"/>
    </xf>
    <xf numFmtId="0" fontId="12" fillId="10" borderId="2" xfId="0" applyFont="1" applyFill="1" applyBorder="1" applyAlignment="1" applyProtection="1">
      <alignment horizontal="center" vertical="center" wrapText="1"/>
    </xf>
    <xf numFmtId="0" fontId="12" fillId="10" borderId="2" xfId="0"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14" fillId="2" borderId="11" xfId="0" applyFont="1" applyFill="1" applyBorder="1" applyAlignment="1" applyProtection="1">
      <alignment horizontal="center" vertical="top" wrapText="1"/>
    </xf>
    <xf numFmtId="0" fontId="14" fillId="0" borderId="11" xfId="0" applyFont="1" applyFill="1" applyBorder="1" applyAlignment="1" applyProtection="1">
      <alignment horizontal="center" vertical="center" wrapText="1"/>
    </xf>
    <xf numFmtId="0" fontId="12" fillId="10" borderId="11" xfId="0" applyFont="1" applyFill="1" applyBorder="1" applyAlignment="1" applyProtection="1">
      <alignment horizontal="center" vertical="center" wrapText="1"/>
    </xf>
    <xf numFmtId="0" fontId="12" fillId="10" borderId="11"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12" fillId="10" borderId="14" xfId="0" applyFont="1" applyFill="1" applyBorder="1" applyAlignment="1" applyProtection="1">
      <alignment horizontal="center" vertical="center" wrapText="1"/>
    </xf>
    <xf numFmtId="0" fontId="12" fillId="10" borderId="14" xfId="0" applyFont="1" applyFill="1" applyBorder="1" applyAlignment="1" applyProtection="1">
      <alignment horizontal="center" vertical="center" wrapText="1"/>
      <protection locked="0"/>
    </xf>
    <xf numFmtId="0" fontId="12" fillId="17" borderId="2" xfId="0" quotePrefix="1" applyFont="1" applyFill="1" applyBorder="1" applyAlignment="1" applyProtection="1">
      <alignment horizontal="center" vertical="center" wrapText="1"/>
      <protection locked="0"/>
    </xf>
    <xf numFmtId="0" fontId="14" fillId="2" borderId="19" xfId="0" applyFont="1" applyFill="1" applyBorder="1" applyAlignment="1" applyProtection="1">
      <alignment vertical="center" wrapText="1"/>
    </xf>
    <xf numFmtId="0" fontId="16" fillId="2" borderId="19" xfId="0" applyFont="1" applyFill="1" applyBorder="1" applyAlignment="1" applyProtection="1">
      <alignment horizontal="center" vertical="center" wrapText="1"/>
    </xf>
    <xf numFmtId="0" fontId="14" fillId="2" borderId="19" xfId="0" applyFont="1" applyFill="1" applyBorder="1" applyAlignment="1" applyProtection="1">
      <alignment horizontal="center" vertical="top" wrapText="1"/>
    </xf>
    <xf numFmtId="0" fontId="14" fillId="0" borderId="19" xfId="0" applyFont="1" applyFill="1" applyBorder="1" applyAlignment="1" applyProtection="1">
      <alignment horizontal="center" vertical="center" wrapText="1"/>
    </xf>
    <xf numFmtId="0" fontId="12" fillId="10" borderId="19" xfId="0" applyFont="1" applyFill="1" applyBorder="1" applyAlignment="1" applyProtection="1">
      <alignment horizontal="center" vertical="center" wrapText="1"/>
    </xf>
    <xf numFmtId="0" fontId="12" fillId="10" borderId="19" xfId="0" applyFont="1" applyFill="1" applyBorder="1" applyAlignment="1" applyProtection="1">
      <alignment horizontal="center" vertical="center" wrapText="1"/>
      <protection locked="0"/>
    </xf>
    <xf numFmtId="0" fontId="12" fillId="17" borderId="19" xfId="0" applyFont="1" applyFill="1" applyBorder="1" applyAlignment="1" applyProtection="1">
      <alignment horizontal="center" vertical="center" wrapText="1"/>
      <protection locked="0"/>
    </xf>
    <xf numFmtId="0" fontId="20" fillId="0" borderId="38" xfId="0" applyFont="1" applyFill="1" applyBorder="1" applyAlignment="1" applyProtection="1">
      <alignment horizontal="right" vertical="top" wrapText="1"/>
    </xf>
    <xf numFmtId="0" fontId="14" fillId="2" borderId="0"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20" fillId="0" borderId="60" xfId="0" applyFont="1" applyFill="1" applyBorder="1" applyAlignment="1" applyProtection="1">
      <alignment horizontal="right" vertical="top" wrapText="1"/>
    </xf>
    <xf numFmtId="0" fontId="21" fillId="0" borderId="20" xfId="0" applyFont="1" applyFill="1" applyBorder="1" applyAlignment="1" applyProtection="1">
      <alignment horizontal="center" vertical="top" wrapText="1"/>
    </xf>
    <xf numFmtId="0" fontId="14" fillId="2" borderId="6"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top" wrapText="1"/>
    </xf>
    <xf numFmtId="14" fontId="21" fillId="0" borderId="13" xfId="0" quotePrefix="1" applyNumberFormat="1" applyFont="1" applyFill="1" applyBorder="1" applyAlignment="1" applyProtection="1">
      <alignment horizontal="center" vertical="top" wrapText="1"/>
    </xf>
    <xf numFmtId="0" fontId="20" fillId="0" borderId="32" xfId="0" applyFont="1" applyFill="1" applyBorder="1" applyAlignment="1" applyProtection="1">
      <alignment horizontal="right" vertical="top" wrapText="1"/>
    </xf>
    <xf numFmtId="0" fontId="21" fillId="0" borderId="43" xfId="0" applyFont="1" applyFill="1" applyBorder="1" applyAlignment="1" applyProtection="1">
      <alignment horizontal="center" vertical="top" wrapText="1"/>
    </xf>
    <xf numFmtId="0" fontId="34" fillId="9" borderId="55" xfId="0" applyFont="1" applyFill="1" applyBorder="1" applyAlignment="1" applyProtection="1">
      <alignment vertical="center" wrapText="1"/>
    </xf>
    <xf numFmtId="0" fontId="12" fillId="17" borderId="1"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2" fillId="2" borderId="56"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center" vertical="center" wrapText="1"/>
      <protection locked="0"/>
    </xf>
    <xf numFmtId="0" fontId="23" fillId="0" borderId="18"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56" xfId="0"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protection locked="0"/>
    </xf>
    <xf numFmtId="0" fontId="14" fillId="2" borderId="56"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9" fontId="16" fillId="0" borderId="11" xfId="0" applyNumberFormat="1"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0" fontId="15" fillId="10" borderId="33" xfId="0" applyFont="1" applyFill="1" applyBorder="1" applyAlignment="1" applyProtection="1">
      <alignment horizontal="center" vertical="center" wrapText="1"/>
      <protection locked="0"/>
    </xf>
    <xf numFmtId="0" fontId="15" fillId="10" borderId="18" xfId="0" applyFont="1" applyFill="1" applyBorder="1" applyAlignment="1" applyProtection="1">
      <alignment horizontal="center" vertical="center" wrapText="1"/>
      <protection locked="0"/>
    </xf>
    <xf numFmtId="0" fontId="14" fillId="2" borderId="43" xfId="0" applyFont="1" applyFill="1" applyBorder="1" applyAlignment="1" applyProtection="1">
      <alignment horizontal="center" vertical="center" wrapText="1"/>
      <protection locked="0"/>
    </xf>
    <xf numFmtId="0" fontId="14" fillId="2" borderId="58" xfId="0" applyFont="1" applyFill="1" applyBorder="1" applyAlignment="1" applyProtection="1">
      <alignment horizontal="center" vertical="center" wrapText="1"/>
      <protection locked="0"/>
    </xf>
    <xf numFmtId="0" fontId="14" fillId="2" borderId="46"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9" fillId="10" borderId="15" xfId="0" applyFont="1" applyFill="1" applyBorder="1" applyAlignment="1" applyProtection="1">
      <alignment horizontal="center" vertical="center" wrapText="1"/>
      <protection locked="0"/>
    </xf>
    <xf numFmtId="0" fontId="19" fillId="10" borderId="16"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19" fillId="2" borderId="33"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47" fillId="2" borderId="11" xfId="0" applyFont="1" applyFill="1" applyBorder="1" applyAlignment="1" applyProtection="1">
      <alignment horizontal="center" vertical="center" wrapText="1"/>
      <protection locked="0"/>
    </xf>
    <xf numFmtId="0" fontId="47" fillId="2" borderId="33"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9" fillId="2" borderId="11" xfId="0" applyFont="1" applyFill="1" applyBorder="1" applyAlignment="1" applyProtection="1">
      <alignment horizontal="center" vertical="center" wrapText="1"/>
      <protection locked="0"/>
    </xf>
    <xf numFmtId="0" fontId="50" fillId="2" borderId="33" xfId="0" applyFont="1" applyFill="1" applyBorder="1" applyAlignment="1" applyProtection="1">
      <alignment horizontal="center" vertical="center" wrapText="1"/>
      <protection locked="0"/>
    </xf>
    <xf numFmtId="0" fontId="50" fillId="2" borderId="1" xfId="0" applyFont="1" applyFill="1" applyBorder="1" applyAlignment="1" applyProtection="1">
      <alignment horizontal="center" vertical="center" wrapText="1"/>
      <protection locked="0"/>
    </xf>
    <xf numFmtId="0" fontId="48" fillId="2" borderId="11" xfId="0" applyFont="1" applyFill="1" applyBorder="1" applyAlignment="1" applyProtection="1">
      <alignment horizontal="center" vertical="center" wrapText="1"/>
      <protection locked="0"/>
    </xf>
    <xf numFmtId="0" fontId="48" fillId="2" borderId="33" xfId="0" applyFont="1" applyFill="1" applyBorder="1" applyAlignment="1" applyProtection="1">
      <alignment horizontal="center" vertical="center" wrapText="1"/>
      <protection locked="0"/>
    </xf>
    <xf numFmtId="0" fontId="48" fillId="2" borderId="1"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22" fillId="11" borderId="44" xfId="0" applyFont="1" applyFill="1" applyBorder="1" applyAlignment="1" applyProtection="1">
      <alignment horizontal="center" vertical="center" wrapText="1"/>
      <protection locked="0"/>
    </xf>
    <xf numFmtId="0" fontId="22" fillId="11" borderId="52" xfId="0" applyFont="1" applyFill="1" applyBorder="1" applyAlignment="1" applyProtection="1">
      <alignment horizontal="center" vertical="center" wrapText="1"/>
      <protection locked="0"/>
    </xf>
    <xf numFmtId="0" fontId="15" fillId="9" borderId="38" xfId="0" applyFont="1" applyFill="1" applyBorder="1" applyAlignment="1" applyProtection="1">
      <alignment horizontal="center" vertical="center" wrapText="1"/>
      <protection locked="0"/>
    </xf>
    <xf numFmtId="0" fontId="15" fillId="9" borderId="2"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33"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33" fillId="16" borderId="21" xfId="0" applyFont="1" applyFill="1" applyBorder="1" applyAlignment="1" applyProtection="1">
      <alignment horizontal="center" vertical="center"/>
      <protection locked="0"/>
    </xf>
    <xf numFmtId="0" fontId="33" fillId="16" borderId="44" xfId="0" applyFont="1" applyFill="1" applyBorder="1" applyAlignment="1" applyProtection="1">
      <alignment horizontal="center" vertical="center"/>
      <protection locked="0"/>
    </xf>
    <xf numFmtId="0" fontId="15" fillId="9" borderId="21" xfId="0" applyFont="1" applyFill="1" applyBorder="1" applyAlignment="1" applyProtection="1">
      <alignment horizontal="center" vertical="center" wrapText="1"/>
      <protection locked="0"/>
    </xf>
    <xf numFmtId="0" fontId="15" fillId="9" borderId="44" xfId="0" applyFont="1" applyFill="1" applyBorder="1" applyAlignment="1" applyProtection="1">
      <alignment horizontal="center" vertical="center" wrapText="1"/>
      <protection locked="0"/>
    </xf>
    <xf numFmtId="0" fontId="34" fillId="9" borderId="53" xfId="0" applyFont="1" applyFill="1" applyBorder="1" applyAlignment="1" applyProtection="1">
      <alignment horizontal="center" vertical="center"/>
      <protection locked="0"/>
    </xf>
    <xf numFmtId="0" fontId="34" fillId="9" borderId="44" xfId="0" applyFont="1" applyFill="1" applyBorder="1" applyAlignment="1" applyProtection="1">
      <alignment horizontal="center" vertical="center"/>
      <protection locked="0"/>
    </xf>
    <xf numFmtId="0" fontId="34" fillId="9" borderId="38" xfId="0" applyFont="1" applyFill="1" applyBorder="1" applyAlignment="1" applyProtection="1">
      <alignment horizontal="center" vertical="center"/>
      <protection locked="0"/>
    </xf>
    <xf numFmtId="0" fontId="13" fillId="9" borderId="28" xfId="0" applyFont="1" applyFill="1" applyBorder="1" applyAlignment="1" applyProtection="1">
      <alignment horizontal="left" vertical="center" wrapText="1"/>
      <protection locked="0"/>
    </xf>
    <xf numFmtId="0" fontId="13" fillId="9" borderId="0"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center" vertical="center" wrapText="1"/>
      <protection locked="0"/>
    </xf>
    <xf numFmtId="0" fontId="19" fillId="2" borderId="42" xfId="0" applyFont="1" applyFill="1" applyBorder="1" applyAlignment="1" applyProtection="1">
      <alignment horizontal="center" vertical="center" wrapText="1"/>
      <protection locked="0"/>
    </xf>
    <xf numFmtId="0" fontId="15" fillId="9" borderId="15"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15" fillId="9" borderId="1" xfId="0" applyFont="1" applyFill="1" applyBorder="1" applyAlignment="1" applyProtection="1">
      <alignment horizontal="center" vertical="center" wrapText="1"/>
      <protection locked="0"/>
    </xf>
    <xf numFmtId="0" fontId="19" fillId="9" borderId="21" xfId="0" applyFont="1" applyFill="1" applyBorder="1" applyAlignment="1" applyProtection="1">
      <alignment horizontal="center" vertical="center" wrapText="1"/>
      <protection locked="0"/>
    </xf>
    <xf numFmtId="0" fontId="19" fillId="9" borderId="44"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protection locked="0"/>
    </xf>
    <xf numFmtId="0" fontId="20" fillId="9" borderId="21" xfId="0" applyFont="1" applyFill="1" applyBorder="1" applyAlignment="1" applyProtection="1">
      <alignment horizontal="center" vertical="center" wrapText="1"/>
      <protection locked="0"/>
    </xf>
    <xf numFmtId="0" fontId="20" fillId="9" borderId="44" xfId="0" applyFont="1" applyFill="1" applyBorder="1" applyAlignment="1" applyProtection="1">
      <alignment horizontal="center" vertical="center" wrapText="1"/>
      <protection locked="0"/>
    </xf>
    <xf numFmtId="0" fontId="20" fillId="9" borderId="52" xfId="0" applyFont="1" applyFill="1" applyBorder="1" applyAlignment="1" applyProtection="1">
      <alignment horizontal="center" vertical="center" wrapText="1"/>
      <protection locked="0"/>
    </xf>
    <xf numFmtId="9" fontId="14" fillId="0" borderId="11"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9" fillId="2" borderId="56" xfId="0" applyFont="1" applyFill="1" applyBorder="1" applyAlignment="1" applyProtection="1">
      <alignment horizontal="center" vertical="center" wrapText="1"/>
      <protection locked="0"/>
    </xf>
    <xf numFmtId="0" fontId="14" fillId="2" borderId="39" xfId="0" applyFont="1" applyFill="1" applyBorder="1" applyAlignment="1" applyProtection="1">
      <alignment horizontal="center" vertical="center" wrapText="1"/>
      <protection locked="0"/>
    </xf>
    <xf numFmtId="0" fontId="14" fillId="2" borderId="45"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6" fillId="2" borderId="2"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4" fillId="2" borderId="21" xfId="0" applyFont="1" applyFill="1" applyBorder="1" applyAlignment="1" applyProtection="1">
      <alignment horizontal="center" vertical="center" wrapText="1"/>
      <protection locked="0"/>
    </xf>
    <xf numFmtId="0" fontId="14" fillId="2" borderId="44"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15" fillId="9" borderId="54" xfId="0" applyFont="1" applyFill="1" applyBorder="1" applyAlignment="1" applyProtection="1">
      <alignment horizontal="center" vertical="center" wrapText="1"/>
    </xf>
    <xf numFmtId="0" fontId="15" fillId="9" borderId="46"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5" fillId="9" borderId="11"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31" xfId="0" applyFont="1" applyFill="1" applyBorder="1" applyAlignment="1" applyProtection="1">
      <alignment horizontal="center" vertical="center" wrapText="1"/>
    </xf>
    <xf numFmtId="0" fontId="15" fillId="9" borderId="17" xfId="0" applyFont="1" applyFill="1" applyBorder="1" applyAlignment="1" applyProtection="1">
      <alignment horizontal="center" vertical="center" wrapText="1"/>
    </xf>
    <xf numFmtId="0" fontId="15" fillId="9" borderId="32" xfId="0" applyFont="1" applyFill="1" applyBorder="1" applyAlignment="1" applyProtection="1">
      <alignment horizontal="center" vertical="center" wrapText="1"/>
    </xf>
    <xf numFmtId="0" fontId="15" fillId="9" borderId="10" xfId="0" applyFont="1" applyFill="1" applyBorder="1" applyAlignment="1" applyProtection="1">
      <alignment horizontal="center" vertical="center" wrapText="1"/>
    </xf>
    <xf numFmtId="0" fontId="15" fillId="9" borderId="27" xfId="0" applyFont="1" applyFill="1" applyBorder="1" applyAlignment="1" applyProtection="1">
      <alignment horizontal="center" vertical="center" wrapText="1"/>
    </xf>
    <xf numFmtId="0" fontId="15" fillId="9" borderId="23" xfId="0" applyFont="1" applyFill="1" applyBorder="1" applyAlignment="1" applyProtection="1">
      <alignment horizontal="center" vertical="center" wrapText="1"/>
    </xf>
    <xf numFmtId="0" fontId="39" fillId="9" borderId="2" xfId="0" applyFont="1" applyFill="1" applyBorder="1" applyAlignment="1" applyProtection="1">
      <alignment horizontal="right" vertical="center"/>
    </xf>
    <xf numFmtId="0" fontId="15" fillId="9" borderId="2" xfId="0" applyFont="1" applyFill="1" applyBorder="1" applyAlignment="1" applyProtection="1">
      <alignment horizontal="center" vertical="center" wrapText="1"/>
    </xf>
    <xf numFmtId="0" fontId="40" fillId="16" borderId="2" xfId="0" applyFont="1" applyFill="1" applyBorder="1" applyAlignment="1" applyProtection="1">
      <alignment horizontal="center" vertical="center" wrapText="1"/>
    </xf>
    <xf numFmtId="0" fontId="39" fillId="9" borderId="2" xfId="0" applyFont="1" applyFill="1" applyBorder="1" applyAlignment="1" applyProtection="1">
      <alignment horizontal="center" vertical="center" wrapText="1"/>
    </xf>
    <xf numFmtId="0" fontId="17" fillId="16" borderId="21" xfId="0" applyFont="1" applyFill="1" applyBorder="1" applyAlignment="1" applyProtection="1">
      <alignment horizontal="center" vertical="center" wrapText="1"/>
    </xf>
    <xf numFmtId="0" fontId="17" fillId="16" borderId="44" xfId="0" applyFont="1" applyFill="1" applyBorder="1" applyAlignment="1" applyProtection="1">
      <alignment horizontal="center" vertical="center" wrapText="1"/>
    </xf>
    <xf numFmtId="0" fontId="17" fillId="16" borderId="38" xfId="0" applyFont="1" applyFill="1" applyBorder="1" applyAlignment="1" applyProtection="1">
      <alignment horizontal="center" vertical="center" wrapText="1"/>
    </xf>
    <xf numFmtId="0" fontId="13" fillId="9" borderId="2" xfId="0" applyFont="1" applyFill="1" applyBorder="1" applyAlignment="1" applyProtection="1">
      <alignment horizontal="center" vertical="center" wrapText="1"/>
    </xf>
    <xf numFmtId="0" fontId="5" fillId="16" borderId="21" xfId="0" applyFont="1" applyFill="1" applyBorder="1" applyAlignment="1">
      <alignment horizontal="center" vertical="center" wrapText="1"/>
    </xf>
    <xf numFmtId="0" fontId="5" fillId="16" borderId="44" xfId="0" applyFont="1" applyFill="1" applyBorder="1" applyAlignment="1">
      <alignment horizontal="center" vertical="center" wrapText="1"/>
    </xf>
    <xf numFmtId="0" fontId="5" fillId="16" borderId="38" xfId="0" applyFont="1" applyFill="1" applyBorder="1" applyAlignment="1">
      <alignment horizontal="center" vertical="center" wrapText="1"/>
    </xf>
    <xf numFmtId="0" fontId="15" fillId="9" borderId="21"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5" fillId="9" borderId="38"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9" borderId="26" xfId="0" applyFont="1" applyFill="1" applyBorder="1" applyAlignment="1" applyProtection="1">
      <alignment horizontal="center" vertical="center" wrapText="1"/>
    </xf>
    <xf numFmtId="0" fontId="15" fillId="9" borderId="0" xfId="0" applyFont="1" applyFill="1" applyBorder="1" applyAlignment="1" applyProtection="1">
      <alignment horizontal="center" vertical="center" wrapText="1"/>
    </xf>
    <xf numFmtId="0" fontId="15" fillId="9" borderId="29" xfId="0" applyFont="1" applyFill="1" applyBorder="1" applyAlignment="1" applyProtection="1">
      <alignment horizontal="center" vertical="center" wrapText="1"/>
    </xf>
    <xf numFmtId="0" fontId="14" fillId="17" borderId="2"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9" fillId="2" borderId="37"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xf>
    <xf numFmtId="10" fontId="14" fillId="17" borderId="1" xfId="1" applyNumberFormat="1" applyFont="1" applyFill="1" applyBorder="1" applyAlignment="1" applyProtection="1">
      <alignment horizontal="center" vertical="center" wrapText="1"/>
      <protection locked="0"/>
    </xf>
    <xf numFmtId="0" fontId="14" fillId="17" borderId="2" xfId="1" applyNumberFormat="1" applyFont="1" applyFill="1" applyBorder="1" applyAlignment="1" applyProtection="1">
      <alignment horizontal="center" vertical="center" wrapText="1"/>
      <protection locked="0"/>
    </xf>
    <xf numFmtId="0" fontId="14" fillId="17" borderId="1" xfId="1" applyNumberFormat="1" applyFont="1" applyFill="1" applyBorder="1" applyAlignment="1" applyProtection="1">
      <alignment horizontal="center" vertical="center" wrapText="1"/>
      <protection locked="0"/>
    </xf>
    <xf numFmtId="0" fontId="19" fillId="2" borderId="20" xfId="0" applyFont="1" applyFill="1" applyBorder="1" applyAlignment="1" applyProtection="1">
      <alignment horizontal="center" vertical="center" wrapText="1"/>
      <protection locked="0"/>
    </xf>
    <xf numFmtId="0" fontId="12" fillId="17" borderId="2" xfId="0" applyFont="1" applyFill="1" applyBorder="1" applyAlignment="1" applyProtection="1">
      <alignment horizontal="center" vertical="center" wrapText="1"/>
      <protection locked="0"/>
    </xf>
    <xf numFmtId="0" fontId="12" fillId="17" borderId="21" xfId="0" applyFont="1" applyFill="1" applyBorder="1" applyAlignment="1" applyProtection="1">
      <alignment horizontal="center" vertical="center" wrapText="1"/>
      <protection locked="0"/>
    </xf>
    <xf numFmtId="0" fontId="12" fillId="17" borderId="38" xfId="0" applyFont="1" applyFill="1" applyBorder="1" applyAlignment="1" applyProtection="1">
      <alignment horizontal="center" vertical="center" wrapText="1"/>
      <protection locked="0"/>
    </xf>
    <xf numFmtId="0" fontId="14" fillId="17" borderId="1" xfId="0" applyFont="1" applyFill="1" applyBorder="1" applyAlignment="1" applyProtection="1">
      <alignment horizontal="center" vertical="center" wrapText="1"/>
      <protection locked="0"/>
    </xf>
    <xf numFmtId="0" fontId="12" fillId="17" borderId="11" xfId="0" applyFont="1" applyFill="1" applyBorder="1" applyAlignment="1" applyProtection="1">
      <alignment horizontal="center" vertical="center" wrapText="1"/>
      <protection locked="0"/>
    </xf>
    <xf numFmtId="0" fontId="12" fillId="17" borderId="62" xfId="0" applyFont="1" applyFill="1" applyBorder="1" applyAlignment="1" applyProtection="1">
      <alignment horizontal="center" vertical="center" wrapText="1"/>
      <protection locked="0"/>
    </xf>
    <xf numFmtId="0" fontId="12" fillId="17" borderId="60" xfId="0" applyFont="1" applyFill="1" applyBorder="1" applyAlignment="1" applyProtection="1">
      <alignment horizontal="center" vertical="center" wrapText="1"/>
      <protection locked="0"/>
    </xf>
    <xf numFmtId="9" fontId="14" fillId="17" borderId="1" xfId="1" applyNumberFormat="1"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xf>
    <xf numFmtId="14" fontId="14" fillId="2" borderId="19" xfId="0" applyNumberFormat="1"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xf>
    <xf numFmtId="0" fontId="19" fillId="2" borderId="19" xfId="0" applyFont="1" applyFill="1" applyBorder="1" applyAlignment="1" applyProtection="1">
      <alignment horizontal="center" vertical="center" wrapText="1"/>
      <protection locked="0"/>
    </xf>
    <xf numFmtId="0" fontId="19" fillId="2" borderId="59" xfId="0" applyFont="1" applyFill="1" applyBorder="1" applyAlignment="1" applyProtection="1">
      <alignment horizontal="center" vertical="center" wrapText="1"/>
      <protection locked="0"/>
    </xf>
    <xf numFmtId="0" fontId="34" fillId="9" borderId="1" xfId="0" applyFont="1" applyFill="1" applyBorder="1" applyAlignment="1" applyProtection="1">
      <alignment horizontal="left" vertical="center" wrapText="1"/>
    </xf>
    <xf numFmtId="0" fontId="35" fillId="16" borderId="1" xfId="0" applyFont="1" applyFill="1" applyBorder="1" applyAlignment="1" applyProtection="1">
      <alignment horizontal="center" vertical="center" wrapText="1"/>
    </xf>
    <xf numFmtId="0" fontId="34" fillId="9" borderId="1" xfId="0" applyFont="1" applyFill="1" applyBorder="1" applyAlignment="1" applyProtection="1">
      <alignment horizontal="center" vertical="center" wrapText="1"/>
    </xf>
    <xf numFmtId="14" fontId="34" fillId="6" borderId="1" xfId="0" applyNumberFormat="1" applyFont="1" applyFill="1" applyBorder="1" applyAlignment="1" applyProtection="1">
      <alignment horizontal="center" vertical="center" wrapText="1"/>
      <protection locked="0"/>
    </xf>
    <xf numFmtId="0" fontId="34" fillId="6" borderId="1" xfId="0" applyFont="1" applyFill="1" applyBorder="1" applyAlignment="1" applyProtection="1">
      <alignment horizontal="center" vertical="center" wrapText="1"/>
      <protection locked="0"/>
    </xf>
    <xf numFmtId="0" fontId="16" fillId="9" borderId="2" xfId="0" applyFont="1" applyFill="1" applyBorder="1" applyProtection="1"/>
    <xf numFmtId="0" fontId="14" fillId="2" borderId="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35" fillId="16" borderId="55" xfId="0" applyFont="1" applyFill="1" applyBorder="1" applyAlignment="1" applyProtection="1">
      <alignment horizontal="center" vertical="center" wrapText="1"/>
    </xf>
    <xf numFmtId="0" fontId="46" fillId="9" borderId="55" xfId="0" applyFont="1" applyFill="1" applyBorder="1" applyAlignment="1">
      <alignment horizontal="center" vertical="center" wrapText="1"/>
    </xf>
    <xf numFmtId="0" fontId="35" fillId="16" borderId="55" xfId="0" applyNumberFormat="1" applyFont="1" applyFill="1" applyBorder="1" applyAlignment="1" applyProtection="1">
      <alignment horizontal="center" vertical="center" wrapText="1"/>
      <protection locked="0"/>
    </xf>
    <xf numFmtId="0" fontId="35" fillId="16" borderId="57" xfId="0" applyNumberFormat="1"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xf>
    <xf numFmtId="0" fontId="34" fillId="18" borderId="47" xfId="0" applyFont="1" applyFill="1" applyBorder="1" applyAlignment="1" applyProtection="1">
      <alignment horizontal="center" vertical="center"/>
    </xf>
    <xf numFmtId="0" fontId="34" fillId="18" borderId="61" xfId="0" applyFont="1" applyFill="1" applyBorder="1" applyAlignment="1" applyProtection="1">
      <alignment horizontal="center" vertical="center"/>
    </xf>
    <xf numFmtId="0" fontId="12" fillId="0" borderId="0" xfId="0" quotePrefix="1" applyFont="1" applyBorder="1" applyAlignment="1">
      <alignment horizontal="left" vertical="center" wrapText="1"/>
    </xf>
    <xf numFmtId="0" fontId="12" fillId="0" borderId="0" xfId="0" applyFont="1" applyBorder="1" applyAlignment="1">
      <alignment horizontal="left" vertical="center" wrapText="1"/>
    </xf>
    <xf numFmtId="0" fontId="19" fillId="0" borderId="0" xfId="0" applyFont="1" applyBorder="1" applyAlignment="1">
      <alignment horizontal="left" vertical="center" wrapText="1"/>
    </xf>
    <xf numFmtId="0" fontId="12" fillId="0" borderId="3" xfId="0" applyFont="1" applyBorder="1" applyAlignment="1">
      <alignment horizontal="left"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8" fillId="0" borderId="22" xfId="0" applyFont="1" applyBorder="1" applyAlignment="1">
      <alignment horizontal="center" vertical="top" wrapText="1"/>
    </xf>
    <xf numFmtId="0" fontId="8" fillId="0" borderId="29" xfId="0" applyFont="1" applyBorder="1" applyAlignment="1">
      <alignment horizontal="center" vertical="top" wrapText="1"/>
    </xf>
    <xf numFmtId="0" fontId="8" fillId="0" borderId="30" xfId="0" applyFont="1" applyBorder="1" applyAlignment="1">
      <alignment horizontal="center" vertical="top"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3" xfId="0" applyFont="1" applyBorder="1" applyAlignment="1">
      <alignment horizontal="center" vertical="center" wrapText="1"/>
    </xf>
    <xf numFmtId="0" fontId="12" fillId="0" borderId="2" xfId="0" applyFont="1" applyBorder="1" applyAlignment="1">
      <alignment horizontal="center" vertical="center"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2" fillId="0" borderId="4" xfId="0" applyFont="1" applyBorder="1" applyAlignment="1">
      <alignment horizontal="center" vertical="top" wrapText="1"/>
    </xf>
    <xf numFmtId="0" fontId="16" fillId="0" borderId="24" xfId="0" applyFont="1" applyFill="1" applyBorder="1" applyAlignment="1">
      <alignment horizontal="center"/>
    </xf>
    <xf numFmtId="0" fontId="16" fillId="0" borderId="25" xfId="0" applyFont="1" applyFill="1" applyBorder="1" applyAlignment="1">
      <alignment horizontal="center"/>
    </xf>
    <xf numFmtId="0" fontId="16" fillId="0" borderId="5" xfId="0" applyFont="1" applyFill="1" applyBorder="1" applyAlignment="1">
      <alignment horizontal="center"/>
    </xf>
    <xf numFmtId="0" fontId="4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12" fillId="0" borderId="0" xfId="0" applyFont="1" applyBorder="1" applyAlignment="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left" vertical="top" wrapText="1"/>
    </xf>
    <xf numFmtId="0" fontId="24" fillId="0" borderId="26"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24" fillId="0" borderId="32" xfId="0" applyFont="1" applyBorder="1" applyAlignment="1">
      <alignment horizontal="center"/>
    </xf>
    <xf numFmtId="0" fontId="12" fillId="0" borderId="0" xfId="0" applyFont="1" applyBorder="1" applyAlignment="1">
      <alignment horizontal="center"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5" xfId="0" applyFont="1" applyBorder="1" applyAlignment="1">
      <alignment horizontal="center" vertical="center"/>
    </xf>
    <xf numFmtId="0" fontId="19" fillId="0" borderId="4" xfId="0" applyFont="1" applyBorder="1" applyAlignment="1">
      <alignment horizontal="center" vertical="top" wrapText="1"/>
    </xf>
    <xf numFmtId="0" fontId="16"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2" fillId="0" borderId="3" xfId="0" applyFont="1" applyBorder="1" applyAlignment="1">
      <alignment horizontal="left" vertical="center"/>
    </xf>
    <xf numFmtId="0" fontId="16" fillId="0" borderId="9" xfId="0" applyFont="1" applyBorder="1" applyAlignment="1">
      <alignment horizontal="center"/>
    </xf>
    <xf numFmtId="0" fontId="16" fillId="0" borderId="26" xfId="0" applyFont="1" applyBorder="1" applyAlignment="1">
      <alignment horizontal="center"/>
    </xf>
    <xf numFmtId="0" fontId="16" fillId="0" borderId="34" xfId="0" applyFont="1" applyBorder="1" applyAlignment="1">
      <alignment horizontal="center"/>
    </xf>
    <xf numFmtId="0" fontId="7"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2" xfId="0" applyFont="1" applyBorder="1" applyAlignment="1">
      <alignment horizontal="center" vertical="top" wrapText="1"/>
    </xf>
    <xf numFmtId="0" fontId="19" fillId="0" borderId="29" xfId="0" applyFont="1" applyBorder="1" applyAlignment="1">
      <alignment horizontal="center" vertical="top" wrapText="1"/>
    </xf>
    <xf numFmtId="0" fontId="19" fillId="0" borderId="30" xfId="0" applyFont="1" applyBorder="1" applyAlignment="1">
      <alignment horizontal="center" vertical="top"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6" fillId="0" borderId="4" xfId="0" applyFont="1" applyBorder="1" applyAlignment="1">
      <alignment horizontal="center"/>
    </xf>
    <xf numFmtId="0" fontId="10"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4" xfId="0" applyFont="1" applyBorder="1" applyAlignment="1">
      <alignment horizontal="center" vertical="top" wrapText="1"/>
    </xf>
    <xf numFmtId="0" fontId="19" fillId="0" borderId="2" xfId="0" applyFont="1" applyBorder="1" applyAlignment="1">
      <alignment horizontal="center" vertical="center" wrapText="1"/>
    </xf>
    <xf numFmtId="0" fontId="16" fillId="0" borderId="0" xfId="0" applyFont="1" applyBorder="1" applyAlignment="1">
      <alignment horizontal="center"/>
    </xf>
    <xf numFmtId="0" fontId="16" fillId="0" borderId="25" xfId="0" applyFont="1" applyBorder="1" applyAlignment="1">
      <alignment horizontal="center"/>
    </xf>
    <xf numFmtId="0" fontId="18" fillId="0" borderId="0" xfId="0" applyFont="1" applyBorder="1" applyAlignment="1">
      <alignment horizontal="justify" vertical="top" wrapText="1"/>
    </xf>
    <xf numFmtId="0" fontId="16" fillId="0" borderId="12" xfId="0" applyFont="1" applyBorder="1" applyAlignment="1">
      <alignment horizontal="center"/>
    </xf>
    <xf numFmtId="0" fontId="12" fillId="0" borderId="2" xfId="0" applyFont="1" applyFill="1" applyBorder="1" applyAlignment="1">
      <alignment horizontal="center" vertical="center"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6" fillId="0" borderId="0" xfId="0" applyFont="1" applyAlignment="1">
      <alignment horizontal="center"/>
    </xf>
    <xf numFmtId="0" fontId="26" fillId="10" borderId="47" xfId="0" applyFont="1" applyFill="1" applyBorder="1" applyAlignment="1">
      <alignment horizontal="center" vertical="center" wrapText="1"/>
    </xf>
    <xf numFmtId="0" fontId="26" fillId="10" borderId="48" xfId="0" applyFont="1" applyFill="1" applyBorder="1" applyAlignment="1">
      <alignment horizontal="center" vertical="center" wrapText="1"/>
    </xf>
    <xf numFmtId="0" fontId="26" fillId="10" borderId="49" xfId="0" applyFont="1" applyFill="1" applyBorder="1" applyAlignment="1">
      <alignment horizontal="center" vertical="center" wrapText="1"/>
    </xf>
    <xf numFmtId="0" fontId="31" fillId="10" borderId="8" xfId="0" applyFont="1" applyFill="1" applyBorder="1" applyAlignment="1">
      <alignment horizontal="left" vertical="center" wrapText="1"/>
    </xf>
    <xf numFmtId="0" fontId="31" fillId="10" borderId="6" xfId="0" applyFont="1" applyFill="1" applyBorder="1" applyAlignment="1">
      <alignment horizontal="left" vertical="center" wrapText="1"/>
    </xf>
    <xf numFmtId="0" fontId="27" fillId="10" borderId="19"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31" fillId="10" borderId="6" xfId="0" applyFont="1" applyFill="1" applyBorder="1" applyAlignment="1">
      <alignment horizontal="right" vertical="center" wrapText="1"/>
    </xf>
    <xf numFmtId="0" fontId="27" fillId="10" borderId="50" xfId="0" applyFont="1" applyFill="1" applyBorder="1" applyAlignment="1">
      <alignment horizontal="left" vertical="center" wrapText="1"/>
    </xf>
    <xf numFmtId="0" fontId="27" fillId="10" borderId="35" xfId="0" applyFont="1" applyFill="1" applyBorder="1" applyAlignment="1">
      <alignment horizontal="left" vertical="center" wrapText="1"/>
    </xf>
    <xf numFmtId="0" fontId="27" fillId="10" borderId="24" xfId="0" applyFont="1" applyFill="1" applyBorder="1" applyAlignment="1">
      <alignment horizontal="center" vertical="center" wrapText="1"/>
    </xf>
    <xf numFmtId="0" fontId="27" fillId="10" borderId="5" xfId="0" applyFont="1" applyFill="1" applyBorder="1" applyAlignment="1">
      <alignment horizontal="center" vertical="center" wrapText="1"/>
    </xf>
    <xf numFmtId="0" fontId="27" fillId="10" borderId="50"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28" fillId="10" borderId="24"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50" xfId="0" applyFont="1" applyFill="1" applyBorder="1" applyAlignment="1">
      <alignment horizontal="center" vertical="center" wrapText="1"/>
    </xf>
    <xf numFmtId="0" fontId="28" fillId="10" borderId="36" xfId="0" applyFont="1" applyFill="1" applyBorder="1" applyAlignment="1">
      <alignment horizontal="center" vertical="center" wrapText="1"/>
    </xf>
  </cellXfs>
  <cellStyles count="2">
    <cellStyle name="Normal" xfId="0" builtinId="0"/>
    <cellStyle name="Porcentaje" xfId="1" builtinId="5"/>
  </cellStyles>
  <dxfs count="645">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s>
  <tableStyles count="0" defaultTableStyle="TableStyleMedium9" defaultPivotStyle="PivotStyleLight16"/>
  <colors>
    <mruColors>
      <color rgb="FFF3FFF4"/>
      <color rgb="FFE8FEE9"/>
      <color rgb="FFFEE8E8"/>
      <color rgb="FFFBF3F3"/>
      <color rgb="FFFFFFCC"/>
      <color rgb="FFFF5050"/>
      <color rgb="FFFF0066"/>
      <color rgb="FFFFD685"/>
      <color rgb="FFFFCC66"/>
      <color rgb="FFFFD2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1185956</xdr:colOff>
      <xdr:row>146</xdr:row>
      <xdr:rowOff>76621</xdr:rowOff>
    </xdr:from>
    <xdr:to>
      <xdr:col>15</xdr:col>
      <xdr:colOff>844644</xdr:colOff>
      <xdr:row>150</xdr:row>
      <xdr:rowOff>1400</xdr:rowOff>
    </xdr:to>
    <xdr:sp macro="" textlink="">
      <xdr:nvSpPr>
        <xdr:cNvPr id="5" name="4 Rectángulo redondeado">
          <a:hlinkClick xmlns:r="http://schemas.openxmlformats.org/officeDocument/2006/relationships" r:id="rId1"/>
        </xdr:cNvPr>
        <xdr:cNvSpPr/>
      </xdr:nvSpPr>
      <xdr:spPr>
        <a:xfrm>
          <a:off x="23915221" y="68824709"/>
          <a:ext cx="1582364" cy="59713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15</xdr:col>
      <xdr:colOff>1102492</xdr:colOff>
      <xdr:row>146</xdr:row>
      <xdr:rowOff>76623</xdr:rowOff>
    </xdr:from>
    <xdr:to>
      <xdr:col>16</xdr:col>
      <xdr:colOff>1169846</xdr:colOff>
      <xdr:row>149</xdr:row>
      <xdr:rowOff>157583</xdr:rowOff>
    </xdr:to>
    <xdr:sp macro="" textlink="">
      <xdr:nvSpPr>
        <xdr:cNvPr id="6" name="5 Rectángulo redondeado">
          <a:hlinkClick xmlns:r="http://schemas.openxmlformats.org/officeDocument/2006/relationships" r:id="rId2"/>
        </xdr:cNvPr>
        <xdr:cNvSpPr/>
      </xdr:nvSpPr>
      <xdr:spPr>
        <a:xfrm>
          <a:off x="25755433" y="68824711"/>
          <a:ext cx="1580148" cy="5852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13</xdr:col>
      <xdr:colOff>885532</xdr:colOff>
      <xdr:row>147</xdr:row>
      <xdr:rowOff>24480</xdr:rowOff>
    </xdr:from>
    <xdr:to>
      <xdr:col>14</xdr:col>
      <xdr:colOff>973978</xdr:colOff>
      <xdr:row>150</xdr:row>
      <xdr:rowOff>94782</xdr:rowOff>
    </xdr:to>
    <xdr:sp macro="" textlink="">
      <xdr:nvSpPr>
        <xdr:cNvPr id="7" name="6 Rectángulo redondeado">
          <a:hlinkClick xmlns:r="http://schemas.openxmlformats.org/officeDocument/2006/relationships" r:id="rId3"/>
        </xdr:cNvPr>
        <xdr:cNvSpPr/>
      </xdr:nvSpPr>
      <xdr:spPr>
        <a:xfrm>
          <a:off x="22158032" y="68940656"/>
          <a:ext cx="1545211" cy="57456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14</xdr:col>
      <xdr:colOff>1912937</xdr:colOff>
      <xdr:row>152</xdr:row>
      <xdr:rowOff>95297</xdr:rowOff>
    </xdr:from>
    <xdr:to>
      <xdr:col>16</xdr:col>
      <xdr:colOff>1483293</xdr:colOff>
      <xdr:row>157</xdr:row>
      <xdr:rowOff>8170</xdr:rowOff>
    </xdr:to>
    <xdr:sp macro="" textlink="">
      <xdr:nvSpPr>
        <xdr:cNvPr id="9" name="8 Rectángulo redondeado">
          <a:hlinkClick xmlns:r="http://schemas.openxmlformats.org/officeDocument/2006/relationships" r:id="rId4"/>
        </xdr:cNvPr>
        <xdr:cNvSpPr/>
      </xdr:nvSpPr>
      <xdr:spPr>
        <a:xfrm>
          <a:off x="24642202" y="69851915"/>
          <a:ext cx="3006826" cy="75331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17</xdr:col>
      <xdr:colOff>56963</xdr:colOff>
      <xdr:row>145</xdr:row>
      <xdr:rowOff>156883</xdr:rowOff>
    </xdr:from>
    <xdr:to>
      <xdr:col>17</xdr:col>
      <xdr:colOff>1381855</xdr:colOff>
      <xdr:row>149</xdr:row>
      <xdr:rowOff>115608</xdr:rowOff>
    </xdr:to>
    <xdr:sp macro="" textlink="">
      <xdr:nvSpPr>
        <xdr:cNvPr id="8" name="5 Rectángulo redondeado">
          <a:hlinkClick xmlns:r="http://schemas.openxmlformats.org/officeDocument/2006/relationships" r:id="rId6"/>
        </xdr:cNvPr>
        <xdr:cNvSpPr/>
      </xdr:nvSpPr>
      <xdr:spPr>
        <a:xfrm>
          <a:off x="27735492" y="68736883"/>
          <a:ext cx="1324892" cy="63107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451885</xdr:colOff>
      <xdr:row>126</xdr:row>
      <xdr:rowOff>47994</xdr:rowOff>
    </xdr:from>
    <xdr:to>
      <xdr:col>19</xdr:col>
      <xdr:colOff>520013</xdr:colOff>
      <xdr:row>129</xdr:row>
      <xdr:rowOff>141103</xdr:rowOff>
    </xdr:to>
    <xdr:sp macro="" textlink="">
      <xdr:nvSpPr>
        <xdr:cNvPr id="2" name="5 Rectángulo redondeado">
          <a:hlinkClick xmlns:r="http://schemas.openxmlformats.org/officeDocument/2006/relationships" r:id="rId1"/>
        </xdr:cNvPr>
        <xdr:cNvSpPr/>
      </xdr:nvSpPr>
      <xdr:spPr>
        <a:xfrm>
          <a:off x="25006449" y="84654360"/>
          <a:ext cx="1319669" cy="5915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19</xdr:col>
      <xdr:colOff>720798</xdr:colOff>
      <xdr:row>125</xdr:row>
      <xdr:rowOff>119173</xdr:rowOff>
    </xdr:from>
    <xdr:to>
      <xdr:col>20</xdr:col>
      <xdr:colOff>741756</xdr:colOff>
      <xdr:row>129</xdr:row>
      <xdr:rowOff>33738</xdr:rowOff>
    </xdr:to>
    <xdr:sp macro="" textlink="">
      <xdr:nvSpPr>
        <xdr:cNvPr id="3" name="6 Rectángulo redondeado">
          <a:hlinkClick xmlns:r="http://schemas.openxmlformats.org/officeDocument/2006/relationships" r:id="rId2"/>
        </xdr:cNvPr>
        <xdr:cNvSpPr/>
      </xdr:nvSpPr>
      <xdr:spPr>
        <a:xfrm>
          <a:off x="26526903" y="84559406"/>
          <a:ext cx="1372179" cy="57909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16</xdr:col>
      <xdr:colOff>1788042</xdr:colOff>
      <xdr:row>126</xdr:row>
      <xdr:rowOff>22594</xdr:rowOff>
    </xdr:from>
    <xdr:to>
      <xdr:col>18</xdr:col>
      <xdr:colOff>111545</xdr:colOff>
      <xdr:row>129</xdr:row>
      <xdr:rowOff>115703</xdr:rowOff>
    </xdr:to>
    <xdr:sp macro="" textlink="">
      <xdr:nvSpPr>
        <xdr:cNvPr id="4" name="8 Rectángulo redondeado">
          <a:hlinkClick xmlns:r="http://schemas.openxmlformats.org/officeDocument/2006/relationships" r:id="rId3"/>
        </xdr:cNvPr>
        <xdr:cNvSpPr/>
      </xdr:nvSpPr>
      <xdr:spPr>
        <a:xfrm>
          <a:off x="23341123" y="84628960"/>
          <a:ext cx="1324986" cy="5915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19</xdr:col>
      <xdr:colOff>102338</xdr:colOff>
      <xdr:row>133</xdr:row>
      <xdr:rowOff>19051</xdr:rowOff>
    </xdr:from>
    <xdr:to>
      <xdr:col>21</xdr:col>
      <xdr:colOff>100344</xdr:colOff>
      <xdr:row>138</xdr:row>
      <xdr:rowOff>28575</xdr:rowOff>
    </xdr:to>
    <xdr:sp macro="" textlink="">
      <xdr:nvSpPr>
        <xdr:cNvPr id="5" name="7 Rectángulo redondeado">
          <a:hlinkClick xmlns:r="http://schemas.openxmlformats.org/officeDocument/2006/relationships" r:id="rId4"/>
        </xdr:cNvPr>
        <xdr:cNvSpPr/>
      </xdr:nvSpPr>
      <xdr:spPr>
        <a:xfrm>
          <a:off x="25908443" y="85788353"/>
          <a:ext cx="2910884" cy="84019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786365</xdr:colOff>
      <xdr:row>4</xdr:row>
      <xdr:rowOff>0</xdr:rowOff>
    </xdr:to>
    <xdr:pic>
      <xdr:nvPicPr>
        <xdr:cNvPr id="6"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140784" cy="974651"/>
        </a:xfrm>
        <a:prstGeom prst="rect">
          <a:avLst/>
        </a:prstGeom>
        <a:noFill/>
        <a:ln>
          <a:noFill/>
        </a:ln>
      </xdr:spPr>
    </xdr:pic>
    <xdr:clientData/>
  </xdr:twoCellAnchor>
  <xdr:twoCellAnchor>
    <xdr:from>
      <xdr:col>20</xdr:col>
      <xdr:colOff>1244065</xdr:colOff>
      <xdr:row>125</xdr:row>
      <xdr:rowOff>144812</xdr:rowOff>
    </xdr:from>
    <xdr:to>
      <xdr:col>26</xdr:col>
      <xdr:colOff>0</xdr:colOff>
      <xdr:row>129</xdr:row>
      <xdr:rowOff>72341</xdr:rowOff>
    </xdr:to>
    <xdr:sp macro="" textlink="">
      <xdr:nvSpPr>
        <xdr:cNvPr id="7" name="5 Rectángulo redondeado">
          <a:hlinkClick xmlns:r="http://schemas.openxmlformats.org/officeDocument/2006/relationships" r:id="rId6"/>
        </xdr:cNvPr>
        <xdr:cNvSpPr/>
      </xdr:nvSpPr>
      <xdr:spPr>
        <a:xfrm>
          <a:off x="28401391" y="84585045"/>
          <a:ext cx="10735575" cy="59206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87</xdr:row>
      <xdr:rowOff>137583</xdr:rowOff>
    </xdr:from>
    <xdr:to>
      <xdr:col>7</xdr:col>
      <xdr:colOff>145521</xdr:colOff>
      <xdr:row>91</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87</xdr:row>
      <xdr:rowOff>137583</xdr:rowOff>
    </xdr:from>
    <xdr:to>
      <xdr:col>11</xdr:col>
      <xdr:colOff>360317</xdr:colOff>
      <xdr:row>91</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87</xdr:row>
      <xdr:rowOff>139891</xdr:rowOff>
    </xdr:from>
    <xdr:to>
      <xdr:col>13</xdr:col>
      <xdr:colOff>453786</xdr:colOff>
      <xdr:row>91</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92</xdr:row>
      <xdr:rowOff>60371</xdr:rowOff>
    </xdr:from>
    <xdr:to>
      <xdr:col>12</xdr:col>
      <xdr:colOff>533737</xdr:colOff>
      <xdr:row>96</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11</xdr:col>
      <xdr:colOff>54429</xdr:colOff>
      <xdr:row>35</xdr:row>
      <xdr:rowOff>81643</xdr:rowOff>
    </xdr:from>
    <xdr:to>
      <xdr:col>18</xdr:col>
      <xdr:colOff>688522</xdr:colOff>
      <xdr:row>60</xdr:row>
      <xdr:rowOff>174172</xdr:rowOff>
    </xdr:to>
    <xdr:pic>
      <xdr:nvPicPr>
        <xdr:cNvPr id="12" name="Imagen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49786" y="6585857"/>
          <a:ext cx="6934200" cy="5072743"/>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ocuments/SGC-FOR-011-04,05,06%20V1%20Mapa%20de%20Riesgos%20Procesos%20-pRUE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TIPO DE MAPA</v>
          </cell>
          <cell r="B5">
            <v>0</v>
          </cell>
          <cell r="C5">
            <v>0</v>
          </cell>
          <cell r="D5">
            <v>0</v>
          </cell>
          <cell r="E5">
            <v>0</v>
          </cell>
          <cell r="F5">
            <v>0</v>
          </cell>
          <cell r="G5" t="str">
            <v>PROCESOS</v>
          </cell>
          <cell r="H5" t="str">
            <v>PROCESO /OBJETIVO PDI</v>
          </cell>
          <cell r="V5">
            <v>0</v>
          </cell>
        </row>
        <row r="6">
          <cell r="A6" t="str">
            <v>OBJETIVO (PROCESO) / ALCANCE OBJETIVO PDI</v>
          </cell>
          <cell r="B6">
            <v>0</v>
          </cell>
          <cell r="C6">
            <v>0</v>
          </cell>
          <cell r="D6">
            <v>0</v>
          </cell>
          <cell r="E6">
            <v>0</v>
          </cell>
          <cell r="F6">
            <v>0</v>
          </cell>
          <cell r="G6">
            <v>0</v>
          </cell>
          <cell r="H6" t="str">
            <v>Promover la calidad educativa de la Institución, mediante la administración de los programas de formación que ofrece la universidad en sus diferentes niveles, con el fin de permitir al egresado desempeñarse con idoneidad, ética y compromiso social.</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1048562"/>
  <sheetViews>
    <sheetView topLeftCell="T17" zoomScale="98" zoomScaleNormal="98" zoomScaleSheetLayoutView="130" workbookViewId="0">
      <selection activeCell="AB18" sqref="AB18"/>
    </sheetView>
  </sheetViews>
  <sheetFormatPr baseColWidth="10" defaultColWidth="11.42578125" defaultRowHeight="12.75" x14ac:dyDescent="0.2"/>
  <cols>
    <col min="1" max="1" width="6" style="193" customWidth="1"/>
    <col min="2" max="2" width="34" style="193" bestFit="1" customWidth="1"/>
    <col min="3" max="3" width="15" style="193" customWidth="1"/>
    <col min="4" max="4" width="16.42578125" style="193" customWidth="1"/>
    <col min="5" max="5" width="33.140625" style="193" customWidth="1"/>
    <col min="6" max="6" width="17.5703125" style="196" customWidth="1"/>
    <col min="7" max="7" width="34.140625" style="196" customWidth="1"/>
    <col min="8" max="8" width="36.42578125" style="196" customWidth="1"/>
    <col min="9" max="9" width="34.7109375" style="196" customWidth="1"/>
    <col min="10" max="10" width="18.7109375" style="196" customWidth="1"/>
    <col min="11" max="11" width="11.28515625" style="196" hidden="1" customWidth="1"/>
    <col min="12" max="12" width="18.85546875" style="196" customWidth="1"/>
    <col min="13" max="13" width="7.7109375" style="196" hidden="1" customWidth="1"/>
    <col min="14" max="14" width="14.7109375" style="196" customWidth="1"/>
    <col min="15" max="15" width="15.85546875" style="196" customWidth="1"/>
    <col min="16" max="16" width="2.7109375" style="196" hidden="1" customWidth="1"/>
    <col min="17" max="17" width="9.28515625" style="196" hidden="1" customWidth="1"/>
    <col min="18" max="18" width="25" style="196" customWidth="1"/>
    <col min="19" max="19" width="15.7109375" style="196" customWidth="1"/>
    <col min="20" max="20" width="9.140625" style="196" customWidth="1"/>
    <col min="21" max="21" width="16" style="196" customWidth="1"/>
    <col min="22" max="23" width="25.5703125" style="196" customWidth="1"/>
    <col min="24" max="24" width="16.42578125" style="196" customWidth="1"/>
    <col min="25" max="25" width="18" style="192" customWidth="1"/>
    <col min="26" max="26" width="22.140625" style="192" customWidth="1"/>
    <col min="27" max="27" width="18" style="192" customWidth="1"/>
    <col min="28" max="28" width="22.140625" style="192" customWidth="1"/>
    <col min="29" max="29" width="17" style="192" customWidth="1"/>
    <col min="30" max="33" width="11.42578125" style="192"/>
    <col min="34" max="16384" width="11.42578125" style="193"/>
  </cols>
  <sheetData>
    <row r="1" spans="1:33" s="169" customFormat="1" ht="18.75" customHeight="1" x14ac:dyDescent="0.2">
      <c r="A1" s="162"/>
      <c r="B1" s="163"/>
      <c r="C1" s="163"/>
      <c r="D1" s="163"/>
      <c r="E1" s="163"/>
      <c r="F1" s="163"/>
      <c r="G1" s="163"/>
      <c r="H1" s="164"/>
      <c r="I1" s="164"/>
      <c r="J1" s="164"/>
      <c r="K1" s="164"/>
      <c r="L1" s="164"/>
      <c r="M1" s="164"/>
      <c r="N1" s="164"/>
      <c r="O1" s="164"/>
      <c r="P1" s="164"/>
      <c r="Q1" s="164"/>
      <c r="R1" s="164"/>
      <c r="S1" s="164"/>
      <c r="T1" s="164"/>
      <c r="U1" s="164"/>
      <c r="V1" s="312"/>
      <c r="W1" s="165"/>
      <c r="X1" s="165"/>
      <c r="Y1" s="166"/>
      <c r="Z1" s="166"/>
      <c r="AA1" s="167" t="s">
        <v>9</v>
      </c>
      <c r="AB1" s="168" t="s">
        <v>415</v>
      </c>
      <c r="AD1" s="170"/>
      <c r="AE1" s="170"/>
      <c r="AF1" s="170"/>
      <c r="AG1" s="170"/>
    </row>
    <row r="2" spans="1:33" s="169" customFormat="1" ht="18.75" customHeight="1" x14ac:dyDescent="0.2">
      <c r="A2" s="171"/>
      <c r="B2" s="172"/>
      <c r="C2" s="172"/>
      <c r="D2" s="172"/>
      <c r="E2" s="172"/>
      <c r="F2" s="172"/>
      <c r="G2" s="172"/>
      <c r="H2" s="314" t="s">
        <v>59</v>
      </c>
      <c r="I2" s="314"/>
      <c r="J2" s="314"/>
      <c r="K2" s="314"/>
      <c r="L2" s="314"/>
      <c r="M2" s="314"/>
      <c r="N2" s="314"/>
      <c r="O2" s="314"/>
      <c r="P2" s="314"/>
      <c r="Q2" s="314"/>
      <c r="R2" s="314"/>
      <c r="S2" s="314"/>
      <c r="T2" s="314"/>
      <c r="U2" s="314"/>
      <c r="V2" s="313"/>
      <c r="W2" s="173"/>
      <c r="X2" s="173"/>
      <c r="Y2" s="138"/>
      <c r="Z2" s="138"/>
      <c r="AA2" s="174" t="s">
        <v>10</v>
      </c>
      <c r="AB2" s="175">
        <v>1</v>
      </c>
      <c r="AD2" s="170"/>
      <c r="AE2" s="170"/>
      <c r="AF2" s="170"/>
      <c r="AG2" s="170"/>
    </row>
    <row r="3" spans="1:33" s="169" customFormat="1" ht="18.75" customHeight="1" x14ac:dyDescent="0.2">
      <c r="A3" s="171"/>
      <c r="B3" s="172"/>
      <c r="C3" s="172"/>
      <c r="D3" s="172"/>
      <c r="E3" s="172"/>
      <c r="F3" s="172"/>
      <c r="G3" s="172"/>
      <c r="H3" s="314" t="s">
        <v>412</v>
      </c>
      <c r="I3" s="314"/>
      <c r="J3" s="314"/>
      <c r="K3" s="314"/>
      <c r="L3" s="314"/>
      <c r="M3" s="314"/>
      <c r="N3" s="314"/>
      <c r="O3" s="314"/>
      <c r="P3" s="314"/>
      <c r="Q3" s="314"/>
      <c r="R3" s="314"/>
      <c r="S3" s="314"/>
      <c r="T3" s="314"/>
      <c r="U3" s="314"/>
      <c r="V3" s="313"/>
      <c r="W3" s="173"/>
      <c r="X3" s="173"/>
      <c r="Y3" s="138"/>
      <c r="Z3" s="138"/>
      <c r="AA3" s="174" t="s">
        <v>11</v>
      </c>
      <c r="AB3" s="176" t="s">
        <v>416</v>
      </c>
      <c r="AD3" s="170"/>
      <c r="AE3" s="170"/>
      <c r="AF3" s="170"/>
      <c r="AG3" s="170"/>
    </row>
    <row r="4" spans="1:33" s="169" customFormat="1" ht="19.5" customHeight="1" x14ac:dyDescent="0.2">
      <c r="A4" s="171"/>
      <c r="B4" s="172"/>
      <c r="C4" s="172"/>
      <c r="D4" s="172"/>
      <c r="E4" s="172"/>
      <c r="F4" s="172"/>
      <c r="G4" s="172"/>
      <c r="H4" s="314"/>
      <c r="I4" s="314"/>
      <c r="J4" s="314"/>
      <c r="K4" s="314"/>
      <c r="L4" s="314"/>
      <c r="M4" s="314"/>
      <c r="N4" s="314"/>
      <c r="O4" s="314"/>
      <c r="P4" s="314"/>
      <c r="Q4" s="314"/>
      <c r="R4" s="314"/>
      <c r="S4" s="314"/>
      <c r="T4" s="314"/>
      <c r="U4" s="314"/>
      <c r="V4" s="313"/>
      <c r="W4" s="173"/>
      <c r="X4" s="173"/>
      <c r="Y4" s="138"/>
      <c r="Z4" s="138"/>
      <c r="AA4" s="174" t="s">
        <v>56</v>
      </c>
      <c r="AB4" s="175" t="s">
        <v>81</v>
      </c>
      <c r="AD4" s="170"/>
      <c r="AE4" s="170"/>
      <c r="AF4" s="170"/>
      <c r="AG4" s="170"/>
    </row>
    <row r="5" spans="1:33" s="169" customFormat="1" ht="50.25" customHeight="1" x14ac:dyDescent="0.2">
      <c r="A5" s="327" t="s">
        <v>186</v>
      </c>
      <c r="B5" s="328"/>
      <c r="C5" s="328"/>
      <c r="D5" s="328"/>
      <c r="E5" s="328"/>
      <c r="F5" s="329"/>
      <c r="G5" s="104" t="s">
        <v>180</v>
      </c>
      <c r="H5" s="103" t="s">
        <v>401</v>
      </c>
      <c r="I5" s="323" t="s">
        <v>198</v>
      </c>
      <c r="J5" s="324"/>
      <c r="K5" s="324"/>
      <c r="L5" s="324"/>
      <c r="M5" s="324"/>
      <c r="N5" s="324"/>
      <c r="O5" s="324"/>
      <c r="P5" s="324"/>
      <c r="Q5" s="324"/>
      <c r="R5" s="324"/>
      <c r="S5" s="325" t="s">
        <v>414</v>
      </c>
      <c r="T5" s="326"/>
      <c r="U5" s="318"/>
      <c r="V5" s="177"/>
      <c r="W5" s="178"/>
      <c r="X5" s="178"/>
      <c r="Y5" s="178"/>
      <c r="Z5" s="178"/>
      <c r="AA5" s="60" t="s">
        <v>51</v>
      </c>
      <c r="AB5" s="143">
        <v>43522</v>
      </c>
      <c r="AD5" s="170"/>
      <c r="AE5" s="170"/>
      <c r="AF5" s="170"/>
      <c r="AG5" s="170"/>
    </row>
    <row r="6" spans="1:33" s="169" customFormat="1" ht="66" customHeight="1" x14ac:dyDescent="0.2">
      <c r="A6" s="330" t="s">
        <v>274</v>
      </c>
      <c r="B6" s="331"/>
      <c r="C6" s="331"/>
      <c r="D6" s="331"/>
      <c r="E6" s="331"/>
      <c r="F6" s="331"/>
      <c r="G6" s="331"/>
      <c r="H6" s="316" t="str">
        <f>IF(I5=F1048529,G1048529,IF(I5=F1048530,G1048530,IF(I5=F1048531,G1048531,IF(I5=F1048532,G1048532,IF(I5=F1048533,G1048533,IF(I5=F1048534,G1048534,IF(I5=F1048535,G1048535,IF(I5=F1048536,G1048536,IF(I5=F1048537,G1048537,IF(I5=F1048538,G1048538,IF(I5=F1048541,G1048541,IF(I5=F1048542,G1048542,IF(I5=F1048543,G1048543,IF(I5=F1048544,G1048544,IF(I5=F1048545,G1048545,IF(I5=F1048546,G1048546,IF(I5=I5=F1048547,G1048547," ")))))))))))))))))</f>
        <v>Administrar y ejecutar los recursos de la institución generando en los procesos mayor eficiencia y eficacia para dar una respuesta oportuna a los servicios demandados en el cumplimiento de las funciones misionales.</v>
      </c>
      <c r="I6" s="316"/>
      <c r="J6" s="316"/>
      <c r="K6" s="316"/>
      <c r="L6" s="316"/>
      <c r="M6" s="316"/>
      <c r="N6" s="316"/>
      <c r="O6" s="316"/>
      <c r="P6" s="316"/>
      <c r="Q6" s="316"/>
      <c r="R6" s="316"/>
      <c r="S6" s="316"/>
      <c r="T6" s="316"/>
      <c r="U6" s="316"/>
      <c r="V6" s="316"/>
      <c r="W6" s="316"/>
      <c r="X6" s="316"/>
      <c r="Y6" s="316"/>
      <c r="Z6" s="316"/>
      <c r="AA6" s="316"/>
      <c r="AB6" s="317"/>
      <c r="AC6" s="179"/>
      <c r="AD6" s="170"/>
      <c r="AE6" s="170"/>
      <c r="AF6" s="170"/>
      <c r="AG6" s="170"/>
    </row>
    <row r="7" spans="1:33" s="169" customFormat="1" ht="34.5" customHeight="1" x14ac:dyDescent="0.2">
      <c r="A7" s="334" t="s">
        <v>52</v>
      </c>
      <c r="B7" s="318" t="s">
        <v>70</v>
      </c>
      <c r="C7" s="318"/>
      <c r="D7" s="318"/>
      <c r="E7" s="318"/>
      <c r="F7" s="319"/>
      <c r="G7" s="319"/>
      <c r="H7" s="319"/>
      <c r="I7" s="319"/>
      <c r="J7" s="325" t="s">
        <v>71</v>
      </c>
      <c r="K7" s="326"/>
      <c r="L7" s="326"/>
      <c r="M7" s="326"/>
      <c r="N7" s="318"/>
      <c r="O7" s="325" t="s">
        <v>64</v>
      </c>
      <c r="P7" s="326"/>
      <c r="Q7" s="326"/>
      <c r="R7" s="326"/>
      <c r="S7" s="326"/>
      <c r="T7" s="326"/>
      <c r="U7" s="318"/>
      <c r="V7" s="336" t="s">
        <v>65</v>
      </c>
      <c r="W7" s="325" t="s">
        <v>30</v>
      </c>
      <c r="X7" s="318"/>
      <c r="Y7" s="340" t="s">
        <v>72</v>
      </c>
      <c r="Z7" s="341"/>
      <c r="AA7" s="341"/>
      <c r="AB7" s="342"/>
      <c r="AC7" s="180"/>
      <c r="AD7" s="170"/>
      <c r="AE7" s="170"/>
      <c r="AF7" s="170"/>
      <c r="AG7" s="170"/>
    </row>
    <row r="8" spans="1:33" s="191" customFormat="1" ht="44.25" customHeight="1" x14ac:dyDescent="0.2">
      <c r="A8" s="334"/>
      <c r="B8" s="181" t="s">
        <v>402</v>
      </c>
      <c r="C8" s="182" t="s">
        <v>408</v>
      </c>
      <c r="D8" s="182" t="s">
        <v>405</v>
      </c>
      <c r="E8" s="183" t="s">
        <v>28</v>
      </c>
      <c r="F8" s="182" t="s">
        <v>63</v>
      </c>
      <c r="G8" s="182" t="s">
        <v>4</v>
      </c>
      <c r="H8" s="182" t="s">
        <v>0</v>
      </c>
      <c r="I8" s="183" t="s">
        <v>29</v>
      </c>
      <c r="J8" s="183" t="s">
        <v>5</v>
      </c>
      <c r="K8" s="183"/>
      <c r="L8" s="183" t="s">
        <v>6</v>
      </c>
      <c r="M8" s="183"/>
      <c r="N8" s="183" t="s">
        <v>50</v>
      </c>
      <c r="O8" s="337" t="s">
        <v>7</v>
      </c>
      <c r="P8" s="338"/>
      <c r="Q8" s="339"/>
      <c r="R8" s="184" t="s">
        <v>80</v>
      </c>
      <c r="S8" s="184" t="s">
        <v>15</v>
      </c>
      <c r="T8" s="184" t="s">
        <v>16</v>
      </c>
      <c r="U8" s="185" t="s">
        <v>61</v>
      </c>
      <c r="V8" s="319"/>
      <c r="W8" s="186" t="s">
        <v>418</v>
      </c>
      <c r="X8" s="182" t="s">
        <v>419</v>
      </c>
      <c r="Y8" s="187" t="s">
        <v>60</v>
      </c>
      <c r="Z8" s="187" t="s">
        <v>62</v>
      </c>
      <c r="AA8" s="188" t="s">
        <v>410</v>
      </c>
      <c r="AB8" s="186" t="s">
        <v>411</v>
      </c>
      <c r="AC8" s="189"/>
      <c r="AD8" s="190"/>
      <c r="AE8" s="190"/>
      <c r="AF8" s="190"/>
      <c r="AG8" s="190"/>
    </row>
    <row r="9" spans="1:33" s="191" customFormat="1" ht="84" customHeight="1" x14ac:dyDescent="0.2">
      <c r="A9" s="332">
        <v>1</v>
      </c>
      <c r="B9" s="297" t="s">
        <v>192</v>
      </c>
      <c r="C9" s="142" t="s">
        <v>407</v>
      </c>
      <c r="D9" s="142" t="s">
        <v>39</v>
      </c>
      <c r="E9" s="107" t="s">
        <v>453</v>
      </c>
      <c r="F9" s="265" t="s">
        <v>121</v>
      </c>
      <c r="G9" s="268" t="s">
        <v>454</v>
      </c>
      <c r="H9" s="302" t="s">
        <v>455</v>
      </c>
      <c r="I9" s="265" t="s">
        <v>456</v>
      </c>
      <c r="J9" s="268" t="s">
        <v>178</v>
      </c>
      <c r="K9" s="268">
        <f>IF(J9="ALTA",5,IF(J9="MEDIO ALTA",4,IF(J9="MEDIA",3,IF(J9="MEDIO BAJA",2,IF(J9="BAJA",1,0)))))</f>
        <v>2</v>
      </c>
      <c r="L9" s="268" t="s">
        <v>171</v>
      </c>
      <c r="M9" s="268">
        <f>IF(L9="ALTO", 5, IF(L9="MEDIO ALTO", 4, IF(L9="MEDIO", 3, IF(L9="MEDIO BAJO",2,1))))</f>
        <v>4</v>
      </c>
      <c r="N9" s="268">
        <f>K9*M9</f>
        <v>8</v>
      </c>
      <c r="O9" s="24" t="s">
        <v>421</v>
      </c>
      <c r="P9" s="24">
        <f>IF(O9="Documentados Aplicados y Efectivos",1,IF(O9="No existen",5,IF(O9="No aplicados",4,IF(O9="Aplicados - No Efectivos",3,IF(O9="Aplicados efectivos y No Documentados",2,0)))))</f>
        <v>1</v>
      </c>
      <c r="Q9" s="288">
        <f>ROUND(AVERAGEIF(P9:P11,"&gt;0"),0)</f>
        <v>1</v>
      </c>
      <c r="R9" s="25" t="s">
        <v>617</v>
      </c>
      <c r="S9" s="25" t="s">
        <v>618</v>
      </c>
      <c r="T9" s="25" t="s">
        <v>619</v>
      </c>
      <c r="U9" s="253">
        <f>IF(N9=0,0,ROUND((N9*Q9),0))</f>
        <v>8</v>
      </c>
      <c r="V9" s="256" t="str">
        <f>IF(U9&gt;=19,"GRAVE", IF(U9&lt;=3, "LEVE", "MODERADO"))</f>
        <v>MODERADO</v>
      </c>
      <c r="W9" s="320" t="s">
        <v>701</v>
      </c>
      <c r="X9" s="343">
        <v>0.9</v>
      </c>
      <c r="Y9" s="136" t="s">
        <v>93</v>
      </c>
      <c r="Z9" s="25" t="s">
        <v>702</v>
      </c>
      <c r="AA9" s="154">
        <v>43799</v>
      </c>
      <c r="AB9" s="112"/>
      <c r="AC9" s="335"/>
      <c r="AD9" s="190"/>
      <c r="AE9" s="190"/>
      <c r="AF9" s="190"/>
      <c r="AG9" s="190"/>
    </row>
    <row r="10" spans="1:33" s="191" customFormat="1" ht="65.099999999999994" customHeight="1" x14ac:dyDescent="0.2">
      <c r="A10" s="333"/>
      <c r="B10" s="298"/>
      <c r="C10" s="142"/>
      <c r="D10" s="142"/>
      <c r="E10" s="107"/>
      <c r="F10" s="266"/>
      <c r="G10" s="300"/>
      <c r="H10" s="303"/>
      <c r="I10" s="266"/>
      <c r="J10" s="269"/>
      <c r="K10" s="269"/>
      <c r="L10" s="269"/>
      <c r="M10" s="269"/>
      <c r="N10" s="269"/>
      <c r="O10" s="24"/>
      <c r="P10" s="24">
        <f t="shared" ref="P10:P73" si="0">IF(O10="Documentados Aplicados y Efectivos",1,IF(O10="No existen",5,IF(O10="No aplicados",4,IF(O10="Aplicados - No Efectivos",3,IF(O10="Aplicados efectivos y No Documentados",2,0)))))</f>
        <v>0</v>
      </c>
      <c r="Q10" s="251"/>
      <c r="R10" s="25"/>
      <c r="S10" s="25"/>
      <c r="T10" s="25"/>
      <c r="U10" s="254"/>
      <c r="V10" s="257"/>
      <c r="W10" s="321"/>
      <c r="X10" s="321"/>
      <c r="Y10" s="136" t="s">
        <v>95</v>
      </c>
      <c r="Z10" s="25" t="s">
        <v>703</v>
      </c>
      <c r="AA10" s="154">
        <v>43799</v>
      </c>
      <c r="AB10" s="131" t="s">
        <v>704</v>
      </c>
      <c r="AC10" s="335"/>
      <c r="AD10" s="190"/>
      <c r="AE10" s="190"/>
      <c r="AF10" s="190"/>
      <c r="AG10" s="190"/>
    </row>
    <row r="11" spans="1:33" s="191" customFormat="1" ht="65.099999999999994" customHeight="1" x14ac:dyDescent="0.2">
      <c r="A11" s="333"/>
      <c r="B11" s="299"/>
      <c r="C11" s="142"/>
      <c r="D11" s="142"/>
      <c r="E11" s="107"/>
      <c r="F11" s="293"/>
      <c r="G11" s="301"/>
      <c r="H11" s="304"/>
      <c r="I11" s="293"/>
      <c r="J11" s="289"/>
      <c r="K11" s="289"/>
      <c r="L11" s="269"/>
      <c r="M11" s="289"/>
      <c r="N11" s="269"/>
      <c r="O11" s="24"/>
      <c r="P11" s="24">
        <f t="shared" si="0"/>
        <v>0</v>
      </c>
      <c r="Q11" s="315"/>
      <c r="R11" s="25"/>
      <c r="S11" s="25"/>
      <c r="T11" s="25"/>
      <c r="U11" s="254"/>
      <c r="V11" s="257"/>
      <c r="W11" s="322"/>
      <c r="X11" s="322"/>
      <c r="Y11" s="136"/>
      <c r="Z11" s="25"/>
      <c r="AA11" s="154"/>
      <c r="AB11" s="112"/>
      <c r="AC11" s="335"/>
      <c r="AD11" s="190"/>
      <c r="AE11" s="190"/>
      <c r="AF11" s="190"/>
      <c r="AG11" s="190"/>
    </row>
    <row r="12" spans="1:33" s="191" customFormat="1" ht="64.5" customHeight="1" x14ac:dyDescent="0.2">
      <c r="A12" s="271">
        <v>2</v>
      </c>
      <c r="B12" s="297" t="s">
        <v>192</v>
      </c>
      <c r="C12" s="142" t="s">
        <v>406</v>
      </c>
      <c r="D12" s="142" t="s">
        <v>35</v>
      </c>
      <c r="E12" s="137" t="s">
        <v>457</v>
      </c>
      <c r="F12" s="265" t="s">
        <v>121</v>
      </c>
      <c r="G12" s="268" t="s">
        <v>458</v>
      </c>
      <c r="H12" s="311" t="s">
        <v>459</v>
      </c>
      <c r="I12" s="264" t="s">
        <v>460</v>
      </c>
      <c r="J12" s="268" t="s">
        <v>113</v>
      </c>
      <c r="K12" s="268">
        <f t="shared" ref="K12" si="1">IF(J12="ALTA",5,IF(J12="MEDIO ALTA",4,IF(J12="MEDIA",3,IF(J12="MEDIO BAJA",2,IF(J12="BAJA",1,0)))))</f>
        <v>3</v>
      </c>
      <c r="L12" s="268" t="s">
        <v>167</v>
      </c>
      <c r="M12" s="268">
        <f t="shared" ref="M12" si="2">IF(L12="ALTO", 5, IF(L12="MEDIO ALTO", 4, IF(L12="MEDIO", 3, IF(L12="MEDIO BAJO",2,1))))</f>
        <v>3</v>
      </c>
      <c r="N12" s="268">
        <f t="shared" ref="N12" si="3">K12*M12</f>
        <v>9</v>
      </c>
      <c r="O12" s="24" t="s">
        <v>421</v>
      </c>
      <c r="P12" s="24">
        <f t="shared" si="0"/>
        <v>1</v>
      </c>
      <c r="Q12" s="288">
        <f t="shared" ref="Q12" si="4">ROUND(AVERAGEIF(P12:P14,"&gt;0"),0)</f>
        <v>1</v>
      </c>
      <c r="R12" s="25" t="s">
        <v>620</v>
      </c>
      <c r="S12" s="25" t="s">
        <v>621</v>
      </c>
      <c r="T12" s="25" t="s">
        <v>619</v>
      </c>
      <c r="U12" s="253">
        <f t="shared" ref="U12" si="5">IF(N12=0,0,ROUND((N12*Q12),0))</f>
        <v>9</v>
      </c>
      <c r="V12" s="256" t="str">
        <f t="shared" ref="V12" si="6">IF(U12&gt;=19,"GRAVE", IF(U12&lt;=3, "LEVE", "MODERADO"))</f>
        <v>MODERADO</v>
      </c>
      <c r="W12" s="320" t="s">
        <v>705</v>
      </c>
      <c r="X12" s="320">
        <v>0</v>
      </c>
      <c r="Y12" s="136" t="s">
        <v>93</v>
      </c>
      <c r="Z12" s="25" t="s">
        <v>706</v>
      </c>
      <c r="AA12" s="154">
        <v>43799</v>
      </c>
      <c r="AB12" s="112"/>
      <c r="AC12" s="335"/>
      <c r="AD12" s="190"/>
      <c r="AE12" s="190"/>
      <c r="AF12" s="190"/>
      <c r="AG12" s="190"/>
    </row>
    <row r="13" spans="1:33" s="191" customFormat="1" ht="64.5" customHeight="1" x14ac:dyDescent="0.2">
      <c r="A13" s="271"/>
      <c r="B13" s="298"/>
      <c r="C13" s="142" t="s">
        <v>406</v>
      </c>
      <c r="D13" s="142" t="s">
        <v>35</v>
      </c>
      <c r="E13" s="137" t="s">
        <v>461</v>
      </c>
      <c r="F13" s="266"/>
      <c r="G13" s="300"/>
      <c r="H13" s="311"/>
      <c r="I13" s="264"/>
      <c r="J13" s="269"/>
      <c r="K13" s="269"/>
      <c r="L13" s="269"/>
      <c r="M13" s="269"/>
      <c r="N13" s="269"/>
      <c r="O13" s="24" t="s">
        <v>421</v>
      </c>
      <c r="P13" s="24">
        <f t="shared" si="0"/>
        <v>1</v>
      </c>
      <c r="Q13" s="251"/>
      <c r="R13" s="25" t="s">
        <v>622</v>
      </c>
      <c r="S13" s="25" t="s">
        <v>621</v>
      </c>
      <c r="T13" s="25" t="s">
        <v>623</v>
      </c>
      <c r="U13" s="254"/>
      <c r="V13" s="257"/>
      <c r="W13" s="321"/>
      <c r="X13" s="321"/>
      <c r="Y13" s="136" t="s">
        <v>93</v>
      </c>
      <c r="Z13" s="25" t="s">
        <v>707</v>
      </c>
      <c r="AA13" s="154">
        <v>43799</v>
      </c>
      <c r="AB13" s="112"/>
      <c r="AC13" s="335"/>
      <c r="AD13" s="190"/>
      <c r="AE13" s="190"/>
      <c r="AF13" s="190"/>
      <c r="AG13" s="190"/>
    </row>
    <row r="14" spans="1:33" s="191" customFormat="1" ht="86.25" customHeight="1" x14ac:dyDescent="0.2">
      <c r="A14" s="271"/>
      <c r="B14" s="299"/>
      <c r="C14" s="142" t="s">
        <v>407</v>
      </c>
      <c r="D14" s="142" t="s">
        <v>39</v>
      </c>
      <c r="E14" s="137" t="s">
        <v>462</v>
      </c>
      <c r="F14" s="293"/>
      <c r="G14" s="301"/>
      <c r="H14" s="311"/>
      <c r="I14" s="264"/>
      <c r="J14" s="289"/>
      <c r="K14" s="289"/>
      <c r="L14" s="269"/>
      <c r="M14" s="289"/>
      <c r="N14" s="269"/>
      <c r="O14" s="24" t="s">
        <v>421</v>
      </c>
      <c r="P14" s="24">
        <f t="shared" si="0"/>
        <v>1</v>
      </c>
      <c r="Q14" s="315"/>
      <c r="R14" s="25" t="s">
        <v>624</v>
      </c>
      <c r="S14" s="25" t="s">
        <v>621</v>
      </c>
      <c r="T14" s="25" t="s">
        <v>619</v>
      </c>
      <c r="U14" s="254"/>
      <c r="V14" s="257"/>
      <c r="W14" s="322"/>
      <c r="X14" s="322"/>
      <c r="Y14" s="136"/>
      <c r="Z14" s="155"/>
      <c r="AA14" s="140"/>
      <c r="AB14" s="112"/>
      <c r="AC14" s="335"/>
      <c r="AD14" s="190"/>
      <c r="AE14" s="190"/>
      <c r="AF14" s="190"/>
      <c r="AG14" s="190"/>
    </row>
    <row r="15" spans="1:33" s="191" customFormat="1" ht="121.5" customHeight="1" x14ac:dyDescent="0.2">
      <c r="A15" s="271">
        <v>3</v>
      </c>
      <c r="B15" s="297" t="s">
        <v>232</v>
      </c>
      <c r="C15" s="142" t="s">
        <v>406</v>
      </c>
      <c r="D15" s="142" t="s">
        <v>35</v>
      </c>
      <c r="E15" s="107" t="s">
        <v>463</v>
      </c>
      <c r="F15" s="265" t="s">
        <v>117</v>
      </c>
      <c r="G15" s="268" t="s">
        <v>464</v>
      </c>
      <c r="H15" s="302" t="s">
        <v>465</v>
      </c>
      <c r="I15" s="265" t="s">
        <v>466</v>
      </c>
      <c r="J15" s="268" t="s">
        <v>146</v>
      </c>
      <c r="K15" s="268">
        <f t="shared" ref="K15" si="7">IF(J15="ALTA",5,IF(J15="MEDIO ALTA",4,IF(J15="MEDIA",3,IF(J15="MEDIO BAJA",2,IF(J15="BAJA",1,0)))))</f>
        <v>1</v>
      </c>
      <c r="L15" s="268" t="s">
        <v>166</v>
      </c>
      <c r="M15" s="268">
        <f t="shared" ref="M15" si="8">IF(L15="ALTO", 5, IF(L15="MEDIO ALTO", 4, IF(L15="MEDIO", 3, IF(L15="MEDIO BAJO",2,1))))</f>
        <v>5</v>
      </c>
      <c r="N15" s="268">
        <f t="shared" ref="N15" si="9">K15*M15</f>
        <v>5</v>
      </c>
      <c r="O15" s="24" t="s">
        <v>421</v>
      </c>
      <c r="P15" s="24">
        <f t="shared" si="0"/>
        <v>1</v>
      </c>
      <c r="Q15" s="288">
        <f t="shared" ref="Q15" si="10">ROUND(AVERAGEIF(P15:P17,"&gt;0"),0)</f>
        <v>1</v>
      </c>
      <c r="R15" s="137" t="s">
        <v>625</v>
      </c>
      <c r="S15" s="25" t="s">
        <v>626</v>
      </c>
      <c r="T15" s="25" t="s">
        <v>619</v>
      </c>
      <c r="U15" s="253">
        <f t="shared" ref="U15" si="11">IF(N15=0,0,ROUND((N15*Q15),0))</f>
        <v>5</v>
      </c>
      <c r="V15" s="256" t="str">
        <f t="shared" ref="V15" si="12">IF(U15&gt;=19,"GRAVE", IF(U15&lt;=3, "LEVE", "MODERADO"))</f>
        <v>MODERADO</v>
      </c>
      <c r="W15" s="320" t="s">
        <v>708</v>
      </c>
      <c r="X15" s="320" t="s">
        <v>709</v>
      </c>
      <c r="Y15" s="136" t="s">
        <v>95</v>
      </c>
      <c r="Z15" s="25" t="s">
        <v>710</v>
      </c>
      <c r="AA15" s="154">
        <v>43798</v>
      </c>
      <c r="AB15" s="156" t="s">
        <v>711</v>
      </c>
      <c r="AC15" s="335"/>
      <c r="AD15" s="190"/>
      <c r="AE15" s="190"/>
      <c r="AF15" s="190"/>
      <c r="AG15" s="190"/>
    </row>
    <row r="16" spans="1:33" s="191" customFormat="1" ht="72" customHeight="1" x14ac:dyDescent="0.2">
      <c r="A16" s="271"/>
      <c r="B16" s="298"/>
      <c r="C16" s="142"/>
      <c r="D16" s="142"/>
      <c r="E16" s="107"/>
      <c r="F16" s="266"/>
      <c r="G16" s="300"/>
      <c r="H16" s="303"/>
      <c r="I16" s="266"/>
      <c r="J16" s="269"/>
      <c r="K16" s="269"/>
      <c r="L16" s="269"/>
      <c r="M16" s="269"/>
      <c r="N16" s="269"/>
      <c r="O16" s="24" t="s">
        <v>421</v>
      </c>
      <c r="P16" s="24">
        <f t="shared" si="0"/>
        <v>1</v>
      </c>
      <c r="Q16" s="251"/>
      <c r="R16" s="137" t="s">
        <v>627</v>
      </c>
      <c r="S16" s="25" t="s">
        <v>628</v>
      </c>
      <c r="T16" s="25" t="s">
        <v>619</v>
      </c>
      <c r="U16" s="254"/>
      <c r="V16" s="257"/>
      <c r="W16" s="321"/>
      <c r="X16" s="321"/>
      <c r="Y16" s="136" t="s">
        <v>93</v>
      </c>
      <c r="Z16" s="25" t="s">
        <v>712</v>
      </c>
      <c r="AA16" s="154">
        <v>43802</v>
      </c>
      <c r="AB16" s="112"/>
      <c r="AC16" s="335"/>
      <c r="AD16" s="190"/>
      <c r="AE16" s="190"/>
      <c r="AF16" s="190"/>
      <c r="AG16" s="190"/>
    </row>
    <row r="17" spans="1:33" s="191" customFormat="1" ht="65.25" customHeight="1" x14ac:dyDescent="0.2">
      <c r="A17" s="271"/>
      <c r="B17" s="299"/>
      <c r="C17" s="142"/>
      <c r="D17" s="142"/>
      <c r="E17" s="107"/>
      <c r="F17" s="293"/>
      <c r="G17" s="301"/>
      <c r="H17" s="304"/>
      <c r="I17" s="293"/>
      <c r="J17" s="289"/>
      <c r="K17" s="289"/>
      <c r="L17" s="269"/>
      <c r="M17" s="289"/>
      <c r="N17" s="269"/>
      <c r="O17" s="24" t="s">
        <v>421</v>
      </c>
      <c r="P17" s="24">
        <f t="shared" si="0"/>
        <v>1</v>
      </c>
      <c r="Q17" s="315"/>
      <c r="R17" s="137" t="s">
        <v>629</v>
      </c>
      <c r="S17" s="25" t="s">
        <v>626</v>
      </c>
      <c r="T17" s="25" t="s">
        <v>619</v>
      </c>
      <c r="U17" s="254"/>
      <c r="V17" s="257"/>
      <c r="W17" s="322"/>
      <c r="X17" s="322"/>
      <c r="Y17" s="136" t="s">
        <v>93</v>
      </c>
      <c r="Z17" s="25" t="s">
        <v>713</v>
      </c>
      <c r="AA17" s="154">
        <v>43769</v>
      </c>
      <c r="AB17" s="112"/>
      <c r="AC17" s="335"/>
      <c r="AD17" s="190"/>
      <c r="AE17" s="190"/>
      <c r="AF17" s="190"/>
      <c r="AG17" s="190"/>
    </row>
    <row r="18" spans="1:33" s="191" customFormat="1" ht="64.5" customHeight="1" x14ac:dyDescent="0.2">
      <c r="A18" s="271">
        <v>4</v>
      </c>
      <c r="B18" s="297" t="s">
        <v>232</v>
      </c>
      <c r="C18" s="142" t="s">
        <v>406</v>
      </c>
      <c r="D18" s="142" t="s">
        <v>35</v>
      </c>
      <c r="E18" s="137" t="s">
        <v>467</v>
      </c>
      <c r="F18" s="265" t="s">
        <v>121</v>
      </c>
      <c r="G18" s="268" t="s">
        <v>468</v>
      </c>
      <c r="H18" s="302" t="s">
        <v>469</v>
      </c>
      <c r="I18" s="265" t="s">
        <v>470</v>
      </c>
      <c r="J18" s="268" t="s">
        <v>113</v>
      </c>
      <c r="K18" s="268">
        <f t="shared" ref="K18" si="13">IF(J18="ALTA",5,IF(J18="MEDIO ALTA",4,IF(J18="MEDIA",3,IF(J18="MEDIO BAJA",2,IF(J18="BAJA",1,0)))))</f>
        <v>3</v>
      </c>
      <c r="L18" s="268" t="s">
        <v>166</v>
      </c>
      <c r="M18" s="268">
        <f t="shared" ref="M18" si="14">IF(L18="ALTO", 5, IF(L18="MEDIO ALTO", 4, IF(L18="MEDIO", 3, IF(L18="MEDIO BAJO",2,1))))</f>
        <v>5</v>
      </c>
      <c r="N18" s="268">
        <f t="shared" ref="N18" si="15">K18*M18</f>
        <v>15</v>
      </c>
      <c r="O18" s="24" t="s">
        <v>424</v>
      </c>
      <c r="P18" s="24">
        <f t="shared" si="0"/>
        <v>4</v>
      </c>
      <c r="Q18" s="288">
        <f t="shared" ref="Q18" si="16">ROUND(AVERAGEIF(P18:P20,"&gt;0"),0)</f>
        <v>4</v>
      </c>
      <c r="R18" s="25" t="s">
        <v>630</v>
      </c>
      <c r="S18" s="25" t="s">
        <v>621</v>
      </c>
      <c r="T18" s="25" t="s">
        <v>631</v>
      </c>
      <c r="U18" s="253">
        <f t="shared" ref="U18" si="17">IF(N18=0,0,ROUND((N18*Q18),0))</f>
        <v>60</v>
      </c>
      <c r="V18" s="256" t="str">
        <f t="shared" ref="V18" si="18">IF(U18&gt;=19,"GRAVE", IF(U18&lt;=3, "LEVE", "MODERADO"))</f>
        <v>GRAVE</v>
      </c>
      <c r="W18" s="320" t="s">
        <v>714</v>
      </c>
      <c r="X18" s="320" t="s">
        <v>715</v>
      </c>
      <c r="Y18" s="136" t="s">
        <v>95</v>
      </c>
      <c r="Z18" s="244" t="s">
        <v>716</v>
      </c>
      <c r="AA18" s="154">
        <v>43798</v>
      </c>
      <c r="AB18" s="156" t="s">
        <v>717</v>
      </c>
      <c r="AC18" s="335"/>
      <c r="AD18" s="190"/>
      <c r="AE18" s="190"/>
      <c r="AF18" s="190"/>
      <c r="AG18" s="190"/>
    </row>
    <row r="19" spans="1:33" s="191" customFormat="1" ht="64.5" customHeight="1" x14ac:dyDescent="0.2">
      <c r="A19" s="271"/>
      <c r="B19" s="298"/>
      <c r="C19" s="142"/>
      <c r="D19" s="142"/>
      <c r="E19" s="107"/>
      <c r="F19" s="266"/>
      <c r="G19" s="300"/>
      <c r="H19" s="303"/>
      <c r="I19" s="266"/>
      <c r="J19" s="269"/>
      <c r="K19" s="269"/>
      <c r="L19" s="269"/>
      <c r="M19" s="269"/>
      <c r="N19" s="269"/>
      <c r="O19" s="24" t="s">
        <v>424</v>
      </c>
      <c r="P19" s="24">
        <f t="shared" si="0"/>
        <v>4</v>
      </c>
      <c r="Q19" s="251"/>
      <c r="R19" s="25" t="s">
        <v>632</v>
      </c>
      <c r="S19" s="25" t="s">
        <v>621</v>
      </c>
      <c r="T19" s="25" t="s">
        <v>623</v>
      </c>
      <c r="U19" s="254"/>
      <c r="V19" s="257"/>
      <c r="W19" s="321"/>
      <c r="X19" s="321"/>
      <c r="Y19" s="136" t="s">
        <v>96</v>
      </c>
      <c r="Z19" s="244" t="s">
        <v>718</v>
      </c>
      <c r="AA19" s="154">
        <v>43524</v>
      </c>
      <c r="AB19" s="112"/>
      <c r="AC19" s="335"/>
      <c r="AD19" s="190"/>
      <c r="AE19" s="190"/>
      <c r="AF19" s="190"/>
      <c r="AG19" s="190"/>
    </row>
    <row r="20" spans="1:33" s="191" customFormat="1" ht="64.5" customHeight="1" x14ac:dyDescent="0.2">
      <c r="A20" s="271"/>
      <c r="B20" s="299"/>
      <c r="C20" s="142"/>
      <c r="D20" s="142"/>
      <c r="E20" s="107"/>
      <c r="F20" s="293"/>
      <c r="G20" s="301"/>
      <c r="H20" s="304"/>
      <c r="I20" s="293"/>
      <c r="J20" s="289"/>
      <c r="K20" s="289"/>
      <c r="L20" s="269"/>
      <c r="M20" s="289"/>
      <c r="N20" s="269"/>
      <c r="O20" s="24"/>
      <c r="P20" s="24">
        <f t="shared" si="0"/>
        <v>0</v>
      </c>
      <c r="Q20" s="315"/>
      <c r="R20" s="25"/>
      <c r="S20" s="25"/>
      <c r="T20" s="25"/>
      <c r="U20" s="254"/>
      <c r="V20" s="257"/>
      <c r="W20" s="322"/>
      <c r="X20" s="322"/>
      <c r="Y20" s="136"/>
      <c r="Z20" s="155"/>
      <c r="AA20" s="140"/>
      <c r="AB20" s="112"/>
      <c r="AC20" s="335"/>
      <c r="AD20" s="190"/>
      <c r="AE20" s="190"/>
      <c r="AF20" s="190"/>
      <c r="AG20" s="190"/>
    </row>
    <row r="21" spans="1:33" s="191" customFormat="1" ht="64.5" customHeight="1" x14ac:dyDescent="0.2">
      <c r="A21" s="271">
        <v>5</v>
      </c>
      <c r="B21" s="297" t="s">
        <v>232</v>
      </c>
      <c r="C21" s="142" t="s">
        <v>406</v>
      </c>
      <c r="D21" s="142" t="s">
        <v>32</v>
      </c>
      <c r="E21" s="107" t="s">
        <v>471</v>
      </c>
      <c r="F21" s="265" t="s">
        <v>121</v>
      </c>
      <c r="G21" s="268" t="s">
        <v>472</v>
      </c>
      <c r="H21" s="302" t="s">
        <v>473</v>
      </c>
      <c r="I21" s="265" t="s">
        <v>474</v>
      </c>
      <c r="J21" s="268" t="s">
        <v>176</v>
      </c>
      <c r="K21" s="268">
        <f t="shared" ref="K21" si="19">IF(J21="ALTA",5,IF(J21="MEDIO ALTA",4,IF(J21="MEDIA",3,IF(J21="MEDIO BAJA",2,IF(J21="BAJA",1,0)))))</f>
        <v>5</v>
      </c>
      <c r="L21" s="268" t="s">
        <v>171</v>
      </c>
      <c r="M21" s="268">
        <f t="shared" ref="M21" si="20">IF(L21="ALTO", 5, IF(L21="MEDIO ALTO", 4, IF(L21="MEDIO", 3, IF(L21="MEDIO BAJO",2,1))))</f>
        <v>4</v>
      </c>
      <c r="N21" s="268">
        <f t="shared" ref="N21" si="21">K21*M21</f>
        <v>20</v>
      </c>
      <c r="O21" s="24" t="s">
        <v>424</v>
      </c>
      <c r="P21" s="24">
        <f t="shared" si="0"/>
        <v>4</v>
      </c>
      <c r="Q21" s="288">
        <f t="shared" ref="Q21" si="22">ROUND(AVERAGEIF(P21:P23,"&gt;0"),0)</f>
        <v>4</v>
      </c>
      <c r="R21" s="137" t="s">
        <v>633</v>
      </c>
      <c r="S21" s="25" t="s">
        <v>628</v>
      </c>
      <c r="T21" s="25" t="s">
        <v>623</v>
      </c>
      <c r="U21" s="253">
        <f t="shared" ref="U21" si="23">IF(N21=0,0,ROUND((N21*Q21),0))</f>
        <v>80</v>
      </c>
      <c r="V21" s="256" t="str">
        <f t="shared" ref="V21" si="24">IF(U21&gt;=19,"GRAVE", IF(U21&lt;=3, "LEVE", "MODERADO"))</f>
        <v>GRAVE</v>
      </c>
      <c r="W21" s="320" t="s">
        <v>719</v>
      </c>
      <c r="X21" s="320" t="s">
        <v>720</v>
      </c>
      <c r="Y21" s="136" t="s">
        <v>93</v>
      </c>
      <c r="Z21" s="25" t="s">
        <v>721</v>
      </c>
      <c r="AA21" s="154">
        <v>43798</v>
      </c>
      <c r="AB21" s="112"/>
      <c r="AC21" s="335"/>
      <c r="AD21" s="190"/>
      <c r="AE21" s="190"/>
      <c r="AF21" s="190"/>
      <c r="AG21" s="190"/>
    </row>
    <row r="22" spans="1:33" s="191" customFormat="1" ht="64.5" customHeight="1" x14ac:dyDescent="0.2">
      <c r="A22" s="271"/>
      <c r="B22" s="298"/>
      <c r="C22" s="142" t="s">
        <v>406</v>
      </c>
      <c r="D22" s="142" t="s">
        <v>32</v>
      </c>
      <c r="E22" s="107" t="s">
        <v>475</v>
      </c>
      <c r="F22" s="266"/>
      <c r="G22" s="300"/>
      <c r="H22" s="303"/>
      <c r="I22" s="266"/>
      <c r="J22" s="269"/>
      <c r="K22" s="269"/>
      <c r="L22" s="269"/>
      <c r="M22" s="269"/>
      <c r="N22" s="269"/>
      <c r="O22" s="24" t="s">
        <v>422</v>
      </c>
      <c r="P22" s="24">
        <f t="shared" si="0"/>
        <v>3</v>
      </c>
      <c r="Q22" s="251"/>
      <c r="R22" s="150" t="s">
        <v>634</v>
      </c>
      <c r="S22" s="25" t="s">
        <v>628</v>
      </c>
      <c r="T22" s="25" t="s">
        <v>619</v>
      </c>
      <c r="U22" s="254"/>
      <c r="V22" s="257"/>
      <c r="W22" s="321"/>
      <c r="X22" s="321"/>
      <c r="Y22" s="136" t="s">
        <v>95</v>
      </c>
      <c r="Z22" s="25" t="s">
        <v>722</v>
      </c>
      <c r="AA22" s="154">
        <v>43644</v>
      </c>
      <c r="AB22" s="112"/>
      <c r="AC22" s="335"/>
      <c r="AD22" s="190"/>
      <c r="AE22" s="190"/>
      <c r="AF22" s="190"/>
      <c r="AG22" s="190"/>
    </row>
    <row r="23" spans="1:33" s="191" customFormat="1" ht="81" customHeight="1" x14ac:dyDescent="0.2">
      <c r="A23" s="271"/>
      <c r="B23" s="299"/>
      <c r="C23" s="142" t="s">
        <v>406</v>
      </c>
      <c r="D23" s="142" t="s">
        <v>32</v>
      </c>
      <c r="E23" s="107" t="s">
        <v>476</v>
      </c>
      <c r="F23" s="293"/>
      <c r="G23" s="301"/>
      <c r="H23" s="304"/>
      <c r="I23" s="293"/>
      <c r="J23" s="289"/>
      <c r="K23" s="289"/>
      <c r="L23" s="269"/>
      <c r="M23" s="289"/>
      <c r="N23" s="269"/>
      <c r="O23" s="24"/>
      <c r="P23" s="24">
        <f t="shared" si="0"/>
        <v>0</v>
      </c>
      <c r="Q23" s="315"/>
      <c r="R23" s="25"/>
      <c r="S23" s="25"/>
      <c r="T23" s="25"/>
      <c r="U23" s="254"/>
      <c r="V23" s="257"/>
      <c r="W23" s="322"/>
      <c r="X23" s="322"/>
      <c r="Y23" s="136"/>
      <c r="Z23" s="155"/>
      <c r="AA23" s="140"/>
      <c r="AB23" s="112"/>
      <c r="AC23" s="335"/>
      <c r="AD23" s="190"/>
      <c r="AE23" s="190"/>
      <c r="AF23" s="190"/>
      <c r="AG23" s="190"/>
    </row>
    <row r="24" spans="1:33" s="191" customFormat="1" ht="94.5" customHeight="1" x14ac:dyDescent="0.2">
      <c r="A24" s="271">
        <v>6</v>
      </c>
      <c r="B24" s="297" t="s">
        <v>191</v>
      </c>
      <c r="C24" s="142" t="s">
        <v>406</v>
      </c>
      <c r="D24" s="142" t="s">
        <v>31</v>
      </c>
      <c r="E24" s="107" t="s">
        <v>477</v>
      </c>
      <c r="F24" s="265" t="s">
        <v>121</v>
      </c>
      <c r="G24" s="268" t="s">
        <v>478</v>
      </c>
      <c r="H24" s="302" t="s">
        <v>479</v>
      </c>
      <c r="I24" s="265" t="s">
        <v>480</v>
      </c>
      <c r="J24" s="268" t="s">
        <v>146</v>
      </c>
      <c r="K24" s="268">
        <f t="shared" ref="K24" si="25">IF(J24="ALTA",5,IF(J24="MEDIO ALTA",4,IF(J24="MEDIA",3,IF(J24="MEDIO BAJA",2,IF(J24="BAJA",1,0)))))</f>
        <v>1</v>
      </c>
      <c r="L24" s="268" t="s">
        <v>171</v>
      </c>
      <c r="M24" s="268">
        <f t="shared" ref="M24" si="26">IF(L24="ALTO", 5, IF(L24="MEDIO ALTO", 4, IF(L24="MEDIO", 3, IF(L24="MEDIO BAJO",2,1))))</f>
        <v>4</v>
      </c>
      <c r="N24" s="268">
        <f t="shared" ref="N24" si="27">K24*M24</f>
        <v>4</v>
      </c>
      <c r="O24" s="24" t="s">
        <v>421</v>
      </c>
      <c r="P24" s="24">
        <f t="shared" si="0"/>
        <v>1</v>
      </c>
      <c r="Q24" s="288">
        <f t="shared" ref="Q24" si="28">ROUND(AVERAGEIF(P24:P26,"&gt;0"),0)</f>
        <v>1</v>
      </c>
      <c r="R24" s="137" t="s">
        <v>635</v>
      </c>
      <c r="S24" s="25" t="s">
        <v>621</v>
      </c>
      <c r="T24" s="25" t="s">
        <v>619</v>
      </c>
      <c r="U24" s="253">
        <f t="shared" ref="U24" si="29">IF(N24=0,0,ROUND((N24*Q24),0))</f>
        <v>4</v>
      </c>
      <c r="V24" s="256" t="str">
        <f t="shared" ref="V24" si="30">IF(U24&gt;=19,"GRAVE", IF(U24&lt;=3, "LEVE", "MODERADO"))</f>
        <v>MODERADO</v>
      </c>
      <c r="W24" s="259" t="s">
        <v>723</v>
      </c>
      <c r="X24" s="259">
        <v>0</v>
      </c>
      <c r="Y24" s="136" t="s">
        <v>93</v>
      </c>
      <c r="Z24" s="25" t="s">
        <v>724</v>
      </c>
      <c r="AA24" s="154">
        <v>43830</v>
      </c>
      <c r="AB24" s="112"/>
      <c r="AC24" s="335"/>
      <c r="AD24" s="190"/>
      <c r="AE24" s="190"/>
      <c r="AF24" s="190"/>
      <c r="AG24" s="190"/>
    </row>
    <row r="25" spans="1:33" s="191" customFormat="1" ht="63.75" customHeight="1" x14ac:dyDescent="0.2">
      <c r="A25" s="271"/>
      <c r="B25" s="298"/>
      <c r="C25" s="142"/>
      <c r="D25" s="142"/>
      <c r="E25" s="107"/>
      <c r="F25" s="266"/>
      <c r="G25" s="300"/>
      <c r="H25" s="303"/>
      <c r="I25" s="266"/>
      <c r="J25" s="269"/>
      <c r="K25" s="269"/>
      <c r="L25" s="269"/>
      <c r="M25" s="269"/>
      <c r="N25" s="269"/>
      <c r="O25" s="24" t="s">
        <v>421</v>
      </c>
      <c r="P25" s="24">
        <f t="shared" si="0"/>
        <v>1</v>
      </c>
      <c r="Q25" s="251"/>
      <c r="R25" s="137" t="s">
        <v>636</v>
      </c>
      <c r="S25" s="25" t="s">
        <v>637</v>
      </c>
      <c r="T25" s="25" t="s">
        <v>638</v>
      </c>
      <c r="U25" s="254"/>
      <c r="V25" s="257"/>
      <c r="W25" s="260"/>
      <c r="X25" s="260"/>
      <c r="Y25" s="136" t="s">
        <v>93</v>
      </c>
      <c r="Z25" s="25" t="s">
        <v>725</v>
      </c>
      <c r="AA25" s="154">
        <v>43830</v>
      </c>
      <c r="AB25" s="112"/>
      <c r="AC25" s="335"/>
      <c r="AD25" s="190"/>
      <c r="AE25" s="190"/>
      <c r="AF25" s="190"/>
      <c r="AG25" s="190"/>
    </row>
    <row r="26" spans="1:33" s="191" customFormat="1" ht="89.25" customHeight="1" thickBot="1" x14ac:dyDescent="0.25">
      <c r="A26" s="272"/>
      <c r="B26" s="299"/>
      <c r="C26" s="144"/>
      <c r="D26" s="144"/>
      <c r="E26" s="108"/>
      <c r="F26" s="267"/>
      <c r="G26" s="301"/>
      <c r="H26" s="304"/>
      <c r="I26" s="293"/>
      <c r="J26" s="289"/>
      <c r="K26" s="289"/>
      <c r="L26" s="269"/>
      <c r="M26" s="289"/>
      <c r="N26" s="269"/>
      <c r="O26" s="26" t="s">
        <v>421</v>
      </c>
      <c r="P26" s="26">
        <f t="shared" si="0"/>
        <v>1</v>
      </c>
      <c r="Q26" s="252"/>
      <c r="R26" s="25" t="s">
        <v>639</v>
      </c>
      <c r="S26" s="27" t="s">
        <v>637</v>
      </c>
      <c r="T26" s="27" t="s">
        <v>619</v>
      </c>
      <c r="U26" s="254"/>
      <c r="V26" s="257"/>
      <c r="W26" s="261"/>
      <c r="X26" s="261"/>
      <c r="Y26" s="139"/>
      <c r="Z26" s="157"/>
      <c r="AA26" s="141"/>
      <c r="AB26" s="113"/>
      <c r="AC26" s="335"/>
      <c r="AD26" s="190"/>
      <c r="AE26" s="190"/>
      <c r="AF26" s="190"/>
      <c r="AG26" s="190"/>
    </row>
    <row r="27" spans="1:33" ht="63.75" customHeight="1" x14ac:dyDescent="0.2">
      <c r="A27" s="271">
        <v>7</v>
      </c>
      <c r="B27" s="297" t="s">
        <v>191</v>
      </c>
      <c r="C27" s="142" t="s">
        <v>406</v>
      </c>
      <c r="D27" s="142" t="s">
        <v>32</v>
      </c>
      <c r="E27" s="137" t="s">
        <v>481</v>
      </c>
      <c r="F27" s="265" t="s">
        <v>114</v>
      </c>
      <c r="G27" s="268" t="s">
        <v>482</v>
      </c>
      <c r="H27" s="302" t="s">
        <v>483</v>
      </c>
      <c r="I27" s="265" t="s">
        <v>484</v>
      </c>
      <c r="J27" s="268" t="s">
        <v>176</v>
      </c>
      <c r="K27" s="268">
        <f t="shared" ref="K27" si="31">IF(J27="ALTA",5,IF(J27="MEDIO ALTA",4,IF(J27="MEDIA",3,IF(J27="MEDIO BAJA",2,IF(J27="BAJA",1,0)))))</f>
        <v>5</v>
      </c>
      <c r="L27" s="268" t="s">
        <v>167</v>
      </c>
      <c r="M27" s="268">
        <f t="shared" ref="M27" si="32">IF(L27="ALTO", 5, IF(L27="MEDIO ALTO", 4, IF(L27="MEDIO", 3, IF(L27="MEDIO BAJO",2,1))))</f>
        <v>3</v>
      </c>
      <c r="N27" s="268">
        <f t="shared" ref="N27" si="33">K27*M27</f>
        <v>15</v>
      </c>
      <c r="O27" s="24" t="s">
        <v>421</v>
      </c>
      <c r="P27" s="24">
        <f t="shared" si="0"/>
        <v>1</v>
      </c>
      <c r="Q27" s="288">
        <f t="shared" ref="Q27" si="34">ROUND(AVERAGEIF(P27:P29,"&gt;0"),0)</f>
        <v>2</v>
      </c>
      <c r="R27" s="25" t="s">
        <v>640</v>
      </c>
      <c r="S27" s="25" t="s">
        <v>621</v>
      </c>
      <c r="T27" s="25" t="s">
        <v>619</v>
      </c>
      <c r="U27" s="253">
        <f t="shared" ref="U27" si="35">IF(N27=0,0,ROUND((N27*Q27),0))</f>
        <v>30</v>
      </c>
      <c r="V27" s="256" t="str">
        <f t="shared" ref="V27" si="36">IF(U27&gt;=19,"GRAVE", IF(U27&lt;=3, "LEVE", "MODERADO"))</f>
        <v>GRAVE</v>
      </c>
      <c r="W27" s="259" t="s">
        <v>726</v>
      </c>
      <c r="X27" s="259">
        <v>15</v>
      </c>
      <c r="Y27" s="136" t="s">
        <v>95</v>
      </c>
      <c r="Z27" s="25" t="s">
        <v>727</v>
      </c>
      <c r="AA27" s="154">
        <v>43830</v>
      </c>
      <c r="AB27" s="156" t="s">
        <v>728</v>
      </c>
    </row>
    <row r="28" spans="1:33" ht="63.75" customHeight="1" x14ac:dyDescent="0.2">
      <c r="A28" s="271"/>
      <c r="B28" s="298"/>
      <c r="C28" s="142" t="s">
        <v>406</v>
      </c>
      <c r="D28" s="142" t="s">
        <v>34</v>
      </c>
      <c r="E28" s="137" t="s">
        <v>485</v>
      </c>
      <c r="F28" s="266"/>
      <c r="G28" s="300"/>
      <c r="H28" s="303"/>
      <c r="I28" s="266"/>
      <c r="J28" s="269"/>
      <c r="K28" s="269"/>
      <c r="L28" s="269"/>
      <c r="M28" s="269"/>
      <c r="N28" s="269"/>
      <c r="O28" s="24" t="s">
        <v>423</v>
      </c>
      <c r="P28" s="24">
        <f t="shared" si="0"/>
        <v>2</v>
      </c>
      <c r="Q28" s="251"/>
      <c r="R28" s="25" t="s">
        <v>641</v>
      </c>
      <c r="S28" s="25" t="s">
        <v>621</v>
      </c>
      <c r="T28" s="25" t="s">
        <v>619</v>
      </c>
      <c r="U28" s="254"/>
      <c r="V28" s="257"/>
      <c r="W28" s="260"/>
      <c r="X28" s="260"/>
      <c r="Y28" s="136" t="s">
        <v>93</v>
      </c>
      <c r="Z28" s="25" t="s">
        <v>729</v>
      </c>
      <c r="AA28" s="154">
        <v>43830</v>
      </c>
      <c r="AB28" s="112"/>
    </row>
    <row r="29" spans="1:33" ht="63.75" customHeight="1" thickBot="1" x14ac:dyDescent="0.25">
      <c r="A29" s="272"/>
      <c r="B29" s="299"/>
      <c r="C29" s="144"/>
      <c r="D29" s="144"/>
      <c r="E29" s="108"/>
      <c r="F29" s="267"/>
      <c r="G29" s="301"/>
      <c r="H29" s="304"/>
      <c r="I29" s="293"/>
      <c r="J29" s="289"/>
      <c r="K29" s="289"/>
      <c r="L29" s="269"/>
      <c r="M29" s="289"/>
      <c r="N29" s="269"/>
      <c r="O29" s="26" t="s">
        <v>423</v>
      </c>
      <c r="P29" s="26">
        <f t="shared" si="0"/>
        <v>2</v>
      </c>
      <c r="Q29" s="252"/>
      <c r="R29" s="25" t="s">
        <v>642</v>
      </c>
      <c r="S29" s="27" t="s">
        <v>621</v>
      </c>
      <c r="T29" s="27" t="s">
        <v>623</v>
      </c>
      <c r="U29" s="254"/>
      <c r="V29" s="257"/>
      <c r="W29" s="261"/>
      <c r="X29" s="261"/>
      <c r="Y29" s="139"/>
      <c r="Z29" s="157"/>
      <c r="AA29" s="141"/>
      <c r="AB29" s="113"/>
    </row>
    <row r="30" spans="1:33" ht="63.75" customHeight="1" x14ac:dyDescent="0.2">
      <c r="A30" s="271">
        <v>8</v>
      </c>
      <c r="B30" s="297" t="s">
        <v>235</v>
      </c>
      <c r="C30" s="142" t="s">
        <v>406</v>
      </c>
      <c r="D30" s="142" t="s">
        <v>34</v>
      </c>
      <c r="E30" s="107" t="s">
        <v>486</v>
      </c>
      <c r="F30" s="265" t="s">
        <v>119</v>
      </c>
      <c r="G30" s="268" t="s">
        <v>487</v>
      </c>
      <c r="H30" s="308" t="s">
        <v>488</v>
      </c>
      <c r="I30" s="265" t="s">
        <v>489</v>
      </c>
      <c r="J30" s="268" t="s">
        <v>146</v>
      </c>
      <c r="K30" s="268">
        <f t="shared" ref="K30" si="37">IF(J30="ALTA",5,IF(J30="MEDIO ALTA",4,IF(J30="MEDIA",3,IF(J30="MEDIO BAJA",2,IF(J30="BAJA",1,0)))))</f>
        <v>1</v>
      </c>
      <c r="L30" s="268" t="s">
        <v>166</v>
      </c>
      <c r="M30" s="268">
        <f t="shared" ref="M30" si="38">IF(L30="ALTO", 5, IF(L30="MEDIO ALTO", 4, IF(L30="MEDIO", 3, IF(L30="MEDIO BAJO",2,1))))</f>
        <v>5</v>
      </c>
      <c r="N30" s="268">
        <f t="shared" ref="N30" si="39">K30*M30</f>
        <v>5</v>
      </c>
      <c r="O30" s="24" t="s">
        <v>421</v>
      </c>
      <c r="P30" s="24">
        <f t="shared" si="0"/>
        <v>1</v>
      </c>
      <c r="Q30" s="288">
        <f t="shared" ref="Q30" si="40">ROUND(AVERAGEIF(P30:P32,"&gt;0"),0)</f>
        <v>1</v>
      </c>
      <c r="R30" s="25" t="s">
        <v>643</v>
      </c>
      <c r="S30" s="25" t="s">
        <v>628</v>
      </c>
      <c r="T30" s="25" t="s">
        <v>619</v>
      </c>
      <c r="U30" s="253">
        <f t="shared" ref="U30" si="41">IF(N30=0,0,ROUND((N30*Q30),0))</f>
        <v>5</v>
      </c>
      <c r="V30" s="256" t="str">
        <f t="shared" ref="V30" si="42">IF(U30&gt;=19,"GRAVE", IF(U30&lt;=3, "LEVE", "MODERADO"))</f>
        <v>MODERADO</v>
      </c>
      <c r="W30" s="259" t="s">
        <v>730</v>
      </c>
      <c r="X30" s="281">
        <v>0</v>
      </c>
      <c r="Y30" s="136" t="s">
        <v>93</v>
      </c>
      <c r="Z30" s="25" t="s">
        <v>731</v>
      </c>
      <c r="AA30" s="123">
        <v>43799</v>
      </c>
      <c r="AB30" s="112"/>
    </row>
    <row r="31" spans="1:33" ht="63.75" customHeight="1" x14ac:dyDescent="0.2">
      <c r="A31" s="271"/>
      <c r="B31" s="298"/>
      <c r="C31" s="142" t="s">
        <v>406</v>
      </c>
      <c r="D31" s="142" t="s">
        <v>31</v>
      </c>
      <c r="E31" s="107" t="s">
        <v>490</v>
      </c>
      <c r="F31" s="266"/>
      <c r="G31" s="300"/>
      <c r="H31" s="309"/>
      <c r="I31" s="266"/>
      <c r="J31" s="269"/>
      <c r="K31" s="269"/>
      <c r="L31" s="269"/>
      <c r="M31" s="269"/>
      <c r="N31" s="269"/>
      <c r="O31" s="24" t="s">
        <v>421</v>
      </c>
      <c r="P31" s="24">
        <f t="shared" si="0"/>
        <v>1</v>
      </c>
      <c r="Q31" s="251"/>
      <c r="R31" s="25" t="s">
        <v>644</v>
      </c>
      <c r="S31" s="25" t="s">
        <v>618</v>
      </c>
      <c r="T31" s="25" t="s">
        <v>619</v>
      </c>
      <c r="U31" s="254"/>
      <c r="V31" s="257"/>
      <c r="W31" s="260"/>
      <c r="X31" s="260"/>
      <c r="Y31" s="136"/>
      <c r="Z31" s="155"/>
      <c r="AA31" s="140"/>
      <c r="AB31" s="112"/>
    </row>
    <row r="32" spans="1:33" ht="63.75" customHeight="1" thickBot="1" x14ac:dyDescent="0.25">
      <c r="A32" s="272"/>
      <c r="B32" s="299"/>
      <c r="C32" s="144" t="s">
        <v>407</v>
      </c>
      <c r="D32" s="144" t="s">
        <v>302</v>
      </c>
      <c r="E32" s="107" t="s">
        <v>491</v>
      </c>
      <c r="F32" s="267"/>
      <c r="G32" s="301"/>
      <c r="H32" s="310"/>
      <c r="I32" s="293"/>
      <c r="J32" s="289"/>
      <c r="K32" s="289"/>
      <c r="L32" s="269"/>
      <c r="M32" s="289"/>
      <c r="N32" s="269"/>
      <c r="O32" s="26" t="s">
        <v>421</v>
      </c>
      <c r="P32" s="26">
        <f t="shared" si="0"/>
        <v>1</v>
      </c>
      <c r="Q32" s="252"/>
      <c r="R32" s="25" t="s">
        <v>645</v>
      </c>
      <c r="S32" s="27" t="s">
        <v>628</v>
      </c>
      <c r="T32" s="27" t="s">
        <v>619</v>
      </c>
      <c r="U32" s="254"/>
      <c r="V32" s="257"/>
      <c r="W32" s="261"/>
      <c r="X32" s="261"/>
      <c r="Y32" s="136"/>
      <c r="Z32" s="157"/>
      <c r="AA32" s="141"/>
      <c r="AB32" s="113"/>
    </row>
    <row r="33" spans="1:28" ht="63.75" customHeight="1" x14ac:dyDescent="0.2">
      <c r="A33" s="271">
        <v>9</v>
      </c>
      <c r="B33" s="297" t="s">
        <v>235</v>
      </c>
      <c r="C33" s="142" t="s">
        <v>406</v>
      </c>
      <c r="D33" s="142" t="s">
        <v>32</v>
      </c>
      <c r="E33" s="107" t="s">
        <v>492</v>
      </c>
      <c r="F33" s="265" t="s">
        <v>120</v>
      </c>
      <c r="G33" s="268" t="s">
        <v>493</v>
      </c>
      <c r="H33" s="308" t="s">
        <v>494</v>
      </c>
      <c r="I33" s="265" t="s">
        <v>495</v>
      </c>
      <c r="J33" s="268" t="s">
        <v>146</v>
      </c>
      <c r="K33" s="268">
        <f t="shared" ref="K33" si="43">IF(J33="ALTA",5,IF(J33="MEDIO ALTA",4,IF(J33="MEDIA",3,IF(J33="MEDIO BAJA",2,IF(J33="BAJA",1,0)))))</f>
        <v>1</v>
      </c>
      <c r="L33" s="268" t="s">
        <v>166</v>
      </c>
      <c r="M33" s="268">
        <f t="shared" ref="M33" si="44">IF(L33="ALTO", 5, IF(L33="MEDIO ALTO", 4, IF(L33="MEDIO", 3, IF(L33="MEDIO BAJO",2,1))))</f>
        <v>5</v>
      </c>
      <c r="N33" s="268">
        <f t="shared" ref="N33" si="45">K33*M33</f>
        <v>5</v>
      </c>
      <c r="O33" s="24" t="s">
        <v>421</v>
      </c>
      <c r="P33" s="24">
        <f t="shared" si="0"/>
        <v>1</v>
      </c>
      <c r="Q33" s="288">
        <f t="shared" ref="Q33" si="46">ROUND(AVERAGEIF(P33:P35,"&gt;0"),0)</f>
        <v>1</v>
      </c>
      <c r="R33" s="25" t="s">
        <v>646</v>
      </c>
      <c r="S33" s="25" t="s">
        <v>626</v>
      </c>
      <c r="T33" s="25" t="s">
        <v>619</v>
      </c>
      <c r="U33" s="253">
        <f t="shared" ref="U33" si="47">IF(N33=0,0,ROUND((N33*Q33),0))</f>
        <v>5</v>
      </c>
      <c r="V33" s="256" t="str">
        <f t="shared" ref="V33" si="48">IF(U33&gt;=19,"GRAVE", IF(U33&lt;=3, "LEVE", "MODERADO"))</f>
        <v>MODERADO</v>
      </c>
      <c r="W33" s="259" t="s">
        <v>732</v>
      </c>
      <c r="X33" s="281">
        <v>0</v>
      </c>
      <c r="Y33" s="136" t="s">
        <v>93</v>
      </c>
      <c r="Z33" s="25" t="s">
        <v>733</v>
      </c>
      <c r="AA33" s="123">
        <v>43799</v>
      </c>
      <c r="AB33" s="112"/>
    </row>
    <row r="34" spans="1:28" ht="63.75" customHeight="1" x14ac:dyDescent="0.2">
      <c r="A34" s="271"/>
      <c r="B34" s="298"/>
      <c r="C34" s="142"/>
      <c r="D34" s="142"/>
      <c r="E34" s="107"/>
      <c r="F34" s="266"/>
      <c r="G34" s="300"/>
      <c r="H34" s="309"/>
      <c r="I34" s="266"/>
      <c r="J34" s="269"/>
      <c r="K34" s="269"/>
      <c r="L34" s="269"/>
      <c r="M34" s="269"/>
      <c r="N34" s="269"/>
      <c r="O34" s="24" t="s">
        <v>421</v>
      </c>
      <c r="P34" s="24">
        <f t="shared" si="0"/>
        <v>1</v>
      </c>
      <c r="Q34" s="251"/>
      <c r="R34" s="25" t="s">
        <v>647</v>
      </c>
      <c r="S34" s="25" t="s">
        <v>626</v>
      </c>
      <c r="T34" s="25" t="s">
        <v>619</v>
      </c>
      <c r="U34" s="254"/>
      <c r="V34" s="257"/>
      <c r="W34" s="260"/>
      <c r="X34" s="260"/>
      <c r="Y34" s="136" t="s">
        <v>93</v>
      </c>
      <c r="Z34" s="25" t="s">
        <v>734</v>
      </c>
      <c r="AA34" s="123">
        <v>43799</v>
      </c>
      <c r="AB34" s="112"/>
    </row>
    <row r="35" spans="1:28" ht="63.75" customHeight="1" thickBot="1" x14ac:dyDescent="0.25">
      <c r="A35" s="272"/>
      <c r="B35" s="299"/>
      <c r="C35" s="144"/>
      <c r="D35" s="144"/>
      <c r="E35" s="108"/>
      <c r="F35" s="267"/>
      <c r="G35" s="301"/>
      <c r="H35" s="310"/>
      <c r="I35" s="293"/>
      <c r="J35" s="289"/>
      <c r="K35" s="289"/>
      <c r="L35" s="269"/>
      <c r="M35" s="289"/>
      <c r="N35" s="269"/>
      <c r="O35" s="26"/>
      <c r="P35" s="26">
        <f t="shared" si="0"/>
        <v>0</v>
      </c>
      <c r="Q35" s="252"/>
      <c r="R35" s="27"/>
      <c r="S35" s="27"/>
      <c r="T35" s="27"/>
      <c r="U35" s="254"/>
      <c r="V35" s="257"/>
      <c r="W35" s="261"/>
      <c r="X35" s="261"/>
      <c r="Y35" s="136"/>
      <c r="Z35" s="157"/>
      <c r="AA35" s="141"/>
      <c r="AB35" s="113"/>
    </row>
    <row r="36" spans="1:28" ht="63.75" customHeight="1" x14ac:dyDescent="0.2">
      <c r="A36" s="271">
        <v>10</v>
      </c>
      <c r="B36" s="297" t="s">
        <v>235</v>
      </c>
      <c r="C36" s="142" t="s">
        <v>406</v>
      </c>
      <c r="D36" s="142" t="s">
        <v>31</v>
      </c>
      <c r="E36" s="137" t="s">
        <v>496</v>
      </c>
      <c r="F36" s="265" t="s">
        <v>170</v>
      </c>
      <c r="G36" s="268" t="s">
        <v>497</v>
      </c>
      <c r="H36" s="308" t="s">
        <v>498</v>
      </c>
      <c r="I36" s="265" t="s">
        <v>499</v>
      </c>
      <c r="J36" s="268" t="s">
        <v>146</v>
      </c>
      <c r="K36" s="268">
        <f t="shared" ref="K36" si="49">IF(J36="ALTA",5,IF(J36="MEDIO ALTA",4,IF(J36="MEDIA",3,IF(J36="MEDIO BAJA",2,IF(J36="BAJA",1,0)))))</f>
        <v>1</v>
      </c>
      <c r="L36" s="268" t="s">
        <v>166</v>
      </c>
      <c r="M36" s="268">
        <f t="shared" ref="M36" si="50">IF(L36="ALTO", 5, IF(L36="MEDIO ALTO", 4, IF(L36="MEDIO", 3, IF(L36="MEDIO BAJO",2,1))))</f>
        <v>5</v>
      </c>
      <c r="N36" s="268">
        <f t="shared" ref="N36" si="51">K36*M36</f>
        <v>5</v>
      </c>
      <c r="O36" s="24" t="s">
        <v>421</v>
      </c>
      <c r="P36" s="24">
        <f t="shared" si="0"/>
        <v>1</v>
      </c>
      <c r="Q36" s="288">
        <f t="shared" ref="Q36" si="52">ROUND(AVERAGEIF(P36:P38,"&gt;0"),0)</f>
        <v>1</v>
      </c>
      <c r="R36" s="25" t="s">
        <v>648</v>
      </c>
      <c r="S36" s="25" t="s">
        <v>626</v>
      </c>
      <c r="T36" s="25" t="s">
        <v>619</v>
      </c>
      <c r="U36" s="253">
        <f t="shared" ref="U36" si="53">IF(N36=0,0,ROUND((N36*Q36),0))</f>
        <v>5</v>
      </c>
      <c r="V36" s="256" t="str">
        <f t="shared" ref="V36" si="54">IF(U36&gt;=19,"GRAVE", IF(U36&lt;=3, "LEVE", "MODERADO"))</f>
        <v>MODERADO</v>
      </c>
      <c r="W36" s="259" t="s">
        <v>735</v>
      </c>
      <c r="X36" s="281">
        <v>0</v>
      </c>
      <c r="Y36" s="136" t="s">
        <v>95</v>
      </c>
      <c r="Z36" s="25" t="s">
        <v>736</v>
      </c>
      <c r="AA36" s="123">
        <v>43799</v>
      </c>
      <c r="AB36" s="131" t="s">
        <v>737</v>
      </c>
    </row>
    <row r="37" spans="1:28" ht="63.75" customHeight="1" x14ac:dyDescent="0.2">
      <c r="A37" s="271"/>
      <c r="B37" s="298"/>
      <c r="C37" s="142"/>
      <c r="D37" s="142"/>
      <c r="E37" s="107"/>
      <c r="F37" s="266"/>
      <c r="G37" s="300"/>
      <c r="H37" s="309"/>
      <c r="I37" s="266"/>
      <c r="J37" s="269"/>
      <c r="K37" s="269"/>
      <c r="L37" s="269"/>
      <c r="M37" s="269"/>
      <c r="N37" s="269"/>
      <c r="O37" s="24"/>
      <c r="P37" s="24">
        <f t="shared" si="0"/>
        <v>0</v>
      </c>
      <c r="Q37" s="251"/>
      <c r="R37" s="25"/>
      <c r="S37" s="25"/>
      <c r="T37" s="25"/>
      <c r="U37" s="254"/>
      <c r="V37" s="257"/>
      <c r="W37" s="260"/>
      <c r="X37" s="260"/>
      <c r="Y37" s="136"/>
      <c r="Z37" s="155"/>
      <c r="AA37" s="140"/>
      <c r="AB37" s="112"/>
    </row>
    <row r="38" spans="1:28" ht="63.75" customHeight="1" thickBot="1" x14ac:dyDescent="0.25">
      <c r="A38" s="272"/>
      <c r="B38" s="299"/>
      <c r="C38" s="144"/>
      <c r="D38" s="144"/>
      <c r="E38" s="108"/>
      <c r="F38" s="267"/>
      <c r="G38" s="301"/>
      <c r="H38" s="310"/>
      <c r="I38" s="293"/>
      <c r="J38" s="289"/>
      <c r="K38" s="289"/>
      <c r="L38" s="269"/>
      <c r="M38" s="289"/>
      <c r="N38" s="269"/>
      <c r="O38" s="26"/>
      <c r="P38" s="26">
        <f t="shared" si="0"/>
        <v>0</v>
      </c>
      <c r="Q38" s="252"/>
      <c r="R38" s="27"/>
      <c r="S38" s="27"/>
      <c r="T38" s="27"/>
      <c r="U38" s="254"/>
      <c r="V38" s="257"/>
      <c r="W38" s="261"/>
      <c r="X38" s="261"/>
      <c r="Y38" s="136"/>
      <c r="Z38" s="157"/>
      <c r="AA38" s="141"/>
      <c r="AB38" s="113"/>
    </row>
    <row r="39" spans="1:28" ht="63.75" customHeight="1" x14ac:dyDescent="0.2">
      <c r="A39" s="271">
        <v>11</v>
      </c>
      <c r="B39" s="297" t="s">
        <v>236</v>
      </c>
      <c r="C39" s="142" t="s">
        <v>406</v>
      </c>
      <c r="D39" s="142" t="s">
        <v>34</v>
      </c>
      <c r="E39" s="107" t="s">
        <v>500</v>
      </c>
      <c r="F39" s="265" t="s">
        <v>170</v>
      </c>
      <c r="G39" s="268" t="s">
        <v>501</v>
      </c>
      <c r="H39" s="302" t="s">
        <v>502</v>
      </c>
      <c r="I39" s="265" t="s">
        <v>503</v>
      </c>
      <c r="J39" s="268" t="s">
        <v>146</v>
      </c>
      <c r="K39" s="268">
        <f t="shared" ref="K39" si="55">IF(J39="ALTA",5,IF(J39="MEDIO ALTA",4,IF(J39="MEDIA",3,IF(J39="MEDIO BAJA",2,IF(J39="BAJA",1,0)))))</f>
        <v>1</v>
      </c>
      <c r="L39" s="268" t="s">
        <v>167</v>
      </c>
      <c r="M39" s="268">
        <f t="shared" ref="M39" si="56">IF(L39="ALTO", 5, IF(L39="MEDIO ALTO", 4, IF(L39="MEDIO", 3, IF(L39="MEDIO BAJO",2,1))))</f>
        <v>3</v>
      </c>
      <c r="N39" s="268">
        <f t="shared" ref="N39" si="57">K39*M39</f>
        <v>3</v>
      </c>
      <c r="O39" s="24" t="s">
        <v>421</v>
      </c>
      <c r="P39" s="24">
        <f t="shared" si="0"/>
        <v>1</v>
      </c>
      <c r="Q39" s="288">
        <f t="shared" ref="Q39" si="58">ROUND(AVERAGEIF(P39:P41,"&gt;0"),0)</f>
        <v>2</v>
      </c>
      <c r="R39" s="25" t="s">
        <v>649</v>
      </c>
      <c r="S39" s="25" t="s">
        <v>628</v>
      </c>
      <c r="T39" s="25" t="s">
        <v>619</v>
      </c>
      <c r="U39" s="253">
        <f t="shared" ref="U39" si="59">IF(N39=0,0,ROUND((N39*Q39),0))</f>
        <v>6</v>
      </c>
      <c r="V39" s="256" t="str">
        <f t="shared" ref="V39" si="60">IF(U39&gt;=19,"GRAVE", IF(U39&lt;=3, "LEVE", "MODERADO"))</f>
        <v>MODERADO</v>
      </c>
      <c r="W39" s="259" t="s">
        <v>738</v>
      </c>
      <c r="X39" s="259" t="s">
        <v>739</v>
      </c>
      <c r="Y39" s="136" t="s">
        <v>93</v>
      </c>
      <c r="Z39" s="25" t="s">
        <v>740</v>
      </c>
      <c r="AA39" s="123">
        <v>43799</v>
      </c>
      <c r="AB39" s="112"/>
    </row>
    <row r="40" spans="1:28" ht="63.75" customHeight="1" x14ac:dyDescent="0.2">
      <c r="A40" s="271"/>
      <c r="B40" s="298"/>
      <c r="C40" s="142" t="s">
        <v>406</v>
      </c>
      <c r="D40" s="142" t="s">
        <v>31</v>
      </c>
      <c r="E40" s="107" t="s">
        <v>504</v>
      </c>
      <c r="F40" s="266"/>
      <c r="G40" s="300"/>
      <c r="H40" s="303"/>
      <c r="I40" s="266"/>
      <c r="J40" s="269"/>
      <c r="K40" s="269"/>
      <c r="L40" s="269"/>
      <c r="M40" s="269"/>
      <c r="N40" s="269"/>
      <c r="O40" s="24" t="s">
        <v>422</v>
      </c>
      <c r="P40" s="24">
        <f t="shared" si="0"/>
        <v>3</v>
      </c>
      <c r="Q40" s="251"/>
      <c r="R40" s="25" t="s">
        <v>650</v>
      </c>
      <c r="S40" s="25" t="s">
        <v>618</v>
      </c>
      <c r="T40" s="25" t="s">
        <v>619</v>
      </c>
      <c r="U40" s="254"/>
      <c r="V40" s="257"/>
      <c r="W40" s="260"/>
      <c r="X40" s="260"/>
      <c r="Y40" s="136" t="s">
        <v>93</v>
      </c>
      <c r="Z40" s="25" t="s">
        <v>741</v>
      </c>
      <c r="AA40" s="123">
        <v>43799</v>
      </c>
      <c r="AB40" s="112"/>
    </row>
    <row r="41" spans="1:28" ht="63.75" customHeight="1" thickBot="1" x14ac:dyDescent="0.25">
      <c r="A41" s="272"/>
      <c r="B41" s="299"/>
      <c r="C41" s="144" t="s">
        <v>406</v>
      </c>
      <c r="D41" s="144" t="s">
        <v>31</v>
      </c>
      <c r="E41" s="107" t="s">
        <v>505</v>
      </c>
      <c r="F41" s="267"/>
      <c r="G41" s="301"/>
      <c r="H41" s="304"/>
      <c r="I41" s="293"/>
      <c r="J41" s="289"/>
      <c r="K41" s="289"/>
      <c r="L41" s="269"/>
      <c r="M41" s="289"/>
      <c r="N41" s="269"/>
      <c r="O41" s="26" t="s">
        <v>421</v>
      </c>
      <c r="P41" s="26">
        <f t="shared" si="0"/>
        <v>1</v>
      </c>
      <c r="Q41" s="252"/>
      <c r="R41" s="25" t="s">
        <v>651</v>
      </c>
      <c r="S41" s="27" t="s">
        <v>618</v>
      </c>
      <c r="T41" s="27" t="s">
        <v>638</v>
      </c>
      <c r="U41" s="254"/>
      <c r="V41" s="257"/>
      <c r="W41" s="261"/>
      <c r="X41" s="261"/>
      <c r="Y41" s="136" t="s">
        <v>93</v>
      </c>
      <c r="Z41" s="25" t="s">
        <v>742</v>
      </c>
      <c r="AA41" s="123">
        <v>43799</v>
      </c>
      <c r="AB41" s="113"/>
    </row>
    <row r="42" spans="1:28" ht="63.75" customHeight="1" x14ac:dyDescent="0.2">
      <c r="A42" s="271">
        <v>12</v>
      </c>
      <c r="B42" s="297" t="s">
        <v>236</v>
      </c>
      <c r="C42" s="142" t="s">
        <v>407</v>
      </c>
      <c r="D42" s="142" t="s">
        <v>506</v>
      </c>
      <c r="E42" s="137" t="s">
        <v>507</v>
      </c>
      <c r="F42" s="265" t="s">
        <v>114</v>
      </c>
      <c r="G42" s="268" t="s">
        <v>508</v>
      </c>
      <c r="H42" s="311" t="s">
        <v>509</v>
      </c>
      <c r="I42" s="264" t="s">
        <v>510</v>
      </c>
      <c r="J42" s="268" t="s">
        <v>113</v>
      </c>
      <c r="K42" s="268">
        <f t="shared" ref="K42" si="61">IF(J42="ALTA",5,IF(J42="MEDIO ALTA",4,IF(J42="MEDIA",3,IF(J42="MEDIO BAJA",2,IF(J42="BAJA",1,0)))))</f>
        <v>3</v>
      </c>
      <c r="L42" s="268" t="s">
        <v>167</v>
      </c>
      <c r="M42" s="268">
        <f t="shared" ref="M42" si="62">IF(L42="ALTO", 5, IF(L42="MEDIO ALTO", 4, IF(L42="MEDIO", 3, IF(L42="MEDIO BAJO",2,1))))</f>
        <v>3</v>
      </c>
      <c r="N42" s="268">
        <f t="shared" ref="N42" si="63">K42*M42</f>
        <v>9</v>
      </c>
      <c r="O42" s="24" t="s">
        <v>421</v>
      </c>
      <c r="P42" s="24">
        <f t="shared" si="0"/>
        <v>1</v>
      </c>
      <c r="Q42" s="288">
        <f t="shared" ref="Q42" si="64">ROUND(AVERAGEIF(P42:P44,"&gt;0"),0)</f>
        <v>1</v>
      </c>
      <c r="R42" s="25" t="s">
        <v>652</v>
      </c>
      <c r="S42" s="25" t="s">
        <v>618</v>
      </c>
      <c r="T42" s="25" t="s">
        <v>619</v>
      </c>
      <c r="U42" s="253">
        <f t="shared" ref="U42" si="65">IF(N42=0,0,ROUND((N42*Q42),0))</f>
        <v>9</v>
      </c>
      <c r="V42" s="256" t="str">
        <f t="shared" ref="V42" si="66">IF(U42&gt;=19,"GRAVE", IF(U42&lt;=3, "LEVE", "MODERADO"))</f>
        <v>MODERADO</v>
      </c>
      <c r="W42" s="259" t="s">
        <v>743</v>
      </c>
      <c r="X42" s="259" t="s">
        <v>744</v>
      </c>
      <c r="Y42" s="136" t="s">
        <v>95</v>
      </c>
      <c r="Z42" s="25" t="s">
        <v>745</v>
      </c>
      <c r="AA42" s="123">
        <v>43799</v>
      </c>
      <c r="AB42" s="131" t="s">
        <v>746</v>
      </c>
    </row>
    <row r="43" spans="1:28" ht="90" customHeight="1" x14ac:dyDescent="0.2">
      <c r="A43" s="271"/>
      <c r="B43" s="298"/>
      <c r="C43" s="142" t="s">
        <v>406</v>
      </c>
      <c r="D43" s="142" t="s">
        <v>35</v>
      </c>
      <c r="E43" s="137" t="s">
        <v>511</v>
      </c>
      <c r="F43" s="266"/>
      <c r="G43" s="300"/>
      <c r="H43" s="311"/>
      <c r="I43" s="264"/>
      <c r="J43" s="269"/>
      <c r="K43" s="269"/>
      <c r="L43" s="269"/>
      <c r="M43" s="269"/>
      <c r="N43" s="269"/>
      <c r="O43" s="24" t="s">
        <v>421</v>
      </c>
      <c r="P43" s="24">
        <f t="shared" si="0"/>
        <v>1</v>
      </c>
      <c r="Q43" s="251"/>
      <c r="R43" s="25" t="s">
        <v>653</v>
      </c>
      <c r="S43" s="25" t="s">
        <v>654</v>
      </c>
      <c r="T43" s="25" t="s">
        <v>619</v>
      </c>
      <c r="U43" s="254"/>
      <c r="V43" s="257"/>
      <c r="W43" s="260"/>
      <c r="X43" s="260"/>
      <c r="Y43" s="136" t="s">
        <v>93</v>
      </c>
      <c r="Z43" s="25" t="s">
        <v>747</v>
      </c>
      <c r="AA43" s="123">
        <v>43799</v>
      </c>
      <c r="AB43" s="112"/>
    </row>
    <row r="44" spans="1:28" ht="87.75" customHeight="1" thickBot="1" x14ac:dyDescent="0.25">
      <c r="A44" s="272"/>
      <c r="B44" s="299"/>
      <c r="C44" s="144" t="s">
        <v>406</v>
      </c>
      <c r="D44" s="144" t="s">
        <v>34</v>
      </c>
      <c r="E44" s="137" t="s">
        <v>512</v>
      </c>
      <c r="F44" s="267"/>
      <c r="G44" s="301"/>
      <c r="H44" s="311"/>
      <c r="I44" s="264"/>
      <c r="J44" s="289"/>
      <c r="K44" s="289"/>
      <c r="L44" s="269"/>
      <c r="M44" s="289"/>
      <c r="N44" s="269"/>
      <c r="O44" s="26"/>
      <c r="P44" s="26">
        <f t="shared" si="0"/>
        <v>0</v>
      </c>
      <c r="Q44" s="252"/>
      <c r="R44" s="27"/>
      <c r="S44" s="27"/>
      <c r="T44" s="27"/>
      <c r="U44" s="254"/>
      <c r="V44" s="257"/>
      <c r="W44" s="261"/>
      <c r="X44" s="261"/>
      <c r="Y44" s="136" t="s">
        <v>93</v>
      </c>
      <c r="Z44" s="25" t="s">
        <v>748</v>
      </c>
      <c r="AA44" s="123">
        <v>43799</v>
      </c>
      <c r="AB44" s="113"/>
    </row>
    <row r="45" spans="1:28" ht="101.25" customHeight="1" x14ac:dyDescent="0.2">
      <c r="A45" s="271">
        <v>13</v>
      </c>
      <c r="B45" s="297" t="s">
        <v>231</v>
      </c>
      <c r="C45" s="142" t="s">
        <v>406</v>
      </c>
      <c r="D45" s="142" t="s">
        <v>31</v>
      </c>
      <c r="E45" s="107" t="s">
        <v>513</v>
      </c>
      <c r="F45" s="265" t="s">
        <v>114</v>
      </c>
      <c r="G45" s="268" t="s">
        <v>514</v>
      </c>
      <c r="H45" s="302" t="s">
        <v>515</v>
      </c>
      <c r="I45" s="265" t="s">
        <v>516</v>
      </c>
      <c r="J45" s="268" t="s">
        <v>146</v>
      </c>
      <c r="K45" s="268">
        <f t="shared" ref="K45" si="67">IF(J45="ALTA",5,IF(J45="MEDIO ALTA",4,IF(J45="MEDIA",3,IF(J45="MEDIO BAJA",2,IF(J45="BAJA",1,0)))))</f>
        <v>1</v>
      </c>
      <c r="L45" s="268" t="s">
        <v>167</v>
      </c>
      <c r="M45" s="268">
        <f t="shared" ref="M45" si="68">IF(L45="ALTO", 5, IF(L45="MEDIO ALTO", 4, IF(L45="MEDIO", 3, IF(L45="MEDIO BAJO",2,1))))</f>
        <v>3</v>
      </c>
      <c r="N45" s="268">
        <f t="shared" ref="N45" si="69">K45*M45</f>
        <v>3</v>
      </c>
      <c r="O45" s="24" t="s">
        <v>421</v>
      </c>
      <c r="P45" s="24">
        <f t="shared" si="0"/>
        <v>1</v>
      </c>
      <c r="Q45" s="288">
        <f t="shared" ref="Q45" si="70">ROUND(AVERAGEIF(P45:P47,"&gt;0"),0)</f>
        <v>1</v>
      </c>
      <c r="R45" s="137" t="s">
        <v>655</v>
      </c>
      <c r="S45" s="25" t="s">
        <v>621</v>
      </c>
      <c r="T45" s="25" t="s">
        <v>638</v>
      </c>
      <c r="U45" s="253">
        <f t="shared" ref="U45" si="71">IF(N45=0,0,ROUND((N45*Q45),0))</f>
        <v>3</v>
      </c>
      <c r="V45" s="256" t="str">
        <f t="shared" ref="V45" si="72">IF(U45&gt;=19,"GRAVE", IF(U45&lt;=3, "LEVE", "MODERADO"))</f>
        <v>LEVE</v>
      </c>
      <c r="W45" s="259" t="s">
        <v>749</v>
      </c>
      <c r="X45" s="281">
        <v>0</v>
      </c>
      <c r="Y45" s="136" t="s">
        <v>92</v>
      </c>
      <c r="Z45" s="155"/>
      <c r="AA45" s="140"/>
      <c r="AB45" s="112"/>
    </row>
    <row r="46" spans="1:28" ht="81.75" customHeight="1" x14ac:dyDescent="0.2">
      <c r="A46" s="271"/>
      <c r="B46" s="298"/>
      <c r="C46" s="142" t="s">
        <v>406</v>
      </c>
      <c r="D46" s="142" t="s">
        <v>32</v>
      </c>
      <c r="E46" s="107" t="s">
        <v>517</v>
      </c>
      <c r="F46" s="266"/>
      <c r="G46" s="300"/>
      <c r="H46" s="303"/>
      <c r="I46" s="266"/>
      <c r="J46" s="269"/>
      <c r="K46" s="269"/>
      <c r="L46" s="269"/>
      <c r="M46" s="269"/>
      <c r="N46" s="269"/>
      <c r="O46" s="24" t="s">
        <v>421</v>
      </c>
      <c r="P46" s="24">
        <f t="shared" si="0"/>
        <v>1</v>
      </c>
      <c r="Q46" s="251"/>
      <c r="R46" s="137" t="s">
        <v>656</v>
      </c>
      <c r="S46" s="25" t="s">
        <v>621</v>
      </c>
      <c r="T46" s="25" t="s">
        <v>638</v>
      </c>
      <c r="U46" s="254"/>
      <c r="V46" s="257"/>
      <c r="W46" s="260"/>
      <c r="X46" s="260"/>
      <c r="Y46" s="136"/>
      <c r="Z46" s="155"/>
      <c r="AA46" s="140"/>
      <c r="AB46" s="112"/>
    </row>
    <row r="47" spans="1:28" ht="63.75" customHeight="1" thickBot="1" x14ac:dyDescent="0.25">
      <c r="A47" s="272"/>
      <c r="B47" s="299"/>
      <c r="C47" s="144" t="s">
        <v>406</v>
      </c>
      <c r="D47" s="144" t="s">
        <v>35</v>
      </c>
      <c r="E47" s="107" t="s">
        <v>518</v>
      </c>
      <c r="F47" s="267"/>
      <c r="G47" s="301"/>
      <c r="H47" s="304"/>
      <c r="I47" s="293"/>
      <c r="J47" s="289"/>
      <c r="K47" s="289"/>
      <c r="L47" s="269"/>
      <c r="M47" s="289"/>
      <c r="N47" s="269"/>
      <c r="O47" s="26" t="s">
        <v>421</v>
      </c>
      <c r="P47" s="26">
        <f t="shared" si="0"/>
        <v>1</v>
      </c>
      <c r="Q47" s="252"/>
      <c r="R47" s="137" t="s">
        <v>657</v>
      </c>
      <c r="S47" s="27" t="s">
        <v>621</v>
      </c>
      <c r="T47" s="27" t="s">
        <v>619</v>
      </c>
      <c r="U47" s="254"/>
      <c r="V47" s="257"/>
      <c r="W47" s="261"/>
      <c r="X47" s="261"/>
      <c r="Y47" s="136"/>
      <c r="Z47" s="157"/>
      <c r="AA47" s="141"/>
      <c r="AB47" s="113"/>
    </row>
    <row r="48" spans="1:28" ht="63.75" customHeight="1" x14ac:dyDescent="0.2">
      <c r="A48" s="271">
        <v>14</v>
      </c>
      <c r="B48" s="297" t="s">
        <v>231</v>
      </c>
      <c r="C48" s="142" t="s">
        <v>406</v>
      </c>
      <c r="D48" s="142" t="s">
        <v>31</v>
      </c>
      <c r="E48" s="107" t="s">
        <v>519</v>
      </c>
      <c r="F48" s="265" t="s">
        <v>121</v>
      </c>
      <c r="G48" s="268" t="s">
        <v>520</v>
      </c>
      <c r="H48" s="302" t="s">
        <v>521</v>
      </c>
      <c r="I48" s="265" t="s">
        <v>522</v>
      </c>
      <c r="J48" s="268" t="s">
        <v>146</v>
      </c>
      <c r="K48" s="268">
        <f t="shared" ref="K48" si="73">IF(J48="ALTA",5,IF(J48="MEDIO ALTA",4,IF(J48="MEDIA",3,IF(J48="MEDIO BAJA",2,IF(J48="BAJA",1,0)))))</f>
        <v>1</v>
      </c>
      <c r="L48" s="268" t="s">
        <v>171</v>
      </c>
      <c r="M48" s="268">
        <f t="shared" ref="M48" si="74">IF(L48="ALTO", 5, IF(L48="MEDIO ALTO", 4, IF(L48="MEDIO", 3, IF(L48="MEDIO BAJO",2,1))))</f>
        <v>4</v>
      </c>
      <c r="N48" s="268">
        <f t="shared" ref="N48" si="75">K48*M48</f>
        <v>4</v>
      </c>
      <c r="O48" s="24" t="s">
        <v>421</v>
      </c>
      <c r="P48" s="24">
        <f t="shared" si="0"/>
        <v>1</v>
      </c>
      <c r="Q48" s="288">
        <f t="shared" ref="Q48" si="76">ROUND(AVERAGEIF(P48:P50,"&gt;0"),0)</f>
        <v>1</v>
      </c>
      <c r="R48" s="25" t="s">
        <v>658</v>
      </c>
      <c r="S48" s="25" t="s">
        <v>621</v>
      </c>
      <c r="T48" s="25" t="s">
        <v>619</v>
      </c>
      <c r="U48" s="253">
        <f t="shared" ref="U48" si="77">IF(N48=0,0,ROUND((N48*Q48),0))</f>
        <v>4</v>
      </c>
      <c r="V48" s="256" t="str">
        <f t="shared" ref="V48" si="78">IF(U48&gt;=19,"GRAVE", IF(U48&lt;=3, "LEVE", "MODERADO"))</f>
        <v>MODERADO</v>
      </c>
      <c r="W48" s="259" t="s">
        <v>750</v>
      </c>
      <c r="X48" s="281">
        <v>0</v>
      </c>
      <c r="Y48" s="136" t="s">
        <v>93</v>
      </c>
      <c r="Z48" s="25" t="s">
        <v>751</v>
      </c>
      <c r="AA48" s="154">
        <v>43799</v>
      </c>
      <c r="AB48" s="112"/>
    </row>
    <row r="49" spans="1:28" ht="76.5" customHeight="1" x14ac:dyDescent="0.2">
      <c r="A49" s="271"/>
      <c r="B49" s="298"/>
      <c r="C49" s="142" t="s">
        <v>407</v>
      </c>
      <c r="D49" s="142" t="s">
        <v>39</v>
      </c>
      <c r="E49" s="107" t="s">
        <v>523</v>
      </c>
      <c r="F49" s="266"/>
      <c r="G49" s="300"/>
      <c r="H49" s="303"/>
      <c r="I49" s="266"/>
      <c r="J49" s="269"/>
      <c r="K49" s="269"/>
      <c r="L49" s="269"/>
      <c r="M49" s="269"/>
      <c r="N49" s="269"/>
      <c r="O49" s="24" t="s">
        <v>421</v>
      </c>
      <c r="P49" s="24">
        <f t="shared" si="0"/>
        <v>1</v>
      </c>
      <c r="Q49" s="251"/>
      <c r="R49" s="25" t="s">
        <v>659</v>
      </c>
      <c r="S49" s="25" t="s">
        <v>621</v>
      </c>
      <c r="T49" s="25" t="s">
        <v>619</v>
      </c>
      <c r="U49" s="254"/>
      <c r="V49" s="257"/>
      <c r="W49" s="260"/>
      <c r="X49" s="260"/>
      <c r="Y49" s="136"/>
      <c r="Z49" s="155"/>
      <c r="AA49" s="140"/>
      <c r="AB49" s="112"/>
    </row>
    <row r="50" spans="1:28" ht="93.75" customHeight="1" thickBot="1" x14ac:dyDescent="0.25">
      <c r="A50" s="272"/>
      <c r="B50" s="299"/>
      <c r="C50" s="144"/>
      <c r="D50" s="144"/>
      <c r="E50" s="108"/>
      <c r="F50" s="267"/>
      <c r="G50" s="301"/>
      <c r="H50" s="304"/>
      <c r="I50" s="293"/>
      <c r="J50" s="289"/>
      <c r="K50" s="289"/>
      <c r="L50" s="269"/>
      <c r="M50" s="289"/>
      <c r="N50" s="269"/>
      <c r="O50" s="26" t="s">
        <v>421</v>
      </c>
      <c r="P50" s="26">
        <f t="shared" si="0"/>
        <v>1</v>
      </c>
      <c r="Q50" s="252"/>
      <c r="R50" s="25" t="s">
        <v>660</v>
      </c>
      <c r="S50" s="27" t="s">
        <v>621</v>
      </c>
      <c r="T50" s="27" t="s">
        <v>619</v>
      </c>
      <c r="U50" s="254"/>
      <c r="V50" s="257"/>
      <c r="W50" s="261"/>
      <c r="X50" s="261"/>
      <c r="Y50" s="136"/>
      <c r="Z50" s="157"/>
      <c r="AA50" s="141"/>
      <c r="AB50" s="113"/>
    </row>
    <row r="51" spans="1:28" ht="97.5" customHeight="1" x14ac:dyDescent="0.2">
      <c r="A51" s="271">
        <v>15</v>
      </c>
      <c r="B51" s="297" t="s">
        <v>231</v>
      </c>
      <c r="C51" s="142" t="s">
        <v>406</v>
      </c>
      <c r="D51" s="142" t="s">
        <v>34</v>
      </c>
      <c r="E51" s="129" t="s">
        <v>524</v>
      </c>
      <c r="F51" s="265" t="s">
        <v>121</v>
      </c>
      <c r="G51" s="268" t="s">
        <v>525</v>
      </c>
      <c r="H51" s="302" t="s">
        <v>526</v>
      </c>
      <c r="I51" s="265" t="s">
        <v>527</v>
      </c>
      <c r="J51" s="268" t="s">
        <v>146</v>
      </c>
      <c r="K51" s="268">
        <f t="shared" ref="K51" si="79">IF(J51="ALTA",5,IF(J51="MEDIO ALTA",4,IF(J51="MEDIA",3,IF(J51="MEDIO BAJA",2,IF(J51="BAJA",1,0)))))</f>
        <v>1</v>
      </c>
      <c r="L51" s="268" t="s">
        <v>171</v>
      </c>
      <c r="M51" s="268">
        <f t="shared" ref="M51" si="80">IF(L51="ALTO", 5, IF(L51="MEDIO ALTO", 4, IF(L51="MEDIO", 3, IF(L51="MEDIO BAJO",2,1))))</f>
        <v>4</v>
      </c>
      <c r="N51" s="268">
        <f t="shared" ref="N51" si="81">K51*M51</f>
        <v>4</v>
      </c>
      <c r="O51" s="24" t="s">
        <v>421</v>
      </c>
      <c r="P51" s="24">
        <f t="shared" si="0"/>
        <v>1</v>
      </c>
      <c r="Q51" s="288">
        <f t="shared" ref="Q51" si="82">ROUND(AVERAGEIF(P51:P53,"&gt;0"),0)</f>
        <v>1</v>
      </c>
      <c r="R51" s="25" t="s">
        <v>661</v>
      </c>
      <c r="S51" s="25" t="s">
        <v>618</v>
      </c>
      <c r="T51" s="25" t="s">
        <v>631</v>
      </c>
      <c r="U51" s="253">
        <f t="shared" ref="U51" si="83">IF(N51=0,0,ROUND((N51*Q51),0))</f>
        <v>4</v>
      </c>
      <c r="V51" s="256" t="str">
        <f t="shared" ref="V51" si="84">IF(U51&gt;=19,"GRAVE", IF(U51&lt;=3, "LEVE", "MODERADO"))</f>
        <v>MODERADO</v>
      </c>
      <c r="W51" s="259" t="s">
        <v>752</v>
      </c>
      <c r="X51" s="281">
        <v>0</v>
      </c>
      <c r="Y51" s="136" t="s">
        <v>93</v>
      </c>
      <c r="Z51" s="25" t="s">
        <v>753</v>
      </c>
      <c r="AA51" s="154">
        <v>43799</v>
      </c>
      <c r="AB51" s="112"/>
    </row>
    <row r="52" spans="1:28" ht="63.75" customHeight="1" x14ac:dyDescent="0.2">
      <c r="A52" s="271"/>
      <c r="B52" s="298"/>
      <c r="C52" s="142" t="s">
        <v>407</v>
      </c>
      <c r="D52" s="142" t="s">
        <v>39</v>
      </c>
      <c r="E52" s="129" t="s">
        <v>528</v>
      </c>
      <c r="F52" s="266"/>
      <c r="G52" s="300"/>
      <c r="H52" s="303"/>
      <c r="I52" s="266"/>
      <c r="J52" s="269"/>
      <c r="K52" s="269"/>
      <c r="L52" s="269"/>
      <c r="M52" s="269"/>
      <c r="N52" s="269"/>
      <c r="O52" s="24" t="s">
        <v>421</v>
      </c>
      <c r="P52" s="24">
        <f t="shared" si="0"/>
        <v>1</v>
      </c>
      <c r="Q52" s="251"/>
      <c r="R52" s="25" t="s">
        <v>662</v>
      </c>
      <c r="S52" s="25" t="s">
        <v>618</v>
      </c>
      <c r="T52" s="25" t="s">
        <v>631</v>
      </c>
      <c r="U52" s="254"/>
      <c r="V52" s="257"/>
      <c r="W52" s="260"/>
      <c r="X52" s="260"/>
      <c r="Y52" s="136"/>
      <c r="Z52" s="155"/>
      <c r="AA52" s="140"/>
      <c r="AB52" s="112"/>
    </row>
    <row r="53" spans="1:28" ht="63.75" customHeight="1" thickBot="1" x14ac:dyDescent="0.25">
      <c r="A53" s="272"/>
      <c r="B53" s="299"/>
      <c r="C53" s="144"/>
      <c r="D53" s="144"/>
      <c r="E53" s="108"/>
      <c r="F53" s="267"/>
      <c r="G53" s="301"/>
      <c r="H53" s="304"/>
      <c r="I53" s="293"/>
      <c r="J53" s="289"/>
      <c r="K53" s="289"/>
      <c r="L53" s="269"/>
      <c r="M53" s="289"/>
      <c r="N53" s="269"/>
      <c r="O53" s="26"/>
      <c r="P53" s="26">
        <f t="shared" si="0"/>
        <v>0</v>
      </c>
      <c r="Q53" s="252"/>
      <c r="R53" s="27"/>
      <c r="S53" s="27"/>
      <c r="T53" s="27"/>
      <c r="U53" s="254"/>
      <c r="V53" s="257"/>
      <c r="W53" s="261"/>
      <c r="X53" s="261"/>
      <c r="Y53" s="136"/>
      <c r="Z53" s="157"/>
      <c r="AA53" s="141"/>
      <c r="AB53" s="113"/>
    </row>
    <row r="54" spans="1:28" ht="63.75" customHeight="1" x14ac:dyDescent="0.2">
      <c r="A54" s="271">
        <v>16</v>
      </c>
      <c r="B54" s="297" t="s">
        <v>231</v>
      </c>
      <c r="C54" s="142" t="s">
        <v>406</v>
      </c>
      <c r="D54" s="142" t="s">
        <v>31</v>
      </c>
      <c r="E54" s="129" t="s">
        <v>529</v>
      </c>
      <c r="F54" s="265" t="s">
        <v>170</v>
      </c>
      <c r="G54" s="268" t="s">
        <v>530</v>
      </c>
      <c r="H54" s="311" t="s">
        <v>531</v>
      </c>
      <c r="I54" s="264" t="s">
        <v>532</v>
      </c>
      <c r="J54" s="268" t="s">
        <v>146</v>
      </c>
      <c r="K54" s="268">
        <f t="shared" ref="K54" si="85">IF(J54="ALTA",5,IF(J54="MEDIO ALTA",4,IF(J54="MEDIA",3,IF(J54="MEDIO BAJA",2,IF(J54="BAJA",1,0)))))</f>
        <v>1</v>
      </c>
      <c r="L54" s="268" t="s">
        <v>166</v>
      </c>
      <c r="M54" s="268">
        <f t="shared" ref="M54" si="86">IF(L54="ALTO", 5, IF(L54="MEDIO ALTO", 4, IF(L54="MEDIO", 3, IF(L54="MEDIO BAJO",2,1))))</f>
        <v>5</v>
      </c>
      <c r="N54" s="268">
        <f t="shared" ref="N54" si="87">K54*M54</f>
        <v>5</v>
      </c>
      <c r="O54" s="24" t="s">
        <v>423</v>
      </c>
      <c r="P54" s="24">
        <f t="shared" si="0"/>
        <v>2</v>
      </c>
      <c r="Q54" s="288">
        <f t="shared" ref="Q54" si="88">ROUND(AVERAGEIF(P54:P56,"&gt;0"),0)</f>
        <v>2</v>
      </c>
      <c r="R54" s="25" t="s">
        <v>663</v>
      </c>
      <c r="S54" s="25" t="s">
        <v>626</v>
      </c>
      <c r="T54" s="25" t="s">
        <v>623</v>
      </c>
      <c r="U54" s="253">
        <f t="shared" ref="U54" si="89">IF(N54=0,0,ROUND((N54*Q54),0))</f>
        <v>10</v>
      </c>
      <c r="V54" s="256" t="str">
        <f t="shared" ref="V54" si="90">IF(U54&gt;=19,"GRAVE", IF(U54&lt;=3, "LEVE", "MODERADO"))</f>
        <v>MODERADO</v>
      </c>
      <c r="W54" s="259" t="s">
        <v>754</v>
      </c>
      <c r="X54" s="281">
        <v>0</v>
      </c>
      <c r="Y54" s="136" t="s">
        <v>93</v>
      </c>
      <c r="Z54" s="137" t="s">
        <v>755</v>
      </c>
      <c r="AA54" s="154">
        <v>43799</v>
      </c>
      <c r="AB54" s="112"/>
    </row>
    <row r="55" spans="1:28" ht="63.75" customHeight="1" x14ac:dyDescent="0.2">
      <c r="A55" s="271"/>
      <c r="B55" s="298"/>
      <c r="C55" s="142"/>
      <c r="D55" s="142"/>
      <c r="E55" s="107"/>
      <c r="F55" s="266"/>
      <c r="G55" s="300"/>
      <c r="H55" s="311"/>
      <c r="I55" s="264"/>
      <c r="J55" s="269"/>
      <c r="K55" s="269"/>
      <c r="L55" s="269"/>
      <c r="M55" s="269"/>
      <c r="N55" s="269"/>
      <c r="O55" s="24" t="s">
        <v>423</v>
      </c>
      <c r="P55" s="24">
        <f t="shared" si="0"/>
        <v>2</v>
      </c>
      <c r="Q55" s="251"/>
      <c r="R55" s="25" t="s">
        <v>664</v>
      </c>
      <c r="S55" s="25" t="s">
        <v>621</v>
      </c>
      <c r="T55" s="25" t="s">
        <v>623</v>
      </c>
      <c r="U55" s="254"/>
      <c r="V55" s="257"/>
      <c r="W55" s="260"/>
      <c r="X55" s="260"/>
      <c r="Y55" s="136"/>
      <c r="Z55" s="155"/>
      <c r="AA55" s="140"/>
      <c r="AB55" s="112"/>
    </row>
    <row r="56" spans="1:28" ht="63.75" customHeight="1" thickBot="1" x14ac:dyDescent="0.25">
      <c r="A56" s="272"/>
      <c r="B56" s="299"/>
      <c r="C56" s="144"/>
      <c r="D56" s="144"/>
      <c r="E56" s="108"/>
      <c r="F56" s="267"/>
      <c r="G56" s="301"/>
      <c r="H56" s="311"/>
      <c r="I56" s="264"/>
      <c r="J56" s="289"/>
      <c r="K56" s="289"/>
      <c r="L56" s="269"/>
      <c r="M56" s="289"/>
      <c r="N56" s="269"/>
      <c r="O56" s="26"/>
      <c r="P56" s="26">
        <f t="shared" si="0"/>
        <v>0</v>
      </c>
      <c r="Q56" s="252"/>
      <c r="R56" s="27"/>
      <c r="S56" s="27"/>
      <c r="T56" s="27"/>
      <c r="U56" s="254"/>
      <c r="V56" s="257"/>
      <c r="W56" s="261"/>
      <c r="X56" s="261"/>
      <c r="Y56" s="136"/>
      <c r="Z56" s="157"/>
      <c r="AA56" s="141"/>
      <c r="AB56" s="113"/>
    </row>
    <row r="57" spans="1:28" ht="63.75" customHeight="1" x14ac:dyDescent="0.2">
      <c r="A57" s="271">
        <v>17</v>
      </c>
      <c r="B57" s="297" t="s">
        <v>234</v>
      </c>
      <c r="C57" s="142" t="s">
        <v>407</v>
      </c>
      <c r="D57" s="142" t="s">
        <v>39</v>
      </c>
      <c r="E57" s="107" t="s">
        <v>533</v>
      </c>
      <c r="F57" s="265" t="s">
        <v>119</v>
      </c>
      <c r="G57" s="268" t="s">
        <v>534</v>
      </c>
      <c r="H57" s="302" t="s">
        <v>535</v>
      </c>
      <c r="I57" s="265" t="s">
        <v>536</v>
      </c>
      <c r="J57" s="268" t="s">
        <v>178</v>
      </c>
      <c r="K57" s="268">
        <f t="shared" ref="K57" si="91">IF(J57="ALTA",5,IF(J57="MEDIO ALTA",4,IF(J57="MEDIA",3,IF(J57="MEDIO BAJA",2,IF(J57="BAJA",1,0)))))</f>
        <v>2</v>
      </c>
      <c r="L57" s="268" t="s">
        <v>166</v>
      </c>
      <c r="M57" s="268">
        <f t="shared" ref="M57" si="92">IF(L57="ALTO", 5, IF(L57="MEDIO ALTO", 4, IF(L57="MEDIO", 3, IF(L57="MEDIO BAJO",2,1))))</f>
        <v>5</v>
      </c>
      <c r="N57" s="268">
        <f t="shared" ref="N57" si="93">K57*M57</f>
        <v>10</v>
      </c>
      <c r="O57" s="24" t="s">
        <v>421</v>
      </c>
      <c r="P57" s="24">
        <f t="shared" si="0"/>
        <v>1</v>
      </c>
      <c r="Q57" s="288">
        <f t="shared" ref="Q57" si="94">ROUND(AVERAGEIF(P57:P59,"&gt;0"),0)</f>
        <v>1</v>
      </c>
      <c r="R57" s="25" t="s">
        <v>665</v>
      </c>
      <c r="S57" s="25" t="s">
        <v>626</v>
      </c>
      <c r="T57" s="25" t="s">
        <v>638</v>
      </c>
      <c r="U57" s="253">
        <f t="shared" ref="U57" si="95">IF(N57=0,0,ROUND((N57*Q57),0))</f>
        <v>10</v>
      </c>
      <c r="V57" s="256" t="str">
        <f t="shared" ref="V57" si="96">IF(U57&gt;=19,"GRAVE", IF(U57&lt;=3, "LEVE", "MODERADO"))</f>
        <v>MODERADO</v>
      </c>
      <c r="W57" s="259" t="s">
        <v>756</v>
      </c>
      <c r="X57" s="281">
        <v>1</v>
      </c>
      <c r="Y57" s="136" t="s">
        <v>93</v>
      </c>
      <c r="Z57" s="59" t="s">
        <v>757</v>
      </c>
      <c r="AA57" s="123">
        <v>43812</v>
      </c>
      <c r="AB57" s="112"/>
    </row>
    <row r="58" spans="1:28" ht="63.75" customHeight="1" x14ac:dyDescent="0.2">
      <c r="A58" s="271"/>
      <c r="B58" s="298"/>
      <c r="C58" s="142" t="s">
        <v>407</v>
      </c>
      <c r="D58" s="142" t="s">
        <v>409</v>
      </c>
      <c r="E58" s="107" t="s">
        <v>537</v>
      </c>
      <c r="F58" s="266"/>
      <c r="G58" s="300"/>
      <c r="H58" s="303"/>
      <c r="I58" s="266"/>
      <c r="J58" s="269"/>
      <c r="K58" s="269"/>
      <c r="L58" s="269"/>
      <c r="M58" s="269"/>
      <c r="N58" s="269"/>
      <c r="O58" s="24" t="s">
        <v>421</v>
      </c>
      <c r="P58" s="24">
        <f t="shared" si="0"/>
        <v>1</v>
      </c>
      <c r="Q58" s="251"/>
      <c r="R58" s="25" t="s">
        <v>666</v>
      </c>
      <c r="S58" s="25" t="s">
        <v>621</v>
      </c>
      <c r="T58" s="25" t="s">
        <v>623</v>
      </c>
      <c r="U58" s="254"/>
      <c r="V58" s="257"/>
      <c r="W58" s="260"/>
      <c r="X58" s="260"/>
      <c r="Y58" s="136"/>
      <c r="Z58" s="155"/>
      <c r="AA58" s="140"/>
      <c r="AB58" s="112"/>
    </row>
    <row r="59" spans="1:28" ht="63.75" customHeight="1" thickBot="1" x14ac:dyDescent="0.25">
      <c r="A59" s="272"/>
      <c r="B59" s="299"/>
      <c r="C59" s="144" t="s">
        <v>406</v>
      </c>
      <c r="D59" s="144" t="s">
        <v>34</v>
      </c>
      <c r="E59" s="107" t="s">
        <v>538</v>
      </c>
      <c r="F59" s="267"/>
      <c r="G59" s="301"/>
      <c r="H59" s="304"/>
      <c r="I59" s="293"/>
      <c r="J59" s="289"/>
      <c r="K59" s="289"/>
      <c r="L59" s="269"/>
      <c r="M59" s="289"/>
      <c r="N59" s="269"/>
      <c r="O59" s="26" t="s">
        <v>421</v>
      </c>
      <c r="P59" s="26">
        <f t="shared" si="0"/>
        <v>1</v>
      </c>
      <c r="Q59" s="252"/>
      <c r="R59" s="25" t="s">
        <v>667</v>
      </c>
      <c r="S59" s="27" t="s">
        <v>621</v>
      </c>
      <c r="T59" s="27" t="s">
        <v>638</v>
      </c>
      <c r="U59" s="254"/>
      <c r="V59" s="257"/>
      <c r="W59" s="261"/>
      <c r="X59" s="261"/>
      <c r="Y59" s="136"/>
      <c r="Z59" s="157"/>
      <c r="AA59" s="141"/>
      <c r="AB59" s="113"/>
    </row>
    <row r="60" spans="1:28" ht="63.75" customHeight="1" x14ac:dyDescent="0.2">
      <c r="A60" s="271">
        <v>18</v>
      </c>
      <c r="B60" s="297" t="s">
        <v>252</v>
      </c>
      <c r="C60" s="142" t="s">
        <v>407</v>
      </c>
      <c r="D60" s="142" t="s">
        <v>302</v>
      </c>
      <c r="E60" s="107" t="s">
        <v>539</v>
      </c>
      <c r="F60" s="265" t="s">
        <v>175</v>
      </c>
      <c r="G60" s="268" t="s">
        <v>540</v>
      </c>
      <c r="H60" s="308" t="s">
        <v>541</v>
      </c>
      <c r="I60" s="265" t="s">
        <v>542</v>
      </c>
      <c r="J60" s="268" t="s">
        <v>146</v>
      </c>
      <c r="K60" s="268">
        <f t="shared" ref="K60" si="97">IF(J60="ALTA",5,IF(J60="MEDIO ALTA",4,IF(J60="MEDIA",3,IF(J60="MEDIO BAJA",2,IF(J60="BAJA",1,0)))))</f>
        <v>1</v>
      </c>
      <c r="L60" s="268" t="s">
        <v>168</v>
      </c>
      <c r="M60" s="268">
        <f t="shared" ref="M60" si="98">IF(L60="ALTO", 5, IF(L60="MEDIO ALTO", 4, IF(L60="MEDIO", 3, IF(L60="MEDIO BAJO",2,1))))</f>
        <v>1</v>
      </c>
      <c r="N60" s="268">
        <f t="shared" ref="N60" si="99">K60*M60</f>
        <v>1</v>
      </c>
      <c r="O60" s="24" t="s">
        <v>421</v>
      </c>
      <c r="P60" s="24">
        <f t="shared" si="0"/>
        <v>1</v>
      </c>
      <c r="Q60" s="288">
        <f t="shared" ref="Q60" si="100">ROUND(AVERAGEIF(P60:P62,"&gt;0"),0)</f>
        <v>1</v>
      </c>
      <c r="R60" s="25" t="s">
        <v>668</v>
      </c>
      <c r="S60" s="25" t="s">
        <v>621</v>
      </c>
      <c r="T60" s="25" t="s">
        <v>619</v>
      </c>
      <c r="U60" s="253">
        <f t="shared" ref="U60" si="101">IF(N60=0,0,ROUND((N60*Q60),0))</f>
        <v>1</v>
      </c>
      <c r="V60" s="256" t="str">
        <f t="shared" ref="V60" si="102">IF(U60&gt;=19,"GRAVE", IF(U60&lt;=3, "LEVE", "MODERADO"))</f>
        <v>LEVE</v>
      </c>
      <c r="W60" s="259" t="s">
        <v>758</v>
      </c>
      <c r="X60" s="281">
        <v>0</v>
      </c>
      <c r="Y60" s="136" t="s">
        <v>92</v>
      </c>
      <c r="Z60" s="155"/>
      <c r="AA60" s="140"/>
      <c r="AB60" s="112"/>
    </row>
    <row r="61" spans="1:28" ht="63.75" customHeight="1" x14ac:dyDescent="0.2">
      <c r="A61" s="271"/>
      <c r="B61" s="298"/>
      <c r="C61" s="142" t="s">
        <v>406</v>
      </c>
      <c r="D61" s="142" t="s">
        <v>35</v>
      </c>
      <c r="E61" s="107" t="s">
        <v>543</v>
      </c>
      <c r="F61" s="266"/>
      <c r="G61" s="300"/>
      <c r="H61" s="309"/>
      <c r="I61" s="266"/>
      <c r="J61" s="269"/>
      <c r="K61" s="269"/>
      <c r="L61" s="269"/>
      <c r="M61" s="269"/>
      <c r="N61" s="269"/>
      <c r="O61" s="24" t="s">
        <v>421</v>
      </c>
      <c r="P61" s="24">
        <f t="shared" si="0"/>
        <v>1</v>
      </c>
      <c r="Q61" s="251"/>
      <c r="R61" s="25" t="s">
        <v>669</v>
      </c>
      <c r="S61" s="25" t="s">
        <v>621</v>
      </c>
      <c r="T61" s="25" t="s">
        <v>638</v>
      </c>
      <c r="U61" s="254"/>
      <c r="V61" s="257"/>
      <c r="W61" s="260"/>
      <c r="X61" s="260"/>
      <c r="Y61" s="136"/>
      <c r="Z61" s="155"/>
      <c r="AA61" s="140"/>
      <c r="AB61" s="112"/>
    </row>
    <row r="62" spans="1:28" ht="63.75" customHeight="1" thickBot="1" x14ac:dyDescent="0.25">
      <c r="A62" s="272"/>
      <c r="B62" s="299"/>
      <c r="C62" s="144"/>
      <c r="D62" s="144"/>
      <c r="E62" s="108"/>
      <c r="F62" s="267"/>
      <c r="G62" s="301"/>
      <c r="H62" s="310"/>
      <c r="I62" s="293"/>
      <c r="J62" s="289"/>
      <c r="K62" s="289"/>
      <c r="L62" s="269"/>
      <c r="M62" s="289"/>
      <c r="N62" s="269"/>
      <c r="O62" s="26" t="s">
        <v>421</v>
      </c>
      <c r="P62" s="26">
        <f t="shared" si="0"/>
        <v>1</v>
      </c>
      <c r="Q62" s="252"/>
      <c r="R62" s="25" t="s">
        <v>670</v>
      </c>
      <c r="S62" s="27" t="s">
        <v>621</v>
      </c>
      <c r="T62" s="27" t="s">
        <v>619</v>
      </c>
      <c r="U62" s="254"/>
      <c r="V62" s="257"/>
      <c r="W62" s="261"/>
      <c r="X62" s="261"/>
      <c r="Y62" s="136"/>
      <c r="Z62" s="157"/>
      <c r="AA62" s="141"/>
      <c r="AB62" s="113"/>
    </row>
    <row r="63" spans="1:28" ht="63.75" customHeight="1" x14ac:dyDescent="0.2">
      <c r="A63" s="271">
        <v>19</v>
      </c>
      <c r="B63" s="297" t="s">
        <v>252</v>
      </c>
      <c r="C63" s="142" t="s">
        <v>407</v>
      </c>
      <c r="D63" s="142" t="s">
        <v>302</v>
      </c>
      <c r="E63" s="107" t="s">
        <v>539</v>
      </c>
      <c r="F63" s="265" t="s">
        <v>175</v>
      </c>
      <c r="G63" s="268" t="s">
        <v>544</v>
      </c>
      <c r="H63" s="308" t="s">
        <v>545</v>
      </c>
      <c r="I63" s="265" t="s">
        <v>546</v>
      </c>
      <c r="J63" s="268" t="s">
        <v>177</v>
      </c>
      <c r="K63" s="268">
        <f t="shared" ref="K63" si="103">IF(J63="ALTA",5,IF(J63="MEDIO ALTA",4,IF(J63="MEDIA",3,IF(J63="MEDIO BAJA",2,IF(J63="BAJA",1,0)))))</f>
        <v>4</v>
      </c>
      <c r="L63" s="268" t="s">
        <v>172</v>
      </c>
      <c r="M63" s="268">
        <f t="shared" ref="M63" si="104">IF(L63="ALTO", 5, IF(L63="MEDIO ALTO", 4, IF(L63="MEDIO", 3, IF(L63="MEDIO BAJO",2,1))))</f>
        <v>2</v>
      </c>
      <c r="N63" s="268">
        <f t="shared" ref="N63" si="105">K63*M63</f>
        <v>8</v>
      </c>
      <c r="O63" s="24" t="s">
        <v>421</v>
      </c>
      <c r="P63" s="24">
        <f t="shared" si="0"/>
        <v>1</v>
      </c>
      <c r="Q63" s="288">
        <f t="shared" ref="Q63" si="106">ROUND(AVERAGEIF(P63:P65,"&gt;0"),0)</f>
        <v>1</v>
      </c>
      <c r="R63" s="25" t="s">
        <v>668</v>
      </c>
      <c r="S63" s="25" t="s">
        <v>621</v>
      </c>
      <c r="T63" s="25" t="s">
        <v>619</v>
      </c>
      <c r="U63" s="253">
        <f t="shared" ref="U63" si="107">IF(N63=0,0,ROUND((N63*Q63),0))</f>
        <v>8</v>
      </c>
      <c r="V63" s="256" t="str">
        <f t="shared" ref="V63" si="108">IF(U63&gt;=19,"GRAVE", IF(U63&lt;=3, "LEVE", "MODERADO"))</f>
        <v>MODERADO</v>
      </c>
      <c r="W63" s="259" t="s">
        <v>759</v>
      </c>
      <c r="X63" s="281">
        <v>0</v>
      </c>
      <c r="Y63" s="136" t="s">
        <v>96</v>
      </c>
      <c r="Z63" s="59" t="s">
        <v>760</v>
      </c>
      <c r="AA63" s="123">
        <v>43799</v>
      </c>
      <c r="AB63" s="112"/>
    </row>
    <row r="64" spans="1:28" ht="63.75" customHeight="1" x14ac:dyDescent="0.2">
      <c r="A64" s="271"/>
      <c r="B64" s="298"/>
      <c r="C64" s="142" t="s">
        <v>406</v>
      </c>
      <c r="D64" s="142" t="s">
        <v>35</v>
      </c>
      <c r="E64" s="107" t="s">
        <v>547</v>
      </c>
      <c r="F64" s="266"/>
      <c r="G64" s="300"/>
      <c r="H64" s="309"/>
      <c r="I64" s="266"/>
      <c r="J64" s="269"/>
      <c r="K64" s="269"/>
      <c r="L64" s="269"/>
      <c r="M64" s="269"/>
      <c r="N64" s="269"/>
      <c r="O64" s="24" t="s">
        <v>421</v>
      </c>
      <c r="P64" s="24">
        <f t="shared" si="0"/>
        <v>1</v>
      </c>
      <c r="Q64" s="251"/>
      <c r="R64" s="25" t="s">
        <v>669</v>
      </c>
      <c r="S64" s="25" t="s">
        <v>621</v>
      </c>
      <c r="T64" s="25" t="s">
        <v>638</v>
      </c>
      <c r="U64" s="254"/>
      <c r="V64" s="257"/>
      <c r="W64" s="260"/>
      <c r="X64" s="260"/>
      <c r="Y64" s="136" t="s">
        <v>95</v>
      </c>
      <c r="Z64" s="59" t="s">
        <v>761</v>
      </c>
      <c r="AA64" s="123">
        <v>43434</v>
      </c>
      <c r="AB64" s="131" t="s">
        <v>762</v>
      </c>
    </row>
    <row r="65" spans="1:28" ht="63.75" customHeight="1" thickBot="1" x14ac:dyDescent="0.25">
      <c r="A65" s="272"/>
      <c r="B65" s="299"/>
      <c r="C65" s="144"/>
      <c r="D65" s="144"/>
      <c r="E65" s="108"/>
      <c r="F65" s="267"/>
      <c r="G65" s="301"/>
      <c r="H65" s="310"/>
      <c r="I65" s="293"/>
      <c r="J65" s="289"/>
      <c r="K65" s="289"/>
      <c r="L65" s="269"/>
      <c r="M65" s="289"/>
      <c r="N65" s="269"/>
      <c r="O65" s="26" t="s">
        <v>421</v>
      </c>
      <c r="P65" s="26">
        <f t="shared" si="0"/>
        <v>1</v>
      </c>
      <c r="Q65" s="252"/>
      <c r="R65" s="25" t="s">
        <v>670</v>
      </c>
      <c r="S65" s="27" t="s">
        <v>621</v>
      </c>
      <c r="T65" s="27" t="s">
        <v>619</v>
      </c>
      <c r="U65" s="254"/>
      <c r="V65" s="257"/>
      <c r="W65" s="261"/>
      <c r="X65" s="261"/>
      <c r="Y65" s="136"/>
      <c r="Z65" s="157"/>
      <c r="AA65" s="141"/>
      <c r="AB65" s="113"/>
    </row>
    <row r="66" spans="1:28" ht="63.75" customHeight="1" x14ac:dyDescent="0.2">
      <c r="A66" s="271">
        <v>20</v>
      </c>
      <c r="B66" s="297" t="s">
        <v>254</v>
      </c>
      <c r="C66" s="142" t="s">
        <v>406</v>
      </c>
      <c r="D66" s="142" t="s">
        <v>32</v>
      </c>
      <c r="E66" s="107" t="s">
        <v>548</v>
      </c>
      <c r="F66" s="265" t="s">
        <v>175</v>
      </c>
      <c r="G66" s="268" t="s">
        <v>549</v>
      </c>
      <c r="H66" s="302" t="s">
        <v>550</v>
      </c>
      <c r="I66" s="265" t="s">
        <v>551</v>
      </c>
      <c r="J66" s="268" t="s">
        <v>146</v>
      </c>
      <c r="K66" s="268">
        <f t="shared" ref="K66" si="109">IF(J66="ALTA",5,IF(J66="MEDIO ALTA",4,IF(J66="MEDIA",3,IF(J66="MEDIO BAJA",2,IF(J66="BAJA",1,0)))))</f>
        <v>1</v>
      </c>
      <c r="L66" s="268" t="s">
        <v>166</v>
      </c>
      <c r="M66" s="268">
        <f t="shared" ref="M66" si="110">IF(L66="ALTO", 5, IF(L66="MEDIO ALTO", 4, IF(L66="MEDIO", 3, IF(L66="MEDIO BAJO",2,1))))</f>
        <v>5</v>
      </c>
      <c r="N66" s="268">
        <f t="shared" ref="N66" si="111">K66*M66</f>
        <v>5</v>
      </c>
      <c r="O66" s="24" t="s">
        <v>421</v>
      </c>
      <c r="P66" s="24">
        <f t="shared" si="0"/>
        <v>1</v>
      </c>
      <c r="Q66" s="288">
        <f t="shared" ref="Q66" si="112">ROUND(AVERAGEIF(P66:P68,"&gt;0"),0)</f>
        <v>1</v>
      </c>
      <c r="R66" s="137" t="s">
        <v>671</v>
      </c>
      <c r="S66" s="25" t="s">
        <v>626</v>
      </c>
      <c r="T66" s="25" t="s">
        <v>619</v>
      </c>
      <c r="U66" s="253">
        <f t="shared" ref="U66" si="113">IF(N66=0,0,ROUND((N66*Q66),0))</f>
        <v>5</v>
      </c>
      <c r="V66" s="256" t="str">
        <f t="shared" ref="V66" si="114">IF(U66&gt;=19,"GRAVE", IF(U66&lt;=3, "LEVE", "MODERADO"))</f>
        <v>MODERADO</v>
      </c>
      <c r="W66" s="259" t="s">
        <v>763</v>
      </c>
      <c r="X66" s="259" t="s">
        <v>764</v>
      </c>
      <c r="Y66" s="136" t="s">
        <v>93</v>
      </c>
      <c r="Z66" s="137" t="s">
        <v>765</v>
      </c>
      <c r="AA66" s="154">
        <v>43830</v>
      </c>
      <c r="AB66" s="112"/>
    </row>
    <row r="67" spans="1:28" ht="63.75" customHeight="1" x14ac:dyDescent="0.2">
      <c r="A67" s="271"/>
      <c r="B67" s="298"/>
      <c r="C67" s="142" t="s">
        <v>406</v>
      </c>
      <c r="D67" s="142" t="s">
        <v>34</v>
      </c>
      <c r="E67" s="107" t="s">
        <v>552</v>
      </c>
      <c r="F67" s="266"/>
      <c r="G67" s="300"/>
      <c r="H67" s="303"/>
      <c r="I67" s="266"/>
      <c r="J67" s="269"/>
      <c r="K67" s="269"/>
      <c r="L67" s="269"/>
      <c r="M67" s="269"/>
      <c r="N67" s="269"/>
      <c r="O67" s="24" t="s">
        <v>421</v>
      </c>
      <c r="P67" s="24">
        <f t="shared" si="0"/>
        <v>1</v>
      </c>
      <c r="Q67" s="251"/>
      <c r="R67" s="137" t="s">
        <v>672</v>
      </c>
      <c r="S67" s="25" t="s">
        <v>673</v>
      </c>
      <c r="T67" s="25" t="s">
        <v>631</v>
      </c>
      <c r="U67" s="254"/>
      <c r="V67" s="257"/>
      <c r="W67" s="260"/>
      <c r="X67" s="260"/>
      <c r="Y67" s="136" t="s">
        <v>93</v>
      </c>
      <c r="Z67" s="137" t="s">
        <v>766</v>
      </c>
      <c r="AA67" s="154">
        <v>43830</v>
      </c>
      <c r="AB67" s="112"/>
    </row>
    <row r="68" spans="1:28" ht="63.75" customHeight="1" thickBot="1" x14ac:dyDescent="0.25">
      <c r="A68" s="272"/>
      <c r="B68" s="299"/>
      <c r="C68" s="144" t="s">
        <v>406</v>
      </c>
      <c r="D68" s="144" t="s">
        <v>31</v>
      </c>
      <c r="E68" s="107" t="s">
        <v>553</v>
      </c>
      <c r="F68" s="267"/>
      <c r="G68" s="301"/>
      <c r="H68" s="304"/>
      <c r="I68" s="293"/>
      <c r="J68" s="289"/>
      <c r="K68" s="289"/>
      <c r="L68" s="269"/>
      <c r="M68" s="289"/>
      <c r="N68" s="269"/>
      <c r="O68" s="26" t="s">
        <v>421</v>
      </c>
      <c r="P68" s="26">
        <f t="shared" si="0"/>
        <v>1</v>
      </c>
      <c r="Q68" s="252"/>
      <c r="R68" s="137" t="s">
        <v>674</v>
      </c>
      <c r="S68" s="27" t="s">
        <v>673</v>
      </c>
      <c r="T68" s="27" t="s">
        <v>623</v>
      </c>
      <c r="U68" s="254"/>
      <c r="V68" s="257"/>
      <c r="W68" s="261"/>
      <c r="X68" s="261"/>
      <c r="Y68" s="136" t="s">
        <v>93</v>
      </c>
      <c r="Z68" s="137" t="s">
        <v>767</v>
      </c>
      <c r="AA68" s="154">
        <v>43830</v>
      </c>
      <c r="AB68" s="113"/>
    </row>
    <row r="69" spans="1:28" ht="63.75" customHeight="1" x14ac:dyDescent="0.2">
      <c r="A69" s="271">
        <v>21</v>
      </c>
      <c r="B69" s="297" t="s">
        <v>254</v>
      </c>
      <c r="C69" s="142" t="s">
        <v>406</v>
      </c>
      <c r="D69" s="142" t="s">
        <v>35</v>
      </c>
      <c r="E69" s="107" t="s">
        <v>554</v>
      </c>
      <c r="F69" s="265" t="s">
        <v>175</v>
      </c>
      <c r="G69" s="305" t="s">
        <v>555</v>
      </c>
      <c r="H69" s="302" t="s">
        <v>556</v>
      </c>
      <c r="I69" s="265" t="s">
        <v>557</v>
      </c>
      <c r="J69" s="268" t="s">
        <v>146</v>
      </c>
      <c r="K69" s="268">
        <f t="shared" ref="K69" si="115">IF(J69="ALTA",5,IF(J69="MEDIO ALTA",4,IF(J69="MEDIA",3,IF(J69="MEDIO BAJA",2,IF(J69="BAJA",1,0)))))</f>
        <v>1</v>
      </c>
      <c r="L69" s="268" t="s">
        <v>166</v>
      </c>
      <c r="M69" s="268">
        <f t="shared" ref="M69" si="116">IF(L69="ALTO", 5, IF(L69="MEDIO ALTO", 4, IF(L69="MEDIO", 3, IF(L69="MEDIO BAJO",2,1))))</f>
        <v>5</v>
      </c>
      <c r="N69" s="268">
        <f t="shared" ref="N69" si="117">K69*M69</f>
        <v>5</v>
      </c>
      <c r="O69" s="24" t="s">
        <v>423</v>
      </c>
      <c r="P69" s="24">
        <f t="shared" si="0"/>
        <v>2</v>
      </c>
      <c r="Q69" s="288">
        <f t="shared" ref="Q69" si="118">ROUND(AVERAGEIF(P69:P71,"&gt;0"),0)</f>
        <v>2</v>
      </c>
      <c r="R69" s="137" t="s">
        <v>675</v>
      </c>
      <c r="S69" s="25" t="s">
        <v>626</v>
      </c>
      <c r="T69" s="25" t="s">
        <v>638</v>
      </c>
      <c r="U69" s="253">
        <f t="shared" ref="U69" si="119">IF(N69=0,0,ROUND((N69*Q69),0))</f>
        <v>10</v>
      </c>
      <c r="V69" s="256" t="str">
        <f t="shared" ref="V69" si="120">IF(U69&gt;=19,"GRAVE", IF(U69&lt;=3, "LEVE", "MODERADO"))</f>
        <v>MODERADO</v>
      </c>
      <c r="W69" s="259" t="s">
        <v>768</v>
      </c>
      <c r="X69" s="259" t="s">
        <v>769</v>
      </c>
      <c r="Y69" s="136" t="s">
        <v>93</v>
      </c>
      <c r="Z69" s="137" t="s">
        <v>770</v>
      </c>
      <c r="AA69" s="154">
        <v>43830</v>
      </c>
      <c r="AB69" s="112"/>
    </row>
    <row r="70" spans="1:28" ht="63.75" customHeight="1" x14ac:dyDescent="0.2">
      <c r="A70" s="271"/>
      <c r="B70" s="298"/>
      <c r="C70" s="142" t="s">
        <v>406</v>
      </c>
      <c r="D70" s="142" t="s">
        <v>32</v>
      </c>
      <c r="E70" s="107" t="s">
        <v>558</v>
      </c>
      <c r="F70" s="266"/>
      <c r="G70" s="306"/>
      <c r="H70" s="303"/>
      <c r="I70" s="266"/>
      <c r="J70" s="269"/>
      <c r="K70" s="269"/>
      <c r="L70" s="269"/>
      <c r="M70" s="269"/>
      <c r="N70" s="269"/>
      <c r="O70" s="24" t="s">
        <v>423</v>
      </c>
      <c r="P70" s="24">
        <f t="shared" si="0"/>
        <v>2</v>
      </c>
      <c r="Q70" s="251"/>
      <c r="R70" s="137" t="s">
        <v>676</v>
      </c>
      <c r="S70" s="25" t="s">
        <v>626</v>
      </c>
      <c r="T70" s="25" t="s">
        <v>638</v>
      </c>
      <c r="U70" s="254"/>
      <c r="V70" s="257"/>
      <c r="W70" s="260"/>
      <c r="X70" s="260"/>
      <c r="Y70" s="136"/>
      <c r="Z70" s="155"/>
      <c r="AA70" s="140"/>
      <c r="AB70" s="112"/>
    </row>
    <row r="71" spans="1:28" ht="63.75" customHeight="1" thickBot="1" x14ac:dyDescent="0.25">
      <c r="A71" s="272"/>
      <c r="B71" s="299"/>
      <c r="C71" s="144" t="s">
        <v>406</v>
      </c>
      <c r="D71" s="144" t="s">
        <v>34</v>
      </c>
      <c r="E71" s="107" t="s">
        <v>559</v>
      </c>
      <c r="F71" s="267"/>
      <c r="G71" s="307"/>
      <c r="H71" s="304"/>
      <c r="I71" s="293"/>
      <c r="J71" s="289"/>
      <c r="K71" s="289"/>
      <c r="L71" s="269"/>
      <c r="M71" s="289"/>
      <c r="N71" s="269"/>
      <c r="O71" s="26" t="s">
        <v>423</v>
      </c>
      <c r="P71" s="26">
        <f t="shared" si="0"/>
        <v>2</v>
      </c>
      <c r="Q71" s="252"/>
      <c r="R71" s="137" t="s">
        <v>677</v>
      </c>
      <c r="S71" s="27" t="s">
        <v>626</v>
      </c>
      <c r="T71" s="27" t="s">
        <v>631</v>
      </c>
      <c r="U71" s="254"/>
      <c r="V71" s="257"/>
      <c r="W71" s="261"/>
      <c r="X71" s="261"/>
      <c r="Y71" s="136"/>
      <c r="Z71" s="157"/>
      <c r="AA71" s="141"/>
      <c r="AB71" s="113"/>
    </row>
    <row r="72" spans="1:28" ht="63.75" customHeight="1" x14ac:dyDescent="0.2">
      <c r="A72" s="271">
        <v>22</v>
      </c>
      <c r="B72" s="297" t="s">
        <v>254</v>
      </c>
      <c r="C72" s="142" t="s">
        <v>406</v>
      </c>
      <c r="D72" s="142" t="s">
        <v>31</v>
      </c>
      <c r="E72" s="137" t="s">
        <v>560</v>
      </c>
      <c r="F72" s="265" t="s">
        <v>114</v>
      </c>
      <c r="G72" s="268" t="s">
        <v>561</v>
      </c>
      <c r="H72" s="302" t="s">
        <v>562</v>
      </c>
      <c r="I72" s="265" t="s">
        <v>563</v>
      </c>
      <c r="J72" s="268" t="s">
        <v>146</v>
      </c>
      <c r="K72" s="268">
        <f t="shared" ref="K72" si="121">IF(J72="ALTA",5,IF(J72="MEDIO ALTA",4,IF(J72="MEDIA",3,IF(J72="MEDIO BAJA",2,IF(J72="BAJA",1,0)))))</f>
        <v>1</v>
      </c>
      <c r="L72" s="268" t="s">
        <v>166</v>
      </c>
      <c r="M72" s="268">
        <f t="shared" ref="M72" si="122">IF(L72="ALTO", 5, IF(L72="MEDIO ALTO", 4, IF(L72="MEDIO", 3, IF(L72="MEDIO BAJO",2,1))))</f>
        <v>5</v>
      </c>
      <c r="N72" s="268">
        <f t="shared" ref="N72" si="123">K72*M72</f>
        <v>5</v>
      </c>
      <c r="O72" s="24" t="s">
        <v>421</v>
      </c>
      <c r="P72" s="24">
        <f t="shared" si="0"/>
        <v>1</v>
      </c>
      <c r="Q72" s="288">
        <f t="shared" ref="Q72" si="124">ROUND(AVERAGEIF(P72:P74,"&gt;0"),0)</f>
        <v>2</v>
      </c>
      <c r="R72" s="137" t="s">
        <v>678</v>
      </c>
      <c r="S72" s="25" t="s">
        <v>626</v>
      </c>
      <c r="T72" s="25" t="s">
        <v>638</v>
      </c>
      <c r="U72" s="253">
        <f t="shared" ref="U72" si="125">IF(N72=0,0,ROUND((N72*Q72),0))</f>
        <v>10</v>
      </c>
      <c r="V72" s="256" t="str">
        <f t="shared" ref="V72" si="126">IF(U72&gt;=19,"GRAVE", IF(U72&lt;=3, "LEVE", "MODERADO"))</f>
        <v>MODERADO</v>
      </c>
      <c r="W72" s="259" t="s">
        <v>771</v>
      </c>
      <c r="X72" s="259" t="s">
        <v>772</v>
      </c>
      <c r="Y72" s="136" t="s">
        <v>93</v>
      </c>
      <c r="Z72" s="137" t="s">
        <v>773</v>
      </c>
      <c r="AA72" s="154">
        <v>43830</v>
      </c>
      <c r="AB72" s="112"/>
    </row>
    <row r="73" spans="1:28" ht="63.75" customHeight="1" x14ac:dyDescent="0.2">
      <c r="A73" s="271"/>
      <c r="B73" s="298"/>
      <c r="C73" s="142" t="s">
        <v>406</v>
      </c>
      <c r="D73" s="142" t="s">
        <v>34</v>
      </c>
      <c r="E73" s="137" t="s">
        <v>564</v>
      </c>
      <c r="F73" s="266"/>
      <c r="G73" s="300"/>
      <c r="H73" s="303"/>
      <c r="I73" s="266"/>
      <c r="J73" s="269"/>
      <c r="K73" s="269"/>
      <c r="L73" s="269"/>
      <c r="M73" s="269"/>
      <c r="N73" s="269"/>
      <c r="O73" s="24" t="s">
        <v>421</v>
      </c>
      <c r="P73" s="24">
        <f t="shared" si="0"/>
        <v>1</v>
      </c>
      <c r="Q73" s="251"/>
      <c r="R73" s="137" t="s">
        <v>679</v>
      </c>
      <c r="S73" s="25" t="s">
        <v>618</v>
      </c>
      <c r="T73" s="25" t="s">
        <v>619</v>
      </c>
      <c r="U73" s="254"/>
      <c r="V73" s="257"/>
      <c r="W73" s="260"/>
      <c r="X73" s="260"/>
      <c r="Y73" s="136" t="s">
        <v>93</v>
      </c>
      <c r="Z73" s="137" t="s">
        <v>774</v>
      </c>
      <c r="AA73" s="154">
        <v>43830</v>
      </c>
      <c r="AB73" s="112"/>
    </row>
    <row r="74" spans="1:28" ht="147.75" customHeight="1" thickBot="1" x14ac:dyDescent="0.25">
      <c r="A74" s="272"/>
      <c r="B74" s="299"/>
      <c r="C74" s="144" t="s">
        <v>406</v>
      </c>
      <c r="D74" s="144" t="s">
        <v>304</v>
      </c>
      <c r="E74" s="137" t="s">
        <v>565</v>
      </c>
      <c r="F74" s="267"/>
      <c r="G74" s="301"/>
      <c r="H74" s="304"/>
      <c r="I74" s="293"/>
      <c r="J74" s="289"/>
      <c r="K74" s="289"/>
      <c r="L74" s="269"/>
      <c r="M74" s="289"/>
      <c r="N74" s="269"/>
      <c r="O74" s="26" t="s">
        <v>422</v>
      </c>
      <c r="P74" s="26">
        <f t="shared" ref="P74:P98" si="127">IF(O74="Documentados Aplicados y Efectivos",1,IF(O74="No existen",5,IF(O74="No aplicados",4,IF(O74="Aplicados - No Efectivos",3,IF(O74="Aplicados efectivos y No Documentados",2,0)))))</f>
        <v>3</v>
      </c>
      <c r="Q74" s="252"/>
      <c r="R74" s="137" t="s">
        <v>680</v>
      </c>
      <c r="S74" s="27" t="s">
        <v>637</v>
      </c>
      <c r="T74" s="27" t="s">
        <v>619</v>
      </c>
      <c r="U74" s="254"/>
      <c r="V74" s="258"/>
      <c r="W74" s="261"/>
      <c r="X74" s="261"/>
      <c r="Y74" s="137" t="s">
        <v>93</v>
      </c>
      <c r="Z74" s="137" t="s">
        <v>775</v>
      </c>
      <c r="AA74" s="154">
        <v>43830</v>
      </c>
      <c r="AB74" s="113"/>
    </row>
    <row r="75" spans="1:28" ht="65.099999999999994" customHeight="1" thickBot="1" x14ac:dyDescent="0.25">
      <c r="A75" s="271">
        <v>23</v>
      </c>
      <c r="B75" s="297" t="s">
        <v>246</v>
      </c>
      <c r="C75" s="144" t="s">
        <v>406</v>
      </c>
      <c r="D75" s="144" t="s">
        <v>31</v>
      </c>
      <c r="E75" s="107" t="s">
        <v>566</v>
      </c>
      <c r="F75" s="265" t="s">
        <v>121</v>
      </c>
      <c r="G75" s="268" t="s">
        <v>567</v>
      </c>
      <c r="H75" s="264" t="s">
        <v>568</v>
      </c>
      <c r="I75" s="264" t="s">
        <v>569</v>
      </c>
      <c r="J75" s="268" t="s">
        <v>146</v>
      </c>
      <c r="K75" s="268">
        <f t="shared" ref="K75" si="128">IF(J75="ALTA",5,IF(J75="MEDIO ALTA",4,IF(J75="MEDIA",3,IF(J75="MEDIO BAJA",2,IF(J75="BAJA",1,0)))))</f>
        <v>1</v>
      </c>
      <c r="L75" s="268" t="s">
        <v>167</v>
      </c>
      <c r="M75" s="268">
        <f t="shared" ref="M75" si="129">IF(L75="ALTO", 5, IF(L75="MEDIO ALTO", 4, IF(L75="MEDIO", 3, IF(L75="MEDIO BAJO",2,1))))</f>
        <v>3</v>
      </c>
      <c r="N75" s="268">
        <f t="shared" ref="N75:N99" si="130">K75*M75</f>
        <v>3</v>
      </c>
      <c r="O75" s="26" t="s">
        <v>421</v>
      </c>
      <c r="P75" s="26">
        <f t="shared" si="127"/>
        <v>1</v>
      </c>
      <c r="Q75" s="288">
        <f t="shared" ref="Q75" si="131">ROUND(AVERAGEIF(P75:P77,"&gt;0"),0)</f>
        <v>1</v>
      </c>
      <c r="R75" s="25" t="s">
        <v>681</v>
      </c>
      <c r="S75" s="27" t="s">
        <v>673</v>
      </c>
      <c r="T75" s="27" t="s">
        <v>619</v>
      </c>
      <c r="U75" s="253">
        <f t="shared" ref="U75" si="132">IF(N75=0,0,ROUND((N75*Q75),0))</f>
        <v>3</v>
      </c>
      <c r="V75" s="256" t="str">
        <f t="shared" ref="V75:V99" si="133">IF(U75&gt;=19,"GRAVE", IF(U75&lt;=3, "LEVE", "MODERADO"))</f>
        <v>LEVE</v>
      </c>
      <c r="W75" s="285" t="s">
        <v>776</v>
      </c>
      <c r="X75" s="281" t="s">
        <v>777</v>
      </c>
      <c r="Y75" s="137" t="s">
        <v>92</v>
      </c>
      <c r="Z75" s="137"/>
      <c r="AA75" s="154"/>
      <c r="AB75" s="113"/>
    </row>
    <row r="76" spans="1:28" ht="65.099999999999994" customHeight="1" thickBot="1" x14ac:dyDescent="0.25">
      <c r="A76" s="271"/>
      <c r="B76" s="298"/>
      <c r="C76" s="144"/>
      <c r="D76" s="144"/>
      <c r="E76" s="137"/>
      <c r="F76" s="266"/>
      <c r="G76" s="269"/>
      <c r="H76" s="264"/>
      <c r="I76" s="264"/>
      <c r="J76" s="269"/>
      <c r="K76" s="269"/>
      <c r="L76" s="269"/>
      <c r="M76" s="269"/>
      <c r="N76" s="269"/>
      <c r="O76" s="26" t="s">
        <v>421</v>
      </c>
      <c r="P76" s="26">
        <f t="shared" si="127"/>
        <v>1</v>
      </c>
      <c r="Q76" s="251"/>
      <c r="R76" s="25" t="s">
        <v>682</v>
      </c>
      <c r="S76" s="27" t="s">
        <v>621</v>
      </c>
      <c r="T76" s="27" t="s">
        <v>623</v>
      </c>
      <c r="U76" s="254"/>
      <c r="V76" s="257"/>
      <c r="W76" s="286"/>
      <c r="X76" s="260"/>
      <c r="Y76" s="137"/>
      <c r="Z76" s="137"/>
      <c r="AA76" s="154"/>
      <c r="AB76" s="113"/>
    </row>
    <row r="77" spans="1:28" ht="65.099999999999994" customHeight="1" thickBot="1" x14ac:dyDescent="0.25">
      <c r="A77" s="272"/>
      <c r="B77" s="299"/>
      <c r="C77" s="144"/>
      <c r="D77" s="144"/>
      <c r="E77" s="137"/>
      <c r="F77" s="267"/>
      <c r="G77" s="289"/>
      <c r="H77" s="264"/>
      <c r="I77" s="264"/>
      <c r="J77" s="289"/>
      <c r="K77" s="289"/>
      <c r="L77" s="269"/>
      <c r="M77" s="289"/>
      <c r="N77" s="269"/>
      <c r="O77" s="26"/>
      <c r="P77" s="26">
        <f t="shared" si="127"/>
        <v>0</v>
      </c>
      <c r="Q77" s="252"/>
      <c r="R77" s="137"/>
      <c r="S77" s="27"/>
      <c r="T77" s="27"/>
      <c r="U77" s="254"/>
      <c r="V77" s="258"/>
      <c r="W77" s="287"/>
      <c r="X77" s="261"/>
      <c r="Y77" s="137"/>
      <c r="Z77" s="137"/>
      <c r="AA77" s="154"/>
      <c r="AB77" s="113"/>
    </row>
    <row r="78" spans="1:28" ht="65.099999999999994" customHeight="1" thickBot="1" x14ac:dyDescent="0.25">
      <c r="A78" s="271">
        <v>24</v>
      </c>
      <c r="B78" s="297" t="s">
        <v>246</v>
      </c>
      <c r="C78" s="144" t="s">
        <v>406</v>
      </c>
      <c r="D78" s="144" t="s">
        <v>35</v>
      </c>
      <c r="E78" s="129" t="s">
        <v>570</v>
      </c>
      <c r="F78" s="265" t="s">
        <v>119</v>
      </c>
      <c r="G78" s="276" t="s">
        <v>571</v>
      </c>
      <c r="H78" s="264" t="s">
        <v>572</v>
      </c>
      <c r="I78" s="344" t="s">
        <v>573</v>
      </c>
      <c r="J78" s="268" t="s">
        <v>113</v>
      </c>
      <c r="K78" s="268">
        <f t="shared" ref="K78" si="134">IF(J78="ALTA",5,IF(J78="MEDIO ALTA",4,IF(J78="MEDIA",3,IF(J78="MEDIO BAJA",2,IF(J78="BAJA",1,0)))))</f>
        <v>3</v>
      </c>
      <c r="L78" s="268" t="s">
        <v>167</v>
      </c>
      <c r="M78" s="268">
        <f t="shared" ref="M78" si="135">IF(L78="ALTO", 5, IF(L78="MEDIO ALTO", 4, IF(L78="MEDIO", 3, IF(L78="MEDIO BAJO",2,1))))</f>
        <v>3</v>
      </c>
      <c r="N78" s="268">
        <f t="shared" si="130"/>
        <v>9</v>
      </c>
      <c r="O78" s="26" t="s">
        <v>421</v>
      </c>
      <c r="P78" s="26">
        <f t="shared" si="127"/>
        <v>1</v>
      </c>
      <c r="Q78" s="288">
        <f t="shared" ref="Q78" si="136">ROUND(AVERAGEIF(P78:P80,"&gt;0"),0)</f>
        <v>1</v>
      </c>
      <c r="R78" s="25" t="s">
        <v>683</v>
      </c>
      <c r="S78" s="27" t="s">
        <v>673</v>
      </c>
      <c r="T78" s="27" t="s">
        <v>619</v>
      </c>
      <c r="U78" s="253">
        <f t="shared" ref="U78" si="137">IF(N78=0,0,ROUND((N78*Q78),0))</f>
        <v>9</v>
      </c>
      <c r="V78" s="256" t="str">
        <f t="shared" si="133"/>
        <v>MODERADO</v>
      </c>
      <c r="W78" s="259" t="s">
        <v>778</v>
      </c>
      <c r="X78" s="281">
        <v>0.3</v>
      </c>
      <c r="Y78" s="137" t="s">
        <v>95</v>
      </c>
      <c r="Z78" s="59" t="s">
        <v>779</v>
      </c>
      <c r="AA78" s="123">
        <v>43830</v>
      </c>
      <c r="AB78" s="131" t="s">
        <v>780</v>
      </c>
    </row>
    <row r="79" spans="1:28" ht="65.099999999999994" customHeight="1" thickBot="1" x14ac:dyDescent="0.25">
      <c r="A79" s="271"/>
      <c r="B79" s="298"/>
      <c r="C79" s="144" t="s">
        <v>407</v>
      </c>
      <c r="D79" s="144" t="s">
        <v>409</v>
      </c>
      <c r="E79" s="129" t="s">
        <v>574</v>
      </c>
      <c r="F79" s="266"/>
      <c r="G79" s="277"/>
      <c r="H79" s="264"/>
      <c r="I79" s="344"/>
      <c r="J79" s="269"/>
      <c r="K79" s="269"/>
      <c r="L79" s="269"/>
      <c r="M79" s="269"/>
      <c r="N79" s="269"/>
      <c r="O79" s="26"/>
      <c r="P79" s="26">
        <f t="shared" si="127"/>
        <v>0</v>
      </c>
      <c r="Q79" s="251"/>
      <c r="R79" s="137"/>
      <c r="S79" s="27"/>
      <c r="T79" s="27"/>
      <c r="U79" s="254"/>
      <c r="V79" s="257"/>
      <c r="W79" s="260"/>
      <c r="X79" s="260"/>
      <c r="Y79" s="137"/>
      <c r="Z79" s="137"/>
      <c r="AA79" s="154"/>
      <c r="AB79" s="113"/>
    </row>
    <row r="80" spans="1:28" ht="65.099999999999994" customHeight="1" thickBot="1" x14ac:dyDescent="0.25">
      <c r="A80" s="272"/>
      <c r="B80" s="299"/>
      <c r="C80" s="144"/>
      <c r="D80" s="144"/>
      <c r="E80" s="137"/>
      <c r="F80" s="267"/>
      <c r="G80" s="278"/>
      <c r="H80" s="264"/>
      <c r="I80" s="344"/>
      <c r="J80" s="289"/>
      <c r="K80" s="289"/>
      <c r="L80" s="269"/>
      <c r="M80" s="289"/>
      <c r="N80" s="269"/>
      <c r="O80" s="26"/>
      <c r="P80" s="26">
        <f t="shared" si="127"/>
        <v>0</v>
      </c>
      <c r="Q80" s="252"/>
      <c r="R80" s="137"/>
      <c r="S80" s="27"/>
      <c r="T80" s="27"/>
      <c r="U80" s="254"/>
      <c r="V80" s="258"/>
      <c r="W80" s="261"/>
      <c r="X80" s="261"/>
      <c r="Y80" s="137"/>
      <c r="Z80" s="137"/>
      <c r="AA80" s="154"/>
      <c r="AB80" s="113"/>
    </row>
    <row r="81" spans="1:33" ht="65.099999999999994" customHeight="1" thickBot="1" x14ac:dyDescent="0.25">
      <c r="A81" s="271">
        <v>25</v>
      </c>
      <c r="B81" s="297" t="s">
        <v>251</v>
      </c>
      <c r="C81" s="144" t="s">
        <v>406</v>
      </c>
      <c r="D81" s="144" t="s">
        <v>35</v>
      </c>
      <c r="E81" s="129" t="s">
        <v>575</v>
      </c>
      <c r="F81" s="265" t="s">
        <v>114</v>
      </c>
      <c r="G81" s="276" t="s">
        <v>873</v>
      </c>
      <c r="H81" s="264" t="s">
        <v>576</v>
      </c>
      <c r="I81" s="344" t="s">
        <v>577</v>
      </c>
      <c r="J81" s="268" t="s">
        <v>177</v>
      </c>
      <c r="K81" s="268">
        <f t="shared" ref="K81" si="138">IF(J81="ALTA",5,IF(J81="MEDIO ALTA",4,IF(J81="MEDIA",3,IF(J81="MEDIO BAJA",2,IF(J81="BAJA",1,0)))))</f>
        <v>4</v>
      </c>
      <c r="L81" s="268" t="s">
        <v>171</v>
      </c>
      <c r="M81" s="268">
        <f t="shared" ref="M81" si="139">IF(L81="ALTO", 5, IF(L81="MEDIO ALTO", 4, IF(L81="MEDIO", 3, IF(L81="MEDIO BAJO",2,1))))</f>
        <v>4</v>
      </c>
      <c r="N81" s="268">
        <f t="shared" si="130"/>
        <v>16</v>
      </c>
      <c r="O81" s="26" t="s">
        <v>423</v>
      </c>
      <c r="P81" s="26">
        <f t="shared" si="127"/>
        <v>2</v>
      </c>
      <c r="Q81" s="288">
        <f t="shared" ref="Q81" si="140">ROUND(AVERAGEIF(P81:P83,"&gt;0"),0)</f>
        <v>2</v>
      </c>
      <c r="R81" s="25" t="s">
        <v>684</v>
      </c>
      <c r="S81" s="27" t="s">
        <v>618</v>
      </c>
      <c r="T81" s="27" t="s">
        <v>623</v>
      </c>
      <c r="U81" s="253">
        <f t="shared" ref="U81" si="141">IF(N81=0,0,ROUND((N81*Q81),0))</f>
        <v>32</v>
      </c>
      <c r="V81" s="256" t="str">
        <f t="shared" si="133"/>
        <v>GRAVE</v>
      </c>
      <c r="W81" s="259" t="s">
        <v>781</v>
      </c>
      <c r="X81" s="259" t="s">
        <v>782</v>
      </c>
      <c r="Y81" s="137" t="s">
        <v>95</v>
      </c>
      <c r="Z81" s="59" t="s">
        <v>783</v>
      </c>
      <c r="AA81" s="123">
        <v>43830</v>
      </c>
      <c r="AB81" s="131" t="s">
        <v>784</v>
      </c>
    </row>
    <row r="82" spans="1:33" ht="65.099999999999994" customHeight="1" thickBot="1" x14ac:dyDescent="0.25">
      <c r="A82" s="271"/>
      <c r="B82" s="298"/>
      <c r="C82" s="144" t="s">
        <v>406</v>
      </c>
      <c r="D82" s="144" t="s">
        <v>35</v>
      </c>
      <c r="E82" s="129" t="s">
        <v>578</v>
      </c>
      <c r="F82" s="266"/>
      <c r="G82" s="277"/>
      <c r="H82" s="264"/>
      <c r="I82" s="344"/>
      <c r="J82" s="269"/>
      <c r="K82" s="269"/>
      <c r="L82" s="269"/>
      <c r="M82" s="269"/>
      <c r="N82" s="269"/>
      <c r="O82" s="26" t="s">
        <v>423</v>
      </c>
      <c r="P82" s="26">
        <f t="shared" si="127"/>
        <v>2</v>
      </c>
      <c r="Q82" s="251"/>
      <c r="R82" s="25" t="s">
        <v>685</v>
      </c>
      <c r="S82" s="27" t="s">
        <v>673</v>
      </c>
      <c r="T82" s="27" t="s">
        <v>623</v>
      </c>
      <c r="U82" s="254"/>
      <c r="V82" s="257"/>
      <c r="W82" s="260"/>
      <c r="X82" s="260"/>
      <c r="Y82" s="137" t="s">
        <v>95</v>
      </c>
      <c r="Z82" s="59" t="s">
        <v>785</v>
      </c>
      <c r="AA82" s="123">
        <v>43830</v>
      </c>
      <c r="AB82" s="131" t="s">
        <v>717</v>
      </c>
    </row>
    <row r="83" spans="1:33" ht="65.099999999999994" customHeight="1" thickBot="1" x14ac:dyDescent="0.25">
      <c r="A83" s="272"/>
      <c r="B83" s="299"/>
      <c r="C83" s="144" t="s">
        <v>406</v>
      </c>
      <c r="D83" s="144" t="s">
        <v>35</v>
      </c>
      <c r="E83" s="129" t="s">
        <v>579</v>
      </c>
      <c r="F83" s="267"/>
      <c r="G83" s="278"/>
      <c r="H83" s="264"/>
      <c r="I83" s="344"/>
      <c r="J83" s="289"/>
      <c r="K83" s="289"/>
      <c r="L83" s="269"/>
      <c r="M83" s="289"/>
      <c r="N83" s="269"/>
      <c r="O83" s="26" t="s">
        <v>423</v>
      </c>
      <c r="P83" s="26">
        <f t="shared" si="127"/>
        <v>2</v>
      </c>
      <c r="Q83" s="252"/>
      <c r="R83" s="25" t="s">
        <v>686</v>
      </c>
      <c r="S83" s="27" t="s">
        <v>673</v>
      </c>
      <c r="T83" s="27" t="s">
        <v>623</v>
      </c>
      <c r="U83" s="254"/>
      <c r="V83" s="258"/>
      <c r="W83" s="261"/>
      <c r="X83" s="261"/>
      <c r="Y83" s="137" t="s">
        <v>95</v>
      </c>
      <c r="Z83" s="59" t="s">
        <v>786</v>
      </c>
      <c r="AA83" s="123">
        <v>43830</v>
      </c>
      <c r="AB83" s="131" t="s">
        <v>787</v>
      </c>
    </row>
    <row r="84" spans="1:33" ht="65.099999999999994" customHeight="1" thickBot="1" x14ac:dyDescent="0.25">
      <c r="A84" s="271">
        <v>26</v>
      </c>
      <c r="B84" s="297" t="s">
        <v>242</v>
      </c>
      <c r="C84" s="144" t="s">
        <v>406</v>
      </c>
      <c r="D84" s="144" t="s">
        <v>31</v>
      </c>
      <c r="E84" s="129" t="s">
        <v>566</v>
      </c>
      <c r="F84" s="265" t="s">
        <v>170</v>
      </c>
      <c r="G84" s="268" t="s">
        <v>567</v>
      </c>
      <c r="H84" s="264" t="s">
        <v>568</v>
      </c>
      <c r="I84" s="344" t="s">
        <v>580</v>
      </c>
      <c r="J84" s="268" t="s">
        <v>146</v>
      </c>
      <c r="K84" s="268">
        <f t="shared" ref="K84" si="142">IF(J84="ALTA",5,IF(J84="MEDIO ALTA",4,IF(J84="MEDIA",3,IF(J84="MEDIO BAJA",2,IF(J84="BAJA",1,0)))))</f>
        <v>1</v>
      </c>
      <c r="L84" s="268" t="s">
        <v>167</v>
      </c>
      <c r="M84" s="268">
        <f t="shared" ref="M84" si="143">IF(L84="ALTO", 5, IF(L84="MEDIO ALTO", 4, IF(L84="MEDIO", 3, IF(L84="MEDIO BAJO",2,1))))</f>
        <v>3</v>
      </c>
      <c r="N84" s="268">
        <f t="shared" si="130"/>
        <v>3</v>
      </c>
      <c r="O84" s="26" t="s">
        <v>421</v>
      </c>
      <c r="P84" s="26">
        <f t="shared" si="127"/>
        <v>1</v>
      </c>
      <c r="Q84" s="288">
        <f t="shared" ref="Q84" si="144">ROUND(AVERAGEIF(P84:P86,"&gt;0"),0)</f>
        <v>1</v>
      </c>
      <c r="R84" s="25" t="s">
        <v>681</v>
      </c>
      <c r="S84" s="27" t="s">
        <v>673</v>
      </c>
      <c r="T84" s="27" t="s">
        <v>619</v>
      </c>
      <c r="U84" s="253">
        <f t="shared" ref="U84" si="145">IF(N84=0,0,ROUND((N84*Q84),0))</f>
        <v>3</v>
      </c>
      <c r="V84" s="256" t="str">
        <f t="shared" si="133"/>
        <v>LEVE</v>
      </c>
      <c r="W84" s="259" t="s">
        <v>788</v>
      </c>
      <c r="X84" s="259">
        <v>0</v>
      </c>
      <c r="Y84" s="137" t="s">
        <v>92</v>
      </c>
      <c r="Z84" s="137"/>
      <c r="AA84" s="154"/>
      <c r="AB84" s="113"/>
    </row>
    <row r="85" spans="1:33" ht="65.099999999999994" customHeight="1" thickBot="1" x14ac:dyDescent="0.25">
      <c r="A85" s="271"/>
      <c r="B85" s="298"/>
      <c r="C85" s="144"/>
      <c r="D85" s="144"/>
      <c r="E85" s="137"/>
      <c r="F85" s="266"/>
      <c r="G85" s="300"/>
      <c r="H85" s="264"/>
      <c r="I85" s="344"/>
      <c r="J85" s="269"/>
      <c r="K85" s="269"/>
      <c r="L85" s="269"/>
      <c r="M85" s="269"/>
      <c r="N85" s="269"/>
      <c r="O85" s="26" t="s">
        <v>421</v>
      </c>
      <c r="P85" s="26">
        <f t="shared" si="127"/>
        <v>1</v>
      </c>
      <c r="Q85" s="251"/>
      <c r="R85" s="25" t="s">
        <v>682</v>
      </c>
      <c r="S85" s="27" t="s">
        <v>621</v>
      </c>
      <c r="T85" s="27" t="s">
        <v>623</v>
      </c>
      <c r="U85" s="254"/>
      <c r="V85" s="257"/>
      <c r="W85" s="260"/>
      <c r="X85" s="260"/>
      <c r="Y85" s="137" t="s">
        <v>92</v>
      </c>
      <c r="Z85" s="137"/>
      <c r="AA85" s="154"/>
      <c r="AB85" s="113"/>
    </row>
    <row r="86" spans="1:33" ht="65.099999999999994" customHeight="1" thickBot="1" x14ac:dyDescent="0.25">
      <c r="A86" s="272"/>
      <c r="B86" s="299"/>
      <c r="C86" s="144"/>
      <c r="D86" s="144"/>
      <c r="E86" s="137"/>
      <c r="F86" s="267"/>
      <c r="G86" s="301"/>
      <c r="H86" s="264"/>
      <c r="I86" s="344"/>
      <c r="J86" s="289"/>
      <c r="K86" s="289"/>
      <c r="L86" s="269"/>
      <c r="M86" s="289"/>
      <c r="N86" s="269"/>
      <c r="O86" s="26"/>
      <c r="P86" s="26">
        <f t="shared" si="127"/>
        <v>0</v>
      </c>
      <c r="Q86" s="252"/>
      <c r="R86" s="137"/>
      <c r="S86" s="27"/>
      <c r="T86" s="27"/>
      <c r="U86" s="254"/>
      <c r="V86" s="258"/>
      <c r="W86" s="261"/>
      <c r="X86" s="261"/>
      <c r="Y86" s="137"/>
      <c r="Z86" s="137"/>
      <c r="AA86" s="154"/>
      <c r="AB86" s="113"/>
    </row>
    <row r="87" spans="1:33" ht="65.099999999999994" customHeight="1" thickBot="1" x14ac:dyDescent="0.25">
      <c r="A87" s="271">
        <v>27</v>
      </c>
      <c r="B87" s="297" t="s">
        <v>242</v>
      </c>
      <c r="C87" s="144" t="s">
        <v>406</v>
      </c>
      <c r="D87" s="144" t="s">
        <v>31</v>
      </c>
      <c r="E87" s="129" t="s">
        <v>581</v>
      </c>
      <c r="F87" s="265" t="s">
        <v>114</v>
      </c>
      <c r="G87" s="268" t="s">
        <v>582</v>
      </c>
      <c r="H87" s="264" t="s">
        <v>583</v>
      </c>
      <c r="I87" s="344" t="s">
        <v>584</v>
      </c>
      <c r="J87" s="268" t="s">
        <v>146</v>
      </c>
      <c r="K87" s="268">
        <f t="shared" ref="K87" si="146">IF(J87="ALTA",5,IF(J87="MEDIO ALTA",4,IF(J87="MEDIA",3,IF(J87="MEDIO BAJA",2,IF(J87="BAJA",1,0)))))</f>
        <v>1</v>
      </c>
      <c r="L87" s="268" t="s">
        <v>167</v>
      </c>
      <c r="M87" s="268">
        <f t="shared" ref="M87" si="147">IF(L87="ALTO", 5, IF(L87="MEDIO ALTO", 4, IF(L87="MEDIO", 3, IF(L87="MEDIO BAJO",2,1))))</f>
        <v>3</v>
      </c>
      <c r="N87" s="268">
        <f t="shared" si="130"/>
        <v>3</v>
      </c>
      <c r="O87" s="26" t="s">
        <v>421</v>
      </c>
      <c r="P87" s="26">
        <f t="shared" si="127"/>
        <v>1</v>
      </c>
      <c r="Q87" s="288">
        <f t="shared" ref="Q87" si="148">ROUND(AVERAGEIF(P87:P89,"&gt;0"),0)</f>
        <v>1</v>
      </c>
      <c r="R87" s="25" t="s">
        <v>687</v>
      </c>
      <c r="S87" s="27" t="s">
        <v>673</v>
      </c>
      <c r="T87" s="27" t="s">
        <v>638</v>
      </c>
      <c r="U87" s="253">
        <f t="shared" ref="U87" si="149">IF(N87=0,0,ROUND((N87*Q87),0))</f>
        <v>3</v>
      </c>
      <c r="V87" s="256" t="str">
        <f t="shared" si="133"/>
        <v>LEVE</v>
      </c>
      <c r="W87" s="259" t="s">
        <v>789</v>
      </c>
      <c r="X87" s="259">
        <v>0</v>
      </c>
      <c r="Y87" s="137" t="s">
        <v>92</v>
      </c>
      <c r="Z87" s="137"/>
      <c r="AA87" s="154"/>
      <c r="AB87" s="113"/>
    </row>
    <row r="88" spans="1:33" ht="65.099999999999994" customHeight="1" thickBot="1" x14ac:dyDescent="0.25">
      <c r="A88" s="271"/>
      <c r="B88" s="298"/>
      <c r="C88" s="144" t="s">
        <v>406</v>
      </c>
      <c r="D88" s="144" t="s">
        <v>34</v>
      </c>
      <c r="E88" s="129" t="s">
        <v>585</v>
      </c>
      <c r="F88" s="266"/>
      <c r="G88" s="300"/>
      <c r="H88" s="264"/>
      <c r="I88" s="344"/>
      <c r="J88" s="269"/>
      <c r="K88" s="269"/>
      <c r="L88" s="269"/>
      <c r="M88" s="269"/>
      <c r="N88" s="269"/>
      <c r="O88" s="26"/>
      <c r="P88" s="26">
        <f t="shared" si="127"/>
        <v>0</v>
      </c>
      <c r="Q88" s="251"/>
      <c r="R88" s="137"/>
      <c r="S88" s="27"/>
      <c r="T88" s="27"/>
      <c r="U88" s="254"/>
      <c r="V88" s="257"/>
      <c r="W88" s="260"/>
      <c r="X88" s="260"/>
      <c r="Y88" s="137" t="s">
        <v>92</v>
      </c>
      <c r="Z88" s="137"/>
      <c r="AA88" s="154"/>
      <c r="AB88" s="113"/>
    </row>
    <row r="89" spans="1:33" ht="65.099999999999994" customHeight="1" thickBot="1" x14ac:dyDescent="0.25">
      <c r="A89" s="272"/>
      <c r="B89" s="299"/>
      <c r="C89" s="144" t="s">
        <v>406</v>
      </c>
      <c r="D89" s="144" t="s">
        <v>35</v>
      </c>
      <c r="E89" s="129" t="s">
        <v>586</v>
      </c>
      <c r="F89" s="267"/>
      <c r="G89" s="301"/>
      <c r="H89" s="264"/>
      <c r="I89" s="344"/>
      <c r="J89" s="289"/>
      <c r="K89" s="289"/>
      <c r="L89" s="269"/>
      <c r="M89" s="289"/>
      <c r="N89" s="269"/>
      <c r="O89" s="26"/>
      <c r="P89" s="26">
        <f t="shared" si="127"/>
        <v>0</v>
      </c>
      <c r="Q89" s="252"/>
      <c r="R89" s="137"/>
      <c r="S89" s="27"/>
      <c r="T89" s="27"/>
      <c r="U89" s="254"/>
      <c r="V89" s="258"/>
      <c r="W89" s="261"/>
      <c r="X89" s="261"/>
      <c r="Y89" s="137" t="s">
        <v>92</v>
      </c>
      <c r="Z89" s="137"/>
      <c r="AA89" s="154"/>
      <c r="AB89" s="113"/>
    </row>
    <row r="90" spans="1:33" ht="65.099999999999994" customHeight="1" thickBot="1" x14ac:dyDescent="0.25">
      <c r="A90" s="271">
        <v>28</v>
      </c>
      <c r="B90" s="297" t="s">
        <v>193</v>
      </c>
      <c r="C90" s="144" t="s">
        <v>406</v>
      </c>
      <c r="D90" s="144" t="s">
        <v>34</v>
      </c>
      <c r="E90" s="107" t="s">
        <v>587</v>
      </c>
      <c r="F90" s="265" t="s">
        <v>121</v>
      </c>
      <c r="G90" s="268" t="s">
        <v>588</v>
      </c>
      <c r="H90" s="280" t="s">
        <v>589</v>
      </c>
      <c r="I90" s="265" t="s">
        <v>590</v>
      </c>
      <c r="J90" s="268" t="s">
        <v>177</v>
      </c>
      <c r="K90" s="268">
        <f t="shared" ref="K90" si="150">IF(J90="ALTA",5,IF(J90="MEDIO ALTA",4,IF(J90="MEDIA",3,IF(J90="MEDIO BAJA",2,IF(J90="BAJA",1,0)))))</f>
        <v>4</v>
      </c>
      <c r="L90" s="268" t="s">
        <v>166</v>
      </c>
      <c r="M90" s="268">
        <f t="shared" ref="M90" si="151">IF(L90="ALTO", 5, IF(L90="MEDIO ALTO", 4, IF(L90="MEDIO", 3, IF(L90="MEDIO BAJO",2,1))))</f>
        <v>5</v>
      </c>
      <c r="N90" s="268">
        <f t="shared" si="130"/>
        <v>20</v>
      </c>
      <c r="O90" s="26" t="s">
        <v>421</v>
      </c>
      <c r="P90" s="26">
        <f t="shared" si="127"/>
        <v>1</v>
      </c>
      <c r="Q90" s="288">
        <f t="shared" ref="Q90" si="152">ROUND(AVERAGEIF(P90:P92,"&gt;0"),0)</f>
        <v>1</v>
      </c>
      <c r="R90" s="25" t="s">
        <v>688</v>
      </c>
      <c r="S90" s="27" t="s">
        <v>621</v>
      </c>
      <c r="T90" s="27" t="s">
        <v>623</v>
      </c>
      <c r="U90" s="253">
        <f t="shared" ref="U90" si="153">IF(N90=0,0,ROUND((N90*Q90),0))</f>
        <v>20</v>
      </c>
      <c r="V90" s="256" t="str">
        <f t="shared" si="133"/>
        <v>GRAVE</v>
      </c>
      <c r="W90" s="259" t="s">
        <v>790</v>
      </c>
      <c r="X90" s="259">
        <v>1</v>
      </c>
      <c r="Y90" s="137" t="s">
        <v>95</v>
      </c>
      <c r="Z90" s="59" t="s">
        <v>791</v>
      </c>
      <c r="AA90" s="123">
        <v>43830</v>
      </c>
      <c r="AB90" s="131" t="s">
        <v>792</v>
      </c>
    </row>
    <row r="91" spans="1:33" ht="65.099999999999994" customHeight="1" thickBot="1" x14ac:dyDescent="0.25">
      <c r="A91" s="271"/>
      <c r="B91" s="298"/>
      <c r="C91" s="144" t="s">
        <v>406</v>
      </c>
      <c r="D91" s="144" t="s">
        <v>34</v>
      </c>
      <c r="E91" s="107" t="s">
        <v>591</v>
      </c>
      <c r="F91" s="266"/>
      <c r="G91" s="300"/>
      <c r="H91" s="277"/>
      <c r="I91" s="266"/>
      <c r="J91" s="269"/>
      <c r="K91" s="269"/>
      <c r="L91" s="269"/>
      <c r="M91" s="269"/>
      <c r="N91" s="269"/>
      <c r="O91" s="26" t="s">
        <v>421</v>
      </c>
      <c r="P91" s="26">
        <f t="shared" si="127"/>
        <v>1</v>
      </c>
      <c r="Q91" s="251"/>
      <c r="R91" s="25" t="s">
        <v>689</v>
      </c>
      <c r="S91" s="27" t="s">
        <v>621</v>
      </c>
      <c r="T91" s="27" t="s">
        <v>619</v>
      </c>
      <c r="U91" s="254"/>
      <c r="V91" s="257"/>
      <c r="W91" s="260"/>
      <c r="X91" s="260"/>
      <c r="Y91" s="137"/>
      <c r="Z91" s="137"/>
      <c r="AA91" s="154"/>
      <c r="AB91" s="113"/>
    </row>
    <row r="92" spans="1:33" ht="65.099999999999994" customHeight="1" thickBot="1" x14ac:dyDescent="0.25">
      <c r="A92" s="272"/>
      <c r="B92" s="299"/>
      <c r="C92" s="144"/>
      <c r="D92" s="144"/>
      <c r="E92" s="129"/>
      <c r="F92" s="267"/>
      <c r="G92" s="301"/>
      <c r="H92" s="278"/>
      <c r="I92" s="293"/>
      <c r="J92" s="289"/>
      <c r="K92" s="289"/>
      <c r="L92" s="269"/>
      <c r="M92" s="289"/>
      <c r="N92" s="269"/>
      <c r="O92" s="26" t="s">
        <v>421</v>
      </c>
      <c r="P92" s="26">
        <f t="shared" si="127"/>
        <v>1</v>
      </c>
      <c r="Q92" s="252"/>
      <c r="R92" s="25" t="s">
        <v>690</v>
      </c>
      <c r="S92" s="27" t="s">
        <v>618</v>
      </c>
      <c r="T92" s="27" t="s">
        <v>631</v>
      </c>
      <c r="U92" s="254"/>
      <c r="V92" s="258"/>
      <c r="W92" s="261"/>
      <c r="X92" s="261"/>
      <c r="Y92" s="137"/>
      <c r="Z92" s="137"/>
      <c r="AA92" s="154"/>
      <c r="AB92" s="113"/>
    </row>
    <row r="93" spans="1:33" ht="65.099999999999994" customHeight="1" thickBot="1" x14ac:dyDescent="0.25">
      <c r="A93" s="271">
        <v>29</v>
      </c>
      <c r="B93" s="297" t="s">
        <v>193</v>
      </c>
      <c r="C93" s="144" t="s">
        <v>406</v>
      </c>
      <c r="D93" s="144" t="s">
        <v>34</v>
      </c>
      <c r="E93" s="107" t="s">
        <v>587</v>
      </c>
      <c r="F93" s="265" t="s">
        <v>118</v>
      </c>
      <c r="G93" s="276" t="s">
        <v>592</v>
      </c>
      <c r="H93" s="280" t="s">
        <v>593</v>
      </c>
      <c r="I93" s="265" t="s">
        <v>594</v>
      </c>
      <c r="J93" s="268" t="s">
        <v>113</v>
      </c>
      <c r="K93" s="268">
        <f t="shared" ref="K93" si="154">IF(J93="ALTA",5,IF(J93="MEDIO ALTA",4,IF(J93="MEDIA",3,IF(J93="MEDIO BAJA",2,IF(J93="BAJA",1,0)))))</f>
        <v>3</v>
      </c>
      <c r="L93" s="268" t="s">
        <v>166</v>
      </c>
      <c r="M93" s="268">
        <f t="shared" ref="M93" si="155">IF(L93="ALTO", 5, IF(L93="MEDIO ALTO", 4, IF(L93="MEDIO", 3, IF(L93="MEDIO BAJO",2,1))))</f>
        <v>5</v>
      </c>
      <c r="N93" s="268">
        <f t="shared" si="130"/>
        <v>15</v>
      </c>
      <c r="O93" s="26" t="s">
        <v>423</v>
      </c>
      <c r="P93" s="26">
        <f t="shared" si="127"/>
        <v>2</v>
      </c>
      <c r="Q93" s="288">
        <f t="shared" ref="Q93" si="156">ROUND(AVERAGEIF(P93:P95,"&gt;0"),0)</f>
        <v>1</v>
      </c>
      <c r="R93" s="25" t="s">
        <v>691</v>
      </c>
      <c r="S93" s="27" t="s">
        <v>626</v>
      </c>
      <c r="T93" s="27" t="s">
        <v>619</v>
      </c>
      <c r="U93" s="253">
        <f t="shared" ref="U93" si="157">IF(N93=0,0,ROUND((N93*Q93),0))</f>
        <v>15</v>
      </c>
      <c r="V93" s="256" t="str">
        <f t="shared" si="133"/>
        <v>MODERADO</v>
      </c>
      <c r="W93" s="259" t="s">
        <v>793</v>
      </c>
      <c r="X93" s="259">
        <v>2</v>
      </c>
      <c r="Y93" s="137" t="s">
        <v>95</v>
      </c>
      <c r="Z93" s="59" t="s">
        <v>791</v>
      </c>
      <c r="AA93" s="123">
        <v>43830</v>
      </c>
      <c r="AB93" s="131" t="s">
        <v>792</v>
      </c>
    </row>
    <row r="94" spans="1:33" ht="65.099999999999994" customHeight="1" thickBot="1" x14ac:dyDescent="0.25">
      <c r="A94" s="271"/>
      <c r="B94" s="298"/>
      <c r="C94" s="144" t="s">
        <v>406</v>
      </c>
      <c r="D94" s="144" t="s">
        <v>304</v>
      </c>
      <c r="E94" s="107" t="s">
        <v>595</v>
      </c>
      <c r="F94" s="266"/>
      <c r="G94" s="277"/>
      <c r="H94" s="277"/>
      <c r="I94" s="266"/>
      <c r="J94" s="269"/>
      <c r="K94" s="269"/>
      <c r="L94" s="269"/>
      <c r="M94" s="269"/>
      <c r="N94" s="269"/>
      <c r="O94" s="26" t="s">
        <v>421</v>
      </c>
      <c r="P94" s="26">
        <f t="shared" si="127"/>
        <v>1</v>
      </c>
      <c r="Q94" s="251"/>
      <c r="R94" s="25" t="s">
        <v>688</v>
      </c>
      <c r="S94" s="27" t="s">
        <v>621</v>
      </c>
      <c r="T94" s="27" t="s">
        <v>623</v>
      </c>
      <c r="U94" s="254"/>
      <c r="V94" s="257"/>
      <c r="W94" s="260"/>
      <c r="X94" s="260"/>
      <c r="Y94" s="137" t="s">
        <v>95</v>
      </c>
      <c r="Z94" s="59" t="s">
        <v>794</v>
      </c>
      <c r="AA94" s="123">
        <v>43830</v>
      </c>
      <c r="AB94" s="131" t="s">
        <v>795</v>
      </c>
    </row>
    <row r="95" spans="1:33" ht="65.099999999999994" customHeight="1" thickBot="1" x14ac:dyDescent="0.25">
      <c r="A95" s="272"/>
      <c r="B95" s="298"/>
      <c r="C95" s="135" t="s">
        <v>407</v>
      </c>
      <c r="D95" s="135" t="s">
        <v>37</v>
      </c>
      <c r="E95" s="107" t="s">
        <v>596</v>
      </c>
      <c r="F95" s="266"/>
      <c r="G95" s="278"/>
      <c r="H95" s="278"/>
      <c r="I95" s="293"/>
      <c r="J95" s="289"/>
      <c r="K95" s="289"/>
      <c r="L95" s="269"/>
      <c r="M95" s="289"/>
      <c r="N95" s="269"/>
      <c r="O95" s="24" t="s">
        <v>421</v>
      </c>
      <c r="P95" s="24">
        <f t="shared" si="127"/>
        <v>1</v>
      </c>
      <c r="Q95" s="251"/>
      <c r="R95" s="25" t="s">
        <v>692</v>
      </c>
      <c r="S95" s="130" t="s">
        <v>618</v>
      </c>
      <c r="T95" s="130" t="s">
        <v>631</v>
      </c>
      <c r="U95" s="254"/>
      <c r="V95" s="258"/>
      <c r="W95" s="261"/>
      <c r="X95" s="260"/>
      <c r="Y95" s="137"/>
      <c r="Z95" s="136"/>
      <c r="AA95" s="158"/>
      <c r="AB95" s="132"/>
    </row>
    <row r="96" spans="1:33" s="195" customFormat="1" ht="65.099999999999994" customHeight="1" thickBot="1" x14ac:dyDescent="0.25">
      <c r="A96" s="294">
        <v>30</v>
      </c>
      <c r="B96" s="345" t="s">
        <v>193</v>
      </c>
      <c r="C96" s="148" t="s">
        <v>407</v>
      </c>
      <c r="D96" s="148" t="s">
        <v>37</v>
      </c>
      <c r="E96" s="129" t="s">
        <v>597</v>
      </c>
      <c r="F96" s="275" t="s">
        <v>170</v>
      </c>
      <c r="G96" s="276" t="s">
        <v>598</v>
      </c>
      <c r="H96" s="280" t="s">
        <v>599</v>
      </c>
      <c r="I96" s="265" t="s">
        <v>600</v>
      </c>
      <c r="J96" s="282" t="s">
        <v>113</v>
      </c>
      <c r="K96" s="268">
        <f t="shared" ref="K96" si="158">IF(J96="ALTA",5,IF(J96="MEDIO ALTA",4,IF(J96="MEDIA",3,IF(J96="MEDIO BAJA",2,IF(J96="BAJA",1,0)))))</f>
        <v>3</v>
      </c>
      <c r="L96" s="282" t="s">
        <v>167</v>
      </c>
      <c r="M96" s="268">
        <f t="shared" ref="M96" si="159">IF(L96="ALTO", 5, IF(L96="MEDIO ALTO", 4, IF(L96="MEDIO", 3, IF(L96="MEDIO BAJO",2,1))))</f>
        <v>3</v>
      </c>
      <c r="N96" s="282">
        <f t="shared" si="130"/>
        <v>9</v>
      </c>
      <c r="O96" s="151" t="s">
        <v>421</v>
      </c>
      <c r="P96" s="151">
        <f t="shared" si="127"/>
        <v>1</v>
      </c>
      <c r="Q96" s="250">
        <f t="shared" ref="Q96" si="160">ROUND(AVERAGEIF(P96:P98,"&gt;0"),0)</f>
        <v>1</v>
      </c>
      <c r="R96" s="25" t="s">
        <v>688</v>
      </c>
      <c r="S96" s="152" t="s">
        <v>621</v>
      </c>
      <c r="T96" s="152" t="s">
        <v>623</v>
      </c>
      <c r="U96" s="253">
        <f t="shared" ref="U96" si="161">IF(N96=0,0,ROUND((N96*Q96),0))</f>
        <v>9</v>
      </c>
      <c r="V96" s="282" t="str">
        <f t="shared" si="133"/>
        <v>MODERADO</v>
      </c>
      <c r="W96" s="259" t="s">
        <v>796</v>
      </c>
      <c r="X96" s="262">
        <v>3</v>
      </c>
      <c r="Y96" s="159" t="s">
        <v>93</v>
      </c>
      <c r="Z96" s="59" t="s">
        <v>797</v>
      </c>
      <c r="AA96" s="123">
        <v>43830</v>
      </c>
      <c r="AB96" s="160"/>
      <c r="AC96" s="194"/>
      <c r="AD96" s="194"/>
      <c r="AE96" s="194"/>
      <c r="AF96" s="194"/>
      <c r="AG96" s="194"/>
    </row>
    <row r="97" spans="1:33" s="195" customFormat="1" ht="65.099999999999994" customHeight="1" thickBot="1" x14ac:dyDescent="0.25">
      <c r="A97" s="294"/>
      <c r="B97" s="298"/>
      <c r="C97" s="144" t="s">
        <v>406</v>
      </c>
      <c r="D97" s="144" t="s">
        <v>31</v>
      </c>
      <c r="E97" s="129" t="s">
        <v>601</v>
      </c>
      <c r="F97" s="266"/>
      <c r="G97" s="277"/>
      <c r="H97" s="277"/>
      <c r="I97" s="266"/>
      <c r="J97" s="283"/>
      <c r="K97" s="269"/>
      <c r="L97" s="283"/>
      <c r="M97" s="269"/>
      <c r="N97" s="283"/>
      <c r="O97" s="26" t="s">
        <v>421</v>
      </c>
      <c r="P97" s="26">
        <f t="shared" si="127"/>
        <v>1</v>
      </c>
      <c r="Q97" s="251"/>
      <c r="R97" s="25" t="s">
        <v>693</v>
      </c>
      <c r="S97" s="27" t="s">
        <v>618</v>
      </c>
      <c r="T97" s="27" t="s">
        <v>619</v>
      </c>
      <c r="U97" s="254"/>
      <c r="V97" s="283"/>
      <c r="W97" s="260"/>
      <c r="X97" s="260"/>
      <c r="Y97" s="159" t="s">
        <v>95</v>
      </c>
      <c r="Z97" s="59" t="s">
        <v>791</v>
      </c>
      <c r="AA97" s="123">
        <v>43830</v>
      </c>
      <c r="AB97" s="131" t="s">
        <v>798</v>
      </c>
      <c r="AC97" s="194"/>
      <c r="AD97" s="194"/>
      <c r="AE97" s="194"/>
      <c r="AF97" s="194"/>
      <c r="AG97" s="194"/>
    </row>
    <row r="98" spans="1:33" s="195" customFormat="1" ht="65.099999999999994" customHeight="1" thickBot="1" x14ac:dyDescent="0.25">
      <c r="A98" s="295"/>
      <c r="B98" s="298"/>
      <c r="C98" s="135" t="s">
        <v>406</v>
      </c>
      <c r="D98" s="135" t="s">
        <v>34</v>
      </c>
      <c r="E98" s="149" t="s">
        <v>602</v>
      </c>
      <c r="F98" s="267"/>
      <c r="G98" s="278"/>
      <c r="H98" s="278"/>
      <c r="I98" s="293"/>
      <c r="J98" s="296"/>
      <c r="K98" s="289"/>
      <c r="L98" s="283"/>
      <c r="M98" s="289"/>
      <c r="N98" s="283"/>
      <c r="O98" s="26" t="s">
        <v>421</v>
      </c>
      <c r="P98" s="26">
        <f t="shared" si="127"/>
        <v>1</v>
      </c>
      <c r="Q98" s="252"/>
      <c r="R98" s="25" t="s">
        <v>694</v>
      </c>
      <c r="S98" s="27" t="s">
        <v>621</v>
      </c>
      <c r="T98" s="27" t="s">
        <v>638</v>
      </c>
      <c r="U98" s="254"/>
      <c r="V98" s="284"/>
      <c r="W98" s="261"/>
      <c r="X98" s="263"/>
      <c r="Y98" s="159"/>
      <c r="Z98" s="139"/>
      <c r="AA98" s="161"/>
      <c r="AB98" s="113"/>
      <c r="AC98" s="194"/>
      <c r="AD98" s="194"/>
      <c r="AE98" s="194"/>
      <c r="AF98" s="194"/>
      <c r="AG98" s="194"/>
    </row>
    <row r="99" spans="1:33" ht="65.099999999999994" customHeight="1" thickBot="1" x14ac:dyDescent="0.25">
      <c r="A99" s="271">
        <v>31</v>
      </c>
      <c r="B99" s="273" t="s">
        <v>237</v>
      </c>
      <c r="C99" s="142" t="s">
        <v>406</v>
      </c>
      <c r="D99" s="142" t="s">
        <v>34</v>
      </c>
      <c r="E99" s="129" t="s">
        <v>603</v>
      </c>
      <c r="F99" s="265" t="s">
        <v>121</v>
      </c>
      <c r="G99" s="276" t="s">
        <v>604</v>
      </c>
      <c r="H99" s="290" t="s">
        <v>605</v>
      </c>
      <c r="I99" s="265" t="s">
        <v>606</v>
      </c>
      <c r="J99" s="268" t="s">
        <v>113</v>
      </c>
      <c r="K99" s="268">
        <f t="shared" ref="K99" si="162">IF(J99="ALTA",5,IF(J99="MEDIO ALTA",4,IF(J99="MEDIA",3,IF(J99="MEDIO BAJA",2,IF(J99="BAJA",1,0)))))</f>
        <v>3</v>
      </c>
      <c r="L99" s="268" t="s">
        <v>172</v>
      </c>
      <c r="M99" s="268">
        <f t="shared" ref="M99" si="163">IF(L99="ALTO", 5, IF(L99="MEDIO ALTO", 4, IF(L99="MEDIO", 3, IF(L99="MEDIO BAJO",2,1))))</f>
        <v>2</v>
      </c>
      <c r="N99" s="268">
        <f t="shared" si="130"/>
        <v>6</v>
      </c>
      <c r="O99" s="26" t="s">
        <v>421</v>
      </c>
      <c r="P99" s="26">
        <v>1</v>
      </c>
      <c r="Q99" s="288">
        <v>1</v>
      </c>
      <c r="R99" s="137" t="s">
        <v>695</v>
      </c>
      <c r="S99" s="27" t="s">
        <v>654</v>
      </c>
      <c r="T99" s="27" t="s">
        <v>619</v>
      </c>
      <c r="U99" s="253">
        <f t="shared" ref="U99" si="164">IF(N99=0,0,ROUND((N99*Q99),0))</f>
        <v>6</v>
      </c>
      <c r="V99" s="256" t="str">
        <f t="shared" si="133"/>
        <v>MODERADO</v>
      </c>
      <c r="W99" s="259" t="s">
        <v>799</v>
      </c>
      <c r="X99" s="262"/>
      <c r="Y99" s="159" t="s">
        <v>93</v>
      </c>
      <c r="Z99" s="137" t="s">
        <v>800</v>
      </c>
      <c r="AA99" s="154">
        <v>43812</v>
      </c>
      <c r="AB99" s="113"/>
    </row>
    <row r="100" spans="1:33" ht="65.099999999999994" customHeight="1" thickBot="1" x14ac:dyDescent="0.25">
      <c r="A100" s="271"/>
      <c r="B100" s="273"/>
      <c r="C100" s="142"/>
      <c r="D100" s="142"/>
      <c r="E100" s="129"/>
      <c r="F100" s="266"/>
      <c r="G100" s="277"/>
      <c r="H100" s="291"/>
      <c r="I100" s="266"/>
      <c r="J100" s="269"/>
      <c r="K100" s="269"/>
      <c r="L100" s="269"/>
      <c r="M100" s="269"/>
      <c r="N100" s="269"/>
      <c r="O100" s="26"/>
      <c r="P100" s="26">
        <v>0</v>
      </c>
      <c r="Q100" s="251"/>
      <c r="R100" s="137"/>
      <c r="S100" s="27"/>
      <c r="T100" s="27"/>
      <c r="U100" s="254"/>
      <c r="V100" s="257"/>
      <c r="W100" s="260"/>
      <c r="X100" s="260"/>
      <c r="Y100" s="159"/>
      <c r="Z100" s="139"/>
      <c r="AA100" s="161"/>
      <c r="AB100" s="113"/>
    </row>
    <row r="101" spans="1:33" ht="65.099999999999994" customHeight="1" thickBot="1" x14ac:dyDescent="0.25">
      <c r="A101" s="272"/>
      <c r="B101" s="273"/>
      <c r="C101" s="142"/>
      <c r="D101" s="142"/>
      <c r="E101" s="129"/>
      <c r="F101" s="267"/>
      <c r="G101" s="278"/>
      <c r="H101" s="292"/>
      <c r="I101" s="293"/>
      <c r="J101" s="270"/>
      <c r="K101" s="289"/>
      <c r="L101" s="270"/>
      <c r="M101" s="289"/>
      <c r="N101" s="270"/>
      <c r="O101" s="26"/>
      <c r="P101" s="26">
        <v>0</v>
      </c>
      <c r="Q101" s="252"/>
      <c r="R101" s="137"/>
      <c r="S101" s="27"/>
      <c r="T101" s="27"/>
      <c r="U101" s="254"/>
      <c r="V101" s="258"/>
      <c r="W101" s="261"/>
      <c r="X101" s="263"/>
      <c r="Y101" s="159"/>
      <c r="Z101" s="139"/>
      <c r="AA101" s="161"/>
      <c r="AB101" s="113"/>
    </row>
    <row r="102" spans="1:33" ht="87.75" customHeight="1" thickBot="1" x14ac:dyDescent="0.25">
      <c r="A102" s="271">
        <v>32</v>
      </c>
      <c r="B102" s="273" t="s">
        <v>237</v>
      </c>
      <c r="C102" s="142" t="s">
        <v>406</v>
      </c>
      <c r="D102" s="142" t="s">
        <v>34</v>
      </c>
      <c r="E102" s="129" t="s">
        <v>607</v>
      </c>
      <c r="F102" s="275" t="s">
        <v>121</v>
      </c>
      <c r="G102" s="276" t="s">
        <v>608</v>
      </c>
      <c r="H102" s="264" t="s">
        <v>609</v>
      </c>
      <c r="I102" s="264" t="s">
        <v>610</v>
      </c>
      <c r="J102" s="268" t="s">
        <v>178</v>
      </c>
      <c r="K102" s="268">
        <f t="shared" ref="K102:K105" si="165">IF(J102="ALTA",5,IF(J102="MEDIO ALTA",4,IF(J102="MEDIA",3,IF(J102="MEDIO BAJA",2,IF(J102="BAJA",1,0)))))</f>
        <v>2</v>
      </c>
      <c r="L102" s="268" t="s">
        <v>167</v>
      </c>
      <c r="M102" s="268">
        <f t="shared" ref="M102:M105" si="166">IF(L102="ALTO", 5, IF(L102="MEDIO ALTO", 4, IF(L102="MEDIO", 3, IF(L102="MEDIO BAJO",2,1))))</f>
        <v>3</v>
      </c>
      <c r="N102" s="268">
        <f t="shared" ref="N102:N105" si="167">K102*M102</f>
        <v>6</v>
      </c>
      <c r="O102" s="26" t="s">
        <v>423</v>
      </c>
      <c r="P102" s="26">
        <f t="shared" ref="P102:P107" si="168">IF(O102="Documentados Aplicados y Efectivos",1,IF(O102="No existen",5,IF(O102="No aplicados",4,IF(O102="Aplicados - No Efectivos",3,IF(O102="Aplicados efectivos y No Documentados",2,0)))))</f>
        <v>2</v>
      </c>
      <c r="Q102" s="250">
        <f t="shared" ref="Q102" si="169">ROUND(AVERAGEIF(P102:P104,"&gt;0"),0)</f>
        <v>3</v>
      </c>
      <c r="R102" s="137" t="s">
        <v>696</v>
      </c>
      <c r="S102" s="27" t="s">
        <v>673</v>
      </c>
      <c r="T102" s="27" t="s">
        <v>619</v>
      </c>
      <c r="U102" s="253">
        <f t="shared" ref="U102:U105" si="170">IF(N102=0,0,ROUND((N102*Q102),0))</f>
        <v>18</v>
      </c>
      <c r="V102" s="256" t="str">
        <f t="shared" ref="V102:V105" si="171">IF(U102&gt;=19,"GRAVE", IF(U102&lt;=3, "LEVE", "MODERADO"))</f>
        <v>MODERADO</v>
      </c>
      <c r="W102" s="259" t="s">
        <v>801</v>
      </c>
      <c r="X102" s="262"/>
      <c r="Y102" s="159" t="s">
        <v>93</v>
      </c>
      <c r="Z102" s="137" t="s">
        <v>802</v>
      </c>
      <c r="AA102" s="154">
        <v>43812</v>
      </c>
      <c r="AB102" s="113"/>
    </row>
    <row r="103" spans="1:33" ht="65.099999999999994" customHeight="1" thickBot="1" x14ac:dyDescent="0.25">
      <c r="A103" s="271"/>
      <c r="B103" s="273"/>
      <c r="C103" s="142"/>
      <c r="D103" s="142"/>
      <c r="E103" s="129"/>
      <c r="F103" s="266"/>
      <c r="G103" s="277"/>
      <c r="H103" s="264"/>
      <c r="I103" s="264"/>
      <c r="J103" s="269"/>
      <c r="K103" s="269"/>
      <c r="L103" s="269"/>
      <c r="M103" s="269"/>
      <c r="N103" s="269"/>
      <c r="O103" s="26" t="s">
        <v>422</v>
      </c>
      <c r="P103" s="26">
        <f t="shared" si="168"/>
        <v>3</v>
      </c>
      <c r="Q103" s="251"/>
      <c r="R103" s="137" t="s">
        <v>697</v>
      </c>
      <c r="S103" s="27" t="s">
        <v>618</v>
      </c>
      <c r="T103" s="27" t="s">
        <v>619</v>
      </c>
      <c r="U103" s="254"/>
      <c r="V103" s="257"/>
      <c r="W103" s="260"/>
      <c r="X103" s="260"/>
      <c r="Y103" s="159" t="s">
        <v>93</v>
      </c>
      <c r="Z103" s="137" t="s">
        <v>803</v>
      </c>
      <c r="AA103" s="154">
        <v>43812</v>
      </c>
      <c r="AB103" s="113"/>
    </row>
    <row r="104" spans="1:33" ht="65.099999999999994" customHeight="1" thickBot="1" x14ac:dyDescent="0.25">
      <c r="A104" s="272"/>
      <c r="B104" s="273"/>
      <c r="C104" s="142"/>
      <c r="D104" s="142"/>
      <c r="E104" s="129"/>
      <c r="F104" s="267"/>
      <c r="G104" s="278"/>
      <c r="H104" s="264"/>
      <c r="I104" s="264"/>
      <c r="J104" s="270"/>
      <c r="K104" s="270"/>
      <c r="L104" s="270"/>
      <c r="M104" s="270"/>
      <c r="N104" s="270"/>
      <c r="O104" s="26"/>
      <c r="P104" s="26">
        <f t="shared" si="168"/>
        <v>0</v>
      </c>
      <c r="Q104" s="252"/>
      <c r="R104" s="25"/>
      <c r="S104" s="27"/>
      <c r="T104" s="27"/>
      <c r="U104" s="255"/>
      <c r="V104" s="258"/>
      <c r="W104" s="261"/>
      <c r="X104" s="263"/>
      <c r="Y104" s="159"/>
      <c r="Z104" s="139"/>
      <c r="AA104" s="161"/>
      <c r="AB104" s="113"/>
    </row>
    <row r="105" spans="1:33" ht="65.099999999999994" customHeight="1" thickBot="1" x14ac:dyDescent="0.25">
      <c r="A105" s="271">
        <v>33</v>
      </c>
      <c r="B105" s="273" t="s">
        <v>252</v>
      </c>
      <c r="C105" s="129" t="s">
        <v>407</v>
      </c>
      <c r="D105" s="129" t="s">
        <v>302</v>
      </c>
      <c r="E105" s="129" t="s">
        <v>611</v>
      </c>
      <c r="F105" s="275" t="s">
        <v>175</v>
      </c>
      <c r="G105" s="276" t="s">
        <v>612</v>
      </c>
      <c r="H105" s="280" t="s">
        <v>613</v>
      </c>
      <c r="I105" s="265" t="s">
        <v>614</v>
      </c>
      <c r="J105" s="269" t="s">
        <v>146</v>
      </c>
      <c r="K105" s="269">
        <f t="shared" si="165"/>
        <v>1</v>
      </c>
      <c r="L105" s="269" t="s">
        <v>166</v>
      </c>
      <c r="M105" s="269">
        <f t="shared" si="166"/>
        <v>5</v>
      </c>
      <c r="N105" s="269">
        <f t="shared" si="167"/>
        <v>5</v>
      </c>
      <c r="O105" s="26" t="s">
        <v>422</v>
      </c>
      <c r="P105" s="26">
        <f t="shared" si="168"/>
        <v>3</v>
      </c>
      <c r="Q105" s="250">
        <f t="shared" ref="Q105" si="172">ROUND(AVERAGEIF(P105:P107,"&gt;0"),0)</f>
        <v>2</v>
      </c>
      <c r="R105" s="25" t="s">
        <v>698</v>
      </c>
      <c r="S105" s="25" t="s">
        <v>621</v>
      </c>
      <c r="T105" s="25" t="s">
        <v>619</v>
      </c>
      <c r="U105" s="254">
        <f t="shared" si="170"/>
        <v>10</v>
      </c>
      <c r="V105" s="257" t="str">
        <f t="shared" si="171"/>
        <v>MODERADO</v>
      </c>
      <c r="W105" s="259" t="s">
        <v>804</v>
      </c>
      <c r="X105" s="262"/>
      <c r="Y105" s="159" t="s">
        <v>93</v>
      </c>
      <c r="Z105" s="25" t="s">
        <v>805</v>
      </c>
      <c r="AA105" s="123">
        <v>43799</v>
      </c>
      <c r="AB105" s="113"/>
    </row>
    <row r="106" spans="1:33" ht="65.099999999999994" customHeight="1" thickBot="1" x14ac:dyDescent="0.25">
      <c r="A106" s="271"/>
      <c r="B106" s="273"/>
      <c r="C106" s="129" t="s">
        <v>406</v>
      </c>
      <c r="D106" s="129" t="s">
        <v>35</v>
      </c>
      <c r="E106" s="129" t="s">
        <v>615</v>
      </c>
      <c r="F106" s="266"/>
      <c r="G106" s="277"/>
      <c r="H106" s="277"/>
      <c r="I106" s="266"/>
      <c r="J106" s="269"/>
      <c r="K106" s="269"/>
      <c r="L106" s="269"/>
      <c r="M106" s="269"/>
      <c r="N106" s="269"/>
      <c r="O106" s="26" t="s">
        <v>421</v>
      </c>
      <c r="P106" s="26">
        <f t="shared" si="168"/>
        <v>1</v>
      </c>
      <c r="Q106" s="251"/>
      <c r="R106" s="25" t="s">
        <v>699</v>
      </c>
      <c r="S106" s="25" t="s">
        <v>621</v>
      </c>
      <c r="T106" s="25" t="s">
        <v>619</v>
      </c>
      <c r="U106" s="254"/>
      <c r="V106" s="257"/>
      <c r="W106" s="260"/>
      <c r="X106" s="260"/>
      <c r="Y106" s="159" t="s">
        <v>93</v>
      </c>
      <c r="Z106" s="25" t="s">
        <v>698</v>
      </c>
      <c r="AA106" s="123">
        <v>43799</v>
      </c>
      <c r="AB106" s="113"/>
    </row>
    <row r="107" spans="1:33" ht="89.25" customHeight="1" thickBot="1" x14ac:dyDescent="0.25">
      <c r="A107" s="272"/>
      <c r="B107" s="274"/>
      <c r="C107" s="153" t="s">
        <v>406</v>
      </c>
      <c r="D107" s="153" t="s">
        <v>34</v>
      </c>
      <c r="E107" s="153" t="s">
        <v>616</v>
      </c>
      <c r="F107" s="267"/>
      <c r="G107" s="279"/>
      <c r="H107" s="279"/>
      <c r="I107" s="267"/>
      <c r="J107" s="270"/>
      <c r="K107" s="270"/>
      <c r="L107" s="270"/>
      <c r="M107" s="270"/>
      <c r="N107" s="270"/>
      <c r="O107" s="26" t="s">
        <v>421</v>
      </c>
      <c r="P107" s="26">
        <f t="shared" si="168"/>
        <v>1</v>
      </c>
      <c r="Q107" s="252"/>
      <c r="R107" s="27" t="s">
        <v>700</v>
      </c>
      <c r="S107" s="27" t="s">
        <v>621</v>
      </c>
      <c r="T107" s="27" t="s">
        <v>619</v>
      </c>
      <c r="U107" s="255"/>
      <c r="V107" s="258"/>
      <c r="W107" s="261"/>
      <c r="X107" s="263"/>
      <c r="Y107" s="159" t="s">
        <v>93</v>
      </c>
      <c r="Z107" s="25" t="s">
        <v>806</v>
      </c>
      <c r="AA107" s="123">
        <v>43799</v>
      </c>
      <c r="AB107" s="113"/>
    </row>
    <row r="1048504" spans="21:33" ht="18" x14ac:dyDescent="0.2">
      <c r="V1048504" s="197" t="s">
        <v>189</v>
      </c>
      <c r="W1048504" s="197"/>
      <c r="X1048504" s="197"/>
      <c r="Y1048504" s="190" t="s">
        <v>194</v>
      </c>
      <c r="Z1048504" s="190" t="s">
        <v>199</v>
      </c>
      <c r="AA1048504" s="190"/>
      <c r="AF1048504" s="193"/>
      <c r="AG1048504" s="193"/>
    </row>
    <row r="1048505" spans="21:33" ht="18" x14ac:dyDescent="0.2">
      <c r="U1048505" s="192" t="s">
        <v>206</v>
      </c>
      <c r="V1048505" s="198" t="s">
        <v>190</v>
      </c>
      <c r="W1048505" s="198"/>
      <c r="X1048505" s="198"/>
      <c r="Y1048505" s="192" t="str">
        <f>V1048513</f>
        <v>VICERRECTORÍA_ACADÉMICA</v>
      </c>
      <c r="Z1048505" s="192" t="str">
        <f>V1048515</f>
        <v>VICERRECTORÍA_INVESTIGACIÓN_INNOVACIÓN_EXTENSIÓN</v>
      </c>
      <c r="AF1048505" s="193"/>
      <c r="AG1048505" s="193"/>
    </row>
    <row r="1048506" spans="21:33" ht="22.5" x14ac:dyDescent="0.2">
      <c r="U1048506" s="192" t="s">
        <v>207</v>
      </c>
      <c r="V1048506" s="198" t="s">
        <v>229</v>
      </c>
      <c r="W1048506" s="198"/>
      <c r="X1048506" s="198"/>
      <c r="Y1048506" s="190" t="s">
        <v>196</v>
      </c>
      <c r="Z1048506" s="190" t="s">
        <v>197</v>
      </c>
      <c r="AA1048506" s="190"/>
      <c r="AB1048506" s="190"/>
      <c r="AG1048506" s="193"/>
    </row>
    <row r="1048507" spans="21:33" ht="18" x14ac:dyDescent="0.2">
      <c r="U1048507" s="192" t="s">
        <v>208</v>
      </c>
      <c r="V1048507" s="198" t="s">
        <v>191</v>
      </c>
      <c r="W1048507" s="198"/>
      <c r="X1048507" s="198"/>
      <c r="Y1048507" s="192" t="s">
        <v>249</v>
      </c>
      <c r="Z1048507" s="192" t="str">
        <f>V1048509</f>
        <v>PLANEACIÓN</v>
      </c>
      <c r="AG1048507" s="193"/>
    </row>
    <row r="1048508" spans="21:33" ht="18" x14ac:dyDescent="0.2">
      <c r="U1048508" s="192" t="s">
        <v>209</v>
      </c>
      <c r="V1048508" s="198" t="s">
        <v>193</v>
      </c>
      <c r="W1048508" s="198"/>
      <c r="X1048508" s="198"/>
    </row>
    <row r="1048509" spans="21:33" ht="18" x14ac:dyDescent="0.2">
      <c r="U1048509" s="192" t="s">
        <v>377</v>
      </c>
      <c r="V1048509" s="198" t="s">
        <v>192</v>
      </c>
      <c r="W1048509" s="198"/>
      <c r="X1048509" s="198"/>
    </row>
    <row r="1048510" spans="21:33" ht="27" x14ac:dyDescent="0.2">
      <c r="U1048510" s="192" t="s">
        <v>380</v>
      </c>
      <c r="V1048510" s="198" t="s">
        <v>230</v>
      </c>
      <c r="W1048510" s="198"/>
      <c r="X1048510" s="198"/>
    </row>
    <row r="1048511" spans="21:33" ht="18" x14ac:dyDescent="0.2">
      <c r="U1048511" s="192" t="s">
        <v>211</v>
      </c>
      <c r="V1048511" s="198" t="s">
        <v>231</v>
      </c>
      <c r="W1048511" s="198"/>
      <c r="X1048511" s="198"/>
    </row>
    <row r="1048512" spans="21:33" ht="27" x14ac:dyDescent="0.2">
      <c r="U1048512" s="192" t="s">
        <v>210</v>
      </c>
      <c r="V1048512" s="198" t="s">
        <v>232</v>
      </c>
      <c r="W1048512" s="198"/>
      <c r="X1048512" s="198"/>
      <c r="Y1048512" s="190" t="s">
        <v>200</v>
      </c>
      <c r="Z1048512" s="190" t="s">
        <v>181</v>
      </c>
      <c r="AA1048512" s="190"/>
      <c r="AB1048512" s="190" t="s">
        <v>201</v>
      </c>
      <c r="AC1048512" s="190" t="s">
        <v>205</v>
      </c>
      <c r="AD1048512" s="190" t="s">
        <v>182</v>
      </c>
      <c r="AE1048512" s="190" t="s">
        <v>198</v>
      </c>
      <c r="AF1048512" s="190" t="s">
        <v>195</v>
      </c>
      <c r="AG1048512" s="190" t="s">
        <v>183</v>
      </c>
    </row>
    <row r="1048513" spans="1:33" ht="36" x14ac:dyDescent="0.2">
      <c r="U1048513" s="192" t="s">
        <v>381</v>
      </c>
      <c r="V1048513" s="198" t="s">
        <v>233</v>
      </c>
      <c r="W1048513" s="198"/>
      <c r="X1048513" s="198"/>
      <c r="Y1048513" s="192" t="str">
        <f>V1048505</f>
        <v>RECTORÍA</v>
      </c>
      <c r="Z1048513" s="192" t="str">
        <f>V1048513</f>
        <v>VICERRECTORÍA_ACADÉMICA</v>
      </c>
      <c r="AB1048513" s="192" t="str">
        <f>V1048515</f>
        <v>VICERRECTORÍA_INVESTIGACIÓN_INNOVACIÓN_EXTENSIÓN</v>
      </c>
      <c r="AC1048513" s="192" t="str">
        <f>V1048517</f>
        <v>VICERRECTORIA_ADMINISTRATIVA_FINANCIERA</v>
      </c>
      <c r="AD1048513" s="192" t="str">
        <f>V1048510</f>
        <v>RELACIONES_INTERNACIONALES</v>
      </c>
      <c r="AE1048513" s="192" t="str">
        <f>V1048505</f>
        <v>RECTORÍA</v>
      </c>
      <c r="AF1048513" s="192" t="str">
        <f>V1048517</f>
        <v>VICERRECTORIA_ADMINISTRATIVA_FINANCIERA</v>
      </c>
      <c r="AG1048513" s="192" t="str">
        <f>V1048513</f>
        <v>VICERRECTORÍA_ACADÉMICA</v>
      </c>
    </row>
    <row r="1048514" spans="1:33" ht="27" x14ac:dyDescent="0.2">
      <c r="U1048514" s="192" t="s">
        <v>212</v>
      </c>
      <c r="V1048514" s="198" t="s">
        <v>204</v>
      </c>
      <c r="W1048514" s="198"/>
      <c r="X1048514" s="198"/>
      <c r="Y1048514" s="192" t="str">
        <f>V1048508</f>
        <v>COMUNICACIONES</v>
      </c>
      <c r="Z1048514" s="192" t="str">
        <f>V1048515</f>
        <v>VICERRECTORÍA_INVESTIGACIÓN_INNOVACIÓN_EXTENSIÓN</v>
      </c>
      <c r="AB1048514" s="192" t="str">
        <f>$V$1048531</f>
        <v>FACULTAD_BELLAS_ARTES_HUMANIDADES</v>
      </c>
      <c r="AC1048514" s="192" t="str">
        <f>V1048515</f>
        <v>VICERRECTORÍA_INVESTIGACIÓN_INNOVACIÓN_EXTENSIÓN</v>
      </c>
      <c r="AD1048514" s="192" t="str">
        <f>$V$1048531</f>
        <v>FACULTAD_BELLAS_ARTES_HUMANIDADES</v>
      </c>
      <c r="AE1048514" s="192" t="str">
        <f>V1048508</f>
        <v>COMUNICACIONES</v>
      </c>
      <c r="AF1048514" s="192" t="str">
        <f>V1048513</f>
        <v>VICERRECTORÍA_ACADÉMICA</v>
      </c>
      <c r="AG1048514" s="192" t="str">
        <f>$V$1048531</f>
        <v>FACULTAD_BELLAS_ARTES_HUMANIDADES</v>
      </c>
    </row>
    <row r="1048515" spans="1:33" ht="54" x14ac:dyDescent="0.2">
      <c r="U1048515" s="192" t="s">
        <v>213</v>
      </c>
      <c r="V1048515" s="199" t="s">
        <v>256</v>
      </c>
      <c r="W1048515" s="199"/>
      <c r="X1048515" s="199"/>
      <c r="Y1048515" s="192" t="str">
        <f>V1048517</f>
        <v>VICERRECTORIA_ADMINISTRATIVA_FINANCIERA</v>
      </c>
      <c r="Z1048515" s="192" t="str">
        <f>V1048516</f>
        <v>VICERRECTORÍA_DE_RESPONSABILIDAD_SOCIAL_BIENESTAR_UNIVERSITARIO</v>
      </c>
      <c r="AB1048515" s="192" t="str">
        <f>$V$1048526</f>
        <v>FACULTAD_CIENCIAS_DE_LA_SALUD</v>
      </c>
      <c r="AC1048515" s="192" t="str">
        <f>$V$1048531</f>
        <v>FACULTAD_BELLAS_ARTES_HUMANIDADES</v>
      </c>
      <c r="AD1048515" s="192" t="str">
        <f>$V$1048526</f>
        <v>FACULTAD_CIENCIAS_DE_LA_SALUD</v>
      </c>
      <c r="AE1048515" s="192" t="str">
        <f>V1048507</f>
        <v>JURIDICA</v>
      </c>
      <c r="AF1048515" s="192" t="str">
        <f>V1048516</f>
        <v>VICERRECTORÍA_DE_RESPONSABILIDAD_SOCIAL_BIENESTAR_UNIVERSITARIO</v>
      </c>
      <c r="AG1048515" s="192" t="str">
        <f>$V$1048526</f>
        <v>FACULTAD_CIENCIAS_DE_LA_SALUD</v>
      </c>
    </row>
    <row r="1048516" spans="1:33" ht="36" x14ac:dyDescent="0.2">
      <c r="U1048516" s="192" t="s">
        <v>214</v>
      </c>
      <c r="V1048516" s="199" t="s">
        <v>255</v>
      </c>
      <c r="W1048516" s="199"/>
      <c r="X1048516" s="199"/>
      <c r="Y1048516" s="192" t="str">
        <f>V1048513</f>
        <v>VICERRECTORÍA_ACADÉMICA</v>
      </c>
      <c r="Z1048516" s="192" t="str">
        <f>V1048523</f>
        <v>ADMISIONES_REGISTRO_CONTROL_ACADÉMICO</v>
      </c>
      <c r="AB1048516" s="192" t="str">
        <f>$V$1048533</f>
        <v>FACULTAD_CIENCIAS_AMBIENTALES</v>
      </c>
      <c r="AC1048516" s="192" t="str">
        <f>$V$1048526</f>
        <v>FACULTAD_CIENCIAS_DE_LA_SALUD</v>
      </c>
      <c r="AD1048516" s="192" t="str">
        <f>$V$1048533</f>
        <v>FACULTAD_CIENCIAS_AMBIENTALES</v>
      </c>
      <c r="AE1048516" s="192" t="str">
        <f>V1048517</f>
        <v>VICERRECTORIA_ADMINISTRATIVA_FINANCIERA</v>
      </c>
      <c r="AF1048516" s="192" t="str">
        <f>V1048521</f>
        <v>GESTIÓN_DE_TALENTO_HUMANO</v>
      </c>
      <c r="AG1048516" s="192" t="str">
        <f>$V$1048533</f>
        <v>FACULTAD_CIENCIAS_AMBIENTALES</v>
      </c>
    </row>
    <row r="1048517" spans="1:33" ht="27" x14ac:dyDescent="0.2">
      <c r="U1048517" s="192" t="s">
        <v>188</v>
      </c>
      <c r="V1048517" s="198" t="s">
        <v>234</v>
      </c>
      <c r="W1048517" s="198"/>
      <c r="X1048517" s="198"/>
      <c r="Y1048517" s="192" t="str">
        <f>V1048509</f>
        <v>PLANEACIÓN</v>
      </c>
      <c r="Z1048517" s="192" t="str">
        <f>V1048525</f>
        <v>BIBLIOTECA_E_INFORMACIÓN_CIENTIFICA</v>
      </c>
      <c r="AB1048517" s="192" t="str">
        <f>$V$1048535</f>
        <v>FACULTAD_CIENCIAS_DE_LA_EDUCACIÓN</v>
      </c>
      <c r="AC1048517" s="192" t="str">
        <f>$V$1048533</f>
        <v>FACULTAD_CIENCIAS_AMBIENTALES</v>
      </c>
      <c r="AD1048517" s="192" t="str">
        <f>$V$1048535</f>
        <v>FACULTAD_CIENCIAS_DE_LA_EDUCACIÓN</v>
      </c>
      <c r="AE1048517" s="192" t="str">
        <f>V1048511</f>
        <v>SECRETARIA_GENERAL</v>
      </c>
      <c r="AF1048517" s="192" t="str">
        <f>$V$1048531</f>
        <v>FACULTAD_BELLAS_ARTES_HUMANIDADES</v>
      </c>
      <c r="AG1048517" s="192" t="str">
        <f>$V$1048535</f>
        <v>FACULTAD_CIENCIAS_DE_LA_EDUCACIÓN</v>
      </c>
    </row>
    <row r="1048518" spans="1:33" ht="27" x14ac:dyDescent="0.2">
      <c r="U1048518" s="192" t="s">
        <v>378</v>
      </c>
      <c r="V1048518" s="198" t="s">
        <v>235</v>
      </c>
      <c r="W1048518" s="198"/>
      <c r="X1048518" s="198"/>
      <c r="Y1048518" s="190" t="s">
        <v>203</v>
      </c>
      <c r="Z1048518" s="192" t="str">
        <f>V1048514</f>
        <v>UNIVIRTUAL</v>
      </c>
      <c r="AB1048518" s="192" t="str">
        <f>$V$1048530</f>
        <v>FACULTAD_TECNOLOGÍA</v>
      </c>
      <c r="AC1048518" s="192" t="str">
        <f>$V$1048535</f>
        <v>FACULTAD_CIENCIAS_DE_LA_EDUCACIÓN</v>
      </c>
      <c r="AD1048518" s="192" t="str">
        <f>$V$1048530</f>
        <v>FACULTAD_TECNOLOGÍA</v>
      </c>
      <c r="AE1048518" s="192" t="str">
        <f>V1048509</f>
        <v>PLANEACIÓN</v>
      </c>
      <c r="AF1048518" s="192" t="str">
        <f>$V$1048526</f>
        <v>FACULTAD_CIENCIAS_DE_LA_SALUD</v>
      </c>
      <c r="AG1048518" s="192" t="str">
        <f>$V$1048530</f>
        <v>FACULTAD_TECNOLOGÍA</v>
      </c>
    </row>
    <row r="1048519" spans="1:33" ht="27" x14ac:dyDescent="0.2">
      <c r="U1048519" s="192" t="s">
        <v>379</v>
      </c>
      <c r="V1048519" s="198" t="s">
        <v>236</v>
      </c>
      <c r="W1048519" s="198"/>
      <c r="X1048519" s="198"/>
      <c r="Y1048519" s="192" t="str">
        <f>V1048513</f>
        <v>VICERRECTORÍA_ACADÉMICA</v>
      </c>
      <c r="Z1048519" s="192" t="str">
        <f>$V$1048531</f>
        <v>FACULTAD_BELLAS_ARTES_HUMANIDADES</v>
      </c>
      <c r="AB1048519" s="192" t="str">
        <f>$V$1048528</f>
        <v>FACULTAD_INGENIERÍA_INDUSTRIAL</v>
      </c>
      <c r="AC1048519" s="192" t="str">
        <f>$V$1048530</f>
        <v>FACULTAD_TECNOLOGÍA</v>
      </c>
      <c r="AD1048519" s="192" t="str">
        <f>$V$1048528</f>
        <v>FACULTAD_INGENIERÍA_INDUSTRIAL</v>
      </c>
      <c r="AE1048519" s="192" t="str">
        <f>V1048521</f>
        <v>GESTIÓN_DE_TALENTO_HUMANO</v>
      </c>
      <c r="AF1048519" s="192" t="str">
        <f>$V$1048533</f>
        <v>FACULTAD_CIENCIAS_AMBIENTALES</v>
      </c>
      <c r="AG1048519" s="192" t="str">
        <f>$V$1048528</f>
        <v>FACULTAD_INGENIERÍA_INDUSTRIAL</v>
      </c>
    </row>
    <row r="1048520" spans="1:33" ht="45" x14ac:dyDescent="0.2">
      <c r="U1048520" s="192" t="s">
        <v>215</v>
      </c>
      <c r="V1048520" s="199" t="s">
        <v>254</v>
      </c>
      <c r="W1048520" s="199"/>
      <c r="X1048520" s="199"/>
      <c r="Y1048520" s="192" t="str">
        <f>V1048509</f>
        <v>PLANEACIÓN</v>
      </c>
      <c r="Z1048520" s="192" t="str">
        <f>$V$1048526</f>
        <v>FACULTAD_CIENCIAS_DE_LA_SALUD</v>
      </c>
      <c r="AB1048520" s="192" t="str">
        <f>$V$1048529</f>
        <v>FACULTAD_INGENIERÍA_MECÁNICA</v>
      </c>
      <c r="AC1048520" s="192" t="str">
        <f>$V$1048528</f>
        <v>FACULTAD_INGENIERÍA_INDUSTRIAL</v>
      </c>
      <c r="AD1048520" s="192" t="str">
        <f>$V$1048529</f>
        <v>FACULTAD_INGENIERÍA_MECÁNICA</v>
      </c>
      <c r="AE1048520" s="192" t="str">
        <f>V1048520</f>
        <v>GESTIÓN_DE_TECNOLOGÍAS_INFORMÁTICAS_SISTEMAS_DE_INFORMACIÓN</v>
      </c>
      <c r="AF1048520" s="192" t="str">
        <f>$V$1048535</f>
        <v>FACULTAD_CIENCIAS_DE_LA_EDUCACIÓN</v>
      </c>
      <c r="AG1048520" s="192" t="str">
        <f>$V$1048529</f>
        <v>FACULTAD_INGENIERÍA_MECÁNICA</v>
      </c>
    </row>
    <row r="1048521" spans="1:33" ht="27" x14ac:dyDescent="0.2">
      <c r="U1048521" s="192" t="s">
        <v>382</v>
      </c>
      <c r="V1048521" s="198" t="s">
        <v>237</v>
      </c>
      <c r="W1048521" s="198"/>
      <c r="X1048521" s="198"/>
      <c r="Y1048521" s="192" t="str">
        <f>V1048540</f>
        <v>SISTEMA_INTEGRAL_DE_GESTIÓN</v>
      </c>
      <c r="Z1048521" s="192" t="str">
        <f>$V$1048533</f>
        <v>FACULTAD_CIENCIAS_AMBIENTALES</v>
      </c>
      <c r="AB1048521" s="192" t="str">
        <f>$V$1048527</f>
        <v>FACULTAD_INGENIERÍAS</v>
      </c>
      <c r="AC1048521" s="192" t="str">
        <f>$V$1048529</f>
        <v>FACULTAD_INGENIERÍA_MECÁNICA</v>
      </c>
      <c r="AD1048521" s="192" t="str">
        <f>$V$1048527</f>
        <v>FACULTAD_INGENIERÍAS</v>
      </c>
      <c r="AE1048521" s="192" t="str">
        <f>V1048519</f>
        <v>GESTIÓN_DE_SERVICIOS_INSTITUCIONALES</v>
      </c>
      <c r="AF1048521" s="192" t="str">
        <f>$V$1048530</f>
        <v>FACULTAD_TECNOLOGÍA</v>
      </c>
      <c r="AG1048521" s="192" t="str">
        <f>$V$1048527</f>
        <v>FACULTAD_INGENIERÍAS</v>
      </c>
    </row>
    <row r="1048522" spans="1:33" ht="27" x14ac:dyDescent="0.2">
      <c r="U1048522" s="192" t="s">
        <v>216</v>
      </c>
      <c r="V1048522" s="198" t="s">
        <v>238</v>
      </c>
      <c r="W1048522" s="198"/>
      <c r="X1048522" s="198"/>
      <c r="Y1048522" s="190" t="s">
        <v>202</v>
      </c>
      <c r="Z1048522" s="192" t="str">
        <f>$V$1048535</f>
        <v>FACULTAD_CIENCIAS_DE_LA_EDUCACIÓN</v>
      </c>
      <c r="AB1048522" s="192" t="str">
        <f>$V$1048534</f>
        <v>FACULTAD_CIENCIAS_BÁSICAS</v>
      </c>
      <c r="AC1048522" s="192" t="str">
        <f>$V$1048527</f>
        <v>FACULTAD_INGENIERÍAS</v>
      </c>
      <c r="AD1048522" s="192" t="str">
        <f>$V$1048534</f>
        <v>FACULTAD_CIENCIAS_BÁSICAS</v>
      </c>
      <c r="AE1048522" s="192" t="str">
        <f>V1048518</f>
        <v>GESTIÓN_FINANCIERA</v>
      </c>
      <c r="AF1048522" s="192" t="str">
        <f>$V$1048528</f>
        <v>FACULTAD_INGENIERÍA_INDUSTRIAL</v>
      </c>
      <c r="AG1048522" s="192" t="str">
        <f>$V$1048534</f>
        <v>FACULTAD_CIENCIAS_BÁSICAS</v>
      </c>
    </row>
    <row r="1048523" spans="1:33" ht="36" x14ac:dyDescent="0.2">
      <c r="U1048523" s="192" t="s">
        <v>383</v>
      </c>
      <c r="V1048523" s="199" t="s">
        <v>253</v>
      </c>
      <c r="W1048523" s="199"/>
      <c r="X1048523" s="199"/>
      <c r="Y1048523" s="192" t="str">
        <f>V1048517</f>
        <v>VICERRECTORIA_ADMINISTRATIVA_FINANCIERA</v>
      </c>
      <c r="Z1048523" s="192" t="str">
        <f>$V$1048530</f>
        <v>FACULTAD_TECNOLOGÍA</v>
      </c>
      <c r="AB1048523" s="192" t="str">
        <f>$V$1048532</f>
        <v>FACULTAD_CIENCIAS_AGRARIAS_AGROINDUSTRIA</v>
      </c>
      <c r="AC1048523" s="192" t="str">
        <f>$V$1048534</f>
        <v>FACULTAD_CIENCIAS_BÁSICAS</v>
      </c>
      <c r="AD1048523" s="192" t="str">
        <f>$V$1048532</f>
        <v>FACULTAD_CIENCIAS_AGRARIAS_AGROINDUSTRIA</v>
      </c>
      <c r="AE1048523" s="192" t="str">
        <f>V1048524</f>
        <v>RECURSOS_INFORMÁTICOS_EDUCATIVOS</v>
      </c>
      <c r="AF1048523" s="192" t="str">
        <f>$V$1048529</f>
        <v>FACULTAD_INGENIERÍA_MECÁNICA</v>
      </c>
      <c r="AG1048523" s="192" t="str">
        <f>$V$1048532</f>
        <v>FACULTAD_CIENCIAS_AGRARIAS_AGROINDUSTRIA</v>
      </c>
    </row>
    <row r="1048524" spans="1:33" ht="27" x14ac:dyDescent="0.2">
      <c r="U1048524" s="192" t="s">
        <v>217</v>
      </c>
      <c r="V1048524" s="199" t="s">
        <v>252</v>
      </c>
      <c r="W1048524" s="199"/>
      <c r="X1048524" s="199"/>
      <c r="Y1048524" s="192" t="str">
        <f>V1048522</f>
        <v>CONTROL_INTERNO</v>
      </c>
      <c r="Z1048524" s="192" t="str">
        <f>$V$1048528</f>
        <v>FACULTAD_INGENIERÍA_INDUSTRIAL</v>
      </c>
      <c r="AC1048524" s="192" t="str">
        <f>$V$1048532</f>
        <v>FACULTAD_CIENCIAS_AGRARIAS_AGROINDUSTRIA</v>
      </c>
      <c r="AE1048524" s="192" t="str">
        <f>V1048512</f>
        <v>GESTIÓN_DE_DOCUMENTOS</v>
      </c>
      <c r="AF1048524" s="192" t="str">
        <f>$V$1048527</f>
        <v>FACULTAD_INGENIERÍAS</v>
      </c>
    </row>
    <row r="1048525" spans="1:33" ht="27" x14ac:dyDescent="0.2">
      <c r="U1048525" s="192" t="s">
        <v>218</v>
      </c>
      <c r="V1048525" s="198" t="s">
        <v>239</v>
      </c>
      <c r="W1048525" s="198"/>
      <c r="X1048525" s="198"/>
      <c r="Y1048525" s="192" t="str">
        <f>V1048506</f>
        <v>CONTROL_INTERNO_DISCIPLINARIO</v>
      </c>
      <c r="Z1048525" s="192" t="str">
        <f>$V$1048529</f>
        <v>FACULTAD_INGENIERÍA_MECÁNICA</v>
      </c>
      <c r="AC1048525" s="192" t="str">
        <f>$V$1048536</f>
        <v>LABORATORIO_GENÉTICA_MÉDICA</v>
      </c>
      <c r="AE1048525" s="192" t="str">
        <f>$V$1048531</f>
        <v>FACULTAD_BELLAS_ARTES_HUMANIDADES</v>
      </c>
      <c r="AF1048525" s="192" t="str">
        <f>$V$1048534</f>
        <v>FACULTAD_CIENCIAS_BÁSICAS</v>
      </c>
    </row>
    <row r="1048526" spans="1:33" ht="36" x14ac:dyDescent="0.2">
      <c r="U1048526" s="192" t="s">
        <v>219</v>
      </c>
      <c r="V1048526" s="198" t="s">
        <v>240</v>
      </c>
      <c r="W1048526" s="198"/>
      <c r="X1048526" s="198"/>
      <c r="Y1048526" s="192" t="str">
        <f>V1048520</f>
        <v>GESTIÓN_DE_TECNOLOGÍAS_INFORMÁTICAS_SISTEMAS_DE_INFORMACIÓN</v>
      </c>
      <c r="Z1048526" s="192" t="str">
        <f>$V$1048527</f>
        <v>FACULTAD_INGENIERÍAS</v>
      </c>
      <c r="AC1048526" s="192" t="str">
        <f>V1048537</f>
        <v>LABORATORIO_AGUAS_ALIMENTOS</v>
      </c>
      <c r="AE1048526" s="192" t="str">
        <f>$V$1048526</f>
        <v>FACULTAD_CIENCIAS_DE_LA_SALUD</v>
      </c>
      <c r="AF1048526" s="192" t="str">
        <f>$V$1048532</f>
        <v>FACULTAD_CIENCIAS_AGRARIAS_AGROINDUSTRIA</v>
      </c>
    </row>
    <row r="1048527" spans="1:33" ht="27" x14ac:dyDescent="0.2">
      <c r="U1048527" s="192" t="s">
        <v>220</v>
      </c>
      <c r="V1048527" s="198" t="s">
        <v>241</v>
      </c>
      <c r="W1048527" s="198"/>
      <c r="X1048527" s="198"/>
      <c r="Y1048527" s="192" t="str">
        <f>V1048519</f>
        <v>GESTIÓN_DE_SERVICIOS_INSTITUCIONALES</v>
      </c>
      <c r="Z1048527" s="192" t="str">
        <f>$V$1048534</f>
        <v>FACULTAD_CIENCIAS_BÁSICAS</v>
      </c>
      <c r="AC1048527" s="192" t="str">
        <f>V1048538</f>
        <v xml:space="preserve">LABORATORIO_ENSAYOS_NO_DESTRUCTIVOS_DESTRUCTIVOS </v>
      </c>
      <c r="AE1048527" s="192" t="str">
        <f>$V$1048533</f>
        <v>FACULTAD_CIENCIAS_AMBIENTALES</v>
      </c>
    </row>
    <row r="1048528" spans="1:33" ht="27" x14ac:dyDescent="0.2">
      <c r="A1048528" s="193" t="s">
        <v>184</v>
      </c>
      <c r="B1048528" s="193" t="s">
        <v>405</v>
      </c>
      <c r="C1048528" s="193" t="s">
        <v>406</v>
      </c>
      <c r="D1048528" s="193" t="s">
        <v>407</v>
      </c>
      <c r="F1048528" s="197" t="s">
        <v>180</v>
      </c>
      <c r="U1048528" s="192" t="s">
        <v>221</v>
      </c>
      <c r="V1048528" s="198" t="s">
        <v>242</v>
      </c>
      <c r="W1048528" s="198"/>
      <c r="X1048528" s="198"/>
      <c r="Y1048528" s="192" t="str">
        <f>V1048524</f>
        <v>RECURSOS_INFORMÁTICOS_EDUCATIVOS</v>
      </c>
      <c r="Z1048528" s="192" t="str">
        <f>$V$1048532</f>
        <v>FACULTAD_CIENCIAS_AGRARIAS_AGROINDUSTRIA</v>
      </c>
      <c r="AC1048528" s="192" t="str">
        <f>V1048539</f>
        <v>LABORATORIO_ENSAYOS_PARA_EQUIPO_DE_AIRE_ACONDICIONADO</v>
      </c>
      <c r="AE1048528" s="192" t="str">
        <f>$V$1048535</f>
        <v>FACULTAD_CIENCIAS_DE_LA_EDUCACIÓN</v>
      </c>
    </row>
    <row r="1048529" spans="1:31" ht="38.25" x14ac:dyDescent="0.2">
      <c r="A1048529" s="193" t="s">
        <v>180</v>
      </c>
      <c r="B1048529" s="193" t="s">
        <v>406</v>
      </c>
      <c r="C1048529" s="200" t="s">
        <v>35</v>
      </c>
      <c r="D1048529" s="200" t="s">
        <v>409</v>
      </c>
      <c r="F1048529" s="196" t="s">
        <v>200</v>
      </c>
      <c r="G1048529" s="201" t="s">
        <v>257</v>
      </c>
      <c r="U1048529" s="192" t="s">
        <v>248</v>
      </c>
      <c r="V1048529" s="198" t="s">
        <v>243</v>
      </c>
      <c r="W1048529" s="198"/>
      <c r="X1048529" s="198"/>
      <c r="Y1048529" s="192" t="str">
        <f>V1048512</f>
        <v>GESTIÓN_DE_DOCUMENTOS</v>
      </c>
      <c r="AC1048529" s="192" t="str">
        <f>V1048541</f>
        <v>LABORATORIO_DE_METROOLOGIA_DE_VARIABLES_ELECTRICAS</v>
      </c>
      <c r="AE1048529" s="192" t="str">
        <f>$V$1048530</f>
        <v>FACULTAD_TECNOLOGÍA</v>
      </c>
    </row>
    <row r="1048530" spans="1:31" ht="27" x14ac:dyDescent="0.2">
      <c r="A1048530" s="193" t="s">
        <v>185</v>
      </c>
      <c r="B1048530" s="193" t="s">
        <v>407</v>
      </c>
      <c r="C1048530" s="200" t="s">
        <v>34</v>
      </c>
      <c r="D1048530" s="200" t="s">
        <v>39</v>
      </c>
      <c r="F1048530" s="196" t="s">
        <v>181</v>
      </c>
      <c r="G1048530" s="202" t="s">
        <v>258</v>
      </c>
      <c r="H1048530" s="197" t="s">
        <v>22</v>
      </c>
      <c r="I1048530" s="197" t="s">
        <v>60</v>
      </c>
      <c r="J1048530" s="197"/>
      <c r="L1048530" s="197" t="s">
        <v>117</v>
      </c>
      <c r="M1048530" s="197" t="s">
        <v>114</v>
      </c>
      <c r="N1048530" s="197" t="s">
        <v>119</v>
      </c>
      <c r="Q1048530" s="197" t="s">
        <v>62</v>
      </c>
      <c r="R1048530" s="197" t="s">
        <v>89</v>
      </c>
      <c r="S1048530" s="197" t="s">
        <v>90</v>
      </c>
      <c r="T1048530" s="197" t="s">
        <v>91</v>
      </c>
      <c r="U1048530" s="192" t="s">
        <v>222</v>
      </c>
      <c r="V1048530" s="198" t="s">
        <v>244</v>
      </c>
      <c r="W1048530" s="198"/>
      <c r="X1048530" s="198"/>
      <c r="AC1048530" s="192" t="str">
        <f>V1048542</f>
        <v>ORGANISMO_CERTIFICADOR_DE_SISTEMAS_DE_GESTIÓN_QLCT</v>
      </c>
      <c r="AE1048530" s="192" t="str">
        <f>$V$1048528</f>
        <v>FACULTAD_INGENIERÍA_INDUSTRIAL</v>
      </c>
    </row>
    <row r="1048531" spans="1:31" ht="27" x14ac:dyDescent="0.2">
      <c r="C1048531" s="200" t="s">
        <v>304</v>
      </c>
      <c r="D1048531" s="200" t="s">
        <v>303</v>
      </c>
      <c r="F1048531" s="196" t="s">
        <v>201</v>
      </c>
      <c r="G1048531" s="202" t="s">
        <v>259</v>
      </c>
      <c r="H1048531" s="196" t="s">
        <v>176</v>
      </c>
      <c r="I1048531" s="196" t="s">
        <v>117</v>
      </c>
      <c r="K1048531" s="197" t="s">
        <v>121</v>
      </c>
      <c r="L1048531" s="196" t="s">
        <v>166</v>
      </c>
      <c r="M1048531" s="196" t="s">
        <v>166</v>
      </c>
      <c r="N1048531" s="196" t="s">
        <v>166</v>
      </c>
      <c r="Q1048531" s="196" t="s">
        <v>179</v>
      </c>
      <c r="R1048531" s="196" t="s">
        <v>92</v>
      </c>
      <c r="S1048531" s="196" t="s">
        <v>93</v>
      </c>
      <c r="T1048531" s="196" t="s">
        <v>94</v>
      </c>
      <c r="U1048531" s="192" t="s">
        <v>223</v>
      </c>
      <c r="V1048531" s="199" t="s">
        <v>251</v>
      </c>
      <c r="W1048531" s="199"/>
      <c r="X1048531" s="199"/>
      <c r="AC1048531" s="192" t="str">
        <f>V1048543</f>
        <v>LABORATORIO_QUÍMICA_AMBIENTAL</v>
      </c>
      <c r="AE1048531" s="192" t="str">
        <f>$V$1048529</f>
        <v>FACULTAD_INGENIERÍA_MECÁNICA</v>
      </c>
    </row>
    <row r="1048532" spans="1:31" ht="27" x14ac:dyDescent="0.2">
      <c r="C1048532" s="200" t="s">
        <v>33</v>
      </c>
      <c r="D1048532" s="200" t="s">
        <v>38</v>
      </c>
      <c r="F1048532" s="196" t="s">
        <v>205</v>
      </c>
      <c r="G1048532" s="202" t="s">
        <v>260</v>
      </c>
      <c r="H1048532" s="196" t="s">
        <v>177</v>
      </c>
      <c r="I1048532" s="196" t="s">
        <v>118</v>
      </c>
      <c r="K1048532" s="196" t="s">
        <v>166</v>
      </c>
      <c r="L1048532" s="196" t="s">
        <v>171</v>
      </c>
      <c r="M1048532" s="196" t="s">
        <v>171</v>
      </c>
      <c r="N1048532" s="196" t="s">
        <v>171</v>
      </c>
      <c r="Q1048532" s="196" t="s">
        <v>90</v>
      </c>
      <c r="S1048532" s="196" t="s">
        <v>95</v>
      </c>
      <c r="T1048532" s="196" t="s">
        <v>93</v>
      </c>
      <c r="U1048532" s="192" t="s">
        <v>224</v>
      </c>
      <c r="V1048532" s="199" t="s">
        <v>250</v>
      </c>
      <c r="W1048532" s="199"/>
      <c r="X1048532" s="199"/>
      <c r="AC1048532" s="192" t="str">
        <f>V1048544</f>
        <v>GRUPO_INVESTIGACIÓN_AGUAS_SANEAMIENTO</v>
      </c>
      <c r="AE1048532" s="192" t="str">
        <f>$V$1048527</f>
        <v>FACULTAD_INGENIERÍAS</v>
      </c>
    </row>
    <row r="1048533" spans="1:31" ht="27" x14ac:dyDescent="0.2">
      <c r="C1048533" s="200" t="s">
        <v>32</v>
      </c>
      <c r="D1048533" s="200" t="s">
        <v>37</v>
      </c>
      <c r="F1048533" s="196" t="s">
        <v>198</v>
      </c>
      <c r="G1048533" s="201" t="s">
        <v>261</v>
      </c>
      <c r="H1048533" s="196" t="s">
        <v>113</v>
      </c>
      <c r="I1048533" s="196" t="s">
        <v>114</v>
      </c>
      <c r="K1048533" s="196" t="s">
        <v>171</v>
      </c>
      <c r="L1048533" s="196" t="s">
        <v>167</v>
      </c>
      <c r="M1048533" s="196" t="s">
        <v>167</v>
      </c>
      <c r="N1048533" s="196" t="s">
        <v>167</v>
      </c>
      <c r="Q1048533" s="196" t="s">
        <v>91</v>
      </c>
      <c r="S1048533" s="196" t="s">
        <v>96</v>
      </c>
      <c r="T1048533" s="196" t="s">
        <v>95</v>
      </c>
      <c r="U1048533" s="192" t="s">
        <v>225</v>
      </c>
      <c r="V1048533" s="198" t="s">
        <v>245</v>
      </c>
      <c r="W1048533" s="198"/>
      <c r="X1048533" s="198"/>
      <c r="AE1048533" s="192" t="str">
        <f>$V$1048534</f>
        <v>FACULTAD_CIENCIAS_BÁSICAS</v>
      </c>
    </row>
    <row r="1048534" spans="1:31" ht="36" x14ac:dyDescent="0.2">
      <c r="C1048534" s="200" t="s">
        <v>31</v>
      </c>
      <c r="D1048534" s="200" t="s">
        <v>302</v>
      </c>
      <c r="F1048534" s="196" t="s">
        <v>202</v>
      </c>
      <c r="G1048534" s="201" t="s">
        <v>265</v>
      </c>
      <c r="H1048534" s="196" t="s">
        <v>178</v>
      </c>
      <c r="I1048534" s="196" t="s">
        <v>119</v>
      </c>
      <c r="K1048534" s="196" t="s">
        <v>167</v>
      </c>
      <c r="L1048534" s="196" t="s">
        <v>172</v>
      </c>
      <c r="M1048534" s="196" t="s">
        <v>172</v>
      </c>
      <c r="N1048534" s="196" t="s">
        <v>172</v>
      </c>
      <c r="T1048534" s="196" t="s">
        <v>96</v>
      </c>
      <c r="U1048534" s="192" t="s">
        <v>226</v>
      </c>
      <c r="V1048534" s="198" t="s">
        <v>246</v>
      </c>
      <c r="W1048534" s="198"/>
      <c r="X1048534" s="198"/>
      <c r="AE1048534" s="192" t="str">
        <f>$V$1048532</f>
        <v>FACULTAD_CIENCIAS_AGRARIAS_AGROINDUSTRIA</v>
      </c>
    </row>
    <row r="1048535" spans="1:31" ht="38.25" x14ac:dyDescent="0.2">
      <c r="F1048535" s="196" t="s">
        <v>203</v>
      </c>
      <c r="G1048535" s="201" t="s">
        <v>266</v>
      </c>
      <c r="H1048535" s="196" t="s">
        <v>146</v>
      </c>
      <c r="I1048535" s="196" t="s">
        <v>120</v>
      </c>
      <c r="K1048535" s="196" t="s">
        <v>172</v>
      </c>
      <c r="L1048535" s="196" t="s">
        <v>168</v>
      </c>
      <c r="M1048535" s="196" t="s">
        <v>168</v>
      </c>
      <c r="N1048535" s="196" t="s">
        <v>168</v>
      </c>
      <c r="U1048535" s="192" t="s">
        <v>384</v>
      </c>
      <c r="V1048535" s="198" t="s">
        <v>247</v>
      </c>
      <c r="W1048535" s="198"/>
      <c r="X1048535" s="198"/>
    </row>
    <row r="1048536" spans="1:31" ht="25.5" x14ac:dyDescent="0.2">
      <c r="F1048536" s="196" t="s">
        <v>182</v>
      </c>
      <c r="G1048536" s="201" t="s">
        <v>264</v>
      </c>
      <c r="I1048536" s="196" t="s">
        <v>121</v>
      </c>
      <c r="K1048536" s="196" t="s">
        <v>168</v>
      </c>
      <c r="L1048536" s="197" t="s">
        <v>169</v>
      </c>
      <c r="U1048536" s="192" t="s">
        <v>227</v>
      </c>
      <c r="V1048536" s="198" t="s">
        <v>386</v>
      </c>
      <c r="W1048536" s="198"/>
      <c r="X1048536" s="198"/>
    </row>
    <row r="1048537" spans="1:31" ht="27" x14ac:dyDescent="0.2">
      <c r="F1048537" s="196" t="s">
        <v>183</v>
      </c>
      <c r="G1048537" s="201" t="s">
        <v>262</v>
      </c>
      <c r="I1048537" s="196" t="s">
        <v>175</v>
      </c>
      <c r="J1048537" s="197"/>
      <c r="L1048537" s="196" t="s">
        <v>166</v>
      </c>
      <c r="M1048537" s="197" t="s">
        <v>40</v>
      </c>
      <c r="N1048537" s="197" t="s">
        <v>123</v>
      </c>
      <c r="U1048537" s="192" t="s">
        <v>385</v>
      </c>
      <c r="V1048537" s="198" t="s">
        <v>387</v>
      </c>
      <c r="W1048537" s="198"/>
      <c r="X1048537" s="198"/>
    </row>
    <row r="1048538" spans="1:31" ht="25.5" x14ac:dyDescent="0.2">
      <c r="F1048538" s="196" t="s">
        <v>195</v>
      </c>
      <c r="G1048538" s="201" t="s">
        <v>263</v>
      </c>
      <c r="I1048538" s="196" t="s">
        <v>123</v>
      </c>
      <c r="L1048538" s="196" t="s">
        <v>171</v>
      </c>
      <c r="M1048538" s="196" t="s">
        <v>166</v>
      </c>
      <c r="N1048538" s="196" t="s">
        <v>166</v>
      </c>
      <c r="U1048538" s="192" t="s">
        <v>394</v>
      </c>
      <c r="V1048538" s="198" t="s">
        <v>388</v>
      </c>
      <c r="W1048538" s="198"/>
      <c r="X1048538" s="198"/>
    </row>
    <row r="1048539" spans="1:31" ht="33.75" x14ac:dyDescent="0.2">
      <c r="I1048539" s="196" t="s">
        <v>170</v>
      </c>
      <c r="K1048539" s="196" t="s">
        <v>166</v>
      </c>
      <c r="L1048539" s="196" t="s">
        <v>167</v>
      </c>
      <c r="M1048539" s="196" t="s">
        <v>171</v>
      </c>
      <c r="N1048539" s="196" t="s">
        <v>171</v>
      </c>
      <c r="U1048539" s="192" t="s">
        <v>395</v>
      </c>
      <c r="V1048539" s="198" t="s">
        <v>389</v>
      </c>
      <c r="W1048539" s="198"/>
      <c r="X1048539" s="198"/>
    </row>
    <row r="1048540" spans="1:31" ht="27" x14ac:dyDescent="0.2">
      <c r="F1048540" s="197" t="s">
        <v>185</v>
      </c>
      <c r="G1048540" s="197"/>
      <c r="I1048540" s="196" t="s">
        <v>174</v>
      </c>
      <c r="K1048540" s="196" t="s">
        <v>171</v>
      </c>
      <c r="L1048540" s="196" t="s">
        <v>172</v>
      </c>
      <c r="M1048540" s="196" t="s">
        <v>167</v>
      </c>
      <c r="N1048540" s="196" t="s">
        <v>167</v>
      </c>
      <c r="U1048540" s="192" t="s">
        <v>393</v>
      </c>
      <c r="V1048540" s="198" t="s">
        <v>390</v>
      </c>
      <c r="W1048540" s="198"/>
      <c r="X1048540" s="198"/>
    </row>
    <row r="1048541" spans="1:31" ht="25.5" x14ac:dyDescent="0.2">
      <c r="F1048541" s="196" t="s">
        <v>194</v>
      </c>
      <c r="G1048541" s="203" t="s">
        <v>268</v>
      </c>
      <c r="I1048541" s="196" t="s">
        <v>125</v>
      </c>
      <c r="K1048541" s="196" t="s">
        <v>167</v>
      </c>
      <c r="L1048541" s="196" t="s">
        <v>168</v>
      </c>
      <c r="M1048541" s="196" t="s">
        <v>172</v>
      </c>
      <c r="N1048541" s="196" t="s">
        <v>172</v>
      </c>
      <c r="U1048541" s="192" t="s">
        <v>392</v>
      </c>
      <c r="V1048541" s="198" t="s">
        <v>391</v>
      </c>
      <c r="W1048541" s="198"/>
      <c r="X1048541" s="198"/>
    </row>
    <row r="1048542" spans="1:31" ht="38.25" x14ac:dyDescent="0.25">
      <c r="F1048542" s="196" t="s">
        <v>199</v>
      </c>
      <c r="G1048542" s="204" t="s">
        <v>270</v>
      </c>
      <c r="I1048542" s="196" t="s">
        <v>173</v>
      </c>
      <c r="K1048542" s="196" t="s">
        <v>172</v>
      </c>
      <c r="M1048542" s="196" t="s">
        <v>168</v>
      </c>
      <c r="N1048542" s="196" t="s">
        <v>168</v>
      </c>
      <c r="U1048542" s="192" t="s">
        <v>228</v>
      </c>
      <c r="V1048542" s="198" t="s">
        <v>397</v>
      </c>
      <c r="W1048542" s="198"/>
      <c r="X1048542" s="198"/>
    </row>
    <row r="1048543" spans="1:31" ht="25.5" x14ac:dyDescent="0.25">
      <c r="F1048543" s="196" t="s">
        <v>195</v>
      </c>
      <c r="G1048543" s="204" t="s">
        <v>269</v>
      </c>
      <c r="K1048543" s="196" t="s">
        <v>168</v>
      </c>
      <c r="U1048543" s="192" t="s">
        <v>396</v>
      </c>
      <c r="V1048543" s="198" t="s">
        <v>399</v>
      </c>
      <c r="W1048543" s="198"/>
      <c r="X1048543" s="198"/>
    </row>
    <row r="1048544" spans="1:31" ht="25.5" x14ac:dyDescent="0.2">
      <c r="F1048544" s="196" t="s">
        <v>182</v>
      </c>
      <c r="G1048544" s="203" t="s">
        <v>271</v>
      </c>
      <c r="H1048544" s="205"/>
      <c r="J1048544" s="197"/>
      <c r="K1048544" s="197" t="s">
        <v>170</v>
      </c>
      <c r="L1048544" s="197" t="s">
        <v>174</v>
      </c>
      <c r="M1048544" s="197" t="s">
        <v>125</v>
      </c>
      <c r="N1048544" s="197" t="s">
        <v>120</v>
      </c>
      <c r="U1048544" s="192" t="s">
        <v>398</v>
      </c>
      <c r="V1048544" s="198" t="s">
        <v>400</v>
      </c>
      <c r="W1048544" s="198"/>
      <c r="X1048544" s="198"/>
    </row>
    <row r="1048545" spans="3:33" ht="25.5" x14ac:dyDescent="0.2">
      <c r="F1048545" s="196" t="s">
        <v>196</v>
      </c>
      <c r="G1048545" s="203" t="s">
        <v>272</v>
      </c>
      <c r="H1048545" s="205"/>
      <c r="K1048545" s="196" t="s">
        <v>166</v>
      </c>
      <c r="L1048545" s="196" t="s">
        <v>166</v>
      </c>
      <c r="M1048545" s="193" t="s">
        <v>166</v>
      </c>
      <c r="N1048545" s="196" t="s">
        <v>166</v>
      </c>
      <c r="U1048545" s="192" t="s">
        <v>187</v>
      </c>
      <c r="V1048545" s="198" t="s">
        <v>249</v>
      </c>
      <c r="W1048545" s="198"/>
      <c r="X1048545" s="198"/>
    </row>
    <row r="1048546" spans="3:33" ht="25.5" x14ac:dyDescent="0.2">
      <c r="F1048546" s="196" t="s">
        <v>197</v>
      </c>
      <c r="G1048546" s="203" t="s">
        <v>273</v>
      </c>
      <c r="H1048546" s="205"/>
      <c r="K1048546" s="196" t="s">
        <v>171</v>
      </c>
      <c r="L1048546" s="196" t="s">
        <v>171</v>
      </c>
      <c r="M1048546" s="196" t="s">
        <v>171</v>
      </c>
      <c r="N1048546" s="196" t="s">
        <v>171</v>
      </c>
      <c r="O1048546" s="197" t="s">
        <v>173</v>
      </c>
      <c r="V1048546" s="198"/>
      <c r="W1048546" s="198"/>
      <c r="X1048546" s="198"/>
    </row>
    <row r="1048547" spans="3:33" ht="25.5" x14ac:dyDescent="0.2">
      <c r="F1048547" s="196" t="s">
        <v>198</v>
      </c>
      <c r="G1048547" s="201" t="s">
        <v>267</v>
      </c>
      <c r="H1048547" s="205"/>
      <c r="K1048547" s="196" t="s">
        <v>167</v>
      </c>
      <c r="L1048547" s="196" t="s">
        <v>167</v>
      </c>
      <c r="M1048547" s="196" t="s">
        <v>167</v>
      </c>
      <c r="N1048547" s="196" t="s">
        <v>167</v>
      </c>
      <c r="O1048547" s="196" t="s">
        <v>166</v>
      </c>
      <c r="V1048547" s="198" t="s">
        <v>403</v>
      </c>
      <c r="W1048547" s="198"/>
      <c r="X1048547" s="198"/>
    </row>
    <row r="1048548" spans="3:33" ht="25.5" x14ac:dyDescent="0.2">
      <c r="H1048548" s="205"/>
      <c r="L1048548" s="196" t="s">
        <v>172</v>
      </c>
      <c r="M1048548" s="196" t="s">
        <v>172</v>
      </c>
      <c r="N1048548" s="196" t="s">
        <v>172</v>
      </c>
      <c r="O1048548" s="196" t="s">
        <v>171</v>
      </c>
      <c r="V1048548" s="198" t="s">
        <v>404</v>
      </c>
      <c r="W1048548" s="198"/>
      <c r="X1048548" s="198"/>
    </row>
    <row r="1048549" spans="3:33" ht="15" x14ac:dyDescent="0.2">
      <c r="H1048549" s="205"/>
      <c r="L1048549" s="196" t="s">
        <v>168</v>
      </c>
      <c r="M1048549" s="196" t="s">
        <v>168</v>
      </c>
      <c r="N1048549" s="196" t="s">
        <v>168</v>
      </c>
      <c r="O1048549" s="196" t="s">
        <v>167</v>
      </c>
    </row>
    <row r="1048554" spans="3:33" x14ac:dyDescent="0.2">
      <c r="C1048554" s="196"/>
      <c r="D1048554" s="196"/>
      <c r="E1048554" s="196"/>
      <c r="I1048554" s="193"/>
      <c r="J1048554" s="193"/>
      <c r="K1048554" s="193"/>
      <c r="L1048554" s="193"/>
      <c r="M1048554" s="193"/>
      <c r="N1048554" s="193"/>
      <c r="O1048554" s="193"/>
      <c r="P1048554" s="193"/>
      <c r="Q1048554" s="193"/>
      <c r="R1048554" s="193"/>
      <c r="S1048554" s="193"/>
      <c r="T1048554" s="193"/>
      <c r="U1048554" s="193"/>
      <c r="V1048554" s="193"/>
      <c r="W1048554" s="193"/>
      <c r="X1048554" s="193"/>
      <c r="Y1048554" s="193"/>
      <c r="Z1048554" s="193"/>
      <c r="AA1048554" s="193"/>
      <c r="AB1048554" s="193"/>
      <c r="AC1048554" s="193"/>
      <c r="AD1048554" s="193"/>
      <c r="AE1048554" s="193"/>
      <c r="AF1048554" s="193"/>
      <c r="AG1048554" s="193"/>
    </row>
    <row r="1048555" spans="3:33" ht="24" x14ac:dyDescent="0.2">
      <c r="C1048555" s="196"/>
      <c r="D1048555" s="196"/>
      <c r="E1048555" s="196"/>
      <c r="I1048555" s="193"/>
      <c r="J1048555" s="193"/>
      <c r="K1048555" s="193"/>
      <c r="L1048555" s="193"/>
      <c r="M1048555" s="193"/>
      <c r="N1048555" s="193"/>
      <c r="O1048555" s="193"/>
      <c r="P1048555" s="193"/>
      <c r="Q1048555" s="193"/>
      <c r="R1048555" s="193"/>
      <c r="S1048555" s="193"/>
      <c r="T1048555" s="193"/>
      <c r="U1048555" s="193"/>
      <c r="V1048555" s="193" t="s">
        <v>445</v>
      </c>
      <c r="W1048555" s="193" t="s">
        <v>446</v>
      </c>
      <c r="X1048555" s="193" t="s">
        <v>447</v>
      </c>
      <c r="Y1048555" s="193" t="s">
        <v>448</v>
      </c>
      <c r="Z1048555" s="193"/>
      <c r="AA1048555" s="193"/>
      <c r="AB1048555" s="193"/>
      <c r="AC1048555" s="193"/>
      <c r="AD1048555" s="193"/>
      <c r="AE1048555" s="193"/>
      <c r="AF1048555" s="193"/>
      <c r="AG1048555" s="193"/>
    </row>
    <row r="1048556" spans="3:33" ht="24" x14ac:dyDescent="0.2">
      <c r="C1048556" s="196"/>
      <c r="D1048556" s="196"/>
      <c r="E1048556" s="196"/>
      <c r="I1048556" s="193"/>
      <c r="J1048556" s="193"/>
      <c r="K1048556" s="193"/>
      <c r="L1048556" s="193"/>
      <c r="M1048556" s="193"/>
      <c r="N1048556" s="193"/>
      <c r="O1048556" s="193"/>
      <c r="P1048556" s="193"/>
      <c r="Q1048556" s="193"/>
      <c r="R1048556" s="193"/>
      <c r="S1048556" s="193"/>
      <c r="T1048556" s="193"/>
      <c r="U1048556" s="193"/>
      <c r="V1048556" s="193" t="s">
        <v>446</v>
      </c>
      <c r="W1048556" s="193" t="s">
        <v>449</v>
      </c>
      <c r="X1048556" s="193" t="s">
        <v>450</v>
      </c>
      <c r="Y1048556" s="193" t="s">
        <v>451</v>
      </c>
      <c r="Z1048556" s="193"/>
      <c r="AA1048556" s="193"/>
      <c r="AB1048556" s="193"/>
      <c r="AC1048556" s="193"/>
      <c r="AD1048556" s="193"/>
      <c r="AE1048556" s="193"/>
      <c r="AF1048556" s="193"/>
      <c r="AG1048556" s="193"/>
    </row>
    <row r="1048557" spans="3:33" x14ac:dyDescent="0.2">
      <c r="C1048557" s="196"/>
      <c r="D1048557" s="196"/>
      <c r="E1048557" s="196"/>
      <c r="I1048557" s="193"/>
      <c r="J1048557" s="193"/>
      <c r="K1048557" s="193"/>
      <c r="L1048557" s="193"/>
      <c r="M1048557" s="193"/>
      <c r="N1048557" s="193"/>
      <c r="O1048557" s="193"/>
      <c r="P1048557" s="193"/>
      <c r="Q1048557" s="193"/>
      <c r="R1048557" s="193"/>
      <c r="S1048557" s="193"/>
      <c r="T1048557" s="193"/>
      <c r="U1048557" s="193"/>
      <c r="V1048557" s="193" t="s">
        <v>447</v>
      </c>
      <c r="W1048557" s="193" t="s">
        <v>451</v>
      </c>
      <c r="X1048557" s="193"/>
      <c r="Y1048557" s="193"/>
      <c r="Z1048557" s="193"/>
      <c r="AA1048557" s="193"/>
      <c r="AB1048557" s="193"/>
      <c r="AC1048557" s="193"/>
      <c r="AD1048557" s="193"/>
      <c r="AE1048557" s="193"/>
      <c r="AF1048557" s="193"/>
      <c r="AG1048557" s="193"/>
    </row>
    <row r="1048558" spans="3:33" x14ac:dyDescent="0.2">
      <c r="C1048558" s="196"/>
      <c r="D1048558" s="196"/>
      <c r="E1048558" s="196"/>
      <c r="I1048558" s="193"/>
      <c r="J1048558" s="193"/>
      <c r="K1048558" s="193"/>
      <c r="L1048558" s="193"/>
      <c r="M1048558" s="193"/>
      <c r="N1048558" s="193"/>
      <c r="O1048558" s="193"/>
      <c r="P1048558" s="193"/>
      <c r="Q1048558" s="193"/>
      <c r="R1048558" s="193"/>
      <c r="S1048558" s="193"/>
      <c r="T1048558" s="193"/>
      <c r="U1048558" s="193"/>
      <c r="V1048558" s="193" t="s">
        <v>448</v>
      </c>
      <c r="W1048558" s="193"/>
      <c r="X1048558" s="193"/>
      <c r="Y1048558" s="193"/>
      <c r="Z1048558" s="193"/>
      <c r="AA1048558" s="193"/>
      <c r="AB1048558" s="193"/>
      <c r="AC1048558" s="193"/>
      <c r="AD1048558" s="193"/>
      <c r="AE1048558" s="193"/>
      <c r="AF1048558" s="193"/>
      <c r="AG1048558" s="193"/>
    </row>
    <row r="1048559" spans="3:33" x14ac:dyDescent="0.2">
      <c r="C1048559" s="196"/>
      <c r="D1048559" s="196"/>
      <c r="E1048559" s="196"/>
      <c r="I1048559" s="193"/>
      <c r="J1048559" s="193"/>
      <c r="K1048559" s="193"/>
      <c r="L1048559" s="193"/>
      <c r="M1048559" s="193"/>
      <c r="N1048559" s="193"/>
      <c r="O1048559" s="193"/>
      <c r="P1048559" s="193"/>
      <c r="Q1048559" s="193"/>
      <c r="R1048559" s="193"/>
      <c r="S1048559" s="193"/>
      <c r="T1048559" s="193"/>
      <c r="U1048559" s="193"/>
      <c r="V1048559" s="193"/>
      <c r="W1048559" s="193"/>
      <c r="X1048559" s="193"/>
      <c r="Y1048559" s="193"/>
      <c r="Z1048559" s="193"/>
      <c r="AA1048559" s="193"/>
      <c r="AB1048559" s="193"/>
      <c r="AC1048559" s="193"/>
      <c r="AD1048559" s="193"/>
      <c r="AE1048559" s="193"/>
      <c r="AF1048559" s="193"/>
      <c r="AG1048559" s="193"/>
    </row>
    <row r="1048560" spans="3:33" x14ac:dyDescent="0.2">
      <c r="C1048560" s="196"/>
      <c r="D1048560" s="196"/>
      <c r="E1048560" s="196"/>
      <c r="I1048560" s="193"/>
      <c r="J1048560" s="193"/>
      <c r="K1048560" s="193"/>
      <c r="L1048560" s="193"/>
      <c r="M1048560" s="193"/>
      <c r="N1048560" s="193"/>
      <c r="O1048560" s="193"/>
      <c r="P1048560" s="193"/>
      <c r="Q1048560" s="193"/>
      <c r="R1048560" s="193"/>
      <c r="S1048560" s="193"/>
      <c r="T1048560" s="193"/>
      <c r="U1048560" s="193"/>
      <c r="V1048560" s="193"/>
      <c r="W1048560" s="193"/>
      <c r="X1048560" s="193"/>
      <c r="Y1048560" s="193"/>
      <c r="Z1048560" s="193"/>
      <c r="AA1048560" s="193"/>
      <c r="AB1048560" s="193"/>
      <c r="AC1048560" s="193"/>
      <c r="AD1048560" s="193"/>
      <c r="AE1048560" s="193"/>
      <c r="AF1048560" s="193"/>
      <c r="AG1048560" s="193"/>
    </row>
    <row r="1048561" spans="3:33" x14ac:dyDescent="0.2">
      <c r="C1048561" s="196"/>
      <c r="D1048561" s="196"/>
      <c r="E1048561" s="196"/>
      <c r="I1048561" s="193"/>
      <c r="J1048561" s="193"/>
      <c r="K1048561" s="193"/>
      <c r="L1048561" s="193"/>
      <c r="M1048561" s="193"/>
      <c r="N1048561" s="193"/>
      <c r="O1048561" s="193"/>
      <c r="P1048561" s="193"/>
      <c r="Q1048561" s="193"/>
      <c r="R1048561" s="193"/>
      <c r="S1048561" s="193"/>
      <c r="T1048561" s="193"/>
      <c r="U1048561" s="193"/>
      <c r="V1048561" s="193"/>
      <c r="W1048561" s="193"/>
      <c r="X1048561" s="193"/>
      <c r="Y1048561" s="193"/>
      <c r="Z1048561" s="193"/>
      <c r="AA1048561" s="193"/>
      <c r="AB1048561" s="193"/>
      <c r="AC1048561" s="193"/>
      <c r="AD1048561" s="193"/>
      <c r="AE1048561" s="193"/>
      <c r="AF1048561" s="193"/>
      <c r="AG1048561" s="193"/>
    </row>
    <row r="1048562" spans="3:33" x14ac:dyDescent="0.2">
      <c r="C1048562" s="196"/>
      <c r="D1048562" s="196"/>
      <c r="E1048562" s="196"/>
      <c r="I1048562" s="193"/>
      <c r="J1048562" s="193"/>
      <c r="K1048562" s="193"/>
      <c r="L1048562" s="193"/>
      <c r="M1048562" s="193"/>
      <c r="N1048562" s="193"/>
      <c r="O1048562" s="193"/>
      <c r="P1048562" s="193"/>
      <c r="Q1048562" s="193"/>
      <c r="R1048562" s="193"/>
      <c r="S1048562" s="193"/>
      <c r="T1048562" s="193"/>
      <c r="U1048562" s="193"/>
      <c r="V1048562" s="193"/>
      <c r="W1048562" s="193"/>
      <c r="X1048562" s="193"/>
      <c r="Y1048562" s="193"/>
      <c r="Z1048562" s="193"/>
      <c r="AA1048562" s="193"/>
      <c r="AB1048562" s="193"/>
      <c r="AC1048562" s="193"/>
      <c r="AD1048562" s="193"/>
      <c r="AE1048562" s="193"/>
      <c r="AF1048562" s="193"/>
      <c r="AG1048562" s="193"/>
    </row>
  </sheetData>
  <sheetProtection formatRows="0" insertRows="0" deleteRows="0" selectLockedCells="1"/>
  <mergeCells count="550">
    <mergeCell ref="B93:B95"/>
    <mergeCell ref="F93:F95"/>
    <mergeCell ref="G93:G95"/>
    <mergeCell ref="H93:H95"/>
    <mergeCell ref="I93:I95"/>
    <mergeCell ref="B96:B98"/>
    <mergeCell ref="F96:F98"/>
    <mergeCell ref="G96:G98"/>
    <mergeCell ref="H96:H98"/>
    <mergeCell ref="I96:I98"/>
    <mergeCell ref="B87:B89"/>
    <mergeCell ref="F87:F89"/>
    <mergeCell ref="G87:G89"/>
    <mergeCell ref="H87:H89"/>
    <mergeCell ref="I87:I89"/>
    <mergeCell ref="B90:B92"/>
    <mergeCell ref="F90:F92"/>
    <mergeCell ref="G90:G92"/>
    <mergeCell ref="H90:H92"/>
    <mergeCell ref="I90:I92"/>
    <mergeCell ref="H78:H80"/>
    <mergeCell ref="I78:I80"/>
    <mergeCell ref="B81:B83"/>
    <mergeCell ref="F81:F83"/>
    <mergeCell ref="G81:G83"/>
    <mergeCell ref="H81:H83"/>
    <mergeCell ref="I81:I83"/>
    <mergeCell ref="B84:B86"/>
    <mergeCell ref="F84:F86"/>
    <mergeCell ref="G84:G86"/>
    <mergeCell ref="H84:H86"/>
    <mergeCell ref="I84:I86"/>
    <mergeCell ref="AC24:AC26"/>
    <mergeCell ref="L15:L17"/>
    <mergeCell ref="AC18:AC20"/>
    <mergeCell ref="V15:V17"/>
    <mergeCell ref="AC15:AC17"/>
    <mergeCell ref="U15:U17"/>
    <mergeCell ref="AC21:AC23"/>
    <mergeCell ref="U24:U26"/>
    <mergeCell ref="V24:V26"/>
    <mergeCell ref="L21:L23"/>
    <mergeCell ref="U18:U20"/>
    <mergeCell ref="N24:N26"/>
    <mergeCell ref="N15:N17"/>
    <mergeCell ref="N18:N20"/>
    <mergeCell ref="N21:N23"/>
    <mergeCell ref="Q18:Q20"/>
    <mergeCell ref="L18:L20"/>
    <mergeCell ref="V21:V23"/>
    <mergeCell ref="W21:W23"/>
    <mergeCell ref="X21:X23"/>
    <mergeCell ref="W24:W26"/>
    <mergeCell ref="X24:X26"/>
    <mergeCell ref="W15:W17"/>
    <mergeCell ref="X15:X17"/>
    <mergeCell ref="AC12:AC14"/>
    <mergeCell ref="V12:V14"/>
    <mergeCell ref="L12:L14"/>
    <mergeCell ref="M12:M14"/>
    <mergeCell ref="W7:X7"/>
    <mergeCell ref="K12:K14"/>
    <mergeCell ref="K15:K17"/>
    <mergeCell ref="AC9:AC11"/>
    <mergeCell ref="V7:V8"/>
    <mergeCell ref="J7:N7"/>
    <mergeCell ref="J12:J14"/>
    <mergeCell ref="O7:U7"/>
    <mergeCell ref="J9:J11"/>
    <mergeCell ref="L9:L11"/>
    <mergeCell ref="N9:N11"/>
    <mergeCell ref="O8:Q8"/>
    <mergeCell ref="Q9:Q11"/>
    <mergeCell ref="K9:K11"/>
    <mergeCell ref="M9:M11"/>
    <mergeCell ref="U12:U14"/>
    <mergeCell ref="N12:N14"/>
    <mergeCell ref="Y7:AB7"/>
    <mergeCell ref="W9:W11"/>
    <mergeCell ref="X9:X11"/>
    <mergeCell ref="A5:F5"/>
    <mergeCell ref="F18:F20"/>
    <mergeCell ref="F15:F17"/>
    <mergeCell ref="K24:K26"/>
    <mergeCell ref="M21:M23"/>
    <mergeCell ref="J18:J20"/>
    <mergeCell ref="J21:J23"/>
    <mergeCell ref="H12:H14"/>
    <mergeCell ref="Q12:Q14"/>
    <mergeCell ref="I9:I11"/>
    <mergeCell ref="I24:I26"/>
    <mergeCell ref="A6:G6"/>
    <mergeCell ref="A9:A11"/>
    <mergeCell ref="F9:F11"/>
    <mergeCell ref="G9:G11"/>
    <mergeCell ref="G15:G17"/>
    <mergeCell ref="G18:G20"/>
    <mergeCell ref="A7:A8"/>
    <mergeCell ref="F24:F26"/>
    <mergeCell ref="G24:G26"/>
    <mergeCell ref="H24:H26"/>
    <mergeCell ref="M24:M26"/>
    <mergeCell ref="Q24:Q26"/>
    <mergeCell ref="A12:A14"/>
    <mergeCell ref="V1:V4"/>
    <mergeCell ref="U9:U11"/>
    <mergeCell ref="V9:V11"/>
    <mergeCell ref="H2:U2"/>
    <mergeCell ref="H3:U4"/>
    <mergeCell ref="V18:V20"/>
    <mergeCell ref="Q21:Q23"/>
    <mergeCell ref="Q15:Q17"/>
    <mergeCell ref="U21:U23"/>
    <mergeCell ref="M15:M17"/>
    <mergeCell ref="M18:M20"/>
    <mergeCell ref="H18:H20"/>
    <mergeCell ref="H9:H11"/>
    <mergeCell ref="I12:I14"/>
    <mergeCell ref="H6:AB6"/>
    <mergeCell ref="B7:I7"/>
    <mergeCell ref="B9:B11"/>
    <mergeCell ref="W12:W14"/>
    <mergeCell ref="X12:X14"/>
    <mergeCell ref="W18:W20"/>
    <mergeCell ref="X18:X20"/>
    <mergeCell ref="I5:R5"/>
    <mergeCell ref="S5:U5"/>
    <mergeCell ref="B12:B14"/>
    <mergeCell ref="K18:K20"/>
    <mergeCell ref="I15:I17"/>
    <mergeCell ref="J15:J17"/>
    <mergeCell ref="I21:I23"/>
    <mergeCell ref="K21:K23"/>
    <mergeCell ref="A24:A26"/>
    <mergeCell ref="H15:H17"/>
    <mergeCell ref="F12:F14"/>
    <mergeCell ref="G12:G14"/>
    <mergeCell ref="A21:A23"/>
    <mergeCell ref="A15:A17"/>
    <mergeCell ref="A18:A20"/>
    <mergeCell ref="H21:H23"/>
    <mergeCell ref="G21:G23"/>
    <mergeCell ref="F21:F23"/>
    <mergeCell ref="J24:J26"/>
    <mergeCell ref="B15:B17"/>
    <mergeCell ref="B18:B20"/>
    <mergeCell ref="B21:B23"/>
    <mergeCell ref="B24:B26"/>
    <mergeCell ref="L24:L26"/>
    <mergeCell ref="I18:I20"/>
    <mergeCell ref="V27:V29"/>
    <mergeCell ref="W27:W29"/>
    <mergeCell ref="X27:X29"/>
    <mergeCell ref="A30:A32"/>
    <mergeCell ref="F30:F32"/>
    <mergeCell ref="G30:G32"/>
    <mergeCell ref="H30:H32"/>
    <mergeCell ref="I30:I32"/>
    <mergeCell ref="J30:J32"/>
    <mergeCell ref="K30:K32"/>
    <mergeCell ref="L30:L32"/>
    <mergeCell ref="M30:M32"/>
    <mergeCell ref="N30:N32"/>
    <mergeCell ref="Q30:Q32"/>
    <mergeCell ref="U30:U32"/>
    <mergeCell ref="V30:V32"/>
    <mergeCell ref="W30:W32"/>
    <mergeCell ref="X30:X32"/>
    <mergeCell ref="A27:A29"/>
    <mergeCell ref="F27:F29"/>
    <mergeCell ref="G27:G29"/>
    <mergeCell ref="H27:H29"/>
    <mergeCell ref="I27:I29"/>
    <mergeCell ref="J27:J29"/>
    <mergeCell ref="H33:H35"/>
    <mergeCell ref="I33:I35"/>
    <mergeCell ref="J33:J35"/>
    <mergeCell ref="K33:K35"/>
    <mergeCell ref="L33:L35"/>
    <mergeCell ref="M33:M35"/>
    <mergeCell ref="N27:N29"/>
    <mergeCell ref="Q27:Q29"/>
    <mergeCell ref="U27:U29"/>
    <mergeCell ref="K27:K29"/>
    <mergeCell ref="L27:L29"/>
    <mergeCell ref="M27:M29"/>
    <mergeCell ref="N33:N35"/>
    <mergeCell ref="Q33:Q35"/>
    <mergeCell ref="U33:U35"/>
    <mergeCell ref="V33:V35"/>
    <mergeCell ref="W33:W35"/>
    <mergeCell ref="X33:X35"/>
    <mergeCell ref="A36:A38"/>
    <mergeCell ref="F36:F38"/>
    <mergeCell ref="G36:G38"/>
    <mergeCell ref="H36:H38"/>
    <mergeCell ref="I36:I38"/>
    <mergeCell ref="J36:J38"/>
    <mergeCell ref="K36:K38"/>
    <mergeCell ref="L36:L38"/>
    <mergeCell ref="M36:M38"/>
    <mergeCell ref="N36:N38"/>
    <mergeCell ref="Q36:Q38"/>
    <mergeCell ref="U36:U38"/>
    <mergeCell ref="V36:V38"/>
    <mergeCell ref="W36:W38"/>
    <mergeCell ref="X36:X38"/>
    <mergeCell ref="A33:A35"/>
    <mergeCell ref="F33:F35"/>
    <mergeCell ref="G33:G35"/>
    <mergeCell ref="V39:V41"/>
    <mergeCell ref="W39:W41"/>
    <mergeCell ref="X39:X41"/>
    <mergeCell ref="A42:A44"/>
    <mergeCell ref="F42:F44"/>
    <mergeCell ref="G42:G44"/>
    <mergeCell ref="H42:H44"/>
    <mergeCell ref="I42:I44"/>
    <mergeCell ref="J42:J44"/>
    <mergeCell ref="K42:K44"/>
    <mergeCell ref="L42:L44"/>
    <mergeCell ref="M42:M44"/>
    <mergeCell ref="N42:N44"/>
    <mergeCell ref="Q42:Q44"/>
    <mergeCell ref="U42:U44"/>
    <mergeCell ref="V42:V44"/>
    <mergeCell ref="W42:W44"/>
    <mergeCell ref="X42:X44"/>
    <mergeCell ref="A39:A41"/>
    <mergeCell ref="F39:F41"/>
    <mergeCell ref="G39:G41"/>
    <mergeCell ref="H39:H41"/>
    <mergeCell ref="I39:I41"/>
    <mergeCell ref="J39:J41"/>
    <mergeCell ref="K45:K47"/>
    <mergeCell ref="L45:L47"/>
    <mergeCell ref="M45:M47"/>
    <mergeCell ref="N39:N41"/>
    <mergeCell ref="Q39:Q41"/>
    <mergeCell ref="U39:U41"/>
    <mergeCell ref="K39:K41"/>
    <mergeCell ref="L39:L41"/>
    <mergeCell ref="M39:M41"/>
    <mergeCell ref="N45:N47"/>
    <mergeCell ref="Q45:Q47"/>
    <mergeCell ref="U45:U47"/>
    <mergeCell ref="V45:V47"/>
    <mergeCell ref="W45:W47"/>
    <mergeCell ref="X45:X47"/>
    <mergeCell ref="A48:A50"/>
    <mergeCell ref="F48:F50"/>
    <mergeCell ref="G48:G50"/>
    <mergeCell ref="H48:H50"/>
    <mergeCell ref="I48:I50"/>
    <mergeCell ref="J48:J50"/>
    <mergeCell ref="K48:K50"/>
    <mergeCell ref="L48:L50"/>
    <mergeCell ref="M48:M50"/>
    <mergeCell ref="N48:N50"/>
    <mergeCell ref="Q48:Q50"/>
    <mergeCell ref="U48:U50"/>
    <mergeCell ref="V48:V50"/>
    <mergeCell ref="W48:W50"/>
    <mergeCell ref="X48:X50"/>
    <mergeCell ref="A45:A47"/>
    <mergeCell ref="F45:F47"/>
    <mergeCell ref="G45:G47"/>
    <mergeCell ref="H45:H47"/>
    <mergeCell ref="I45:I47"/>
    <mergeCell ref="J45:J47"/>
    <mergeCell ref="V51:V53"/>
    <mergeCell ref="W51:W53"/>
    <mergeCell ref="X51:X53"/>
    <mergeCell ref="A54:A56"/>
    <mergeCell ref="F54:F56"/>
    <mergeCell ref="G54:G56"/>
    <mergeCell ref="H54:H56"/>
    <mergeCell ref="I54:I56"/>
    <mergeCell ref="J54:J56"/>
    <mergeCell ref="K54:K56"/>
    <mergeCell ref="L54:L56"/>
    <mergeCell ref="M54:M56"/>
    <mergeCell ref="N54:N56"/>
    <mergeCell ref="Q54:Q56"/>
    <mergeCell ref="U54:U56"/>
    <mergeCell ref="V54:V56"/>
    <mergeCell ref="W54:W56"/>
    <mergeCell ref="X54:X56"/>
    <mergeCell ref="A51:A53"/>
    <mergeCell ref="F51:F53"/>
    <mergeCell ref="G51:G53"/>
    <mergeCell ref="H51:H53"/>
    <mergeCell ref="I51:I53"/>
    <mergeCell ref="J51:J53"/>
    <mergeCell ref="K57:K59"/>
    <mergeCell ref="L57:L59"/>
    <mergeCell ref="M57:M59"/>
    <mergeCell ref="N51:N53"/>
    <mergeCell ref="Q51:Q53"/>
    <mergeCell ref="U51:U53"/>
    <mergeCell ref="K51:K53"/>
    <mergeCell ref="L51:L53"/>
    <mergeCell ref="M51:M53"/>
    <mergeCell ref="N57:N59"/>
    <mergeCell ref="Q57:Q59"/>
    <mergeCell ref="U57:U59"/>
    <mergeCell ref="V57:V59"/>
    <mergeCell ref="W57:W59"/>
    <mergeCell ref="X57:X59"/>
    <mergeCell ref="A60:A62"/>
    <mergeCell ref="F60:F62"/>
    <mergeCell ref="G60:G62"/>
    <mergeCell ref="H60:H62"/>
    <mergeCell ref="I60:I62"/>
    <mergeCell ref="J60:J62"/>
    <mergeCell ref="K60:K62"/>
    <mergeCell ref="L60:L62"/>
    <mergeCell ref="M60:M62"/>
    <mergeCell ref="N60:N62"/>
    <mergeCell ref="Q60:Q62"/>
    <mergeCell ref="U60:U62"/>
    <mergeCell ref="V60:V62"/>
    <mergeCell ref="W60:W62"/>
    <mergeCell ref="X60:X62"/>
    <mergeCell ref="A57:A59"/>
    <mergeCell ref="F57:F59"/>
    <mergeCell ref="G57:G59"/>
    <mergeCell ref="H57:H59"/>
    <mergeCell ref="I57:I59"/>
    <mergeCell ref="J57:J59"/>
    <mergeCell ref="V63:V65"/>
    <mergeCell ref="W63:W65"/>
    <mergeCell ref="X63:X65"/>
    <mergeCell ref="A66:A68"/>
    <mergeCell ref="F66:F68"/>
    <mergeCell ref="G66:G68"/>
    <mergeCell ref="H66:H68"/>
    <mergeCell ref="I66:I68"/>
    <mergeCell ref="J66:J68"/>
    <mergeCell ref="K66:K68"/>
    <mergeCell ref="L66:L68"/>
    <mergeCell ref="M66:M68"/>
    <mergeCell ref="N66:N68"/>
    <mergeCell ref="Q66:Q68"/>
    <mergeCell ref="U66:U68"/>
    <mergeCell ref="V66:V68"/>
    <mergeCell ref="W66:W68"/>
    <mergeCell ref="X66:X68"/>
    <mergeCell ref="A63:A65"/>
    <mergeCell ref="F63:F65"/>
    <mergeCell ref="G63:G65"/>
    <mergeCell ref="H63:H65"/>
    <mergeCell ref="I63:I65"/>
    <mergeCell ref="J63:J65"/>
    <mergeCell ref="K69:K71"/>
    <mergeCell ref="L69:L71"/>
    <mergeCell ref="M69:M71"/>
    <mergeCell ref="N63:N65"/>
    <mergeCell ref="Q63:Q65"/>
    <mergeCell ref="U63:U65"/>
    <mergeCell ref="K63:K65"/>
    <mergeCell ref="L63:L65"/>
    <mergeCell ref="M63:M65"/>
    <mergeCell ref="N69:N71"/>
    <mergeCell ref="Q69:Q71"/>
    <mergeCell ref="U69:U71"/>
    <mergeCell ref="V69:V71"/>
    <mergeCell ref="W69:W71"/>
    <mergeCell ref="X69:X71"/>
    <mergeCell ref="A72:A74"/>
    <mergeCell ref="F72:F74"/>
    <mergeCell ref="G72:G74"/>
    <mergeCell ref="H72:H74"/>
    <mergeCell ref="I72:I74"/>
    <mergeCell ref="J72:J74"/>
    <mergeCell ref="K72:K74"/>
    <mergeCell ref="L72:L74"/>
    <mergeCell ref="M72:M74"/>
    <mergeCell ref="N72:N74"/>
    <mergeCell ref="Q72:Q74"/>
    <mergeCell ref="U72:U74"/>
    <mergeCell ref="V72:V74"/>
    <mergeCell ref="W72:W74"/>
    <mergeCell ref="X72:X74"/>
    <mergeCell ref="A69:A71"/>
    <mergeCell ref="F69:F71"/>
    <mergeCell ref="G69:G71"/>
    <mergeCell ref="H69:H71"/>
    <mergeCell ref="I69:I71"/>
    <mergeCell ref="J69:J71"/>
    <mergeCell ref="B54:B56"/>
    <mergeCell ref="B57:B59"/>
    <mergeCell ref="B60:B62"/>
    <mergeCell ref="B63:B65"/>
    <mergeCell ref="B66:B68"/>
    <mergeCell ref="B69:B71"/>
    <mergeCell ref="B72:B74"/>
    <mergeCell ref="B27:B29"/>
    <mergeCell ref="B30:B32"/>
    <mergeCell ref="B33:B35"/>
    <mergeCell ref="B36:B38"/>
    <mergeCell ref="B39:B41"/>
    <mergeCell ref="B42:B44"/>
    <mergeCell ref="B45:B47"/>
    <mergeCell ref="B48:B50"/>
    <mergeCell ref="B51:B53"/>
    <mergeCell ref="A75:A77"/>
    <mergeCell ref="A78:A80"/>
    <mergeCell ref="A81:A83"/>
    <mergeCell ref="A84:A86"/>
    <mergeCell ref="A87:A89"/>
    <mergeCell ref="A90:A92"/>
    <mergeCell ref="A93:A95"/>
    <mergeCell ref="A96:A98"/>
    <mergeCell ref="J75:J77"/>
    <mergeCell ref="J78:J80"/>
    <mergeCell ref="J81:J83"/>
    <mergeCell ref="J84:J86"/>
    <mergeCell ref="J87:J89"/>
    <mergeCell ref="J90:J92"/>
    <mergeCell ref="J93:J95"/>
    <mergeCell ref="J96:J98"/>
    <mergeCell ref="B75:B77"/>
    <mergeCell ref="F75:F77"/>
    <mergeCell ref="G75:G77"/>
    <mergeCell ref="H75:H77"/>
    <mergeCell ref="I75:I77"/>
    <mergeCell ref="B78:B80"/>
    <mergeCell ref="F78:F80"/>
    <mergeCell ref="G78:G80"/>
    <mergeCell ref="K75:K77"/>
    <mergeCell ref="K78:K80"/>
    <mergeCell ref="K81:K83"/>
    <mergeCell ref="K84:K86"/>
    <mergeCell ref="K87:K89"/>
    <mergeCell ref="K90:K92"/>
    <mergeCell ref="K93:K95"/>
    <mergeCell ref="K96:K98"/>
    <mergeCell ref="L75:L77"/>
    <mergeCell ref="L78:L80"/>
    <mergeCell ref="L81:L83"/>
    <mergeCell ref="L84:L86"/>
    <mergeCell ref="L87:L89"/>
    <mergeCell ref="L90:L92"/>
    <mergeCell ref="L93:L95"/>
    <mergeCell ref="L96:L98"/>
    <mergeCell ref="M75:M77"/>
    <mergeCell ref="M78:M80"/>
    <mergeCell ref="M81:M83"/>
    <mergeCell ref="M84:M86"/>
    <mergeCell ref="M87:M89"/>
    <mergeCell ref="M90:M92"/>
    <mergeCell ref="M93:M95"/>
    <mergeCell ref="M96:M98"/>
    <mergeCell ref="N75:N77"/>
    <mergeCell ref="N78:N80"/>
    <mergeCell ref="N81:N83"/>
    <mergeCell ref="N84:N86"/>
    <mergeCell ref="N87:N89"/>
    <mergeCell ref="N90:N92"/>
    <mergeCell ref="N93:N95"/>
    <mergeCell ref="N96:N98"/>
    <mergeCell ref="A99:A101"/>
    <mergeCell ref="B99:B101"/>
    <mergeCell ref="F99:F101"/>
    <mergeCell ref="G99:G101"/>
    <mergeCell ref="J99:J101"/>
    <mergeCell ref="K99:K101"/>
    <mergeCell ref="L99:L101"/>
    <mergeCell ref="M99:M101"/>
    <mergeCell ref="N99:N101"/>
    <mergeCell ref="H99:H101"/>
    <mergeCell ref="I99:I101"/>
    <mergeCell ref="U75:U77"/>
    <mergeCell ref="U78:U80"/>
    <mergeCell ref="U81:U83"/>
    <mergeCell ref="U84:U86"/>
    <mergeCell ref="U87:U89"/>
    <mergeCell ref="U90:U92"/>
    <mergeCell ref="U93:U95"/>
    <mergeCell ref="U96:U98"/>
    <mergeCell ref="U99:U101"/>
    <mergeCell ref="Q75:Q77"/>
    <mergeCell ref="Q78:Q80"/>
    <mergeCell ref="Q81:Q83"/>
    <mergeCell ref="Q84:Q86"/>
    <mergeCell ref="Q87:Q89"/>
    <mergeCell ref="Q90:Q92"/>
    <mergeCell ref="Q93:Q95"/>
    <mergeCell ref="Q96:Q98"/>
    <mergeCell ref="Q99:Q101"/>
    <mergeCell ref="W90:W92"/>
    <mergeCell ref="W93:W95"/>
    <mergeCell ref="W96:W98"/>
    <mergeCell ref="W99:W101"/>
    <mergeCell ref="V75:V77"/>
    <mergeCell ref="V78:V80"/>
    <mergeCell ref="V81:V83"/>
    <mergeCell ref="V84:V86"/>
    <mergeCell ref="V87:V89"/>
    <mergeCell ref="V90:V92"/>
    <mergeCell ref="V93:V95"/>
    <mergeCell ref="V96:V98"/>
    <mergeCell ref="V99:V101"/>
    <mergeCell ref="W75:W77"/>
    <mergeCell ref="W78:W80"/>
    <mergeCell ref="W81:W83"/>
    <mergeCell ref="W84:W86"/>
    <mergeCell ref="W87:W89"/>
    <mergeCell ref="X75:X77"/>
    <mergeCell ref="X78:X80"/>
    <mergeCell ref="X81:X83"/>
    <mergeCell ref="X84:X86"/>
    <mergeCell ref="X87:X89"/>
    <mergeCell ref="X90:X92"/>
    <mergeCell ref="X93:X95"/>
    <mergeCell ref="X96:X98"/>
    <mergeCell ref="X99:X101"/>
    <mergeCell ref="A102:A104"/>
    <mergeCell ref="B102:B104"/>
    <mergeCell ref="A105:A107"/>
    <mergeCell ref="B105:B107"/>
    <mergeCell ref="F102:F104"/>
    <mergeCell ref="F105:F107"/>
    <mergeCell ref="G102:G104"/>
    <mergeCell ref="G105:G107"/>
    <mergeCell ref="H102:H104"/>
    <mergeCell ref="H105:H107"/>
    <mergeCell ref="I102:I104"/>
    <mergeCell ref="I105:I107"/>
    <mergeCell ref="J102:J104"/>
    <mergeCell ref="J105:J107"/>
    <mergeCell ref="L102:L104"/>
    <mergeCell ref="L105:L107"/>
    <mergeCell ref="N102:N104"/>
    <mergeCell ref="N105:N107"/>
    <mergeCell ref="K102:K104"/>
    <mergeCell ref="K105:K107"/>
    <mergeCell ref="M102:M104"/>
    <mergeCell ref="M105:M107"/>
    <mergeCell ref="Q102:Q104"/>
    <mergeCell ref="Q105:Q107"/>
    <mergeCell ref="U102:U104"/>
    <mergeCell ref="U105:U107"/>
    <mergeCell ref="V102:V104"/>
    <mergeCell ref="V105:V107"/>
    <mergeCell ref="W102:W104"/>
    <mergeCell ref="W105:W107"/>
    <mergeCell ref="X102:X104"/>
    <mergeCell ref="X105:X107"/>
  </mergeCells>
  <phoneticPr fontId="4" type="noConversion"/>
  <conditionalFormatting sqref="K9 K12 K15 K18 K21 K24 K27 K30 K33 K36 K39 K42 K45 K48 K51 K54 K57 K60 K63 K66 K69 K72 K75 K78 K81 K84 K87 K90 K93 K96 K99 K102 K105">
    <cfRule type="containsText" dxfId="644" priority="1292" operator="containsText" text="MEDIA">
      <formula>NOT(ISERROR(SEARCH("MEDIA",K9)))</formula>
    </cfRule>
    <cfRule type="containsText" dxfId="643" priority="1293" operator="containsText" text="ALTA">
      <formula>NOT(ISERROR(SEARCH("ALTA",K9)))</formula>
    </cfRule>
    <cfRule type="containsText" dxfId="642" priority="1294" operator="containsText" text="BAJA">
      <formula>NOT(ISERROR(SEARCH("BAJA",K9)))</formula>
    </cfRule>
  </conditionalFormatting>
  <conditionalFormatting sqref="L9:M9 M12 M15 M18 M21 M24 M27 M30 M33 M36 M39 M42 M45 M48 M51 M54 M57 M60 M63 M66 M69 M72 M75 M78 M81 M84 M87 M90 M93 M96 M99 L10:L107 M102 M105">
    <cfRule type="containsText" dxfId="641" priority="1289" operator="containsText" text="MEDIO">
      <formula>NOT(ISERROR(SEARCH("MEDIO",L9)))</formula>
    </cfRule>
    <cfRule type="containsText" dxfId="640" priority="1290" operator="containsText" text="ALTO">
      <formula>NOT(ISERROR(SEARCH("ALTO",L9)))</formula>
    </cfRule>
    <cfRule type="containsText" dxfId="639" priority="1291" operator="containsText" text="BAJO">
      <formula>NOT(ISERROR(SEARCH("BAJO",L9)))</formula>
    </cfRule>
  </conditionalFormatting>
  <conditionalFormatting sqref="U9:U107">
    <cfRule type="cellIs" dxfId="638" priority="1260" operator="lessThanOrEqual">
      <formula>3</formula>
    </cfRule>
    <cfRule type="cellIs" dxfId="637" priority="1261" stopIfTrue="1" operator="between">
      <formula>4</formula>
      <formula>10</formula>
    </cfRule>
    <cfRule type="cellIs" dxfId="636" priority="1262" operator="greaterThanOrEqual">
      <formula>10</formula>
    </cfRule>
  </conditionalFormatting>
  <conditionalFormatting sqref="V9:V107">
    <cfRule type="cellIs" dxfId="635" priority="1257" operator="equal">
      <formula>"LEVE"</formula>
    </cfRule>
    <cfRule type="cellIs" dxfId="634" priority="1258" operator="equal">
      <formula>"MODERADO"</formula>
    </cfRule>
    <cfRule type="cellIs" dxfId="633" priority="1259" operator="equal">
      <formula>"GRAVE"</formula>
    </cfRule>
  </conditionalFormatting>
  <conditionalFormatting sqref="J9:J107">
    <cfRule type="containsText" dxfId="632" priority="1254" operator="containsText" text="MEDIA">
      <formula>NOT(ISERROR(SEARCH("MEDIA",J9)))</formula>
    </cfRule>
    <cfRule type="containsText" dxfId="631" priority="1255" operator="containsText" text="ALTA">
      <formula>NOT(ISERROR(SEARCH("ALTA",J9)))</formula>
    </cfRule>
    <cfRule type="containsText" dxfId="630" priority="1256" operator="containsText" text="BAJA">
      <formula>NOT(ISERROR(SEARCH("BAJA",J9)))</formula>
    </cfRule>
  </conditionalFormatting>
  <conditionalFormatting sqref="J9:J107">
    <cfRule type="containsText" dxfId="629" priority="1252" operator="containsText" text="MEDIO BAJA">
      <formula>NOT(ISERROR(SEARCH("MEDIO BAJA",J9)))</formula>
    </cfRule>
    <cfRule type="containsText" dxfId="628" priority="1253" operator="containsText" text="MEDIO ALTA">
      <formula>NOT(ISERROR(SEARCH("MEDIO ALTA",J9)))</formula>
    </cfRule>
  </conditionalFormatting>
  <conditionalFormatting sqref="N9:N107">
    <cfRule type="cellIs" dxfId="627" priority="1249" operator="lessThanOrEqual">
      <formula>3</formula>
    </cfRule>
    <cfRule type="cellIs" dxfId="626" priority="1250" stopIfTrue="1" operator="between">
      <formula>4</formula>
      <formula>9</formula>
    </cfRule>
    <cfRule type="cellIs" dxfId="625" priority="1251" operator="greaterThanOrEqual">
      <formula>10</formula>
    </cfRule>
  </conditionalFormatting>
  <conditionalFormatting sqref="R10:T11 S9:T9 O9:O11">
    <cfRule type="containsText" dxfId="624" priority="785" stopIfTrue="1" operator="containsText" text="3">
      <formula>NOT(ISERROR(SEARCH("3",O9)))</formula>
    </cfRule>
    <cfRule type="containsText" dxfId="623" priority="786" stopIfTrue="1" operator="containsText" text="3">
      <formula>NOT(ISERROR(SEARCH("3",O9)))</formula>
    </cfRule>
    <cfRule type="containsText" dxfId="622" priority="787" stopIfTrue="1" operator="containsText" text="1">
      <formula>NOT(ISERROR(SEARCH("1",O9)))</formula>
    </cfRule>
  </conditionalFormatting>
  <conditionalFormatting sqref="O9:O11">
    <cfRule type="cellIs" dxfId="621" priority="784" operator="between">
      <formula>2</formula>
      <formula>3</formula>
    </cfRule>
  </conditionalFormatting>
  <conditionalFormatting sqref="R9">
    <cfRule type="expression" dxfId="620" priority="783">
      <formula>O9="No_existen"</formula>
    </cfRule>
  </conditionalFormatting>
  <conditionalFormatting sqref="S12:T14 O12:O14">
    <cfRule type="containsText" dxfId="619" priority="641" stopIfTrue="1" operator="containsText" text="3">
      <formula>NOT(ISERROR(SEARCH("3",O12)))</formula>
    </cfRule>
    <cfRule type="containsText" dxfId="618" priority="642" stopIfTrue="1" operator="containsText" text="3">
      <formula>NOT(ISERROR(SEARCH("3",O12)))</formula>
    </cfRule>
    <cfRule type="containsText" dxfId="617" priority="643" stopIfTrue="1" operator="containsText" text="1">
      <formula>NOT(ISERROR(SEARCH("1",O12)))</formula>
    </cfRule>
  </conditionalFormatting>
  <conditionalFormatting sqref="O12:O14">
    <cfRule type="cellIs" dxfId="616" priority="640" operator="between">
      <formula>2</formula>
      <formula>3</formula>
    </cfRule>
  </conditionalFormatting>
  <conditionalFormatting sqref="R12">
    <cfRule type="expression" dxfId="615" priority="639">
      <formula>O12="No_existen"</formula>
    </cfRule>
  </conditionalFormatting>
  <conditionalFormatting sqref="R12">
    <cfRule type="expression" dxfId="614" priority="638">
      <formula>O12=""</formula>
    </cfRule>
  </conditionalFormatting>
  <conditionalFormatting sqref="R13">
    <cfRule type="expression" dxfId="613" priority="637">
      <formula>O13="No_existen"</formula>
    </cfRule>
  </conditionalFormatting>
  <conditionalFormatting sqref="R13">
    <cfRule type="expression" dxfId="612" priority="636">
      <formula>O13=""</formula>
    </cfRule>
  </conditionalFormatting>
  <conditionalFormatting sqref="R14">
    <cfRule type="expression" dxfId="611" priority="635">
      <formula>O14="No_existen"</formula>
    </cfRule>
  </conditionalFormatting>
  <conditionalFormatting sqref="R14">
    <cfRule type="expression" dxfId="610" priority="634">
      <formula>O14=""</formula>
    </cfRule>
  </conditionalFormatting>
  <conditionalFormatting sqref="S15:T17 O15:O17">
    <cfRule type="containsText" dxfId="609" priority="631" stopIfTrue="1" operator="containsText" text="3">
      <formula>NOT(ISERROR(SEARCH("3",O15)))</formula>
    </cfRule>
    <cfRule type="containsText" dxfId="608" priority="632" stopIfTrue="1" operator="containsText" text="3">
      <formula>NOT(ISERROR(SEARCH("3",O15)))</formula>
    </cfRule>
    <cfRule type="containsText" dxfId="607" priority="633" stopIfTrue="1" operator="containsText" text="1">
      <formula>NOT(ISERROR(SEARCH("1",O15)))</formula>
    </cfRule>
  </conditionalFormatting>
  <conditionalFormatting sqref="O15:O17">
    <cfRule type="cellIs" dxfId="606" priority="630" operator="between">
      <formula>2</formula>
      <formula>3</formula>
    </cfRule>
  </conditionalFormatting>
  <conditionalFormatting sqref="R15">
    <cfRule type="expression" dxfId="605" priority="629">
      <formula>O15="No_existen"</formula>
    </cfRule>
  </conditionalFormatting>
  <conditionalFormatting sqref="R16">
    <cfRule type="expression" dxfId="604" priority="628">
      <formula>O16="No_existen"</formula>
    </cfRule>
  </conditionalFormatting>
  <conditionalFormatting sqref="R16">
    <cfRule type="expression" dxfId="603" priority="627">
      <formula>O16=""</formula>
    </cfRule>
  </conditionalFormatting>
  <conditionalFormatting sqref="R17">
    <cfRule type="expression" dxfId="602" priority="626">
      <formula>O17="No_existen"</formula>
    </cfRule>
  </conditionalFormatting>
  <conditionalFormatting sqref="R17">
    <cfRule type="expression" dxfId="601" priority="625">
      <formula>O17=""</formula>
    </cfRule>
  </conditionalFormatting>
  <conditionalFormatting sqref="R20:T20 S18:T19 O18:O20">
    <cfRule type="containsText" dxfId="600" priority="622" stopIfTrue="1" operator="containsText" text="3">
      <formula>NOT(ISERROR(SEARCH("3",O18)))</formula>
    </cfRule>
    <cfRule type="containsText" dxfId="599" priority="623" stopIfTrue="1" operator="containsText" text="3">
      <formula>NOT(ISERROR(SEARCH("3",O18)))</formula>
    </cfRule>
    <cfRule type="containsText" dxfId="598" priority="624" stopIfTrue="1" operator="containsText" text="1">
      <formula>NOT(ISERROR(SEARCH("1",O18)))</formula>
    </cfRule>
  </conditionalFormatting>
  <conditionalFormatting sqref="O18:O20">
    <cfRule type="cellIs" dxfId="597" priority="621" operator="between">
      <formula>2</formula>
      <formula>3</formula>
    </cfRule>
  </conditionalFormatting>
  <conditionalFormatting sqref="R18">
    <cfRule type="expression" dxfId="596" priority="620">
      <formula>O18="No_existen"</formula>
    </cfRule>
  </conditionalFormatting>
  <conditionalFormatting sqref="R18">
    <cfRule type="expression" dxfId="595" priority="619">
      <formula>O18=""</formula>
    </cfRule>
  </conditionalFormatting>
  <conditionalFormatting sqref="R19">
    <cfRule type="expression" dxfId="594" priority="618">
      <formula>O19="No_existen"</formula>
    </cfRule>
  </conditionalFormatting>
  <conditionalFormatting sqref="R19">
    <cfRule type="expression" dxfId="593" priority="617">
      <formula>O19=""</formula>
    </cfRule>
  </conditionalFormatting>
  <conditionalFormatting sqref="R23:T23 S21:T22 O21:O23">
    <cfRule type="containsText" dxfId="592" priority="614" stopIfTrue="1" operator="containsText" text="3">
      <formula>NOT(ISERROR(SEARCH("3",O21)))</formula>
    </cfRule>
    <cfRule type="containsText" dxfId="591" priority="615" stopIfTrue="1" operator="containsText" text="3">
      <formula>NOT(ISERROR(SEARCH("3",O21)))</formula>
    </cfRule>
    <cfRule type="containsText" dxfId="590" priority="616" stopIfTrue="1" operator="containsText" text="1">
      <formula>NOT(ISERROR(SEARCH("1",O21)))</formula>
    </cfRule>
  </conditionalFormatting>
  <conditionalFormatting sqref="O21:O23">
    <cfRule type="cellIs" dxfId="589" priority="613" operator="between">
      <formula>2</formula>
      <formula>3</formula>
    </cfRule>
  </conditionalFormatting>
  <conditionalFormatting sqref="R21">
    <cfRule type="expression" dxfId="588" priority="612">
      <formula>O21="No_existen"</formula>
    </cfRule>
  </conditionalFormatting>
  <conditionalFormatting sqref="R21">
    <cfRule type="expression" dxfId="587" priority="611">
      <formula>O21=""</formula>
    </cfRule>
  </conditionalFormatting>
  <conditionalFormatting sqref="R22">
    <cfRule type="expression" dxfId="586" priority="610">
      <formula>O22="No_existen"</formula>
    </cfRule>
  </conditionalFormatting>
  <conditionalFormatting sqref="R22">
    <cfRule type="expression" dxfId="585" priority="609">
      <formula>O22=""</formula>
    </cfRule>
  </conditionalFormatting>
  <conditionalFormatting sqref="S24:T26 O24:O26">
    <cfRule type="containsText" dxfId="584" priority="606" stopIfTrue="1" operator="containsText" text="3">
      <formula>NOT(ISERROR(SEARCH("3",O24)))</formula>
    </cfRule>
    <cfRule type="containsText" dxfId="583" priority="607" stopIfTrue="1" operator="containsText" text="3">
      <formula>NOT(ISERROR(SEARCH("3",O24)))</formula>
    </cfRule>
    <cfRule type="containsText" dxfId="582" priority="608" stopIfTrue="1" operator="containsText" text="1">
      <formula>NOT(ISERROR(SEARCH("1",O24)))</formula>
    </cfRule>
  </conditionalFormatting>
  <conditionalFormatting sqref="O24:O26">
    <cfRule type="cellIs" dxfId="581" priority="605" operator="between">
      <formula>2</formula>
      <formula>3</formula>
    </cfRule>
  </conditionalFormatting>
  <conditionalFormatting sqref="R24">
    <cfRule type="expression" dxfId="580" priority="604">
      <formula>O24="No_existen"</formula>
    </cfRule>
  </conditionalFormatting>
  <conditionalFormatting sqref="R25">
    <cfRule type="expression" dxfId="579" priority="603">
      <formula>O25="No_existen"</formula>
    </cfRule>
  </conditionalFormatting>
  <conditionalFormatting sqref="R25">
    <cfRule type="expression" dxfId="578" priority="602">
      <formula>O25=""</formula>
    </cfRule>
  </conditionalFormatting>
  <conditionalFormatting sqref="R26">
    <cfRule type="expression" dxfId="577" priority="601">
      <formula>O26="No_existen"</formula>
    </cfRule>
  </conditionalFormatting>
  <conditionalFormatting sqref="R26">
    <cfRule type="expression" dxfId="576" priority="600">
      <formula>O26=""</formula>
    </cfRule>
  </conditionalFormatting>
  <conditionalFormatting sqref="S27:T29 O27:O29">
    <cfRule type="containsText" dxfId="575" priority="597" stopIfTrue="1" operator="containsText" text="3">
      <formula>NOT(ISERROR(SEARCH("3",O27)))</formula>
    </cfRule>
    <cfRule type="containsText" dxfId="574" priority="598" stopIfTrue="1" operator="containsText" text="3">
      <formula>NOT(ISERROR(SEARCH("3",O27)))</formula>
    </cfRule>
    <cfRule type="containsText" dxfId="573" priority="599" stopIfTrue="1" operator="containsText" text="1">
      <formula>NOT(ISERROR(SEARCH("1",O27)))</formula>
    </cfRule>
  </conditionalFormatting>
  <conditionalFormatting sqref="O27:O29">
    <cfRule type="cellIs" dxfId="572" priority="596" operator="between">
      <formula>2</formula>
      <formula>3</formula>
    </cfRule>
  </conditionalFormatting>
  <conditionalFormatting sqref="R27">
    <cfRule type="expression" dxfId="571" priority="595">
      <formula>O27="No_existen"</formula>
    </cfRule>
  </conditionalFormatting>
  <conditionalFormatting sqref="R27">
    <cfRule type="expression" dxfId="570" priority="594">
      <formula>O27=""</formula>
    </cfRule>
  </conditionalFormatting>
  <conditionalFormatting sqref="R28">
    <cfRule type="expression" dxfId="569" priority="593">
      <formula>O28="No_existen"</formula>
    </cfRule>
  </conditionalFormatting>
  <conditionalFormatting sqref="R28">
    <cfRule type="expression" dxfId="568" priority="592">
      <formula>O28=""</formula>
    </cfRule>
  </conditionalFormatting>
  <conditionalFormatting sqref="R29">
    <cfRule type="expression" dxfId="567" priority="591">
      <formula>O29="No_existen"</formula>
    </cfRule>
  </conditionalFormatting>
  <conditionalFormatting sqref="R29">
    <cfRule type="expression" dxfId="566" priority="590">
      <formula>O29=""</formula>
    </cfRule>
  </conditionalFormatting>
  <conditionalFormatting sqref="S30:T32 O30:O32">
    <cfRule type="containsText" dxfId="565" priority="587" stopIfTrue="1" operator="containsText" text="3">
      <formula>NOT(ISERROR(SEARCH("3",O30)))</formula>
    </cfRule>
    <cfRule type="containsText" dxfId="564" priority="588" stopIfTrue="1" operator="containsText" text="3">
      <formula>NOT(ISERROR(SEARCH("3",O30)))</formula>
    </cfRule>
    <cfRule type="containsText" dxfId="563" priority="589" stopIfTrue="1" operator="containsText" text="1">
      <formula>NOT(ISERROR(SEARCH("1",O30)))</formula>
    </cfRule>
  </conditionalFormatting>
  <conditionalFormatting sqref="O30:O32">
    <cfRule type="cellIs" dxfId="562" priority="586" operator="between">
      <formula>2</formula>
      <formula>3</formula>
    </cfRule>
  </conditionalFormatting>
  <conditionalFormatting sqref="R30">
    <cfRule type="expression" dxfId="561" priority="585">
      <formula>O30="No_existen"</formula>
    </cfRule>
  </conditionalFormatting>
  <conditionalFormatting sqref="R31">
    <cfRule type="expression" dxfId="560" priority="584">
      <formula>O31="No_existen"</formula>
    </cfRule>
  </conditionalFormatting>
  <conditionalFormatting sqref="R31">
    <cfRule type="expression" dxfId="559" priority="583">
      <formula>O31=""</formula>
    </cfRule>
  </conditionalFormatting>
  <conditionalFormatting sqref="R32">
    <cfRule type="expression" dxfId="558" priority="582">
      <formula>O32="No_existen"</formula>
    </cfRule>
  </conditionalFormatting>
  <conditionalFormatting sqref="R32">
    <cfRule type="expression" dxfId="557" priority="581">
      <formula>O32=""</formula>
    </cfRule>
  </conditionalFormatting>
  <conditionalFormatting sqref="R35:T35 S33:T34 O33:O35">
    <cfRule type="containsText" dxfId="556" priority="578" stopIfTrue="1" operator="containsText" text="3">
      <formula>NOT(ISERROR(SEARCH("3",O33)))</formula>
    </cfRule>
    <cfRule type="containsText" dxfId="555" priority="579" stopIfTrue="1" operator="containsText" text="3">
      <formula>NOT(ISERROR(SEARCH("3",O33)))</formula>
    </cfRule>
    <cfRule type="containsText" dxfId="554" priority="580" stopIfTrue="1" operator="containsText" text="1">
      <formula>NOT(ISERROR(SEARCH("1",O33)))</formula>
    </cfRule>
  </conditionalFormatting>
  <conditionalFormatting sqref="O33:O35">
    <cfRule type="cellIs" dxfId="553" priority="577" operator="between">
      <formula>2</formula>
      <formula>3</formula>
    </cfRule>
  </conditionalFormatting>
  <conditionalFormatting sqref="R33">
    <cfRule type="expression" dxfId="552" priority="576">
      <formula>O33="No_existen"</formula>
    </cfRule>
  </conditionalFormatting>
  <conditionalFormatting sqref="R33">
    <cfRule type="expression" dxfId="551" priority="575">
      <formula>O33=""</formula>
    </cfRule>
  </conditionalFormatting>
  <conditionalFormatting sqref="R34">
    <cfRule type="expression" dxfId="550" priority="574">
      <formula>O34="No_existen"</formula>
    </cfRule>
  </conditionalFormatting>
  <conditionalFormatting sqref="R34">
    <cfRule type="expression" dxfId="549" priority="573">
      <formula>O34=""</formula>
    </cfRule>
  </conditionalFormatting>
  <conditionalFormatting sqref="R37:T38 S36:T36 O36:O38">
    <cfRule type="containsText" dxfId="548" priority="570" stopIfTrue="1" operator="containsText" text="3">
      <formula>NOT(ISERROR(SEARCH("3",O36)))</formula>
    </cfRule>
    <cfRule type="containsText" dxfId="547" priority="571" stopIfTrue="1" operator="containsText" text="3">
      <formula>NOT(ISERROR(SEARCH("3",O36)))</formula>
    </cfRule>
    <cfRule type="containsText" dxfId="546" priority="572" stopIfTrue="1" operator="containsText" text="1">
      <formula>NOT(ISERROR(SEARCH("1",O36)))</formula>
    </cfRule>
  </conditionalFormatting>
  <conditionalFormatting sqref="O36:O38">
    <cfRule type="cellIs" dxfId="545" priority="569" operator="between">
      <formula>2</formula>
      <formula>3</formula>
    </cfRule>
  </conditionalFormatting>
  <conditionalFormatting sqref="R36">
    <cfRule type="expression" dxfId="544" priority="568">
      <formula>O36="No_existen"</formula>
    </cfRule>
  </conditionalFormatting>
  <conditionalFormatting sqref="R36">
    <cfRule type="expression" dxfId="543" priority="567">
      <formula>O36=""</formula>
    </cfRule>
  </conditionalFormatting>
  <conditionalFormatting sqref="S39:T41 O39:O41">
    <cfRule type="containsText" dxfId="542" priority="564" stopIfTrue="1" operator="containsText" text="3">
      <formula>NOT(ISERROR(SEARCH("3",O39)))</formula>
    </cfRule>
    <cfRule type="containsText" dxfId="541" priority="565" stopIfTrue="1" operator="containsText" text="3">
      <formula>NOT(ISERROR(SEARCH("3",O39)))</formula>
    </cfRule>
    <cfRule type="containsText" dxfId="540" priority="566" stopIfTrue="1" operator="containsText" text="1">
      <formula>NOT(ISERROR(SEARCH("1",O39)))</formula>
    </cfRule>
  </conditionalFormatting>
  <conditionalFormatting sqref="O39:O41">
    <cfRule type="cellIs" dxfId="539" priority="563" operator="between">
      <formula>2</formula>
      <formula>3</formula>
    </cfRule>
  </conditionalFormatting>
  <conditionalFormatting sqref="R39">
    <cfRule type="expression" dxfId="538" priority="562">
      <formula>O39="No_existen"</formula>
    </cfRule>
  </conditionalFormatting>
  <conditionalFormatting sqref="R40">
    <cfRule type="expression" dxfId="537" priority="561">
      <formula>O40="No_existen"</formula>
    </cfRule>
  </conditionalFormatting>
  <conditionalFormatting sqref="R40">
    <cfRule type="expression" dxfId="536" priority="560">
      <formula>O40=""</formula>
    </cfRule>
  </conditionalFormatting>
  <conditionalFormatting sqref="R41">
    <cfRule type="expression" dxfId="535" priority="559">
      <formula>O41="No_existen"</formula>
    </cfRule>
  </conditionalFormatting>
  <conditionalFormatting sqref="R41">
    <cfRule type="expression" dxfId="534" priority="558">
      <formula>O41=""</formula>
    </cfRule>
  </conditionalFormatting>
  <conditionalFormatting sqref="R44:T44 S42:T43 O42:O44">
    <cfRule type="containsText" dxfId="533" priority="555" stopIfTrue="1" operator="containsText" text="3">
      <formula>NOT(ISERROR(SEARCH("3",O42)))</formula>
    </cfRule>
    <cfRule type="containsText" dxfId="532" priority="556" stopIfTrue="1" operator="containsText" text="3">
      <formula>NOT(ISERROR(SEARCH("3",O42)))</formula>
    </cfRule>
    <cfRule type="containsText" dxfId="531" priority="557" stopIfTrue="1" operator="containsText" text="1">
      <formula>NOT(ISERROR(SEARCH("1",O42)))</formula>
    </cfRule>
  </conditionalFormatting>
  <conditionalFormatting sqref="O42:O44">
    <cfRule type="cellIs" dxfId="530" priority="554" operator="between">
      <formula>2</formula>
      <formula>3</formula>
    </cfRule>
  </conditionalFormatting>
  <conditionalFormatting sqref="R42">
    <cfRule type="expression" dxfId="529" priority="553">
      <formula>O42="No_existen"</formula>
    </cfRule>
  </conditionalFormatting>
  <conditionalFormatting sqref="R42">
    <cfRule type="expression" dxfId="528" priority="552">
      <formula>O42=""</formula>
    </cfRule>
  </conditionalFormatting>
  <conditionalFormatting sqref="R43">
    <cfRule type="expression" dxfId="527" priority="551">
      <formula>O43="No_existen"</formula>
    </cfRule>
  </conditionalFormatting>
  <conditionalFormatting sqref="R43">
    <cfRule type="expression" dxfId="526" priority="550">
      <formula>O43=""</formula>
    </cfRule>
  </conditionalFormatting>
  <conditionalFormatting sqref="S45:T47 O45:O47">
    <cfRule type="containsText" dxfId="525" priority="547" stopIfTrue="1" operator="containsText" text="3">
      <formula>NOT(ISERROR(SEARCH("3",O45)))</formula>
    </cfRule>
    <cfRule type="containsText" dxfId="524" priority="548" stopIfTrue="1" operator="containsText" text="3">
      <formula>NOT(ISERROR(SEARCH("3",O45)))</formula>
    </cfRule>
    <cfRule type="containsText" dxfId="523" priority="549" stopIfTrue="1" operator="containsText" text="1">
      <formula>NOT(ISERROR(SEARCH("1",O45)))</formula>
    </cfRule>
  </conditionalFormatting>
  <conditionalFormatting sqref="O45:O47">
    <cfRule type="cellIs" dxfId="522" priority="546" operator="between">
      <formula>2</formula>
      <formula>3</formula>
    </cfRule>
  </conditionalFormatting>
  <conditionalFormatting sqref="R45">
    <cfRule type="expression" dxfId="521" priority="545">
      <formula>O45="No_existen"</formula>
    </cfRule>
  </conditionalFormatting>
  <conditionalFormatting sqref="R46">
    <cfRule type="expression" dxfId="520" priority="544">
      <formula>O46="No_existen"</formula>
    </cfRule>
  </conditionalFormatting>
  <conditionalFormatting sqref="R46">
    <cfRule type="expression" dxfId="519" priority="543">
      <formula>O46=""</formula>
    </cfRule>
  </conditionalFormatting>
  <conditionalFormatting sqref="R47">
    <cfRule type="expression" dxfId="518" priority="542">
      <formula>O47="No_existen"</formula>
    </cfRule>
  </conditionalFormatting>
  <conditionalFormatting sqref="R47">
    <cfRule type="expression" dxfId="517" priority="541">
      <formula>O47=""</formula>
    </cfRule>
  </conditionalFormatting>
  <conditionalFormatting sqref="S48:T50 O48:O50">
    <cfRule type="containsText" dxfId="516" priority="538" stopIfTrue="1" operator="containsText" text="3">
      <formula>NOT(ISERROR(SEARCH("3",O48)))</formula>
    </cfRule>
    <cfRule type="containsText" dxfId="515" priority="539" stopIfTrue="1" operator="containsText" text="3">
      <formula>NOT(ISERROR(SEARCH("3",O48)))</formula>
    </cfRule>
    <cfRule type="containsText" dxfId="514" priority="540" stopIfTrue="1" operator="containsText" text="1">
      <formula>NOT(ISERROR(SEARCH("1",O48)))</formula>
    </cfRule>
  </conditionalFormatting>
  <conditionalFormatting sqref="O48:O50">
    <cfRule type="cellIs" dxfId="513" priority="537" operator="between">
      <formula>2</formula>
      <formula>3</formula>
    </cfRule>
  </conditionalFormatting>
  <conditionalFormatting sqref="R48">
    <cfRule type="expression" dxfId="512" priority="536">
      <formula>O48="No_existen"</formula>
    </cfRule>
  </conditionalFormatting>
  <conditionalFormatting sqref="R48">
    <cfRule type="expression" dxfId="511" priority="535">
      <formula>O48=""</formula>
    </cfRule>
  </conditionalFormatting>
  <conditionalFormatting sqref="R49">
    <cfRule type="expression" dxfId="510" priority="534">
      <formula>O49="No_existen"</formula>
    </cfRule>
  </conditionalFormatting>
  <conditionalFormatting sqref="R49">
    <cfRule type="expression" dxfId="509" priority="533">
      <formula>O49=""</formula>
    </cfRule>
  </conditionalFormatting>
  <conditionalFormatting sqref="R50">
    <cfRule type="expression" dxfId="508" priority="532">
      <formula>O50="No_existen"</formula>
    </cfRule>
  </conditionalFormatting>
  <conditionalFormatting sqref="R50">
    <cfRule type="expression" dxfId="507" priority="531">
      <formula>O50=""</formula>
    </cfRule>
  </conditionalFormatting>
  <conditionalFormatting sqref="R53:T53 S51:T52 O51:O53">
    <cfRule type="containsText" dxfId="506" priority="528" stopIfTrue="1" operator="containsText" text="3">
      <formula>NOT(ISERROR(SEARCH("3",O51)))</formula>
    </cfRule>
    <cfRule type="containsText" dxfId="505" priority="529" stopIfTrue="1" operator="containsText" text="3">
      <formula>NOT(ISERROR(SEARCH("3",O51)))</formula>
    </cfRule>
    <cfRule type="containsText" dxfId="504" priority="530" stopIfTrue="1" operator="containsText" text="1">
      <formula>NOT(ISERROR(SEARCH("1",O51)))</formula>
    </cfRule>
  </conditionalFormatting>
  <conditionalFormatting sqref="O51:O53">
    <cfRule type="cellIs" dxfId="503" priority="527" operator="between">
      <formula>2</formula>
      <formula>3</formula>
    </cfRule>
  </conditionalFormatting>
  <conditionalFormatting sqref="R51">
    <cfRule type="expression" dxfId="502" priority="526">
      <formula>O51="No_existen"</formula>
    </cfRule>
  </conditionalFormatting>
  <conditionalFormatting sqref="R51">
    <cfRule type="expression" dxfId="501" priority="525">
      <formula>O51=""</formula>
    </cfRule>
  </conditionalFormatting>
  <conditionalFormatting sqref="R52">
    <cfRule type="expression" dxfId="500" priority="524">
      <formula>O52="No_existen"</formula>
    </cfRule>
  </conditionalFormatting>
  <conditionalFormatting sqref="R52">
    <cfRule type="expression" dxfId="499" priority="523">
      <formula>O52=""</formula>
    </cfRule>
  </conditionalFormatting>
  <conditionalFormatting sqref="R56:T56 S54:T55 O54:O56">
    <cfRule type="containsText" dxfId="498" priority="520" stopIfTrue="1" operator="containsText" text="3">
      <formula>NOT(ISERROR(SEARCH("3",O54)))</formula>
    </cfRule>
    <cfRule type="containsText" dxfId="497" priority="521" stopIfTrue="1" operator="containsText" text="3">
      <formula>NOT(ISERROR(SEARCH("3",O54)))</formula>
    </cfRule>
    <cfRule type="containsText" dxfId="496" priority="522" stopIfTrue="1" operator="containsText" text="1">
      <formula>NOT(ISERROR(SEARCH("1",O54)))</formula>
    </cfRule>
  </conditionalFormatting>
  <conditionalFormatting sqref="O54:O56">
    <cfRule type="cellIs" dxfId="495" priority="519" operator="between">
      <formula>2</formula>
      <formula>3</formula>
    </cfRule>
  </conditionalFormatting>
  <conditionalFormatting sqref="R54">
    <cfRule type="expression" dxfId="494" priority="518">
      <formula>O54="No_existen"</formula>
    </cfRule>
  </conditionalFormatting>
  <conditionalFormatting sqref="R54">
    <cfRule type="expression" dxfId="493" priority="517">
      <formula>O54=""</formula>
    </cfRule>
  </conditionalFormatting>
  <conditionalFormatting sqref="R55">
    <cfRule type="expression" dxfId="492" priority="516">
      <formula>O55="No_existen"</formula>
    </cfRule>
  </conditionalFormatting>
  <conditionalFormatting sqref="R55">
    <cfRule type="expression" dxfId="491" priority="515">
      <formula>O55=""</formula>
    </cfRule>
  </conditionalFormatting>
  <conditionalFormatting sqref="O57:O59 S57:T59">
    <cfRule type="containsText" dxfId="490" priority="512" stopIfTrue="1" operator="containsText" text="3">
      <formula>NOT(ISERROR(SEARCH("3",O57)))</formula>
    </cfRule>
    <cfRule type="containsText" dxfId="489" priority="513" stopIfTrue="1" operator="containsText" text="3">
      <formula>NOT(ISERROR(SEARCH("3",O57)))</formula>
    </cfRule>
    <cfRule type="containsText" dxfId="488" priority="514" stopIfTrue="1" operator="containsText" text="1">
      <formula>NOT(ISERROR(SEARCH("1",O57)))</formula>
    </cfRule>
  </conditionalFormatting>
  <conditionalFormatting sqref="O57:O59">
    <cfRule type="cellIs" dxfId="487" priority="511" operator="between">
      <formula>2</formula>
      <formula>3</formula>
    </cfRule>
  </conditionalFormatting>
  <conditionalFormatting sqref="R57">
    <cfRule type="expression" dxfId="486" priority="510">
      <formula>O57="No_existen"</formula>
    </cfRule>
  </conditionalFormatting>
  <conditionalFormatting sqref="R57">
    <cfRule type="expression" dxfId="485" priority="509">
      <formula>O57=""</formula>
    </cfRule>
  </conditionalFormatting>
  <conditionalFormatting sqref="R58">
    <cfRule type="expression" dxfId="484" priority="508">
      <formula>O58="No_existen"</formula>
    </cfRule>
  </conditionalFormatting>
  <conditionalFormatting sqref="R58">
    <cfRule type="expression" dxfId="483" priority="507">
      <formula>O58=""</formula>
    </cfRule>
  </conditionalFormatting>
  <conditionalFormatting sqref="R59">
    <cfRule type="expression" dxfId="482" priority="506">
      <formula>O59="No_existen"</formula>
    </cfRule>
  </conditionalFormatting>
  <conditionalFormatting sqref="R59">
    <cfRule type="expression" dxfId="481" priority="505">
      <formula>O59=""</formula>
    </cfRule>
  </conditionalFormatting>
  <conditionalFormatting sqref="O60:O62 S60:T62">
    <cfRule type="containsText" dxfId="480" priority="502" stopIfTrue="1" operator="containsText" text="3">
      <formula>NOT(ISERROR(SEARCH("3",O60)))</formula>
    </cfRule>
    <cfRule type="containsText" dxfId="479" priority="503" stopIfTrue="1" operator="containsText" text="3">
      <formula>NOT(ISERROR(SEARCH("3",O60)))</formula>
    </cfRule>
    <cfRule type="containsText" dxfId="478" priority="504" stopIfTrue="1" operator="containsText" text="1">
      <formula>NOT(ISERROR(SEARCH("1",O60)))</formula>
    </cfRule>
  </conditionalFormatting>
  <conditionalFormatting sqref="O60:O62">
    <cfRule type="cellIs" dxfId="477" priority="501" operator="between">
      <formula>2</formula>
      <formula>3</formula>
    </cfRule>
  </conditionalFormatting>
  <conditionalFormatting sqref="R60">
    <cfRule type="expression" dxfId="476" priority="500">
      <formula>O60="No_existen"</formula>
    </cfRule>
  </conditionalFormatting>
  <conditionalFormatting sqref="R61">
    <cfRule type="expression" dxfId="475" priority="499">
      <formula>O61="No_existen"</formula>
    </cfRule>
  </conditionalFormatting>
  <conditionalFormatting sqref="R61">
    <cfRule type="expression" dxfId="474" priority="498">
      <formula>O61=""</formula>
    </cfRule>
  </conditionalFormatting>
  <conditionalFormatting sqref="R62">
    <cfRule type="expression" dxfId="473" priority="497">
      <formula>O62="No_existen"</formula>
    </cfRule>
  </conditionalFormatting>
  <conditionalFormatting sqref="R62">
    <cfRule type="expression" dxfId="472" priority="496">
      <formula>O62=""</formula>
    </cfRule>
  </conditionalFormatting>
  <conditionalFormatting sqref="O63:O65 S63:T65">
    <cfRule type="containsText" dxfId="471" priority="493" stopIfTrue="1" operator="containsText" text="3">
      <formula>NOT(ISERROR(SEARCH("3",O63)))</formula>
    </cfRule>
    <cfRule type="containsText" dxfId="470" priority="494" stopIfTrue="1" operator="containsText" text="3">
      <formula>NOT(ISERROR(SEARCH("3",O63)))</formula>
    </cfRule>
    <cfRule type="containsText" dxfId="469" priority="495" stopIfTrue="1" operator="containsText" text="1">
      <formula>NOT(ISERROR(SEARCH("1",O63)))</formula>
    </cfRule>
  </conditionalFormatting>
  <conditionalFormatting sqref="O63:O65">
    <cfRule type="cellIs" dxfId="468" priority="492" operator="between">
      <formula>2</formula>
      <formula>3</formula>
    </cfRule>
  </conditionalFormatting>
  <conditionalFormatting sqref="R63">
    <cfRule type="expression" dxfId="467" priority="491">
      <formula>O63="No_existen"</formula>
    </cfRule>
  </conditionalFormatting>
  <conditionalFormatting sqref="R63">
    <cfRule type="expression" dxfId="466" priority="490">
      <formula>O63=""</formula>
    </cfRule>
  </conditionalFormatting>
  <conditionalFormatting sqref="R64">
    <cfRule type="expression" dxfId="465" priority="489">
      <formula>O64="No_existen"</formula>
    </cfRule>
  </conditionalFormatting>
  <conditionalFormatting sqref="R64">
    <cfRule type="expression" dxfId="464" priority="488">
      <formula>O64=""</formula>
    </cfRule>
  </conditionalFormatting>
  <conditionalFormatting sqref="R65">
    <cfRule type="expression" dxfId="463" priority="487">
      <formula>O65="No_existen"</formula>
    </cfRule>
  </conditionalFormatting>
  <conditionalFormatting sqref="R65">
    <cfRule type="expression" dxfId="462" priority="486">
      <formula>O65=""</formula>
    </cfRule>
  </conditionalFormatting>
  <conditionalFormatting sqref="O66:O68 S66:T68">
    <cfRule type="containsText" dxfId="461" priority="483" stopIfTrue="1" operator="containsText" text="3">
      <formula>NOT(ISERROR(SEARCH("3",O66)))</formula>
    </cfRule>
    <cfRule type="containsText" dxfId="460" priority="484" stopIfTrue="1" operator="containsText" text="3">
      <formula>NOT(ISERROR(SEARCH("3",O66)))</formula>
    </cfRule>
    <cfRule type="containsText" dxfId="459" priority="485" stopIfTrue="1" operator="containsText" text="1">
      <formula>NOT(ISERROR(SEARCH("1",O66)))</formula>
    </cfRule>
  </conditionalFormatting>
  <conditionalFormatting sqref="O66:O68">
    <cfRule type="cellIs" dxfId="458" priority="482" operator="between">
      <formula>2</formula>
      <formula>3</formula>
    </cfRule>
  </conditionalFormatting>
  <conditionalFormatting sqref="R66">
    <cfRule type="expression" dxfId="457" priority="481">
      <formula>O66="No_existen"</formula>
    </cfRule>
  </conditionalFormatting>
  <conditionalFormatting sqref="R67">
    <cfRule type="expression" dxfId="456" priority="480">
      <formula>O67="No_existen"</formula>
    </cfRule>
  </conditionalFormatting>
  <conditionalFormatting sqref="R67">
    <cfRule type="expression" dxfId="455" priority="479">
      <formula>O67=""</formula>
    </cfRule>
  </conditionalFormatting>
  <conditionalFormatting sqref="R68">
    <cfRule type="expression" dxfId="454" priority="478">
      <formula>O68="No_existen"</formula>
    </cfRule>
  </conditionalFormatting>
  <conditionalFormatting sqref="R68">
    <cfRule type="expression" dxfId="453" priority="477">
      <formula>O68=""</formula>
    </cfRule>
  </conditionalFormatting>
  <conditionalFormatting sqref="O69:O71 S69:T71">
    <cfRule type="containsText" dxfId="452" priority="474" stopIfTrue="1" operator="containsText" text="3">
      <formula>NOT(ISERROR(SEARCH("3",O69)))</formula>
    </cfRule>
    <cfRule type="containsText" dxfId="451" priority="475" stopIfTrue="1" operator="containsText" text="3">
      <formula>NOT(ISERROR(SEARCH("3",O69)))</formula>
    </cfRule>
    <cfRule type="containsText" dxfId="450" priority="476" stopIfTrue="1" operator="containsText" text="1">
      <formula>NOT(ISERROR(SEARCH("1",O69)))</formula>
    </cfRule>
  </conditionalFormatting>
  <conditionalFormatting sqref="O69:O71">
    <cfRule type="cellIs" dxfId="449" priority="473" operator="between">
      <formula>2</formula>
      <formula>3</formula>
    </cfRule>
  </conditionalFormatting>
  <conditionalFormatting sqref="R69">
    <cfRule type="expression" dxfId="448" priority="472">
      <formula>O69="No_existen"</formula>
    </cfRule>
  </conditionalFormatting>
  <conditionalFormatting sqref="R69">
    <cfRule type="expression" dxfId="447" priority="471">
      <formula>O69=""</formula>
    </cfRule>
  </conditionalFormatting>
  <conditionalFormatting sqref="R70">
    <cfRule type="expression" dxfId="446" priority="470">
      <formula>O70="No_existen"</formula>
    </cfRule>
  </conditionalFormatting>
  <conditionalFormatting sqref="R70">
    <cfRule type="expression" dxfId="445" priority="469">
      <formula>O70=""</formula>
    </cfRule>
  </conditionalFormatting>
  <conditionalFormatting sqref="R71">
    <cfRule type="expression" dxfId="444" priority="468">
      <formula>O71="No_existen"</formula>
    </cfRule>
  </conditionalFormatting>
  <conditionalFormatting sqref="R71">
    <cfRule type="expression" dxfId="443" priority="467">
      <formula>O71=""</formula>
    </cfRule>
  </conditionalFormatting>
  <conditionalFormatting sqref="O72:O74 S72:T74">
    <cfRule type="containsText" dxfId="442" priority="464" stopIfTrue="1" operator="containsText" text="3">
      <formula>NOT(ISERROR(SEARCH("3",O72)))</formula>
    </cfRule>
    <cfRule type="containsText" dxfId="441" priority="465" stopIfTrue="1" operator="containsText" text="3">
      <formula>NOT(ISERROR(SEARCH("3",O72)))</formula>
    </cfRule>
    <cfRule type="containsText" dxfId="440" priority="466" stopIfTrue="1" operator="containsText" text="1">
      <formula>NOT(ISERROR(SEARCH("1",O72)))</formula>
    </cfRule>
  </conditionalFormatting>
  <conditionalFormatting sqref="O72:O74">
    <cfRule type="cellIs" dxfId="439" priority="463" operator="between">
      <formula>2</formula>
      <formula>3</formula>
    </cfRule>
  </conditionalFormatting>
  <conditionalFormatting sqref="R72">
    <cfRule type="expression" dxfId="438" priority="462">
      <formula>O72="No_existen"</formula>
    </cfRule>
  </conditionalFormatting>
  <conditionalFormatting sqref="R72">
    <cfRule type="expression" dxfId="437" priority="461">
      <formula>O72=""</formula>
    </cfRule>
  </conditionalFormatting>
  <conditionalFormatting sqref="R73">
    <cfRule type="expression" dxfId="436" priority="460">
      <formula>O73="No_existen"</formula>
    </cfRule>
  </conditionalFormatting>
  <conditionalFormatting sqref="R73">
    <cfRule type="expression" dxfId="435" priority="459">
      <formula>O73=""</formula>
    </cfRule>
  </conditionalFormatting>
  <conditionalFormatting sqref="R74">
    <cfRule type="expression" dxfId="434" priority="458">
      <formula>O74="No_existen"</formula>
    </cfRule>
  </conditionalFormatting>
  <conditionalFormatting sqref="R74">
    <cfRule type="expression" dxfId="433" priority="457">
      <formula>O74=""</formula>
    </cfRule>
  </conditionalFormatting>
  <conditionalFormatting sqref="O75:O77 S75:T77">
    <cfRule type="containsText" dxfId="432" priority="454" stopIfTrue="1" operator="containsText" text="3">
      <formula>NOT(ISERROR(SEARCH("3",O75)))</formula>
    </cfRule>
    <cfRule type="containsText" dxfId="431" priority="455" stopIfTrue="1" operator="containsText" text="3">
      <formula>NOT(ISERROR(SEARCH("3",O75)))</formula>
    </cfRule>
    <cfRule type="containsText" dxfId="430" priority="456" stopIfTrue="1" operator="containsText" text="1">
      <formula>NOT(ISERROR(SEARCH("1",O75)))</formula>
    </cfRule>
  </conditionalFormatting>
  <conditionalFormatting sqref="O75:O77">
    <cfRule type="cellIs" dxfId="429" priority="453" operator="between">
      <formula>2</formula>
      <formula>3</formula>
    </cfRule>
  </conditionalFormatting>
  <conditionalFormatting sqref="R77">
    <cfRule type="expression" dxfId="428" priority="452">
      <formula>O77="No_existen"</formula>
    </cfRule>
  </conditionalFormatting>
  <conditionalFormatting sqref="R77">
    <cfRule type="expression" dxfId="427" priority="451">
      <formula>O77=""</formula>
    </cfRule>
  </conditionalFormatting>
  <conditionalFormatting sqref="O78:O80 S78:T80">
    <cfRule type="containsText" dxfId="426" priority="448" stopIfTrue="1" operator="containsText" text="3">
      <formula>NOT(ISERROR(SEARCH("3",O78)))</formula>
    </cfRule>
    <cfRule type="containsText" dxfId="425" priority="449" stopIfTrue="1" operator="containsText" text="3">
      <formula>NOT(ISERROR(SEARCH("3",O78)))</formula>
    </cfRule>
    <cfRule type="containsText" dxfId="424" priority="450" stopIfTrue="1" operator="containsText" text="1">
      <formula>NOT(ISERROR(SEARCH("1",O78)))</formula>
    </cfRule>
  </conditionalFormatting>
  <conditionalFormatting sqref="O78:O80">
    <cfRule type="cellIs" dxfId="423" priority="447" operator="between">
      <formula>2</formula>
      <formula>3</formula>
    </cfRule>
  </conditionalFormatting>
  <conditionalFormatting sqref="R79:R80">
    <cfRule type="expression" dxfId="422" priority="446">
      <formula>O79="No_existen"</formula>
    </cfRule>
  </conditionalFormatting>
  <conditionalFormatting sqref="R79:R80">
    <cfRule type="expression" dxfId="421" priority="445">
      <formula>O79=""</formula>
    </cfRule>
  </conditionalFormatting>
  <conditionalFormatting sqref="R78">
    <cfRule type="expression" dxfId="420" priority="444">
      <formula>O78="No_existen"</formula>
    </cfRule>
  </conditionalFormatting>
  <conditionalFormatting sqref="R78">
    <cfRule type="expression" dxfId="419" priority="443">
      <formula>O78=""</formula>
    </cfRule>
  </conditionalFormatting>
  <conditionalFormatting sqref="O81:O83 S81:T83">
    <cfRule type="containsText" dxfId="418" priority="440" stopIfTrue="1" operator="containsText" text="3">
      <formula>NOT(ISERROR(SEARCH("3",O81)))</formula>
    </cfRule>
    <cfRule type="containsText" dxfId="417" priority="441" stopIfTrue="1" operator="containsText" text="3">
      <formula>NOT(ISERROR(SEARCH("3",O81)))</formula>
    </cfRule>
    <cfRule type="containsText" dxfId="416" priority="442" stopIfTrue="1" operator="containsText" text="1">
      <formula>NOT(ISERROR(SEARCH("1",O81)))</formula>
    </cfRule>
  </conditionalFormatting>
  <conditionalFormatting sqref="O81:O83">
    <cfRule type="cellIs" dxfId="415" priority="439" operator="between">
      <formula>2</formula>
      <formula>3</formula>
    </cfRule>
  </conditionalFormatting>
  <conditionalFormatting sqref="R81">
    <cfRule type="expression" dxfId="414" priority="438">
      <formula>#REF!="No_existen"</formula>
    </cfRule>
  </conditionalFormatting>
  <conditionalFormatting sqref="R81">
    <cfRule type="expression" dxfId="413" priority="437">
      <formula>#REF!=""</formula>
    </cfRule>
  </conditionalFormatting>
  <conditionalFormatting sqref="R82">
    <cfRule type="expression" dxfId="412" priority="436">
      <formula>#REF!="No_existen"</formula>
    </cfRule>
  </conditionalFormatting>
  <conditionalFormatting sqref="R82">
    <cfRule type="expression" dxfId="411" priority="435">
      <formula>#REF!=""</formula>
    </cfRule>
  </conditionalFormatting>
  <conditionalFormatting sqref="R83">
    <cfRule type="expression" dxfId="410" priority="434">
      <formula>#REF!="No_existen"</formula>
    </cfRule>
  </conditionalFormatting>
  <conditionalFormatting sqref="R83">
    <cfRule type="expression" dxfId="409" priority="433">
      <formula>#REF!=""</formula>
    </cfRule>
  </conditionalFormatting>
  <conditionalFormatting sqref="O84:O86 S84:T86">
    <cfRule type="containsText" dxfId="408" priority="430" stopIfTrue="1" operator="containsText" text="3">
      <formula>NOT(ISERROR(SEARCH("3",O84)))</formula>
    </cfRule>
    <cfRule type="containsText" dxfId="407" priority="431" stopIfTrue="1" operator="containsText" text="3">
      <formula>NOT(ISERROR(SEARCH("3",O84)))</formula>
    </cfRule>
    <cfRule type="containsText" dxfId="406" priority="432" stopIfTrue="1" operator="containsText" text="1">
      <formula>NOT(ISERROR(SEARCH("1",O84)))</formula>
    </cfRule>
  </conditionalFormatting>
  <conditionalFormatting sqref="O84:O86">
    <cfRule type="cellIs" dxfId="405" priority="429" operator="between">
      <formula>2</formula>
      <formula>3</formula>
    </cfRule>
  </conditionalFormatting>
  <conditionalFormatting sqref="R86">
    <cfRule type="expression" dxfId="404" priority="428">
      <formula>O86="No_existen"</formula>
    </cfRule>
  </conditionalFormatting>
  <conditionalFormatting sqref="R86">
    <cfRule type="expression" dxfId="403" priority="427">
      <formula>O86=""</formula>
    </cfRule>
  </conditionalFormatting>
  <conditionalFormatting sqref="R84">
    <cfRule type="expression" dxfId="402" priority="426">
      <formula>O84="No_existen"</formula>
    </cfRule>
  </conditionalFormatting>
  <conditionalFormatting sqref="R84">
    <cfRule type="expression" dxfId="401" priority="425">
      <formula>O84=""</formula>
    </cfRule>
  </conditionalFormatting>
  <conditionalFormatting sqref="R85">
    <cfRule type="expression" dxfId="400" priority="424">
      <formula>O85="No_existen"</formula>
    </cfRule>
  </conditionalFormatting>
  <conditionalFormatting sqref="R85">
    <cfRule type="expression" dxfId="399" priority="423">
      <formula>O85=""</formula>
    </cfRule>
  </conditionalFormatting>
  <conditionalFormatting sqref="O87:O89 S87:T89">
    <cfRule type="containsText" dxfId="398" priority="420" stopIfTrue="1" operator="containsText" text="3">
      <formula>NOT(ISERROR(SEARCH("3",O87)))</formula>
    </cfRule>
    <cfRule type="containsText" dxfId="397" priority="421" stopIfTrue="1" operator="containsText" text="3">
      <formula>NOT(ISERROR(SEARCH("3",O87)))</formula>
    </cfRule>
    <cfRule type="containsText" dxfId="396" priority="422" stopIfTrue="1" operator="containsText" text="1">
      <formula>NOT(ISERROR(SEARCH("1",O87)))</formula>
    </cfRule>
  </conditionalFormatting>
  <conditionalFormatting sqref="O87:O89">
    <cfRule type="cellIs" dxfId="395" priority="419" operator="between">
      <formula>2</formula>
      <formula>3</formula>
    </cfRule>
  </conditionalFormatting>
  <conditionalFormatting sqref="R88:R89">
    <cfRule type="expression" dxfId="394" priority="418">
      <formula>O88="No_existen"</formula>
    </cfRule>
  </conditionalFormatting>
  <conditionalFormatting sqref="R88:R89">
    <cfRule type="expression" dxfId="393" priority="417">
      <formula>O88=""</formula>
    </cfRule>
  </conditionalFormatting>
  <conditionalFormatting sqref="R87">
    <cfRule type="expression" dxfId="392" priority="416">
      <formula>O87="No_existen"</formula>
    </cfRule>
  </conditionalFormatting>
  <conditionalFormatting sqref="R87">
    <cfRule type="expression" dxfId="391" priority="415">
      <formula>O87=""</formula>
    </cfRule>
  </conditionalFormatting>
  <conditionalFormatting sqref="O90:O92 S90:T92">
    <cfRule type="containsText" dxfId="390" priority="412" stopIfTrue="1" operator="containsText" text="3">
      <formula>NOT(ISERROR(SEARCH("3",O90)))</formula>
    </cfRule>
    <cfRule type="containsText" dxfId="389" priority="413" stopIfTrue="1" operator="containsText" text="3">
      <formula>NOT(ISERROR(SEARCH("3",O90)))</formula>
    </cfRule>
    <cfRule type="containsText" dxfId="388" priority="414" stopIfTrue="1" operator="containsText" text="1">
      <formula>NOT(ISERROR(SEARCH("1",O90)))</formula>
    </cfRule>
  </conditionalFormatting>
  <conditionalFormatting sqref="O90:O92">
    <cfRule type="cellIs" dxfId="387" priority="411" operator="between">
      <formula>2</formula>
      <formula>3</formula>
    </cfRule>
  </conditionalFormatting>
  <conditionalFormatting sqref="R90">
    <cfRule type="expression" dxfId="386" priority="410">
      <formula>O90="No_existen"</formula>
    </cfRule>
  </conditionalFormatting>
  <conditionalFormatting sqref="R91">
    <cfRule type="expression" dxfId="385" priority="409">
      <formula>O91="No_existen"</formula>
    </cfRule>
  </conditionalFormatting>
  <conditionalFormatting sqref="R91">
    <cfRule type="expression" dxfId="384" priority="408">
      <formula>O91=""</formula>
    </cfRule>
  </conditionalFormatting>
  <conditionalFormatting sqref="R92">
    <cfRule type="expression" dxfId="383" priority="407">
      <formula>O92="No_existen"</formula>
    </cfRule>
  </conditionalFormatting>
  <conditionalFormatting sqref="R92">
    <cfRule type="expression" dxfId="382" priority="406">
      <formula>O92=""</formula>
    </cfRule>
  </conditionalFormatting>
  <conditionalFormatting sqref="O93:O95 S93:T95">
    <cfRule type="containsText" dxfId="381" priority="403" stopIfTrue="1" operator="containsText" text="3">
      <formula>NOT(ISERROR(SEARCH("3",O93)))</formula>
    </cfRule>
    <cfRule type="containsText" dxfId="380" priority="404" stopIfTrue="1" operator="containsText" text="3">
      <formula>NOT(ISERROR(SEARCH("3",O93)))</formula>
    </cfRule>
    <cfRule type="containsText" dxfId="379" priority="405" stopIfTrue="1" operator="containsText" text="1">
      <formula>NOT(ISERROR(SEARCH("1",O93)))</formula>
    </cfRule>
  </conditionalFormatting>
  <conditionalFormatting sqref="O93:O95">
    <cfRule type="cellIs" dxfId="378" priority="402" operator="between">
      <formula>2</formula>
      <formula>3</formula>
    </cfRule>
  </conditionalFormatting>
  <conditionalFormatting sqref="R93">
    <cfRule type="expression" dxfId="377" priority="401">
      <formula>O93="No_existen"</formula>
    </cfRule>
  </conditionalFormatting>
  <conditionalFormatting sqref="R93">
    <cfRule type="expression" dxfId="376" priority="400">
      <formula>O93=""</formula>
    </cfRule>
  </conditionalFormatting>
  <conditionalFormatting sqref="R94">
    <cfRule type="expression" dxfId="375" priority="399">
      <formula>O94="No_existen"</formula>
    </cfRule>
  </conditionalFormatting>
  <conditionalFormatting sqref="R94">
    <cfRule type="expression" dxfId="374" priority="398">
      <formula>O94=""</formula>
    </cfRule>
  </conditionalFormatting>
  <conditionalFormatting sqref="R95">
    <cfRule type="expression" dxfId="373" priority="397">
      <formula>O95="No_existen"</formula>
    </cfRule>
  </conditionalFormatting>
  <conditionalFormatting sqref="R95">
    <cfRule type="expression" dxfId="372" priority="396">
      <formula>O95=""</formula>
    </cfRule>
  </conditionalFormatting>
  <conditionalFormatting sqref="O96:O98 S96:T98">
    <cfRule type="containsText" dxfId="371" priority="393" stopIfTrue="1" operator="containsText" text="3">
      <formula>NOT(ISERROR(SEARCH("3",O96)))</formula>
    </cfRule>
    <cfRule type="containsText" dxfId="370" priority="394" stopIfTrue="1" operator="containsText" text="3">
      <formula>NOT(ISERROR(SEARCH("3",O96)))</formula>
    </cfRule>
    <cfRule type="containsText" dxfId="369" priority="395" stopIfTrue="1" operator="containsText" text="1">
      <formula>NOT(ISERROR(SEARCH("1",O96)))</formula>
    </cfRule>
  </conditionalFormatting>
  <conditionalFormatting sqref="O96:O98">
    <cfRule type="cellIs" dxfId="368" priority="392" operator="between">
      <formula>2</formula>
      <formula>3</formula>
    </cfRule>
  </conditionalFormatting>
  <conditionalFormatting sqref="R96">
    <cfRule type="expression" dxfId="367" priority="391">
      <formula>O96="No_existen"</formula>
    </cfRule>
  </conditionalFormatting>
  <conditionalFormatting sqref="R96">
    <cfRule type="expression" dxfId="366" priority="390">
      <formula>O96=""</formula>
    </cfRule>
  </conditionalFormatting>
  <conditionalFormatting sqref="R97">
    <cfRule type="expression" dxfId="365" priority="389">
      <formula>O97="No_existen"</formula>
    </cfRule>
  </conditionalFormatting>
  <conditionalFormatting sqref="R97">
    <cfRule type="expression" dxfId="364" priority="388">
      <formula>O97=""</formula>
    </cfRule>
  </conditionalFormatting>
  <conditionalFormatting sqref="R98">
    <cfRule type="expression" dxfId="363" priority="387">
      <formula>O98="No_existen"</formula>
    </cfRule>
  </conditionalFormatting>
  <conditionalFormatting sqref="R98">
    <cfRule type="expression" dxfId="362" priority="386">
      <formula>O98=""</formula>
    </cfRule>
  </conditionalFormatting>
  <conditionalFormatting sqref="O99:O101 S99:T101">
    <cfRule type="containsText" dxfId="361" priority="383" stopIfTrue="1" operator="containsText" text="3">
      <formula>NOT(ISERROR(SEARCH("3",O99)))</formula>
    </cfRule>
    <cfRule type="containsText" dxfId="360" priority="384" stopIfTrue="1" operator="containsText" text="3">
      <formula>NOT(ISERROR(SEARCH("3",O99)))</formula>
    </cfRule>
    <cfRule type="containsText" dxfId="359" priority="385" stopIfTrue="1" operator="containsText" text="1">
      <formula>NOT(ISERROR(SEARCH("1",O99)))</formula>
    </cfRule>
  </conditionalFormatting>
  <conditionalFormatting sqref="O99:O101">
    <cfRule type="cellIs" dxfId="358" priority="382" operator="between">
      <formula>2</formula>
      <formula>3</formula>
    </cfRule>
  </conditionalFormatting>
  <conditionalFormatting sqref="R99:R101">
    <cfRule type="expression" dxfId="357" priority="381">
      <formula>O99="No_existen"</formula>
    </cfRule>
  </conditionalFormatting>
  <conditionalFormatting sqref="R99:R101">
    <cfRule type="expression" dxfId="356" priority="380">
      <formula>O99=""</formula>
    </cfRule>
  </conditionalFormatting>
  <conditionalFormatting sqref="O102:O104 S102:T104">
    <cfRule type="containsText" dxfId="355" priority="377" stopIfTrue="1" operator="containsText" text="3">
      <formula>NOT(ISERROR(SEARCH("3",O102)))</formula>
    </cfRule>
    <cfRule type="containsText" dxfId="354" priority="378" stopIfTrue="1" operator="containsText" text="3">
      <formula>NOT(ISERROR(SEARCH("3",O102)))</formula>
    </cfRule>
    <cfRule type="containsText" dxfId="353" priority="379" stopIfTrue="1" operator="containsText" text="1">
      <formula>NOT(ISERROR(SEARCH("1",O102)))</formula>
    </cfRule>
  </conditionalFormatting>
  <conditionalFormatting sqref="O102:O104">
    <cfRule type="cellIs" dxfId="352" priority="376" operator="between">
      <formula>2</formula>
      <formula>3</formula>
    </cfRule>
  </conditionalFormatting>
  <conditionalFormatting sqref="R102:R104">
    <cfRule type="expression" dxfId="351" priority="375">
      <formula>O102="No_existen"</formula>
    </cfRule>
  </conditionalFormatting>
  <conditionalFormatting sqref="R102:R104">
    <cfRule type="expression" dxfId="350" priority="374">
      <formula>O102=""</formula>
    </cfRule>
  </conditionalFormatting>
  <conditionalFormatting sqref="O105:O107">
    <cfRule type="containsText" dxfId="349" priority="371" stopIfTrue="1" operator="containsText" text="3">
      <formula>NOT(ISERROR(SEARCH("3",O105)))</formula>
    </cfRule>
    <cfRule type="containsText" dxfId="348" priority="372" stopIfTrue="1" operator="containsText" text="3">
      <formula>NOT(ISERROR(SEARCH("3",O105)))</formula>
    </cfRule>
    <cfRule type="containsText" dxfId="347" priority="373" stopIfTrue="1" operator="containsText" text="1">
      <formula>NOT(ISERROR(SEARCH("1",O105)))</formula>
    </cfRule>
  </conditionalFormatting>
  <conditionalFormatting sqref="O105:O107">
    <cfRule type="cellIs" dxfId="346" priority="370" operator="between">
      <formula>2</formula>
      <formula>3</formula>
    </cfRule>
  </conditionalFormatting>
  <conditionalFormatting sqref="R105:R107">
    <cfRule type="expression" dxfId="345" priority="369">
      <formula>O105="No_existen"</formula>
    </cfRule>
  </conditionalFormatting>
  <conditionalFormatting sqref="R105:R107">
    <cfRule type="expression" dxfId="344" priority="368">
      <formula>O105=""</formula>
    </cfRule>
  </conditionalFormatting>
  <conditionalFormatting sqref="S105:S107">
    <cfRule type="expression" dxfId="343" priority="367">
      <formula>O105="No_existen"</formula>
    </cfRule>
  </conditionalFormatting>
  <conditionalFormatting sqref="T105:T107">
    <cfRule type="expression" dxfId="342" priority="366">
      <formula>O105="No_existen"</formula>
    </cfRule>
  </conditionalFormatting>
  <conditionalFormatting sqref="S105:S107">
    <cfRule type="expression" dxfId="341" priority="365">
      <formula>O105=""</formula>
    </cfRule>
  </conditionalFormatting>
  <conditionalFormatting sqref="T105:T107">
    <cfRule type="expression" dxfId="340" priority="364">
      <formula>O105=""</formula>
    </cfRule>
  </conditionalFormatting>
  <conditionalFormatting sqref="W9">
    <cfRule type="cellIs" dxfId="339" priority="361" operator="equal">
      <formula>"LEVE"</formula>
    </cfRule>
    <cfRule type="cellIs" dxfId="338" priority="362" operator="equal">
      <formula>"MODERADO"</formula>
    </cfRule>
    <cfRule type="cellIs" dxfId="337" priority="363" operator="equal">
      <formula>"GRAVE"</formula>
    </cfRule>
  </conditionalFormatting>
  <conditionalFormatting sqref="Z9">
    <cfRule type="expression" dxfId="336" priority="357">
      <formula>Y9="ASUMIR"</formula>
    </cfRule>
  </conditionalFormatting>
  <conditionalFormatting sqref="AA9:AA10">
    <cfRule type="expression" dxfId="335" priority="356">
      <formula>Y9="ASUMIR"</formula>
    </cfRule>
  </conditionalFormatting>
  <conditionalFormatting sqref="Z10">
    <cfRule type="expression" dxfId="334" priority="355">
      <formula>Y10="ASUMIR"</formula>
    </cfRule>
  </conditionalFormatting>
  <conditionalFormatting sqref="AB10">
    <cfRule type="expression" dxfId="333" priority="353">
      <formula>Y10&lt;&gt;"COMPARTIR"</formula>
    </cfRule>
    <cfRule type="expression" dxfId="332" priority="354">
      <formula>Y10="ASUMIR"</formula>
    </cfRule>
  </conditionalFormatting>
  <conditionalFormatting sqref="W12">
    <cfRule type="cellIs" dxfId="331" priority="350" operator="equal">
      <formula>"LEVE"</formula>
    </cfRule>
    <cfRule type="cellIs" dxfId="330" priority="351" operator="equal">
      <formula>"MODERADO"</formula>
    </cfRule>
    <cfRule type="cellIs" dxfId="329" priority="352" operator="equal">
      <formula>"GRAVE"</formula>
    </cfRule>
  </conditionalFormatting>
  <conditionalFormatting sqref="Z12">
    <cfRule type="expression" dxfId="328" priority="346">
      <formula>Y12="ASUMIR"</formula>
    </cfRule>
  </conditionalFormatting>
  <conditionalFormatting sqref="Z13">
    <cfRule type="expression" dxfId="327" priority="345">
      <formula>Y13="ASUMIR"</formula>
    </cfRule>
  </conditionalFormatting>
  <conditionalFormatting sqref="AA12">
    <cfRule type="expression" dxfId="326" priority="344">
      <formula>Y12="ASUMIR"</formula>
    </cfRule>
  </conditionalFormatting>
  <conditionalFormatting sqref="AA13">
    <cfRule type="expression" dxfId="325" priority="343">
      <formula>Y13="ASUMIR"</formula>
    </cfRule>
  </conditionalFormatting>
  <conditionalFormatting sqref="W15">
    <cfRule type="cellIs" dxfId="324" priority="340" operator="equal">
      <formula>"LEVE"</formula>
    </cfRule>
    <cfRule type="cellIs" dxfId="323" priority="341" operator="equal">
      <formula>"MODERADO"</formula>
    </cfRule>
    <cfRule type="cellIs" dxfId="322" priority="342" operator="equal">
      <formula>"GRAVE"</formula>
    </cfRule>
  </conditionalFormatting>
  <conditionalFormatting sqref="Z15">
    <cfRule type="expression" dxfId="321" priority="336">
      <formula>Y15="ASUMIR"</formula>
    </cfRule>
  </conditionalFormatting>
  <conditionalFormatting sqref="Z16">
    <cfRule type="expression" dxfId="320" priority="335">
      <formula>Y16="ASUMIR"</formula>
    </cfRule>
  </conditionalFormatting>
  <conditionalFormatting sqref="Z17">
    <cfRule type="expression" dxfId="319" priority="334">
      <formula>Y17="ASUMIR"</formula>
    </cfRule>
  </conditionalFormatting>
  <conditionalFormatting sqref="AA15">
    <cfRule type="expression" dxfId="318" priority="333">
      <formula>Y15="ASUMIR"</formula>
    </cfRule>
  </conditionalFormatting>
  <conditionalFormatting sqref="AB15">
    <cfRule type="expression" dxfId="317" priority="331">
      <formula>Y15&lt;&gt;"COMPARTIR"</formula>
    </cfRule>
    <cfRule type="expression" dxfId="316" priority="332">
      <formula>Y15="ASUMIR"</formula>
    </cfRule>
  </conditionalFormatting>
  <conditionalFormatting sqref="AA16">
    <cfRule type="expression" dxfId="315" priority="330">
      <formula>Y16="ASUMIR"</formula>
    </cfRule>
  </conditionalFormatting>
  <conditionalFormatting sqref="AA17">
    <cfRule type="expression" dxfId="314" priority="329">
      <formula>Y17="ASUMIR"</formula>
    </cfRule>
  </conditionalFormatting>
  <conditionalFormatting sqref="W18">
    <cfRule type="cellIs" dxfId="313" priority="326" operator="equal">
      <formula>"LEVE"</formula>
    </cfRule>
    <cfRule type="cellIs" dxfId="312" priority="327" operator="equal">
      <formula>"MODERADO"</formula>
    </cfRule>
    <cfRule type="cellIs" dxfId="311" priority="328" operator="equal">
      <formula>"GRAVE"</formula>
    </cfRule>
  </conditionalFormatting>
  <conditionalFormatting sqref="AB18">
    <cfRule type="expression" dxfId="310" priority="320">
      <formula>Y18&lt;&gt;"COMPARTIR"</formula>
    </cfRule>
    <cfRule type="expression" dxfId="309" priority="321">
      <formula>Y18="ASUMIR"</formula>
    </cfRule>
  </conditionalFormatting>
  <conditionalFormatting sqref="AA18">
    <cfRule type="expression" dxfId="308" priority="319">
      <formula>Y18="ASUMIR"</formula>
    </cfRule>
  </conditionalFormatting>
  <conditionalFormatting sqref="AA19">
    <cfRule type="expression" dxfId="307" priority="317">
      <formula>Y19="ASUMIR"</formula>
    </cfRule>
  </conditionalFormatting>
  <conditionalFormatting sqref="W21">
    <cfRule type="cellIs" dxfId="306" priority="314" operator="equal">
      <formula>"LEVE"</formula>
    </cfRule>
    <cfRule type="cellIs" dxfId="305" priority="315" operator="equal">
      <formula>"MODERADO"</formula>
    </cfRule>
    <cfRule type="cellIs" dxfId="304" priority="316" operator="equal">
      <formula>"GRAVE"</formula>
    </cfRule>
  </conditionalFormatting>
  <conditionalFormatting sqref="Z21">
    <cfRule type="expression" dxfId="303" priority="310">
      <formula>Y21="ASUMIR"</formula>
    </cfRule>
  </conditionalFormatting>
  <conditionalFormatting sqref="Z22">
    <cfRule type="expression" dxfId="302" priority="309">
      <formula>Y22="ASUMIR"</formula>
    </cfRule>
  </conditionalFormatting>
  <conditionalFormatting sqref="AA21">
    <cfRule type="expression" dxfId="301" priority="308">
      <formula>Y21="ASUMIR"</formula>
    </cfRule>
  </conditionalFormatting>
  <conditionalFormatting sqref="AA22">
    <cfRule type="expression" dxfId="300" priority="307">
      <formula>Y22="ASUMIR"</formula>
    </cfRule>
  </conditionalFormatting>
  <conditionalFormatting sqref="W24">
    <cfRule type="cellIs" dxfId="299" priority="304" operator="equal">
      <formula>"LEVE"</formula>
    </cfRule>
    <cfRule type="cellIs" dxfId="298" priority="305" operator="equal">
      <formula>"MODERADO"</formula>
    </cfRule>
    <cfRule type="cellIs" dxfId="297" priority="306" operator="equal">
      <formula>"GRAVE"</formula>
    </cfRule>
  </conditionalFormatting>
  <conditionalFormatting sqref="Z24">
    <cfRule type="expression" dxfId="296" priority="303">
      <formula>Y24="ASUMIR"</formula>
    </cfRule>
  </conditionalFormatting>
  <conditionalFormatting sqref="Z25">
    <cfRule type="expression" dxfId="295" priority="302">
      <formula>Y25="ASUMIR"</formula>
    </cfRule>
  </conditionalFormatting>
  <conditionalFormatting sqref="AA24">
    <cfRule type="expression" dxfId="294" priority="301">
      <formula>Y24="ASUMIR"</formula>
    </cfRule>
  </conditionalFormatting>
  <conditionalFormatting sqref="AA25">
    <cfRule type="expression" dxfId="293" priority="300">
      <formula>Y25="ASUMIR"</formula>
    </cfRule>
  </conditionalFormatting>
  <conditionalFormatting sqref="W27">
    <cfRule type="cellIs" dxfId="292" priority="297" operator="equal">
      <formula>"LEVE"</formula>
    </cfRule>
    <cfRule type="cellIs" dxfId="291" priority="298" operator="equal">
      <formula>"MODERADO"</formula>
    </cfRule>
    <cfRule type="cellIs" dxfId="290" priority="299" operator="equal">
      <formula>"GRAVE"</formula>
    </cfRule>
  </conditionalFormatting>
  <conditionalFormatting sqref="Z27">
    <cfRule type="expression" dxfId="289" priority="293">
      <formula>Y27="ASUMIR"</formula>
    </cfRule>
  </conditionalFormatting>
  <conditionalFormatting sqref="AA27">
    <cfRule type="expression" dxfId="288" priority="292">
      <formula>Y27="ASUMIR"</formula>
    </cfRule>
  </conditionalFormatting>
  <conditionalFormatting sqref="AB27">
    <cfRule type="expression" dxfId="287" priority="290">
      <formula>Y27&lt;&gt;"COMPARTIR"</formula>
    </cfRule>
    <cfRule type="expression" dxfId="286" priority="291">
      <formula>Y27="ASUMIR"</formula>
    </cfRule>
  </conditionalFormatting>
  <conditionalFormatting sqref="Z28">
    <cfRule type="expression" dxfId="285" priority="289">
      <formula>Y28="ASUMIR"</formula>
    </cfRule>
  </conditionalFormatting>
  <conditionalFormatting sqref="AA28">
    <cfRule type="expression" dxfId="284" priority="288">
      <formula>Y28="ASUMIR"</formula>
    </cfRule>
  </conditionalFormatting>
  <conditionalFormatting sqref="W30">
    <cfRule type="cellIs" dxfId="283" priority="285" operator="equal">
      <formula>"LEVE"</formula>
    </cfRule>
    <cfRule type="cellIs" dxfId="282" priority="286" operator="equal">
      <formula>"MODERADO"</formula>
    </cfRule>
    <cfRule type="cellIs" dxfId="281" priority="287" operator="equal">
      <formula>"GRAVE"</formula>
    </cfRule>
  </conditionalFormatting>
  <conditionalFormatting sqref="Z30">
    <cfRule type="expression" dxfId="280" priority="281">
      <formula>Y30="ASUMIR"</formula>
    </cfRule>
  </conditionalFormatting>
  <conditionalFormatting sqref="AA30">
    <cfRule type="expression" dxfId="279" priority="280">
      <formula>Y30="ASUMIR"</formula>
    </cfRule>
  </conditionalFormatting>
  <conditionalFormatting sqref="W33">
    <cfRule type="cellIs" dxfId="278" priority="277" operator="equal">
      <formula>"LEVE"</formula>
    </cfRule>
    <cfRule type="cellIs" dxfId="277" priority="278" operator="equal">
      <formula>"MODERADO"</formula>
    </cfRule>
    <cfRule type="cellIs" dxfId="276" priority="279" operator="equal">
      <formula>"GRAVE"</formula>
    </cfRule>
  </conditionalFormatting>
  <conditionalFormatting sqref="Z33">
    <cfRule type="expression" dxfId="275" priority="273">
      <formula>Y33="ASUMIR"</formula>
    </cfRule>
  </conditionalFormatting>
  <conditionalFormatting sqref="Z34">
    <cfRule type="expression" dxfId="274" priority="272">
      <formula>Y34="ASUMIR"</formula>
    </cfRule>
  </conditionalFormatting>
  <conditionalFormatting sqref="AA33">
    <cfRule type="expression" dxfId="273" priority="271">
      <formula>Y33="ASUMIR"</formula>
    </cfRule>
  </conditionalFormatting>
  <conditionalFormatting sqref="AA34">
    <cfRule type="expression" dxfId="272" priority="270">
      <formula>Y34="ASUMIR"</formula>
    </cfRule>
  </conditionalFormatting>
  <conditionalFormatting sqref="W36">
    <cfRule type="cellIs" dxfId="271" priority="267" operator="equal">
      <formula>"LEVE"</formula>
    </cfRule>
    <cfRule type="cellIs" dxfId="270" priority="268" operator="equal">
      <formula>"MODERADO"</formula>
    </cfRule>
    <cfRule type="cellIs" dxfId="269" priority="269" operator="equal">
      <formula>"GRAVE"</formula>
    </cfRule>
  </conditionalFormatting>
  <conditionalFormatting sqref="Z36">
    <cfRule type="expression" dxfId="268" priority="263">
      <formula>Y36="ASUMIR"</formula>
    </cfRule>
  </conditionalFormatting>
  <conditionalFormatting sqref="AA36">
    <cfRule type="expression" dxfId="267" priority="262">
      <formula>Y36="ASUMIR"</formula>
    </cfRule>
  </conditionalFormatting>
  <conditionalFormatting sqref="AB36">
    <cfRule type="expression" dxfId="266" priority="260">
      <formula>Y36&lt;&gt;"COMPARTIR"</formula>
    </cfRule>
    <cfRule type="expression" dxfId="265" priority="261">
      <formula>Y36="ASUMIR"</formula>
    </cfRule>
  </conditionalFormatting>
  <conditionalFormatting sqref="W39">
    <cfRule type="cellIs" dxfId="264" priority="257" operator="equal">
      <formula>"LEVE"</formula>
    </cfRule>
    <cfRule type="cellIs" dxfId="263" priority="258" operator="equal">
      <formula>"MODERADO"</formula>
    </cfRule>
    <cfRule type="cellIs" dxfId="262" priority="259" operator="equal">
      <formula>"GRAVE"</formula>
    </cfRule>
  </conditionalFormatting>
  <conditionalFormatting sqref="Z39">
    <cfRule type="expression" dxfId="261" priority="253">
      <formula>Y39="ASUMIR"</formula>
    </cfRule>
  </conditionalFormatting>
  <conditionalFormatting sqref="Z40">
    <cfRule type="expression" dxfId="260" priority="252">
      <formula>Y40="ASUMIR"</formula>
    </cfRule>
  </conditionalFormatting>
  <conditionalFormatting sqref="Z41">
    <cfRule type="expression" dxfId="259" priority="251">
      <formula>Y41="ASUMIR"</formula>
    </cfRule>
  </conditionalFormatting>
  <conditionalFormatting sqref="AA39">
    <cfRule type="expression" dxfId="258" priority="250">
      <formula>Y39="ASUMIR"</formula>
    </cfRule>
  </conditionalFormatting>
  <conditionalFormatting sqref="AA40">
    <cfRule type="expression" dxfId="257" priority="249">
      <formula>Y40="ASUMIR"</formula>
    </cfRule>
  </conditionalFormatting>
  <conditionalFormatting sqref="AA41">
    <cfRule type="expression" dxfId="256" priority="248">
      <formula>Y41="ASUMIR"</formula>
    </cfRule>
  </conditionalFormatting>
  <conditionalFormatting sqref="W42">
    <cfRule type="cellIs" dxfId="255" priority="245" operator="equal">
      <formula>"LEVE"</formula>
    </cfRule>
    <cfRule type="cellIs" dxfId="254" priority="246" operator="equal">
      <formula>"MODERADO"</formula>
    </cfRule>
    <cfRule type="cellIs" dxfId="253" priority="247" operator="equal">
      <formula>"GRAVE"</formula>
    </cfRule>
  </conditionalFormatting>
  <conditionalFormatting sqref="Z42">
    <cfRule type="expression" dxfId="252" priority="241">
      <formula>Y42="ASUMIR"</formula>
    </cfRule>
  </conditionalFormatting>
  <conditionalFormatting sqref="AA42">
    <cfRule type="expression" dxfId="251" priority="240">
      <formula>Y42="ASUMIR"</formula>
    </cfRule>
  </conditionalFormatting>
  <conditionalFormatting sqref="AB42">
    <cfRule type="expression" dxfId="250" priority="238">
      <formula>Y42&lt;&gt;"COMPARTIR"</formula>
    </cfRule>
    <cfRule type="expression" dxfId="249" priority="239">
      <formula>Y42="ASUMIR"</formula>
    </cfRule>
  </conditionalFormatting>
  <conditionalFormatting sqref="Z43">
    <cfRule type="expression" dxfId="248" priority="237">
      <formula>Y43="ASUMIR"</formula>
    </cfRule>
  </conditionalFormatting>
  <conditionalFormatting sqref="Z44">
    <cfRule type="expression" dxfId="247" priority="236">
      <formula>Y44="ASUMIR"</formula>
    </cfRule>
  </conditionalFormatting>
  <conditionalFormatting sqref="AA43">
    <cfRule type="expression" dxfId="246" priority="235">
      <formula>Y43="ASUMIR"</formula>
    </cfRule>
  </conditionalFormatting>
  <conditionalFormatting sqref="AA44">
    <cfRule type="expression" dxfId="245" priority="234">
      <formula>Y44="ASUMIR"</formula>
    </cfRule>
  </conditionalFormatting>
  <conditionalFormatting sqref="W45">
    <cfRule type="cellIs" dxfId="244" priority="231" operator="equal">
      <formula>"LEVE"</formula>
    </cfRule>
    <cfRule type="cellIs" dxfId="243" priority="232" operator="equal">
      <formula>"MODERADO"</formula>
    </cfRule>
    <cfRule type="cellIs" dxfId="242" priority="233" operator="equal">
      <formula>"GRAVE"</formula>
    </cfRule>
  </conditionalFormatting>
  <conditionalFormatting sqref="W48">
    <cfRule type="cellIs" dxfId="241" priority="225" operator="equal">
      <formula>"LEVE"</formula>
    </cfRule>
    <cfRule type="cellIs" dxfId="240" priority="226" operator="equal">
      <formula>"MODERADO"</formula>
    </cfRule>
    <cfRule type="cellIs" dxfId="239" priority="227" operator="equal">
      <formula>"GRAVE"</formula>
    </cfRule>
  </conditionalFormatting>
  <conditionalFormatting sqref="Z48">
    <cfRule type="expression" dxfId="238" priority="221">
      <formula>Y48="ASUMIR"</formula>
    </cfRule>
  </conditionalFormatting>
  <conditionalFormatting sqref="AA48">
    <cfRule type="expression" dxfId="237" priority="220">
      <formula>Y48="ASUMIR"</formula>
    </cfRule>
  </conditionalFormatting>
  <conditionalFormatting sqref="W51">
    <cfRule type="cellIs" dxfId="236" priority="217" operator="equal">
      <formula>"LEVE"</formula>
    </cfRule>
    <cfRule type="cellIs" dxfId="235" priority="218" operator="equal">
      <formula>"MODERADO"</formula>
    </cfRule>
    <cfRule type="cellIs" dxfId="234" priority="219" operator="equal">
      <formula>"GRAVE"</formula>
    </cfRule>
  </conditionalFormatting>
  <conditionalFormatting sqref="Z51">
    <cfRule type="expression" dxfId="233" priority="213">
      <formula>Y51="ASUMIR"</formula>
    </cfRule>
  </conditionalFormatting>
  <conditionalFormatting sqref="AA51">
    <cfRule type="expression" dxfId="232" priority="212">
      <formula>Y51="ASUMIR"</formula>
    </cfRule>
  </conditionalFormatting>
  <conditionalFormatting sqref="W54">
    <cfRule type="cellIs" dxfId="231" priority="209" operator="equal">
      <formula>"LEVE"</formula>
    </cfRule>
    <cfRule type="cellIs" dxfId="230" priority="210" operator="equal">
      <formula>"MODERADO"</formula>
    </cfRule>
    <cfRule type="cellIs" dxfId="229" priority="211" operator="equal">
      <formula>"GRAVE"</formula>
    </cfRule>
  </conditionalFormatting>
  <conditionalFormatting sqref="Z54">
    <cfRule type="expression" dxfId="228" priority="205">
      <formula>Y54="ASUMIR"</formula>
    </cfRule>
  </conditionalFormatting>
  <conditionalFormatting sqref="AA54">
    <cfRule type="expression" dxfId="227" priority="204">
      <formula>Y54="ASUMIR"</formula>
    </cfRule>
  </conditionalFormatting>
  <conditionalFormatting sqref="W57">
    <cfRule type="cellIs" dxfId="226" priority="201" operator="equal">
      <formula>"LEVE"</formula>
    </cfRule>
    <cfRule type="cellIs" dxfId="225" priority="202" operator="equal">
      <formula>"MODERADO"</formula>
    </cfRule>
    <cfRule type="cellIs" dxfId="224" priority="203" operator="equal">
      <formula>"GRAVE"</formula>
    </cfRule>
  </conditionalFormatting>
  <conditionalFormatting sqref="Z57">
    <cfRule type="expression" dxfId="223" priority="197">
      <formula>Y57="ASUMIR"</formula>
    </cfRule>
  </conditionalFormatting>
  <conditionalFormatting sqref="AA57">
    <cfRule type="expression" dxfId="222" priority="196">
      <formula>Y57="ASUMIR"</formula>
    </cfRule>
  </conditionalFormatting>
  <conditionalFormatting sqref="W60">
    <cfRule type="cellIs" dxfId="221" priority="193" operator="equal">
      <formula>"LEVE"</formula>
    </cfRule>
    <cfRule type="cellIs" dxfId="220" priority="194" operator="equal">
      <formula>"MODERADO"</formula>
    </cfRule>
    <cfRule type="cellIs" dxfId="219" priority="195" operator="equal">
      <formula>"GRAVE"</formula>
    </cfRule>
  </conditionalFormatting>
  <conditionalFormatting sqref="W63">
    <cfRule type="cellIs" dxfId="218" priority="187" operator="equal">
      <formula>"LEVE"</formula>
    </cfRule>
    <cfRule type="cellIs" dxfId="217" priority="188" operator="equal">
      <formula>"MODERADO"</formula>
    </cfRule>
    <cfRule type="cellIs" dxfId="216" priority="189" operator="equal">
      <formula>"GRAVE"</formula>
    </cfRule>
  </conditionalFormatting>
  <conditionalFormatting sqref="Z63">
    <cfRule type="expression" dxfId="215" priority="183">
      <formula>Y63="ASUMIR"</formula>
    </cfRule>
  </conditionalFormatting>
  <conditionalFormatting sqref="AA63">
    <cfRule type="expression" dxfId="214" priority="182">
      <formula>Y63="ASUMIR"</formula>
    </cfRule>
  </conditionalFormatting>
  <conditionalFormatting sqref="Z64">
    <cfRule type="expression" dxfId="213" priority="181">
      <formula>Y64="ASUMIR"</formula>
    </cfRule>
  </conditionalFormatting>
  <conditionalFormatting sqref="AA64">
    <cfRule type="expression" dxfId="212" priority="180">
      <formula>Y64="ASUMIR"</formula>
    </cfRule>
  </conditionalFormatting>
  <conditionalFormatting sqref="AB64">
    <cfRule type="expression" dxfId="211" priority="178">
      <formula>Y64&lt;&gt;"COMPARTIR"</formula>
    </cfRule>
    <cfRule type="expression" dxfId="210" priority="179">
      <formula>Y64="ASUMIR"</formula>
    </cfRule>
  </conditionalFormatting>
  <conditionalFormatting sqref="W66">
    <cfRule type="cellIs" dxfId="209" priority="175" operator="equal">
      <formula>"LEVE"</formula>
    </cfRule>
    <cfRule type="cellIs" dxfId="208" priority="176" operator="equal">
      <formula>"MODERADO"</formula>
    </cfRule>
    <cfRule type="cellIs" dxfId="207" priority="177" operator="equal">
      <formula>"GRAVE"</formula>
    </cfRule>
  </conditionalFormatting>
  <conditionalFormatting sqref="Z66">
    <cfRule type="expression" dxfId="206" priority="171">
      <formula>Y66="ASUMIR"</formula>
    </cfRule>
  </conditionalFormatting>
  <conditionalFormatting sqref="Z67">
    <cfRule type="expression" dxfId="205" priority="170">
      <formula>Y67="ASUMIR"</formula>
    </cfRule>
  </conditionalFormatting>
  <conditionalFormatting sqref="Z68">
    <cfRule type="expression" dxfId="204" priority="169">
      <formula>Y68="ASUMIR"</formula>
    </cfRule>
  </conditionalFormatting>
  <conditionalFormatting sqref="AA66">
    <cfRule type="expression" dxfId="203" priority="168">
      <formula>Y66="ASUMIR"</formula>
    </cfRule>
  </conditionalFormatting>
  <conditionalFormatting sqref="AA67">
    <cfRule type="expression" dxfId="202" priority="167">
      <formula>Y67="ASUMIR"</formula>
    </cfRule>
  </conditionalFormatting>
  <conditionalFormatting sqref="AA68">
    <cfRule type="expression" dxfId="201" priority="166">
      <formula>Y68="ASUMIR"</formula>
    </cfRule>
  </conditionalFormatting>
  <conditionalFormatting sqref="W69">
    <cfRule type="cellIs" dxfId="200" priority="163" operator="equal">
      <formula>"LEVE"</formula>
    </cfRule>
    <cfRule type="cellIs" dxfId="199" priority="164" operator="equal">
      <formula>"MODERADO"</formula>
    </cfRule>
    <cfRule type="cellIs" dxfId="198" priority="165" operator="equal">
      <formula>"GRAVE"</formula>
    </cfRule>
  </conditionalFormatting>
  <conditionalFormatting sqref="Z69">
    <cfRule type="expression" dxfId="197" priority="159">
      <formula>Y69="ASUMIR"</formula>
    </cfRule>
  </conditionalFormatting>
  <conditionalFormatting sqref="AA69">
    <cfRule type="expression" dxfId="196" priority="158">
      <formula>Y69="ASUMIR"</formula>
    </cfRule>
  </conditionalFormatting>
  <conditionalFormatting sqref="W72">
    <cfRule type="cellIs" dxfId="195" priority="155" operator="equal">
      <formula>"LEVE"</formula>
    </cfRule>
    <cfRule type="cellIs" dxfId="194" priority="156" operator="equal">
      <formula>"MODERADO"</formula>
    </cfRule>
    <cfRule type="cellIs" dxfId="193" priority="157" operator="equal">
      <formula>"GRAVE"</formula>
    </cfRule>
  </conditionalFormatting>
  <conditionalFormatting sqref="Z72">
    <cfRule type="expression" dxfId="192" priority="151">
      <formula>Y72="ASUMIR"</formula>
    </cfRule>
  </conditionalFormatting>
  <conditionalFormatting sqref="Z73">
    <cfRule type="expression" dxfId="191" priority="150">
      <formula>Y73="ASUMIR"</formula>
    </cfRule>
  </conditionalFormatting>
  <conditionalFormatting sqref="Z74:Z77 Z79:Z80 Z84:Z89 Z91:Z92 Z95 Z98:Z104">
    <cfRule type="expression" dxfId="190" priority="149">
      <formula>Y74="ASUMIR"</formula>
    </cfRule>
  </conditionalFormatting>
  <conditionalFormatting sqref="AA72">
    <cfRule type="expression" dxfId="189" priority="148">
      <formula>Y72="ASUMIR"</formula>
    </cfRule>
  </conditionalFormatting>
  <conditionalFormatting sqref="AA73">
    <cfRule type="expression" dxfId="188" priority="147">
      <formula>Y73="ASUMIR"</formula>
    </cfRule>
  </conditionalFormatting>
  <conditionalFormatting sqref="AA74:AA77 AA79:AA80 AA84:AA89 AA91:AA92 AA95 AA98:AA104">
    <cfRule type="expression" dxfId="187" priority="146">
      <formula>Y74="ASUMIR"</formula>
    </cfRule>
  </conditionalFormatting>
  <conditionalFormatting sqref="W78">
    <cfRule type="cellIs" dxfId="186" priority="140" operator="equal">
      <formula>"LEVE"</formula>
    </cfRule>
    <cfRule type="cellIs" dxfId="185" priority="141" operator="equal">
      <formula>"MODERADO"</formula>
    </cfRule>
    <cfRule type="cellIs" dxfId="184" priority="142" operator="equal">
      <formula>"GRAVE"</formula>
    </cfRule>
  </conditionalFormatting>
  <conditionalFormatting sqref="Z78">
    <cfRule type="expression" dxfId="183" priority="136">
      <formula>Y78="ASUMIR"</formula>
    </cfRule>
  </conditionalFormatting>
  <conditionalFormatting sqref="AA78">
    <cfRule type="expression" dxfId="182" priority="135">
      <formula>Y78="ASUMIR"</formula>
    </cfRule>
  </conditionalFormatting>
  <conditionalFormatting sqref="AB78">
    <cfRule type="expression" dxfId="181" priority="133">
      <formula>Y78&lt;&gt;"COMPARTIR"</formula>
    </cfRule>
    <cfRule type="expression" dxfId="180" priority="134">
      <formula>Y78="ASUMIR"</formula>
    </cfRule>
  </conditionalFormatting>
  <conditionalFormatting sqref="W81">
    <cfRule type="cellIs" dxfId="179" priority="130" operator="equal">
      <formula>"LEVE"</formula>
    </cfRule>
    <cfRule type="cellIs" dxfId="178" priority="131" operator="equal">
      <formula>"MODERADO"</formula>
    </cfRule>
    <cfRule type="cellIs" dxfId="177" priority="132" operator="equal">
      <formula>"GRAVE"</formula>
    </cfRule>
  </conditionalFormatting>
  <conditionalFormatting sqref="Z81">
    <cfRule type="expression" dxfId="176" priority="126">
      <formula>#REF!="ASUMIR"</formula>
    </cfRule>
  </conditionalFormatting>
  <conditionalFormatting sqref="Z82">
    <cfRule type="expression" dxfId="175" priority="125">
      <formula>#REF!="ASUMIR"</formula>
    </cfRule>
  </conditionalFormatting>
  <conditionalFormatting sqref="Z83">
    <cfRule type="expression" dxfId="174" priority="124">
      <formula>#REF!="ASUMIR"</formula>
    </cfRule>
  </conditionalFormatting>
  <conditionalFormatting sqref="AA81">
    <cfRule type="expression" dxfId="173" priority="123">
      <formula>#REF!="ASUMIR"</formula>
    </cfRule>
  </conditionalFormatting>
  <conditionalFormatting sqref="AA82">
    <cfRule type="expression" dxfId="172" priority="122">
      <formula>#REF!="ASUMIR"</formula>
    </cfRule>
  </conditionalFormatting>
  <conditionalFormatting sqref="AA83">
    <cfRule type="expression" dxfId="171" priority="121">
      <formula>#REF!="ASUMIR"</formula>
    </cfRule>
  </conditionalFormatting>
  <conditionalFormatting sqref="AB81">
    <cfRule type="expression" dxfId="170" priority="119">
      <formula>#REF!&lt;&gt;"COMPARTIR"</formula>
    </cfRule>
    <cfRule type="expression" dxfId="169" priority="120">
      <formula>#REF!="ASUMIR"</formula>
    </cfRule>
  </conditionalFormatting>
  <conditionalFormatting sqref="AB82">
    <cfRule type="expression" dxfId="168" priority="117">
      <formula>#REF!&lt;&gt;"COMPARTIR"</formula>
    </cfRule>
    <cfRule type="expression" dxfId="167" priority="118">
      <formula>#REF!="ASUMIR"</formula>
    </cfRule>
  </conditionalFormatting>
  <conditionalFormatting sqref="AB83">
    <cfRule type="expression" dxfId="166" priority="115">
      <formula>#REF!&lt;&gt;"COMPARTIR"</formula>
    </cfRule>
    <cfRule type="expression" dxfId="165" priority="116">
      <formula>#REF!="ASUMIR"</formula>
    </cfRule>
  </conditionalFormatting>
  <conditionalFormatting sqref="W84">
    <cfRule type="cellIs" dxfId="164" priority="112" operator="equal">
      <formula>"LEVE"</formula>
    </cfRule>
    <cfRule type="cellIs" dxfId="163" priority="113" operator="equal">
      <formula>"MODERADO"</formula>
    </cfRule>
    <cfRule type="cellIs" dxfId="162" priority="114" operator="equal">
      <formula>"GRAVE"</formula>
    </cfRule>
  </conditionalFormatting>
  <conditionalFormatting sqref="W87">
    <cfRule type="cellIs" dxfId="161" priority="109" operator="equal">
      <formula>"LEVE"</formula>
    </cfRule>
    <cfRule type="cellIs" dxfId="160" priority="110" operator="equal">
      <formula>"MODERADO"</formula>
    </cfRule>
    <cfRule type="cellIs" dxfId="159" priority="111" operator="equal">
      <formula>"GRAVE"</formula>
    </cfRule>
  </conditionalFormatting>
  <conditionalFormatting sqref="W90">
    <cfRule type="cellIs" dxfId="158" priority="106" operator="equal">
      <formula>"LEVE"</formula>
    </cfRule>
    <cfRule type="cellIs" dxfId="157" priority="107" operator="equal">
      <formula>"MODERADO"</formula>
    </cfRule>
    <cfRule type="cellIs" dxfId="156" priority="108" operator="equal">
      <formula>"GRAVE"</formula>
    </cfRule>
  </conditionalFormatting>
  <conditionalFormatting sqref="Z90">
    <cfRule type="expression" dxfId="155" priority="105">
      <formula>Y90="ASUMIR"</formula>
    </cfRule>
  </conditionalFormatting>
  <conditionalFormatting sqref="AA90">
    <cfRule type="expression" dxfId="154" priority="104">
      <formula>Y90="ASUMIR"</formula>
    </cfRule>
  </conditionalFormatting>
  <conditionalFormatting sqref="AB90">
    <cfRule type="expression" dxfId="153" priority="102">
      <formula>Y90&lt;&gt;"COMPARTIR"</formula>
    </cfRule>
    <cfRule type="expression" dxfId="152" priority="103">
      <formula>Y90="ASUMIR"</formula>
    </cfRule>
  </conditionalFormatting>
  <conditionalFormatting sqref="W93">
    <cfRule type="cellIs" dxfId="151" priority="99" operator="equal">
      <formula>"LEVE"</formula>
    </cfRule>
    <cfRule type="cellIs" dxfId="150" priority="100" operator="equal">
      <formula>"MODERADO"</formula>
    </cfRule>
    <cfRule type="cellIs" dxfId="149" priority="101" operator="equal">
      <formula>"GRAVE"</formula>
    </cfRule>
  </conditionalFormatting>
  <conditionalFormatting sqref="Z93">
    <cfRule type="expression" dxfId="148" priority="98">
      <formula>Y93="ASUMIR"</formula>
    </cfRule>
  </conditionalFormatting>
  <conditionalFormatting sqref="AA93:AA94">
    <cfRule type="expression" dxfId="147" priority="97">
      <formula>Y93="ASUMIR"</formula>
    </cfRule>
  </conditionalFormatting>
  <conditionalFormatting sqref="Z94">
    <cfRule type="expression" dxfId="146" priority="96">
      <formula>Y94="ASUMIR"</formula>
    </cfRule>
  </conditionalFormatting>
  <conditionalFormatting sqref="AB93">
    <cfRule type="expression" dxfId="145" priority="94">
      <formula>Y93&lt;&gt;"COMPARTIR"</formula>
    </cfRule>
    <cfRule type="expression" dxfId="144" priority="95">
      <formula>Y93="ASUMIR"</formula>
    </cfRule>
  </conditionalFormatting>
  <conditionalFormatting sqref="AB94">
    <cfRule type="expression" dxfId="143" priority="92">
      <formula>Y94&lt;&gt;"COMPARTIR"</formula>
    </cfRule>
    <cfRule type="expression" dxfId="142" priority="93">
      <formula>Y94="ASUMIR"</formula>
    </cfRule>
  </conditionalFormatting>
  <conditionalFormatting sqref="W96 W99 W102">
    <cfRule type="cellIs" dxfId="141" priority="89" operator="equal">
      <formula>"LEVE"</formula>
    </cfRule>
    <cfRule type="cellIs" dxfId="140" priority="90" operator="equal">
      <formula>"MODERADO"</formula>
    </cfRule>
    <cfRule type="cellIs" dxfId="139" priority="91" operator="equal">
      <formula>"GRAVE"</formula>
    </cfRule>
  </conditionalFormatting>
  <conditionalFormatting sqref="Z96">
    <cfRule type="expression" dxfId="138" priority="88">
      <formula>Y96="ASUMIR"</formula>
    </cfRule>
  </conditionalFormatting>
  <conditionalFormatting sqref="AA96">
    <cfRule type="expression" dxfId="137" priority="87">
      <formula>Y96="ASUMIR"</formula>
    </cfRule>
  </conditionalFormatting>
  <conditionalFormatting sqref="Z97">
    <cfRule type="expression" dxfId="136" priority="86">
      <formula>Y97="ASUMIR"</formula>
    </cfRule>
  </conditionalFormatting>
  <conditionalFormatting sqref="AA97">
    <cfRule type="expression" dxfId="135" priority="85">
      <formula>Y97="ASUMIR"</formula>
    </cfRule>
  </conditionalFormatting>
  <conditionalFormatting sqref="AB97">
    <cfRule type="expression" dxfId="134" priority="83">
      <formula>Y97&lt;&gt;"COMPARTIR"</formula>
    </cfRule>
    <cfRule type="expression" dxfId="133" priority="84">
      <formula>Y97="ASUMIR"</formula>
    </cfRule>
  </conditionalFormatting>
  <conditionalFormatting sqref="W105">
    <cfRule type="cellIs" dxfId="132" priority="80" operator="equal">
      <formula>"LEVE"</formula>
    </cfRule>
    <cfRule type="cellIs" dxfId="131" priority="81" operator="equal">
      <formula>"MODERADO"</formula>
    </cfRule>
    <cfRule type="cellIs" dxfId="130" priority="82" operator="equal">
      <formula>"GRAVE"</formula>
    </cfRule>
  </conditionalFormatting>
  <conditionalFormatting sqref="Z105:Z107">
    <cfRule type="expression" dxfId="129" priority="79">
      <formula>Y105="ASUMIR"</formula>
    </cfRule>
  </conditionalFormatting>
  <conditionalFormatting sqref="AA105:AA107">
    <cfRule type="expression" dxfId="128" priority="78">
      <formula>Y105="ASUMIR"</formula>
    </cfRule>
  </conditionalFormatting>
  <conditionalFormatting sqref="X9">
    <cfRule type="cellIs" dxfId="127" priority="75" operator="equal">
      <formula>"LEVE"</formula>
    </cfRule>
    <cfRule type="cellIs" dxfId="126" priority="76" operator="equal">
      <formula>"MODERADO"</formula>
    </cfRule>
    <cfRule type="cellIs" dxfId="125" priority="77" operator="equal">
      <formula>"GRAVE"</formula>
    </cfRule>
  </conditionalFormatting>
  <conditionalFormatting sqref="X12">
    <cfRule type="cellIs" dxfId="124" priority="72" operator="equal">
      <formula>"LEVE"</formula>
    </cfRule>
    <cfRule type="cellIs" dxfId="123" priority="73" operator="equal">
      <formula>"MODERADO"</formula>
    </cfRule>
    <cfRule type="cellIs" dxfId="122" priority="74" operator="equal">
      <formula>"GRAVE"</formula>
    </cfRule>
  </conditionalFormatting>
  <conditionalFormatting sqref="X15">
    <cfRule type="cellIs" dxfId="121" priority="69" operator="equal">
      <formula>"LEVE"</formula>
    </cfRule>
    <cfRule type="cellIs" dxfId="120" priority="70" operator="equal">
      <formula>"MODERADO"</formula>
    </cfRule>
    <cfRule type="cellIs" dxfId="119" priority="71" operator="equal">
      <formula>"GRAVE"</formula>
    </cfRule>
  </conditionalFormatting>
  <conditionalFormatting sqref="X18">
    <cfRule type="cellIs" dxfId="118" priority="66" operator="equal">
      <formula>"LEVE"</formula>
    </cfRule>
    <cfRule type="cellIs" dxfId="117" priority="67" operator="equal">
      <formula>"MODERADO"</formula>
    </cfRule>
    <cfRule type="cellIs" dxfId="116" priority="68" operator="equal">
      <formula>"GRAVE"</formula>
    </cfRule>
  </conditionalFormatting>
  <conditionalFormatting sqref="X21">
    <cfRule type="cellIs" dxfId="115" priority="63" operator="equal">
      <formula>"LEVE"</formula>
    </cfRule>
    <cfRule type="cellIs" dxfId="114" priority="64" operator="equal">
      <formula>"MODERADO"</formula>
    </cfRule>
    <cfRule type="cellIs" dxfId="113" priority="65" operator="equal">
      <formula>"GRAVE"</formula>
    </cfRule>
  </conditionalFormatting>
  <conditionalFormatting sqref="X24">
    <cfRule type="cellIs" dxfId="112" priority="60" operator="equal">
      <formula>"LEVE"</formula>
    </cfRule>
    <cfRule type="cellIs" dxfId="111" priority="61" operator="equal">
      <formula>"MODERADO"</formula>
    </cfRule>
    <cfRule type="cellIs" dxfId="110" priority="62" operator="equal">
      <formula>"GRAVE"</formula>
    </cfRule>
  </conditionalFormatting>
  <conditionalFormatting sqref="X27">
    <cfRule type="cellIs" dxfId="109" priority="57" operator="equal">
      <formula>"LEVE"</formula>
    </cfRule>
    <cfRule type="cellIs" dxfId="108" priority="58" operator="equal">
      <formula>"MODERADO"</formula>
    </cfRule>
    <cfRule type="cellIs" dxfId="107" priority="59" operator="equal">
      <formula>"GRAVE"</formula>
    </cfRule>
  </conditionalFormatting>
  <conditionalFormatting sqref="X30">
    <cfRule type="cellIs" dxfId="106" priority="54" operator="equal">
      <formula>"LEVE"</formula>
    </cfRule>
    <cfRule type="cellIs" dxfId="105" priority="55" operator="equal">
      <formula>"MODERADO"</formula>
    </cfRule>
    <cfRule type="cellIs" dxfId="104" priority="56" operator="equal">
      <formula>"GRAVE"</formula>
    </cfRule>
  </conditionalFormatting>
  <conditionalFormatting sqref="X33">
    <cfRule type="cellIs" dxfId="103" priority="51" operator="equal">
      <formula>"LEVE"</formula>
    </cfRule>
    <cfRule type="cellIs" dxfId="102" priority="52" operator="equal">
      <formula>"MODERADO"</formula>
    </cfRule>
    <cfRule type="cellIs" dxfId="101" priority="53" operator="equal">
      <formula>"GRAVE"</formula>
    </cfRule>
  </conditionalFormatting>
  <conditionalFormatting sqref="X36">
    <cfRule type="cellIs" dxfId="100" priority="48" operator="equal">
      <formula>"LEVE"</formula>
    </cfRule>
    <cfRule type="cellIs" dxfId="99" priority="49" operator="equal">
      <formula>"MODERADO"</formula>
    </cfRule>
    <cfRule type="cellIs" dxfId="98" priority="50" operator="equal">
      <formula>"GRAVE"</formula>
    </cfRule>
  </conditionalFormatting>
  <conditionalFormatting sqref="X39">
    <cfRule type="cellIs" dxfId="97" priority="45" operator="equal">
      <formula>"LEVE"</formula>
    </cfRule>
    <cfRule type="cellIs" dxfId="96" priority="46" operator="equal">
      <formula>"MODERADO"</formula>
    </cfRule>
    <cfRule type="cellIs" dxfId="95" priority="47" operator="equal">
      <formula>"GRAVE"</formula>
    </cfRule>
  </conditionalFormatting>
  <conditionalFormatting sqref="X42">
    <cfRule type="cellIs" dxfId="94" priority="42" operator="equal">
      <formula>"LEVE"</formula>
    </cfRule>
    <cfRule type="cellIs" dxfId="93" priority="43" operator="equal">
      <formula>"MODERADO"</formula>
    </cfRule>
    <cfRule type="cellIs" dxfId="92" priority="44" operator="equal">
      <formula>"GRAVE"</formula>
    </cfRule>
  </conditionalFormatting>
  <conditionalFormatting sqref="X45">
    <cfRule type="cellIs" dxfId="91" priority="39" operator="equal">
      <formula>"LEVE"</formula>
    </cfRule>
    <cfRule type="cellIs" dxfId="90" priority="40" operator="equal">
      <formula>"MODERADO"</formula>
    </cfRule>
    <cfRule type="cellIs" dxfId="89" priority="41" operator="equal">
      <formula>"GRAVE"</formula>
    </cfRule>
  </conditionalFormatting>
  <conditionalFormatting sqref="X48">
    <cfRule type="cellIs" dxfId="88" priority="36" operator="equal">
      <formula>"LEVE"</formula>
    </cfRule>
    <cfRule type="cellIs" dxfId="87" priority="37" operator="equal">
      <formula>"MODERADO"</formula>
    </cfRule>
    <cfRule type="cellIs" dxfId="86" priority="38" operator="equal">
      <formula>"GRAVE"</formula>
    </cfRule>
  </conditionalFormatting>
  <conditionalFormatting sqref="X51">
    <cfRule type="cellIs" dxfId="85" priority="33" operator="equal">
      <formula>"LEVE"</formula>
    </cfRule>
    <cfRule type="cellIs" dxfId="84" priority="34" operator="equal">
      <formula>"MODERADO"</formula>
    </cfRule>
    <cfRule type="cellIs" dxfId="83" priority="35" operator="equal">
      <formula>"GRAVE"</formula>
    </cfRule>
  </conditionalFormatting>
  <conditionalFormatting sqref="X54">
    <cfRule type="cellIs" dxfId="82" priority="30" operator="equal">
      <formula>"LEVE"</formula>
    </cfRule>
    <cfRule type="cellIs" dxfId="81" priority="31" operator="equal">
      <formula>"MODERADO"</formula>
    </cfRule>
    <cfRule type="cellIs" dxfId="80" priority="32" operator="equal">
      <formula>"GRAVE"</formula>
    </cfRule>
  </conditionalFormatting>
  <conditionalFormatting sqref="X57">
    <cfRule type="cellIs" dxfId="79" priority="27" operator="equal">
      <formula>"LEVE"</formula>
    </cfRule>
    <cfRule type="cellIs" dxfId="78" priority="28" operator="equal">
      <formula>"MODERADO"</formula>
    </cfRule>
    <cfRule type="cellIs" dxfId="77" priority="29" operator="equal">
      <formula>"GRAVE"</formula>
    </cfRule>
  </conditionalFormatting>
  <conditionalFormatting sqref="X60">
    <cfRule type="cellIs" dxfId="76" priority="24" operator="equal">
      <formula>"LEVE"</formula>
    </cfRule>
    <cfRule type="cellIs" dxfId="75" priority="25" operator="equal">
      <formula>"MODERADO"</formula>
    </cfRule>
    <cfRule type="cellIs" dxfId="74" priority="26" operator="equal">
      <formula>"GRAVE"</formula>
    </cfRule>
  </conditionalFormatting>
  <conditionalFormatting sqref="X63">
    <cfRule type="cellIs" dxfId="73" priority="21" operator="equal">
      <formula>"LEVE"</formula>
    </cfRule>
    <cfRule type="cellIs" dxfId="72" priority="22" operator="equal">
      <formula>"MODERADO"</formula>
    </cfRule>
    <cfRule type="cellIs" dxfId="71" priority="23" operator="equal">
      <formula>"GRAVE"</formula>
    </cfRule>
  </conditionalFormatting>
  <conditionalFormatting sqref="X66">
    <cfRule type="cellIs" dxfId="70" priority="18" operator="equal">
      <formula>"LEVE"</formula>
    </cfRule>
    <cfRule type="cellIs" dxfId="69" priority="19" operator="equal">
      <formula>"MODERADO"</formula>
    </cfRule>
    <cfRule type="cellIs" dxfId="68" priority="20" operator="equal">
      <formula>"GRAVE"</formula>
    </cfRule>
  </conditionalFormatting>
  <conditionalFormatting sqref="X69">
    <cfRule type="cellIs" dxfId="67" priority="15" operator="equal">
      <formula>"LEVE"</formula>
    </cfRule>
    <cfRule type="cellIs" dxfId="66" priority="16" operator="equal">
      <formula>"MODERADO"</formula>
    </cfRule>
    <cfRule type="cellIs" dxfId="65" priority="17" operator="equal">
      <formula>"GRAVE"</formula>
    </cfRule>
  </conditionalFormatting>
  <conditionalFormatting sqref="X72 X84 X87 X90 X93 X96 X99 X102 X105">
    <cfRule type="cellIs" dxfId="64" priority="12" operator="equal">
      <formula>"LEVE"</formula>
    </cfRule>
    <cfRule type="cellIs" dxfId="63" priority="13" operator="equal">
      <formula>"MODERADO"</formula>
    </cfRule>
    <cfRule type="cellIs" dxfId="62" priority="14" operator="equal">
      <formula>"GRAVE"</formula>
    </cfRule>
  </conditionalFormatting>
  <conditionalFormatting sqref="X75">
    <cfRule type="cellIs" dxfId="61" priority="9" operator="equal">
      <formula>"LEVE"</formula>
    </cfRule>
    <cfRule type="cellIs" dxfId="60" priority="10" operator="equal">
      <formula>"MODERADO"</formula>
    </cfRule>
    <cfRule type="cellIs" dxfId="59" priority="11" operator="equal">
      <formula>"GRAVE"</formula>
    </cfRule>
  </conditionalFormatting>
  <conditionalFormatting sqref="X78">
    <cfRule type="cellIs" dxfId="58" priority="6" operator="equal">
      <formula>"LEVE"</formula>
    </cfRule>
    <cfRule type="cellIs" dxfId="57" priority="7" operator="equal">
      <formula>"MODERADO"</formula>
    </cfRule>
    <cfRule type="cellIs" dxfId="56" priority="8" operator="equal">
      <formula>"GRAVE"</formula>
    </cfRule>
  </conditionalFormatting>
  <conditionalFormatting sqref="X81">
    <cfRule type="cellIs" dxfId="55" priority="3" operator="equal">
      <formula>"LEVE"</formula>
    </cfRule>
    <cfRule type="cellIs" dxfId="54" priority="4" operator="equal">
      <formula>"MODERADO"</formula>
    </cfRule>
    <cfRule type="cellIs" dxfId="53" priority="5" operator="equal">
      <formula>"GRAVE"</formula>
    </cfRule>
  </conditionalFormatting>
  <conditionalFormatting sqref="Z18">
    <cfRule type="expression" dxfId="52" priority="2">
      <formula>Y18="ASUMIR"</formula>
    </cfRule>
  </conditionalFormatting>
  <conditionalFormatting sqref="Z19">
    <cfRule type="expression" dxfId="51" priority="1">
      <formula>Y19="ASUMIR"</formula>
    </cfRule>
  </conditionalFormatting>
  <dataValidations xWindow="787" yWindow="661" count="73">
    <dataValidation allowBlank="1" showInputMessage="1" showErrorMessage="1" promptTitle="INDICADOR  DEL RIESGO" prompt="Establezca un indicador que permita monitorear el riesgo" sqref="AC9:AC26"/>
    <dataValidation allowBlank="1" showInputMessage="1" showErrorMessage="1" promptTitle="CONTROL" prompt="Defina el estado del control asociado al riesgo" sqref="P12:Q12 P16:P17 P18:Q18 Q9 P48:Q48 P73:P107 P19:P20 P9:P11 P49:P50 P13:P14 P15:Q15 P21:Q21 P24:Q24 P22:P23 P27:Q27 P25:P26 P30:Q30 P28:P29 P33:Q33 P31:P32 P36:Q36 P34:P35 P39:Q39 P37:P38 P42:Q42 P40:P41 P45:Q45 P51:Q51 P54:Q54 P57:Q57 P43:P44 P46:P47 P52:P53 P55:P56 P60:Q60 P58:P59 P63:Q63 P66:Q66 P69:Q69 P61:P62 P64:P65 P67:P68 P70:P71 P72:Q72 Q99 Q75 Q96 Q78 Q81 Q84 Q87 Q90 Q93 Q102 Q105"/>
    <dataValidation allowBlank="1" showInputMessage="1" showErrorMessage="1" prompt="Describa brevemente en qué consiste el riesgo" sqref="H90:H99 H9 H12 H15 H18 H21 H24 H27 H30 H33 H36 H39 H42 H45:H48 H51 H54 H57 H60 H63:H72 H75 H78 H81 H84 H87 H102 H105"/>
    <dataValidation allowBlank="1" showInputMessage="1" showErrorMessage="1" prompt="Identiique aquellas principales consecuencias que se pueden presentar al momento de que se materialice el riesgo" sqref="I90:I99 I9 I12 I15 I18 I21 I24 I27 I30 I33 I36 I39 I42 I45:I48 I51 I54 I57 I60 I63:I72 I75 I78 I81 I84 I87 I102 I105"/>
    <dataValidation type="date" operator="greaterThan" allowBlank="1" showInputMessage="1" showErrorMessage="1" errorTitle="INTRODUZCA FECHA" error="DD/MM/AA" promptTitle="FECHA DE ELABORACIÓN" prompt="Ingrese la fecha en la cual elabora el plan de manejo de riesgos" sqref="AA3">
      <formula1>#REF!</formula1>
    </dataValidation>
    <dataValidation type="list" allowBlank="1" showInputMessage="1" showErrorMessage="1" promptTitle="Periodicidad" prompt="Determine los intervalos en los cuales aplica el control" sqref="S9:S104">
      <formula1>"Anual, Semestral, Trimestral, Bimestral, Mensual, Quincenal, Semanal, Diaria,Otra"</formula1>
    </dataValidation>
    <dataValidation type="list" allowBlank="1" showInputMessage="1" showErrorMessage="1" promptTitle="Tipo de control" prompt="Defina que tipo de control es el que se aplica" sqref="T9:T104">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7:E107 E9:E14 E18:E32 E35:E44 E46:E59 E62 E70:E77 E80:E86 E92"/>
    <dataValidation type="list" allowBlank="1" showInputMessage="1" showErrorMessage="1" errorTitle="DATO NO VALIDO" error="CELDA DE SELECCIÓN  - NO CAMBIAR CONFIGURACIÓN" promptTitle="PROBABILIDAD" prompt="Seleccione la probabilidad de ocurrencia del riesgo" sqref="J9:J107">
      <formula1>PROBABILIDAD</formula1>
    </dataValidation>
    <dataValidation type="list" allowBlank="1" showInputMessage="1" showErrorMessage="1" errorTitle="DATO NO VÁLIDO" error="CELDA DE SELECCIÓN - NO CAMBIAR CONFIGURACIÓN" promptTitle="Estado del Control" prompt="Determine el estado del control" sqref="O9:O107">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O9:O107">
      <formula1>"No existen, No aplicados, Aplicados - No efectivos, Aplicados efectivos y No Documentados, Documentados Aplicados y Efectivos"</formula1>
    </dataValidation>
    <dataValidation type="date" allowBlank="1" showInputMessage="1" showErrorMessage="1" promptTitle="FECHA" prompt="DD/MM/AAAA" sqref="AB5">
      <formula1>41426</formula1>
      <formula2>45078</formula2>
    </dataValidation>
    <dataValidation type="list" allowBlank="1" showInputMessage="1" showErrorMessage="1" promptTitle="TRATAMIENTO DEL RIESGO" prompt="Defina el tratamiento que se le dará al riesgo" sqref="Y9:Y11">
      <formula1>INDIRECT($V$9)</formula1>
    </dataValidation>
    <dataValidation type="list" allowBlank="1" showInputMessage="1" showErrorMessage="1" promptTitle="TRATAMIENTO DEL RIESGO" prompt="Defina el tratamiento que se le dará al riesgo" sqref="Y12:Y14">
      <formula1>INDIRECT($V$12)</formula1>
    </dataValidation>
    <dataValidation type="list" allowBlank="1" showInputMessage="1" showErrorMessage="1" promptTitle="TRATAMIENTO DEL RIESGO" prompt="Defina el tratamiento que se le dará al riesgo" sqref="Y15:Y17">
      <formula1>INDIRECT($V$15)</formula1>
    </dataValidation>
    <dataValidation type="list" allowBlank="1" showInputMessage="1" showErrorMessage="1" promptTitle="TRATAMIENTO DEL RIESGO" prompt="Defina el tratamiento que se le dará al riesgo" sqref="Y18:Y20">
      <formula1>INDIRECT($V$18)</formula1>
    </dataValidation>
    <dataValidation type="list" allowBlank="1" showInputMessage="1" showErrorMessage="1" promptTitle="TRATAMIENTO DEL RIESGO" prompt="Defina el tratamiento que se le dará al riesgo" sqref="Y21:Y23">
      <formula1>INDIRECT($V$21)</formula1>
    </dataValidation>
    <dataValidation type="list" allowBlank="1" showInputMessage="1" showErrorMessage="1" promptTitle="TRATAMIENTO DEL RIESGO" prompt="Defina el tratamiento que se le dará al riesgo" sqref="Y24:Y26">
      <formula1>INDIRECT($V$24)</formula1>
    </dataValidation>
    <dataValidation type="list" allowBlank="1" showInputMessage="1" showErrorMessage="1" prompt="Defina el riesgo_x000a_" sqref="F9:F107">
      <formula1>TIPO</formula1>
    </dataValidation>
    <dataValidation allowBlank="1" showInputMessage="1" showErrorMessage="1" errorTitle="DATO NO VALIDO" error="CELDA DE SELECCIÓN  - NO CAMBIAR CONFIGURACIÓN" promptTitle="PROBABILIDAD" prompt="Seleccione la probabilidad de ocurrencia del riesgo" sqref="K9:K107"/>
    <dataValidation allowBlank="1" showInputMessage="1" showErrorMessage="1" errorTitle="DATO NO VALIDO" error="CELDA DE SELECCIÓN - NO CAMBIAR CONFIGURACIÓN" promptTitle="IMPACTO" prompt="Seleccione el nivel de impacto del riesgo" sqref="M9:M107"/>
    <dataValidation type="list" allowBlank="1" showInputMessage="1" showErrorMessage="1" sqref="G5">
      <formula1>MAPA</formula1>
    </dataValidation>
    <dataValidation type="list" allowBlank="1" showInputMessage="1" showErrorMessage="1" sqref="I5">
      <formula1>INDIRECT($G$5)</formula1>
    </dataValidation>
    <dataValidation type="list" allowBlank="1" showInputMessage="1" showErrorMessage="1" sqref="B9:B107">
      <formula1>INDIRECT($I$5)</formula1>
    </dataValidation>
    <dataValidation type="list" allowBlank="1" showInputMessage="1" showErrorMessage="1" sqref="C9:C107">
      <formula1>FACTOR</formula1>
    </dataValidation>
    <dataValidation type="list" allowBlank="1" showInputMessage="1" showErrorMessage="1" promptTitle="TRATAMIENTO DEL RIESGO" prompt="Defina el tratamiento que se le dará al riesgo" sqref="Y27:Y29">
      <formula1>INDIRECT($V$27)</formula1>
    </dataValidation>
    <dataValidation type="list" allowBlank="1" showInputMessage="1" showErrorMessage="1" promptTitle="TRATAMIENTO DEL RIESGO" prompt="Defina el tratamiento que se le dará al riesgo" sqref="Y30:Y32">
      <formula1>INDIRECT($V$30)</formula1>
    </dataValidation>
    <dataValidation type="list" allowBlank="1" showInputMessage="1" showErrorMessage="1" promptTitle="TRATAMIENTO DEL RIESGO" prompt="Defina el tratamiento que se le dará al riesgo" sqref="Y33:Y35">
      <formula1>INDIRECT($V$33)</formula1>
    </dataValidation>
    <dataValidation type="list" allowBlank="1" showInputMessage="1" showErrorMessage="1" promptTitle="TRATAMIENTO DEL RIESGO" prompt="Defina el tratamiento que se le dará al riesgo" sqref="Y36:Y38">
      <formula1>INDIRECT($V$36)</formula1>
    </dataValidation>
    <dataValidation type="list" allowBlank="1" showInputMessage="1" showErrorMessage="1" promptTitle="TRATAMIENTO DEL RIESGO" prompt="Defina el tratamiento que se le dará al riesgo" sqref="Y39:Y41">
      <formula1>INDIRECT($V$39)</formula1>
    </dataValidation>
    <dataValidation type="list" allowBlank="1" showInputMessage="1" showErrorMessage="1" promptTitle="TRATAMIENTO DEL RIESGO" prompt="Defina el tratamiento que se le dará al riesgo" sqref="Y42:Y44">
      <formula1>INDIRECT($V$42)</formula1>
    </dataValidation>
    <dataValidation type="list" allowBlank="1" showInputMessage="1" showErrorMessage="1" promptTitle="TRATAMIENTO DEL RIESGO" prompt="Defina el tratamiento que se le dará al riesgo" sqref="Y45:Y47">
      <formula1>INDIRECT($V$45)</formula1>
    </dataValidation>
    <dataValidation type="list" allowBlank="1" showInputMessage="1" showErrorMessage="1" promptTitle="TRATAMIENTO DEL RIESGO" prompt="Defina el tratamiento que se le dará al riesgo" sqref="Y48:Y50">
      <formula1>INDIRECT($V$48)</formula1>
    </dataValidation>
    <dataValidation type="list" allowBlank="1" showInputMessage="1" showErrorMessage="1" promptTitle="TRATAMIENTO DEL RIESGO" prompt="Defina el tratamiento que se le dará al riesgo" sqref="Y51:Y53">
      <formula1>INDIRECT($V$51)</formula1>
    </dataValidation>
    <dataValidation type="list" allowBlank="1" showInputMessage="1" showErrorMessage="1" promptTitle="TRATAMIENTO DEL RIESGO" prompt="Defina el tratamiento que se le dará al riesgo" sqref="Y54:Y56">
      <formula1>INDIRECT($V$54)</formula1>
    </dataValidation>
    <dataValidation type="list" allowBlank="1" showInputMessage="1" showErrorMessage="1" promptTitle="TRATAMIENTO DEL RIESGO" prompt="Defina el tratamiento que se le dará al riesgo" sqref="Y57:Y59">
      <formula1>INDIRECT($V$57)</formula1>
    </dataValidation>
    <dataValidation type="list" allowBlank="1" showInputMessage="1" showErrorMessage="1" promptTitle="TRATAMIENTO DEL RIESGO" prompt="Defina el tratamiento que se le dará al riesgo" sqref="Y60:Y62">
      <formula1>INDIRECT($V$60)</formula1>
    </dataValidation>
    <dataValidation type="list" allowBlank="1" showInputMessage="1" showErrorMessage="1" promptTitle="TRATAMIENTO DEL RIESGO" prompt="Defina el tratamiento que se le dará al riesgo" sqref="Y63:Y65">
      <formula1>INDIRECT($V$63)</formula1>
    </dataValidation>
    <dataValidation type="list" allowBlank="1" showInputMessage="1" showErrorMessage="1" promptTitle="TRATAMIENTO DEL RIESGO" prompt="Defina el tratamiento que se le dará al riesgo" sqref="Y66:Y68">
      <formula1>INDIRECT($V$66)</formula1>
    </dataValidation>
    <dataValidation type="list" allowBlank="1" showInputMessage="1" showErrorMessage="1" promptTitle="TRATAMIENTO DEL RIESGO" prompt="Defina el tratamiento que se le dará al riesgo" sqref="Y69:Y71">
      <formula1>INDIRECT($V$69)</formula1>
    </dataValidation>
    <dataValidation type="list" allowBlank="1" showInputMessage="1" showErrorMessage="1" promptTitle="TRATAMIENTO DEL RIESGO" prompt="Defina el tratamiento que se le dará al riesgo" sqref="Y72:Y74">
      <formula1>INDIRECT($V$72)</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G9:G107"/>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R60:R62 R15:R17 R9 R24:R26 R30:R32 R45:R47 R66:R68 R39:R41 R90:R92">
      <formula1>$P$10&lt;&gt;"No_existen"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70:R71 R22 R49:R50 R34 R58:R59 R64:R65 R94:R95">
      <formula1>$P$13&lt;&gt;"No_existen"</formula1>
    </dataValidation>
    <dataValidation type="custom" allowBlank="1" showInputMessage="1" showErrorMessage="1" errorTitle="NO EXISTE CONTROL" error="Si requiere registrar información cambie el estado del control." prompt="Describa el control que ACTUALMENTE tiene para mitigar o prevenir el riesgo._x000a__x000a_Si definio NO EXISTE CONTROL, deje esta celda en blanco" sqref="R63 R48 R21 R69 R33 R57 R93">
      <formula1>$P$13&lt;&gt;"No_existen"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79:R80 R18:R19 R51:R52 R72:R74 R36 R27:R29 R77 R86 R88:R89 R96:R107">
      <formula1>$P$16&lt;&gt;"No_existen"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54:R55 R75:R76">
      <formula1>$P$19&lt;&gt;"No_existen"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42:R43 R12:R14">
      <formula1>$P$22&lt;&gt;"No_existen"</formula1>
    </dataValidation>
    <dataValidation type="list" allowBlank="1" showInputMessage="1" showErrorMessage="1" sqref="D9:D107">
      <formula1>INDIRECT(C9)</formula1>
    </dataValidation>
    <dataValidation type="list" allowBlank="1" showInputMessage="1" showErrorMessage="1" errorTitle="DATO NO VALIDO" error="CELDA DE SELECCIÓN - NO CAMBIAR CONFIGURACIÓN" promptTitle="IMPACTO" prompt="Seleccione el nivel de impacto del riesgo" sqref="L9:L107">
      <formula1>INDIRECT(F9)</formula1>
    </dataValidation>
    <dataValidation type="custom" allowBlank="1" showInputMessage="1" showErrorMessage="1" sqref="Z12:Z13 Z42:Z44 Z54 Z74:Z80 Z84:Z89 Z91:Z92 Z95 Z98:Z104 Z107">
      <formula1>Y12&lt;&gt;"ASUMIR"</formula1>
    </dataValidation>
    <dataValidation type="list" allowBlank="1" showInputMessage="1" showErrorMessage="1" promptTitle="TRATAMIENTO DEL RIESGO" prompt="Defina el tratamiento que se le dará al riesgo" sqref="Y96:Y98">
      <formula1>INDIRECT($V$96)</formula1>
    </dataValidation>
    <dataValidation type="list" allowBlank="1" showInputMessage="1" showErrorMessage="1" promptTitle="TRATAMIENTO DEL RIESGO" prompt="Defina el tratamiento que se le dará al riesgo" sqref="Y93:Y95">
      <formula1>INDIRECT($V$93)</formula1>
    </dataValidation>
    <dataValidation type="list" allowBlank="1" showInputMessage="1" showErrorMessage="1" promptTitle="TRATAMIENTO DEL RIESGO" prompt="Defina el tratamiento que se le dará al riesgo" sqref="Y90:Y92">
      <formula1>INDIRECT($V$90)</formula1>
    </dataValidation>
    <dataValidation type="list" allowBlank="1" showInputMessage="1" showErrorMessage="1" promptTitle="TRATAMIENTO DEL RIESGO" prompt="Defina el tratamiento que se le dará al riesgo" sqref="Y87:Y89">
      <formula1>INDIRECT($V$87)</formula1>
    </dataValidation>
    <dataValidation type="list" allowBlank="1" showInputMessage="1" showErrorMessage="1" promptTitle="TRATAMIENTO DEL RIESGO" prompt="Defina el tratamiento que se le dará al riesgo" sqref="Y84:Y86">
      <formula1>INDIRECT($V$84)</formula1>
    </dataValidation>
    <dataValidation type="list" allowBlank="1" showInputMessage="1" showErrorMessage="1" promptTitle="TRATAMIENTO DEL RIESGO" prompt="Defina el tratamiento que se le dará al riesgo" sqref="Y81:Y83">
      <formula1>INDIRECT($V$81)</formula1>
    </dataValidation>
    <dataValidation type="list" allowBlank="1" showInputMessage="1" showErrorMessage="1" promptTitle="TRATAMIENTO DEL RIESGO" prompt="Defina el tratamiento que se le dará al riesgo" sqref="Y78:Y80">
      <formula1>INDIRECT($V$78)</formula1>
    </dataValidation>
    <dataValidation type="list" allowBlank="1" showInputMessage="1" showErrorMessage="1" promptTitle="TRATAMIENTO DEL RIESGO" prompt="Defina el tratamiento que se le dará al riesgo" sqref="Y75:Y77">
      <formula1>INDIRECT($V$75)</formula1>
    </dataValidation>
    <dataValidation type="custom" allowBlank="1" showInputMessage="1" showErrorMessage="1" errorTitle="COMPARTIR" error="Si requiere involucrar otra dependencia elija como Tipo de manejo &quot;COMPARTIR&quot;" sqref="AB10 AB15 AB18 AB27 AB36 AB42 AB64 AB78 AB90 AB93:AB94 AB97">
      <formula1>Y10="COMPARTIR"</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A9:AA10 AA12:AA13 AA15:AA19 AA21:AA22 AA24:AA25 AA27:AA28 AA30 AA33:AA34 AA36 AA39:AA44 AA48 AA51 AA54 AA57 AA63:AA64 AA66:AA69 AA72:AA107">
      <formula1>42736</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Z9:Z10 Z105:Z106 Z21:Z22 Z24:Z25 Z27:Z28 Z30 Z33:Z34 Z36 Z39:Z41 Z48 Z51 Z57 Z63:Z64 Z66:Z69 Z72:Z73 Z90 Z93:Z94 Z96:Z97 Z15:Z19"/>
    <dataValidation allowBlank="1" showInputMessage="1" showErrorMessage="1" promptTitle="META" prompt="Establezca la meta para el indicador, definiendo si la meta a cumplir es creciente o decreciente." sqref="X9:X23 X27:X107"/>
    <dataValidation allowBlank="1" showInputMessage="1" showErrorMessage="1" promptTitle="INDICADOR DE RIESGO" prompt="Digite el nombre y la formula del indicador que permita monitorear el riesgo" sqref="W9:W107 X24:X26"/>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78">
      <formula1>$P$34&lt;&gt;"No_existen"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81:R85">
      <formula1>$P$28&lt;&gt;"No_existen"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87">
      <formula1>$P$52&lt;&gt;"No_existen"</formula1>
    </dataValidation>
    <dataValidation type="list" allowBlank="1" showInputMessage="1" showErrorMessage="1" promptTitle="Periodicidad" prompt="Determine los intervalos en los cuales aplica el control._x000a__x000a_Si definio NO EXISTE EL CONTROL dejeesta celda en blanco" sqref="S105:S107">
      <formula1>"Anual, Semestral, Trimestral, Bimestral, Mensual, Quincenal, Semanal, Diaria,Otra"</formula1>
    </dataValidation>
    <dataValidation type="list" allowBlank="1" showInputMessage="1" showErrorMessage="1" promptTitle="Tipo de control" prompt="Defina que tipo de control es el que se aplica._x000a__x000a_Si definio NO EXISTE EL CONTROL dejeesta celda en blanco" sqref="T105:T107">
      <formula1>"Detectivo, Correctivo, Preventivo, Direccion"</formula1>
    </dataValidation>
    <dataValidation type="list" allowBlank="1" showInputMessage="1" showErrorMessage="1" promptTitle="TRATAMIENTO DEL RIESGO" prompt="Defina el tratamiento que se le dará al riesgo" sqref="Y102:Y107">
      <formula1>INDIRECT($V$102)</formula1>
    </dataValidation>
    <dataValidation type="list" allowBlank="1" showInputMessage="1" showErrorMessage="1" promptTitle="TRATAMIENTO DEL RIESGO" prompt="Defina el tratamiento que se le dará al riesgo" sqref="Y99:Y101">
      <formula1>INDIRECT($V$99)</formula1>
    </dataValidation>
    <dataValidation type="custom" allowBlank="1" showInputMessage="1" showErrorMessage="1" errorTitle="COMPARTIR" error="Si requiere involucrar otra dependencia elija como Tipo de manejo &quot;COMPARTIR&quot;" sqref="AB81:AB83">
      <formula1>#REF!="COMPARTIR"</formula1>
    </dataValidation>
    <dataValidation type="custom" allowBlank="1" showInputMessage="1" showErrorMessage="1" sqref="Z81:Z83">
      <formula1>#REF!&lt;&gt;"ASUMIR"</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107"/>
  <sheetViews>
    <sheetView zoomScale="84" zoomScaleNormal="84" zoomScaleSheetLayoutView="130" workbookViewId="0">
      <pane xSplit="5" ySplit="8" topLeftCell="J91" activePane="bottomRight" state="frozen"/>
      <selection pane="topRight" activeCell="D1" sqref="D1"/>
      <selection pane="bottomLeft" activeCell="A9" sqref="A9"/>
      <selection pane="bottomRight" activeCell="L93" sqref="L93:N93"/>
    </sheetView>
  </sheetViews>
  <sheetFormatPr baseColWidth="10" defaultColWidth="11.42578125" defaultRowHeight="12.75" x14ac:dyDescent="0.2"/>
  <cols>
    <col min="1" max="1" width="8" style="3" customWidth="1"/>
    <col min="2" max="2" width="30.85546875" style="3" customWidth="1"/>
    <col min="3" max="3" width="27" style="3" customWidth="1"/>
    <col min="4" max="4" width="37.42578125" style="3" customWidth="1"/>
    <col min="5" max="5" width="20.7109375" style="4" customWidth="1"/>
    <col min="6" max="6" width="32.42578125" style="4" customWidth="1"/>
    <col min="7" max="7" width="34.85546875" style="4" customWidth="1"/>
    <col min="8" max="8" width="24.7109375" style="4" customWidth="1"/>
    <col min="9" max="9" width="16" style="4" customWidth="1"/>
    <col min="10" max="10" width="22.140625" style="3" customWidth="1"/>
    <col min="11" max="11" width="19.5703125" style="3" customWidth="1"/>
    <col min="12" max="13" width="22.7109375" style="3" customWidth="1"/>
    <col min="14" max="14" width="21.85546875" style="3" customWidth="1"/>
    <col min="15" max="15" width="28.7109375" style="3" customWidth="1"/>
    <col min="16" max="17" width="22.7109375" style="3" customWidth="1"/>
    <col min="18" max="18" width="21.85546875" style="3" customWidth="1"/>
    <col min="19" max="19" width="28.85546875" style="3" customWidth="1"/>
    <col min="20" max="16384" width="11.42578125" style="3"/>
  </cols>
  <sheetData>
    <row r="1" spans="1:19" s="5" customFormat="1" ht="19.5" customHeight="1" x14ac:dyDescent="0.2">
      <c r="A1" s="18"/>
      <c r="B1" s="16"/>
      <c r="C1" s="16"/>
      <c r="D1" s="16"/>
      <c r="E1" s="23"/>
      <c r="F1" s="23"/>
      <c r="G1" s="23"/>
      <c r="H1" s="23"/>
      <c r="I1" s="23"/>
      <c r="J1" s="23"/>
      <c r="K1" s="23"/>
      <c r="L1" s="23"/>
      <c r="M1" s="23"/>
      <c r="N1" s="23"/>
      <c r="O1" s="28"/>
      <c r="P1" s="28"/>
      <c r="Q1" s="28"/>
      <c r="R1" s="115" t="s">
        <v>57</v>
      </c>
      <c r="S1" s="116" t="s">
        <v>417</v>
      </c>
    </row>
    <row r="2" spans="1:19" s="5" customFormat="1" ht="18.75" customHeight="1" x14ac:dyDescent="0.2">
      <c r="A2" s="19"/>
      <c r="E2" s="366" t="s">
        <v>59</v>
      </c>
      <c r="F2" s="366"/>
      <c r="G2" s="366"/>
      <c r="H2" s="366"/>
      <c r="I2" s="366"/>
      <c r="J2" s="366"/>
      <c r="K2" s="366"/>
      <c r="L2" s="366"/>
      <c r="M2" s="366"/>
      <c r="N2" s="366"/>
      <c r="O2" s="29"/>
      <c r="P2" s="29"/>
      <c r="Q2" s="29"/>
      <c r="R2" s="115" t="s">
        <v>10</v>
      </c>
      <c r="S2" s="116">
        <v>1</v>
      </c>
    </row>
    <row r="3" spans="1:19" s="5" customFormat="1" ht="18.75" customHeight="1" x14ac:dyDescent="0.2">
      <c r="A3" s="19"/>
      <c r="E3" s="366" t="s">
        <v>413</v>
      </c>
      <c r="F3" s="366"/>
      <c r="G3" s="366"/>
      <c r="H3" s="366"/>
      <c r="I3" s="366"/>
      <c r="J3" s="366"/>
      <c r="K3" s="366"/>
      <c r="L3" s="366"/>
      <c r="M3" s="366"/>
      <c r="N3" s="366"/>
      <c r="O3" s="29"/>
      <c r="P3" s="29"/>
      <c r="Q3" s="29"/>
      <c r="R3" s="115" t="s">
        <v>11</v>
      </c>
      <c r="S3" s="117" t="s">
        <v>416</v>
      </c>
    </row>
    <row r="4" spans="1:19" s="5" customFormat="1" ht="18.75" customHeight="1" x14ac:dyDescent="0.2">
      <c r="A4" s="19"/>
      <c r="E4" s="367"/>
      <c r="F4" s="367"/>
      <c r="G4" s="367"/>
      <c r="H4" s="367"/>
      <c r="I4" s="367"/>
      <c r="J4" s="367"/>
      <c r="K4" s="367"/>
      <c r="L4" s="367"/>
      <c r="M4" s="367"/>
      <c r="N4" s="367"/>
      <c r="O4" s="29"/>
      <c r="P4" s="29"/>
      <c r="Q4" s="29"/>
      <c r="R4" s="118" t="s">
        <v>56</v>
      </c>
      <c r="S4" s="119" t="s">
        <v>12</v>
      </c>
    </row>
    <row r="5" spans="1:19" s="1" customFormat="1" ht="65.25" customHeight="1" x14ac:dyDescent="0.2">
      <c r="A5" s="376" t="str">
        <f>'01-Mapa de riesgo'!A5:G5</f>
        <v>TIPO DE MAPA</v>
      </c>
      <c r="B5" s="376"/>
      <c r="C5" s="376"/>
      <c r="D5" s="376"/>
      <c r="E5" s="376"/>
      <c r="F5" s="109" t="str">
        <f>'01-Mapa de riesgo'!G5</f>
        <v>PROCESOS</v>
      </c>
      <c r="G5" s="379" t="str">
        <f>'01-Mapa de riesgo'!H5</f>
        <v>PROCESO /OBJETIVO PDI</v>
      </c>
      <c r="H5" s="379"/>
      <c r="I5" s="379"/>
      <c r="J5" s="378" t="str">
        <f>'01-Mapa de riesgo'!I5</f>
        <v>ADMINISTRACIÓN_INSTITUCIONAL</v>
      </c>
      <c r="K5" s="378"/>
      <c r="L5" s="378"/>
      <c r="M5" s="378"/>
      <c r="N5" s="378"/>
      <c r="O5" s="378"/>
      <c r="P5" s="110" t="str">
        <f>'01-Mapa de riesgo'!S5</f>
        <v>REVISADO POR</v>
      </c>
      <c r="Q5" s="384">
        <f>'01-Mapa de riesgo'!V5</f>
        <v>0</v>
      </c>
      <c r="R5" s="385"/>
      <c r="S5" s="386"/>
    </row>
    <row r="6" spans="1:19" s="1" customFormat="1" ht="66" customHeight="1" thickBot="1" x14ac:dyDescent="0.25">
      <c r="A6" s="383" t="str">
        <f>'01-Mapa de riesgo'!A6:G6</f>
        <v>OBJETIVO (PROCESO) / ALCANCE OBJETIVO PDI</v>
      </c>
      <c r="B6" s="383"/>
      <c r="C6" s="383"/>
      <c r="D6" s="383"/>
      <c r="E6" s="383"/>
      <c r="F6" s="383"/>
      <c r="G6" s="383"/>
      <c r="H6" s="383"/>
      <c r="I6" s="383"/>
      <c r="J6" s="380" t="str">
        <f>'01-Mapa de riesgo'!H6</f>
        <v>Administrar y ejecutar los recursos de la institución generando en los procesos mayor eficiencia y eficacia para dar una respuesta oportuna a los servicios demandados en el cumplimiento de las funciones misionales.</v>
      </c>
      <c r="K6" s="381"/>
      <c r="L6" s="381"/>
      <c r="M6" s="381"/>
      <c r="N6" s="381"/>
      <c r="O6" s="381"/>
      <c r="P6" s="381"/>
      <c r="Q6" s="382"/>
      <c r="R6" s="111" t="s">
        <v>8</v>
      </c>
      <c r="S6" s="61">
        <v>43522</v>
      </c>
    </row>
    <row r="7" spans="1:19" s="1" customFormat="1" ht="45" customHeight="1" x14ac:dyDescent="0.2">
      <c r="A7" s="377" t="s">
        <v>53</v>
      </c>
      <c r="B7" s="387" t="s">
        <v>69</v>
      </c>
      <c r="C7" s="388"/>
      <c r="D7" s="388"/>
      <c r="E7" s="388"/>
      <c r="F7" s="388"/>
      <c r="G7" s="388"/>
      <c r="H7" s="389"/>
      <c r="I7" s="368" t="s">
        <v>65</v>
      </c>
      <c r="J7" s="368" t="s">
        <v>2</v>
      </c>
      <c r="K7" s="368" t="s">
        <v>97</v>
      </c>
      <c r="L7" s="370" t="s">
        <v>13</v>
      </c>
      <c r="M7" s="371"/>
      <c r="N7" s="372"/>
      <c r="O7" s="368" t="s">
        <v>3</v>
      </c>
      <c r="P7" s="391" t="s">
        <v>14</v>
      </c>
      <c r="Q7" s="392"/>
      <c r="R7" s="393"/>
      <c r="S7" s="364" t="s">
        <v>3</v>
      </c>
    </row>
    <row r="8" spans="1:19" s="2" customFormat="1" ht="51.75" customHeight="1" x14ac:dyDescent="0.2">
      <c r="A8" s="377"/>
      <c r="B8" s="105" t="s">
        <v>402</v>
      </c>
      <c r="C8" s="114" t="s">
        <v>420</v>
      </c>
      <c r="D8" s="21" t="s">
        <v>54</v>
      </c>
      <c r="E8" s="21" t="s">
        <v>63</v>
      </c>
      <c r="F8" s="21" t="s">
        <v>4</v>
      </c>
      <c r="G8" s="21" t="s">
        <v>0</v>
      </c>
      <c r="H8" s="21" t="s">
        <v>1</v>
      </c>
      <c r="I8" s="369"/>
      <c r="J8" s="369"/>
      <c r="K8" s="369"/>
      <c r="L8" s="373"/>
      <c r="M8" s="374"/>
      <c r="N8" s="375"/>
      <c r="O8" s="369"/>
      <c r="P8" s="373"/>
      <c r="Q8" s="374"/>
      <c r="R8" s="375"/>
      <c r="S8" s="365"/>
    </row>
    <row r="9" spans="1:19" s="2" customFormat="1" ht="62.45" customHeight="1" x14ac:dyDescent="0.2">
      <c r="A9" s="356">
        <v>1</v>
      </c>
      <c r="B9" s="268" t="str">
        <f>'01-Mapa de riesgo'!B9:B11</f>
        <v>PLANEACIÓN</v>
      </c>
      <c r="C9" s="122" t="str">
        <f>'01-Mapa de riesgo'!D9</f>
        <v>Legales y Normativos</v>
      </c>
      <c r="D9" s="120" t="str">
        <f>'01-Mapa de riesgo'!E9</f>
        <v>Cambio en la normatividad y procedimiento de reporte.</v>
      </c>
      <c r="E9" s="363" t="str">
        <f>'01-Mapa de riesgo'!F9:F11</f>
        <v>Cumplimiento</v>
      </c>
      <c r="F9" s="349" t="str">
        <f>'01-Mapa de riesgo'!G9:G11</f>
        <v>No cumplimiento en los reportes a los entes de control debido a cambios en la normatividad, proceso y/o tecnología definida por el ente para dicho fin.</v>
      </c>
      <c r="G9" s="349" t="str">
        <f>'01-Mapa de riesgo'!H9:H11</f>
        <v>Los entes de control definen la periodicidad y forma en que se debe presentar y reportar la información, sin embargo, estos cambios externos generan cambios en la dinámica interna que afectan a diferentes procesos y fuentes de información para su oportuna respuesta.</v>
      </c>
      <c r="H9" s="349" t="str">
        <f>'01-Mapa de riesgo'!I9:I11</f>
        <v>Incumplimiento de los reportes de la Universidad a los entes de control, lo cual podría ocasionar sanciones.</v>
      </c>
      <c r="I9" s="351" t="str">
        <f>'01-Mapa de riesgo'!V9:V11</f>
        <v>MODERADO</v>
      </c>
      <c r="J9" s="22" t="str">
        <f>'01-Mapa de riesgo'!Y9:Y11</f>
        <v>REDUCIR</v>
      </c>
      <c r="K9" s="353" t="str">
        <f t="shared" ref="K9" si="0">IF(I9="GRAVE","Debe formularse",IF(I9="MODERADO", "Si el proceso lo requiere","NO"))</f>
        <v>Si el proceso lo requiere</v>
      </c>
      <c r="L9" s="264"/>
      <c r="M9" s="264"/>
      <c r="N9" s="264"/>
      <c r="O9" s="137"/>
      <c r="P9" s="360"/>
      <c r="Q9" s="361"/>
      <c r="R9" s="362"/>
      <c r="S9" s="30"/>
    </row>
    <row r="10" spans="1:19" s="2" customFormat="1" ht="62.45" customHeight="1" x14ac:dyDescent="0.2">
      <c r="A10" s="356"/>
      <c r="B10" s="269"/>
      <c r="C10" s="122">
        <f>'01-Mapa de riesgo'!D10</f>
        <v>0</v>
      </c>
      <c r="D10" s="120">
        <f>'01-Mapa de riesgo'!E10</f>
        <v>0</v>
      </c>
      <c r="E10" s="358"/>
      <c r="F10" s="349"/>
      <c r="G10" s="349"/>
      <c r="H10" s="349"/>
      <c r="I10" s="351"/>
      <c r="J10" s="22" t="str">
        <f>'01-Mapa de riesgo'!Y10:Y12</f>
        <v>COMPARTIR</v>
      </c>
      <c r="K10" s="354"/>
      <c r="L10" s="264"/>
      <c r="M10" s="264"/>
      <c r="N10" s="264"/>
      <c r="O10" s="137"/>
      <c r="P10" s="360"/>
      <c r="Q10" s="361"/>
      <c r="R10" s="362"/>
      <c r="S10" s="30"/>
    </row>
    <row r="11" spans="1:19" s="2" customFormat="1" ht="62.45" customHeight="1" x14ac:dyDescent="0.2">
      <c r="A11" s="356"/>
      <c r="B11" s="289"/>
      <c r="C11" s="122">
        <f>'01-Mapa de riesgo'!D11</f>
        <v>0</v>
      </c>
      <c r="D11" s="120">
        <f>'01-Mapa de riesgo'!E11</f>
        <v>0</v>
      </c>
      <c r="E11" s="358"/>
      <c r="F11" s="349"/>
      <c r="G11" s="349"/>
      <c r="H11" s="349"/>
      <c r="I11" s="351"/>
      <c r="J11" s="22">
        <f>'01-Mapa de riesgo'!Y11:Y13</f>
        <v>0</v>
      </c>
      <c r="K11" s="390"/>
      <c r="L11" s="360"/>
      <c r="M11" s="361"/>
      <c r="N11" s="362"/>
      <c r="O11" s="137"/>
      <c r="P11" s="360"/>
      <c r="Q11" s="361"/>
      <c r="R11" s="362"/>
      <c r="S11" s="30"/>
    </row>
    <row r="12" spans="1:19" s="2" customFormat="1" ht="62.45" customHeight="1" x14ac:dyDescent="0.2">
      <c r="A12" s="356">
        <v>2</v>
      </c>
      <c r="B12" s="268" t="str">
        <f>'01-Mapa de riesgo'!B12:B14</f>
        <v>PLANEACIÓN</v>
      </c>
      <c r="C12" s="122" t="str">
        <f>'01-Mapa de riesgo'!D12</f>
        <v>Infraestructura</v>
      </c>
      <c r="D12" s="120" t="str">
        <f>'01-Mapa de riesgo'!E12</f>
        <v xml:space="preserve">Cambio de diseño por peticion del usuario durante ejecucion de las obras </v>
      </c>
      <c r="E12" s="363" t="str">
        <f>'01-Mapa de riesgo'!F12:F14</f>
        <v>Cumplimiento</v>
      </c>
      <c r="F12" s="349" t="str">
        <f>'01-Mapa de riesgo'!G12:G14</f>
        <v>Espacio Fisico inadecuado para la prestacion del servicio</v>
      </c>
      <c r="G12" s="349" t="str">
        <f>'01-Mapa de riesgo'!H12:H14</f>
        <v xml:space="preserve">Espacio fisico que no responde a las necesidades que originaron el proyecto ó  incumplimiento de normatividad. </v>
      </c>
      <c r="H12" s="349" t="str">
        <f>'01-Mapa de riesgo'!I12:I14</f>
        <v>*insatisfaccion del usuario. 
*Imposibilidad de prestacion del servicio. 
*Incremento de costos de construcción. 
*Riesgo juridico con contratistas.  
*Mayores costos de mantenimiento.</v>
      </c>
      <c r="I12" s="351" t="str">
        <f>'01-Mapa de riesgo'!V12:V14</f>
        <v>MODERADO</v>
      </c>
      <c r="J12" s="22" t="str">
        <f>'01-Mapa de riesgo'!Y12:Y14</f>
        <v>REDUCIR</v>
      </c>
      <c r="K12" s="353" t="str">
        <f t="shared" ref="K12:K24" si="1">IF(I12="GRAVE","Debe formularse",IF(I12="MODERADO", "Si el proceso lo requiere","NO"))</f>
        <v>Si el proceso lo requiere</v>
      </c>
      <c r="L12" s="360"/>
      <c r="M12" s="361"/>
      <c r="N12" s="362"/>
      <c r="O12" s="137"/>
      <c r="P12" s="360"/>
      <c r="Q12" s="361"/>
      <c r="R12" s="362"/>
      <c r="S12" s="30"/>
    </row>
    <row r="13" spans="1:19" s="2" customFormat="1" ht="62.45" customHeight="1" x14ac:dyDescent="0.2">
      <c r="A13" s="356"/>
      <c r="B13" s="269"/>
      <c r="C13" s="122" t="str">
        <f>'01-Mapa de riesgo'!D13</f>
        <v>Infraestructura</v>
      </c>
      <c r="D13" s="120" t="str">
        <f>'01-Mapa de riesgo'!E13</f>
        <v xml:space="preserve">Falta de planeacion del proyecto </v>
      </c>
      <c r="E13" s="358"/>
      <c r="F13" s="349"/>
      <c r="G13" s="349"/>
      <c r="H13" s="349"/>
      <c r="I13" s="351"/>
      <c r="J13" s="22" t="str">
        <f>'01-Mapa de riesgo'!Y13:Y15</f>
        <v>REDUCIR</v>
      </c>
      <c r="K13" s="354"/>
      <c r="L13" s="360"/>
      <c r="M13" s="361"/>
      <c r="N13" s="362"/>
      <c r="O13" s="137"/>
      <c r="P13" s="360"/>
      <c r="Q13" s="361"/>
      <c r="R13" s="362"/>
      <c r="S13" s="30"/>
    </row>
    <row r="14" spans="1:19" s="2" customFormat="1" ht="62.45" customHeight="1" x14ac:dyDescent="0.2">
      <c r="A14" s="356"/>
      <c r="B14" s="289"/>
      <c r="C14" s="122" t="str">
        <f>'01-Mapa de riesgo'!D14</f>
        <v>Legales y Normativos</v>
      </c>
      <c r="D14" s="120" t="str">
        <f>'01-Mapa de riesgo'!E14</f>
        <v>Cambio y actualizacion de normativas de construccion.</v>
      </c>
      <c r="E14" s="358"/>
      <c r="F14" s="349"/>
      <c r="G14" s="349"/>
      <c r="H14" s="349"/>
      <c r="I14" s="351"/>
      <c r="J14" s="22">
        <f>'01-Mapa de riesgo'!Y14:Y16</f>
        <v>0</v>
      </c>
      <c r="K14" s="390"/>
      <c r="L14" s="360"/>
      <c r="M14" s="361"/>
      <c r="N14" s="362"/>
      <c r="O14" s="137"/>
      <c r="P14" s="360"/>
      <c r="Q14" s="361"/>
      <c r="R14" s="362"/>
      <c r="S14" s="30"/>
    </row>
    <row r="15" spans="1:19" s="2" customFormat="1" ht="62.45" customHeight="1" x14ac:dyDescent="0.2">
      <c r="A15" s="356">
        <v>3</v>
      </c>
      <c r="B15" s="268" t="str">
        <f>'01-Mapa de riesgo'!B15:B17</f>
        <v>GESTIÓN_DE_DOCUMENTOS</v>
      </c>
      <c r="C15" s="122" t="str">
        <f>'01-Mapa de riesgo'!D15</f>
        <v>Infraestructura</v>
      </c>
      <c r="D15" s="120" t="str">
        <f>'01-Mapa de riesgo'!E15</f>
        <v xml:space="preserve">El edificio de Archivo no cumple con la mayoria de las normas  para la conservación  de los documentos y se pueden presentar inundaciones, incendios, terremotos. </v>
      </c>
      <c r="E15" s="363" t="str">
        <f>'01-Mapa de riesgo'!F15:F17</f>
        <v>Estratégico</v>
      </c>
      <c r="F15" s="349" t="str">
        <f>'01-Mapa de riesgo'!G15:G17</f>
        <v xml:space="preserve">Pérdida de la información de las series documentales conservadas físicamente </v>
      </c>
      <c r="G15" s="349" t="str">
        <f>'01-Mapa de riesgo'!H15:H17</f>
        <v>Afectación a la informacion contenida en los archivos central e histórico por agentes externos</v>
      </c>
      <c r="H15" s="349" t="str">
        <f>'01-Mapa de riesgo'!I15:I17</f>
        <v>Perdida de la memoria institucional
Demandas por perjuicios a los usuarios
Ausencia de apoyo a la misión institucional</v>
      </c>
      <c r="I15" s="351" t="str">
        <f>'01-Mapa de riesgo'!V15:V17</f>
        <v>MODERADO</v>
      </c>
      <c r="J15" s="22" t="str">
        <f>'01-Mapa de riesgo'!Y15:Y17</f>
        <v>COMPARTIR</v>
      </c>
      <c r="K15" s="353" t="str">
        <f t="shared" si="1"/>
        <v>Si el proceso lo requiere</v>
      </c>
      <c r="L15" s="360" t="s">
        <v>807</v>
      </c>
      <c r="M15" s="361"/>
      <c r="N15" s="362"/>
      <c r="O15" s="137" t="s">
        <v>808</v>
      </c>
      <c r="P15" s="360" t="s">
        <v>807</v>
      </c>
      <c r="Q15" s="361"/>
      <c r="R15" s="362"/>
      <c r="S15" s="30" t="s">
        <v>808</v>
      </c>
    </row>
    <row r="16" spans="1:19" s="2" customFormat="1" ht="62.45" customHeight="1" x14ac:dyDescent="0.2">
      <c r="A16" s="356"/>
      <c r="B16" s="269"/>
      <c r="C16" s="122">
        <f>'01-Mapa de riesgo'!D16</f>
        <v>0</v>
      </c>
      <c r="D16" s="120">
        <f>'01-Mapa de riesgo'!E16</f>
        <v>0</v>
      </c>
      <c r="E16" s="358"/>
      <c r="F16" s="349"/>
      <c r="G16" s="349"/>
      <c r="H16" s="349"/>
      <c r="I16" s="351"/>
      <c r="J16" s="22" t="str">
        <f>'01-Mapa de riesgo'!Y16:Y18</f>
        <v>REDUCIR</v>
      </c>
      <c r="K16" s="354"/>
      <c r="L16" s="360"/>
      <c r="M16" s="361"/>
      <c r="N16" s="362"/>
      <c r="O16" s="137"/>
      <c r="P16" s="360"/>
      <c r="Q16" s="361"/>
      <c r="R16" s="362"/>
      <c r="S16" s="30"/>
    </row>
    <row r="17" spans="1:19" s="2" customFormat="1" ht="62.45" customHeight="1" x14ac:dyDescent="0.2">
      <c r="A17" s="356"/>
      <c r="B17" s="289"/>
      <c r="C17" s="122">
        <f>'01-Mapa de riesgo'!D17</f>
        <v>0</v>
      </c>
      <c r="D17" s="120">
        <f>'01-Mapa de riesgo'!E17</f>
        <v>0</v>
      </c>
      <c r="E17" s="358"/>
      <c r="F17" s="349"/>
      <c r="G17" s="349"/>
      <c r="H17" s="349"/>
      <c r="I17" s="351"/>
      <c r="J17" s="22" t="str">
        <f>'01-Mapa de riesgo'!Y17:Y19</f>
        <v>REDUCIR</v>
      </c>
      <c r="K17" s="390"/>
      <c r="L17" s="360"/>
      <c r="M17" s="361"/>
      <c r="N17" s="362"/>
      <c r="O17" s="137"/>
      <c r="P17" s="360"/>
      <c r="Q17" s="361"/>
      <c r="R17" s="362"/>
      <c r="S17" s="30"/>
    </row>
    <row r="18" spans="1:19" s="2" customFormat="1" ht="62.45" customHeight="1" x14ac:dyDescent="0.2">
      <c r="A18" s="356">
        <v>4</v>
      </c>
      <c r="B18" s="268" t="str">
        <f>'01-Mapa de riesgo'!B18:B20</f>
        <v>GESTIÓN_DE_DOCUMENTOS</v>
      </c>
      <c r="C18" s="122" t="str">
        <f>'01-Mapa de riesgo'!D18</f>
        <v>Infraestructura</v>
      </c>
      <c r="D18" s="120" t="str">
        <f>'01-Mapa de riesgo'!E18</f>
        <v>Falta de conciencia institucional acerca de la importancia del edificio que custodia la memoria institucional.</v>
      </c>
      <c r="E18" s="363" t="str">
        <f>'01-Mapa de riesgo'!F18:F20</f>
        <v>Cumplimiento</v>
      </c>
      <c r="F18" s="349" t="str">
        <f>'01-Mapa de riesgo'!G18:G20</f>
        <v>Incumplimiento de las normas relacionadas con la estructura física del área de gestión de documentos</v>
      </c>
      <c r="G18" s="349" t="str">
        <f>'01-Mapa de riesgo'!H18:H20</f>
        <v>El edificio del área de Gestión de Documentos incumple las normas existentes referentes a la construcción de archivos</v>
      </c>
      <c r="H18" s="349" t="str">
        <f>'01-Mapa de riesgo'!I18:I20</f>
        <v>Carencia de espacio para la conservación de documentos.                           
Riesgos de tipo laboral para las personas que trabajan en el Archivo.                                 
Ubicación del Archivo en un espacio de riesgo debido a la cercania al Laboratorio de Combustión y a la Cafeteria Central.</v>
      </c>
      <c r="I18" s="351" t="str">
        <f>'01-Mapa de riesgo'!V18:V20</f>
        <v>GRAVE</v>
      </c>
      <c r="J18" s="22" t="str">
        <f>'01-Mapa de riesgo'!Y18:Y20</f>
        <v>COMPARTIR</v>
      </c>
      <c r="K18" s="353" t="str">
        <f t="shared" si="1"/>
        <v>Debe formularse</v>
      </c>
      <c r="L18" s="360" t="s">
        <v>809</v>
      </c>
      <c r="M18" s="361"/>
      <c r="N18" s="362"/>
      <c r="O18" s="137" t="s">
        <v>810</v>
      </c>
      <c r="P18" s="360" t="s">
        <v>811</v>
      </c>
      <c r="Q18" s="361"/>
      <c r="R18" s="362"/>
      <c r="S18" s="30" t="s">
        <v>810</v>
      </c>
    </row>
    <row r="19" spans="1:19" ht="62.45" customHeight="1" x14ac:dyDescent="0.2">
      <c r="A19" s="356"/>
      <c r="B19" s="269"/>
      <c r="C19" s="122">
        <f>'01-Mapa de riesgo'!D19</f>
        <v>0</v>
      </c>
      <c r="D19" s="120">
        <f>'01-Mapa de riesgo'!E19</f>
        <v>0</v>
      </c>
      <c r="E19" s="358"/>
      <c r="F19" s="349"/>
      <c r="G19" s="349"/>
      <c r="H19" s="349"/>
      <c r="I19" s="351"/>
      <c r="J19" s="22" t="str">
        <f>'01-Mapa de riesgo'!Y19:Y21</f>
        <v>TRANSFERIR</v>
      </c>
      <c r="K19" s="354"/>
      <c r="L19" s="360"/>
      <c r="M19" s="361"/>
      <c r="N19" s="362"/>
      <c r="O19" s="137"/>
      <c r="P19" s="360"/>
      <c r="Q19" s="361"/>
      <c r="R19" s="362"/>
      <c r="S19" s="30"/>
    </row>
    <row r="20" spans="1:19" ht="62.45" customHeight="1" x14ac:dyDescent="0.2">
      <c r="A20" s="356"/>
      <c r="B20" s="289"/>
      <c r="C20" s="122">
        <f>'01-Mapa de riesgo'!D20</f>
        <v>0</v>
      </c>
      <c r="D20" s="120">
        <f>'01-Mapa de riesgo'!E20</f>
        <v>0</v>
      </c>
      <c r="E20" s="358"/>
      <c r="F20" s="349"/>
      <c r="G20" s="349"/>
      <c r="H20" s="349"/>
      <c r="I20" s="351"/>
      <c r="J20" s="22">
        <f>'01-Mapa de riesgo'!Y20:Y22</f>
        <v>0</v>
      </c>
      <c r="K20" s="390"/>
      <c r="L20" s="360"/>
      <c r="M20" s="361"/>
      <c r="N20" s="362"/>
      <c r="O20" s="137"/>
      <c r="P20" s="360"/>
      <c r="Q20" s="361"/>
      <c r="R20" s="362"/>
      <c r="S20" s="30"/>
    </row>
    <row r="21" spans="1:19" ht="62.45" customHeight="1" x14ac:dyDescent="0.2">
      <c r="A21" s="356">
        <v>5</v>
      </c>
      <c r="B21" s="268" t="str">
        <f>'01-Mapa de riesgo'!B21:B23</f>
        <v>GESTIÓN_DE_DOCUMENTOS</v>
      </c>
      <c r="C21" s="122" t="str">
        <f>'01-Mapa de riesgo'!D21</f>
        <v>Sistemas de Información</v>
      </c>
      <c r="D21" s="120" t="str">
        <f>'01-Mapa de riesgo'!E21</f>
        <v xml:space="preserve">Desarrollo de aplicaciones informáticas sin los debidos acuerdos en materia de  gestión documental. </v>
      </c>
      <c r="E21" s="363" t="str">
        <f>'01-Mapa de riesgo'!F21:F23</f>
        <v>Cumplimiento</v>
      </c>
      <c r="F21" s="349" t="str">
        <f>'01-Mapa de riesgo'!G21:G23</f>
        <v>Falta de criterios normativos archivísticos para el desarrollo de los aplicativos que administran información de carácter sustantivo</v>
      </c>
      <c r="G21" s="349" t="str">
        <f>'01-Mapa de riesgo'!H21:H23</f>
        <v>Desarrollo e implementación de aplicaciones informáticas en la institución sin el debido concepto de gestión documental acerca de la importancia de la conservación de los soportes documentales garantizando la trazabilidad de la información</v>
      </c>
      <c r="H21" s="349" t="str">
        <f>'01-Mapa de riesgo'!I21:I23</f>
        <v>Perjuicios a los usuarios, Pérdida de la Memoria técnica institucional, Incumplimiento de normas, Falta de oportunidad en la recuperación de información</v>
      </c>
      <c r="I21" s="351" t="str">
        <f>'01-Mapa de riesgo'!V21:V23</f>
        <v>GRAVE</v>
      </c>
      <c r="J21" s="22" t="str">
        <f>'01-Mapa de riesgo'!Y21:Y23</f>
        <v>REDUCIR</v>
      </c>
      <c r="K21" s="353" t="str">
        <f t="shared" si="1"/>
        <v>Debe formularse</v>
      </c>
      <c r="L21" s="360" t="s">
        <v>812</v>
      </c>
      <c r="M21" s="361"/>
      <c r="N21" s="362"/>
      <c r="O21" s="137" t="s">
        <v>810</v>
      </c>
      <c r="P21" s="360" t="s">
        <v>813</v>
      </c>
      <c r="Q21" s="361"/>
      <c r="R21" s="362"/>
      <c r="S21" s="137" t="s">
        <v>810</v>
      </c>
    </row>
    <row r="22" spans="1:19" ht="62.45" customHeight="1" x14ac:dyDescent="0.2">
      <c r="A22" s="356"/>
      <c r="B22" s="269"/>
      <c r="C22" s="122" t="str">
        <f>'01-Mapa de riesgo'!D22</f>
        <v>Sistemas de Información</v>
      </c>
      <c r="D22" s="120" t="str">
        <f>'01-Mapa de riesgo'!E22</f>
        <v>Falta de interoperabilidad de los Sistemas de Información Institucionales</v>
      </c>
      <c r="E22" s="358"/>
      <c r="F22" s="349"/>
      <c r="G22" s="349"/>
      <c r="H22" s="349"/>
      <c r="I22" s="351"/>
      <c r="J22" s="22" t="str">
        <f>'01-Mapa de riesgo'!Y22:Y24</f>
        <v>COMPARTIR</v>
      </c>
      <c r="K22" s="354"/>
      <c r="L22" s="360"/>
      <c r="M22" s="361"/>
      <c r="N22" s="362"/>
      <c r="O22" s="137"/>
      <c r="P22" s="360"/>
      <c r="Q22" s="361"/>
      <c r="R22" s="362"/>
      <c r="S22" s="30"/>
    </row>
    <row r="23" spans="1:19" ht="62.45" customHeight="1" x14ac:dyDescent="0.2">
      <c r="A23" s="356"/>
      <c r="B23" s="289"/>
      <c r="C23" s="122" t="str">
        <f>'01-Mapa de riesgo'!D23</f>
        <v>Sistemas de Información</v>
      </c>
      <c r="D23" s="120" t="str">
        <f>'01-Mapa de riesgo'!E23</f>
        <v>Desconocimiento de las condiciones de accesibilidad futura de series documentales.</v>
      </c>
      <c r="E23" s="358"/>
      <c r="F23" s="349"/>
      <c r="G23" s="349"/>
      <c r="H23" s="349"/>
      <c r="I23" s="351"/>
      <c r="J23" s="22">
        <f>'01-Mapa de riesgo'!Y23:Y25</f>
        <v>0</v>
      </c>
      <c r="K23" s="390"/>
      <c r="L23" s="360"/>
      <c r="M23" s="361"/>
      <c r="N23" s="362"/>
      <c r="O23" s="137"/>
      <c r="P23" s="360"/>
      <c r="Q23" s="361"/>
      <c r="R23" s="362"/>
      <c r="S23" s="30"/>
    </row>
    <row r="24" spans="1:19" ht="62.45" customHeight="1" x14ac:dyDescent="0.2">
      <c r="A24" s="356">
        <v>6</v>
      </c>
      <c r="B24" s="268" t="str">
        <f>'01-Mapa de riesgo'!B24:B26</f>
        <v>JURIDICA</v>
      </c>
      <c r="C24" s="122" t="str">
        <f>'01-Mapa de riesgo'!D24</f>
        <v>Talento Humano</v>
      </c>
      <c r="D24" s="120" t="str">
        <f>'01-Mapa de riesgo'!E24</f>
        <v>Falta de seguimiento a las actuaciones procesales judiciales y/o Administrativas.</v>
      </c>
      <c r="E24" s="358" t="str">
        <f>'01-Mapa de riesgo'!F24:F26</f>
        <v>Cumplimiento</v>
      </c>
      <c r="F24" s="349" t="str">
        <f>'01-Mapa de riesgo'!G24:G26</f>
        <v xml:space="preserve">Vencimiento de los términos establecidos en la Ley </v>
      </c>
      <c r="G24" s="349" t="str">
        <f>'01-Mapa de riesgo'!H24:H26</f>
        <v>No dar respuesta oportuna a los requerimientos judiciales y/o administrativos,de los cuales tiene conocimiento la Oficina Jurídica.</v>
      </c>
      <c r="H24" s="349" t="str">
        <f>'01-Mapa de riesgo'!I24:I26</f>
        <v>Apertura de procesos disciplinarios.
Investigaciones administrativa.
Investigaciones Fiscales.
Investigaciones Penales.</v>
      </c>
      <c r="I24" s="351" t="str">
        <f>'01-Mapa de riesgo'!V24:V26</f>
        <v>MODERADO</v>
      </c>
      <c r="J24" s="22" t="str">
        <f>'01-Mapa de riesgo'!Y24:Y26</f>
        <v>REDUCIR</v>
      </c>
      <c r="K24" s="353" t="str">
        <f t="shared" si="1"/>
        <v>Si el proceso lo requiere</v>
      </c>
      <c r="L24" s="360" t="s">
        <v>814</v>
      </c>
      <c r="M24" s="361"/>
      <c r="N24" s="362"/>
      <c r="O24" s="137" t="s">
        <v>815</v>
      </c>
      <c r="P24" s="360" t="s">
        <v>816</v>
      </c>
      <c r="Q24" s="361"/>
      <c r="R24" s="362"/>
      <c r="S24" s="30" t="s">
        <v>817</v>
      </c>
    </row>
    <row r="25" spans="1:19" ht="62.45" customHeight="1" x14ac:dyDescent="0.2">
      <c r="A25" s="356"/>
      <c r="B25" s="269"/>
      <c r="C25" s="122">
        <f>'01-Mapa de riesgo'!D25</f>
        <v>0</v>
      </c>
      <c r="D25" s="120">
        <f>'01-Mapa de riesgo'!E25</f>
        <v>0</v>
      </c>
      <c r="E25" s="358"/>
      <c r="F25" s="349"/>
      <c r="G25" s="349"/>
      <c r="H25" s="349"/>
      <c r="I25" s="351"/>
      <c r="J25" s="22" t="str">
        <f>'01-Mapa de riesgo'!Y25:Y27</f>
        <v>REDUCIR</v>
      </c>
      <c r="K25" s="354"/>
      <c r="L25" s="360"/>
      <c r="M25" s="361"/>
      <c r="N25" s="362"/>
      <c r="O25" s="137"/>
      <c r="P25" s="360"/>
      <c r="Q25" s="361"/>
      <c r="R25" s="362"/>
      <c r="S25" s="30"/>
    </row>
    <row r="26" spans="1:19" ht="62.45" customHeight="1" thickBot="1" x14ac:dyDescent="0.25">
      <c r="A26" s="357"/>
      <c r="B26" s="289"/>
      <c r="C26" s="122">
        <f>'01-Mapa de riesgo'!D26</f>
        <v>0</v>
      </c>
      <c r="D26" s="121">
        <f>'01-Mapa de riesgo'!E26</f>
        <v>0</v>
      </c>
      <c r="E26" s="359"/>
      <c r="F26" s="350"/>
      <c r="G26" s="350"/>
      <c r="H26" s="350"/>
      <c r="I26" s="352"/>
      <c r="J26" s="106">
        <f>'01-Mapa de riesgo'!Y26:Y28</f>
        <v>0</v>
      </c>
      <c r="K26" s="355"/>
      <c r="L26" s="346"/>
      <c r="M26" s="347"/>
      <c r="N26" s="348"/>
      <c r="O26" s="139"/>
      <c r="P26" s="346"/>
      <c r="Q26" s="347"/>
      <c r="R26" s="348"/>
      <c r="S26" s="31"/>
    </row>
    <row r="27" spans="1:19" ht="62.45" customHeight="1" thickBot="1" x14ac:dyDescent="0.25">
      <c r="A27" s="356">
        <v>7</v>
      </c>
      <c r="B27" s="268" t="str">
        <f>'01-Mapa de riesgo'!B27:B29</f>
        <v>JURIDICA</v>
      </c>
      <c r="C27" s="122" t="str">
        <f>'01-Mapa de riesgo'!D27</f>
        <v>Sistemas de Información</v>
      </c>
      <c r="D27" s="121" t="str">
        <f>'01-Mapa de riesgo'!E27</f>
        <v>El Software de contratación no se ha implementado</v>
      </c>
      <c r="E27" s="358" t="str">
        <f>'01-Mapa de riesgo'!F27:F29</f>
        <v>Operacional</v>
      </c>
      <c r="F27" s="349" t="str">
        <f>'01-Mapa de riesgo'!G27:G29</f>
        <v>Incumplimiento en los plazos establecidos para gestionar las necesidades de tipo contractual de las dependencias</v>
      </c>
      <c r="G27" s="349" t="str">
        <f>'01-Mapa de riesgo'!H27:H29</f>
        <v>Demora en la atención de los requerimientos de tipo contractual (perfeccionamiento y legalización, modificaciones, actas de ejecución, terminacion y liquidacion del contratos) de las dependencias academicas y administrativas</v>
      </c>
      <c r="H27" s="349" t="str">
        <f>'01-Mapa de riesgo'!I27:I29</f>
        <v xml:space="preserve">
Vencimiento de terminos legales de la gestión contractual
Incumplimiento de la prestacion de servicios de la Universidad
Demoras en la realización actividades de las dependencias de la Universidad</v>
      </c>
      <c r="I27" s="351" t="str">
        <f>'01-Mapa de riesgo'!V27:V29</f>
        <v>GRAVE</v>
      </c>
      <c r="J27" s="124" t="str">
        <f>'01-Mapa de riesgo'!Y27:Y29</f>
        <v>COMPARTIR</v>
      </c>
      <c r="K27" s="353" t="str">
        <f t="shared" ref="K27:K72" si="2">IF(I27="GRAVE","Debe formularse",IF(I27="MODERADO", "Si el proceso lo requiere","NO"))</f>
        <v>Debe formularse</v>
      </c>
      <c r="L27" s="346" t="s">
        <v>818</v>
      </c>
      <c r="M27" s="347"/>
      <c r="N27" s="348"/>
      <c r="O27" s="139" t="s">
        <v>819</v>
      </c>
      <c r="P27" s="346" t="s">
        <v>820</v>
      </c>
      <c r="Q27" s="347"/>
      <c r="R27" s="348"/>
      <c r="S27" s="31" t="s">
        <v>819</v>
      </c>
    </row>
    <row r="28" spans="1:19" ht="62.45" customHeight="1" thickBot="1" x14ac:dyDescent="0.25">
      <c r="A28" s="356"/>
      <c r="B28" s="269"/>
      <c r="C28" s="122" t="str">
        <f>'01-Mapa de riesgo'!D28</f>
        <v>Procedimientos y reglamentación</v>
      </c>
      <c r="D28" s="121" t="str">
        <f>'01-Mapa de riesgo'!E28</f>
        <v>Los procedimientos relacionados con la Gestión Contractual se llevan a cabo de forma manual</v>
      </c>
      <c r="E28" s="358"/>
      <c r="F28" s="349"/>
      <c r="G28" s="349"/>
      <c r="H28" s="349"/>
      <c r="I28" s="351"/>
      <c r="J28" s="124" t="str">
        <f>'01-Mapa de riesgo'!Y28:Y30</f>
        <v>REDUCIR</v>
      </c>
      <c r="K28" s="354"/>
      <c r="L28" s="346"/>
      <c r="M28" s="347"/>
      <c r="N28" s="348"/>
      <c r="O28" s="139"/>
      <c r="P28" s="346"/>
      <c r="Q28" s="347"/>
      <c r="R28" s="348"/>
      <c r="S28" s="31"/>
    </row>
    <row r="29" spans="1:19" s="17" customFormat="1" ht="62.45" customHeight="1" thickBot="1" x14ac:dyDescent="0.25">
      <c r="A29" s="357"/>
      <c r="B29" s="289"/>
      <c r="C29" s="122">
        <f>'01-Mapa de riesgo'!D29</f>
        <v>0</v>
      </c>
      <c r="D29" s="121">
        <f>'01-Mapa de riesgo'!E29</f>
        <v>0</v>
      </c>
      <c r="E29" s="359"/>
      <c r="F29" s="350"/>
      <c r="G29" s="350"/>
      <c r="H29" s="350"/>
      <c r="I29" s="352"/>
      <c r="J29" s="124">
        <f>'01-Mapa de riesgo'!Y29:Y31</f>
        <v>0</v>
      </c>
      <c r="K29" s="355"/>
      <c r="L29" s="346"/>
      <c r="M29" s="347"/>
      <c r="N29" s="348"/>
      <c r="O29" s="139"/>
      <c r="P29" s="346"/>
      <c r="Q29" s="347"/>
      <c r="R29" s="348"/>
      <c r="S29" s="31"/>
    </row>
    <row r="30" spans="1:19" s="17" customFormat="1" ht="62.45" customHeight="1" thickBot="1" x14ac:dyDescent="0.25">
      <c r="A30" s="356">
        <v>8</v>
      </c>
      <c r="B30" s="268" t="str">
        <f>'01-Mapa de riesgo'!B30:B32</f>
        <v>GESTIÓN_FINANCIERA</v>
      </c>
      <c r="C30" s="122" t="str">
        <f>'01-Mapa de riesgo'!D30</f>
        <v>Procedimientos y reglamentación</v>
      </c>
      <c r="D30" s="121" t="str">
        <f>'01-Mapa de riesgo'!E30</f>
        <v>Falta de seguimiento a los protocolos definidos.</v>
      </c>
      <c r="E30" s="358" t="str">
        <f>'01-Mapa de riesgo'!F30:F32</f>
        <v>Financiero</v>
      </c>
      <c r="F30" s="349" t="str">
        <f>'01-Mapa de riesgo'!G30:G32</f>
        <v>Fraude eléctronico</v>
      </c>
      <c r="G30" s="349" t="str">
        <f>'01-Mapa de riesgo'!H30:H32</f>
        <v>Acceso no autorizado a la banca virtual</v>
      </c>
      <c r="H30" s="349" t="str">
        <f>'01-Mapa de riesgo'!I30:I32</f>
        <v xml:space="preserve">Detrimento patrimonial           Exposición de la información financiera de la Universidad  </v>
      </c>
      <c r="I30" s="351" t="str">
        <f>'01-Mapa de riesgo'!V30:V32</f>
        <v>MODERADO</v>
      </c>
      <c r="J30" s="124" t="str">
        <f>'01-Mapa de riesgo'!Y30:Y32</f>
        <v>REDUCIR</v>
      </c>
      <c r="K30" s="353" t="str">
        <f t="shared" si="2"/>
        <v>Si el proceso lo requiere</v>
      </c>
      <c r="L30" s="346" t="s">
        <v>821</v>
      </c>
      <c r="M30" s="347"/>
      <c r="N30" s="348"/>
      <c r="O30" s="139" t="s">
        <v>822</v>
      </c>
      <c r="P30" s="346" t="s">
        <v>823</v>
      </c>
      <c r="Q30" s="347"/>
      <c r="R30" s="348"/>
      <c r="S30" s="31" t="s">
        <v>822</v>
      </c>
    </row>
    <row r="31" spans="1:19" s="17" customFormat="1" ht="62.45" customHeight="1" thickBot="1" x14ac:dyDescent="0.25">
      <c r="A31" s="356"/>
      <c r="B31" s="269"/>
      <c r="C31" s="122" t="str">
        <f>'01-Mapa de riesgo'!D31</f>
        <v>Talento Humano</v>
      </c>
      <c r="D31" s="121" t="str">
        <f>'01-Mapa de riesgo'!E31</f>
        <v>Incumplimiento de los protocolos</v>
      </c>
      <c r="E31" s="358"/>
      <c r="F31" s="349"/>
      <c r="G31" s="349"/>
      <c r="H31" s="349"/>
      <c r="I31" s="351"/>
      <c r="J31" s="124">
        <f>'01-Mapa de riesgo'!Y31:Y33</f>
        <v>0</v>
      </c>
      <c r="K31" s="354"/>
      <c r="L31" s="346"/>
      <c r="M31" s="347"/>
      <c r="N31" s="348"/>
      <c r="O31" s="139"/>
      <c r="P31" s="346"/>
      <c r="Q31" s="347"/>
      <c r="R31" s="348"/>
      <c r="S31" s="31"/>
    </row>
    <row r="32" spans="1:19" s="17" customFormat="1" ht="62.45" customHeight="1" thickBot="1" x14ac:dyDescent="0.25">
      <c r="A32" s="357"/>
      <c r="B32" s="289"/>
      <c r="C32" s="122" t="str">
        <f>'01-Mapa de riesgo'!D32</f>
        <v>Tecnologías</v>
      </c>
      <c r="D32" s="121" t="str">
        <f>'01-Mapa de riesgo'!E32</f>
        <v>Ataques cibernéticos.</v>
      </c>
      <c r="E32" s="359"/>
      <c r="F32" s="350"/>
      <c r="G32" s="350"/>
      <c r="H32" s="350"/>
      <c r="I32" s="352"/>
      <c r="J32" s="124">
        <f>'01-Mapa de riesgo'!Y32:Y34</f>
        <v>0</v>
      </c>
      <c r="K32" s="355"/>
      <c r="L32" s="346"/>
      <c r="M32" s="347"/>
      <c r="N32" s="348"/>
      <c r="O32" s="139"/>
      <c r="P32" s="346"/>
      <c r="Q32" s="347"/>
      <c r="R32" s="348"/>
      <c r="S32" s="31"/>
    </row>
    <row r="33" spans="1:19" s="17" customFormat="1" ht="62.45" customHeight="1" thickBot="1" x14ac:dyDescent="0.25">
      <c r="A33" s="356">
        <v>9</v>
      </c>
      <c r="B33" s="268" t="str">
        <f>'01-Mapa de riesgo'!B33:B35</f>
        <v>GESTIÓN_FINANCIERA</v>
      </c>
      <c r="C33" s="122" t="str">
        <f>'01-Mapa de riesgo'!D33</f>
        <v>Sistemas de Información</v>
      </c>
      <c r="D33" s="121" t="str">
        <f>'01-Mapa de riesgo'!E33</f>
        <v>Desconocimiento de las políticas y prácticas contables establecidas por la UTP.</v>
      </c>
      <c r="E33" s="358" t="str">
        <f>'01-Mapa de riesgo'!F33:F35</f>
        <v>Contable</v>
      </c>
      <c r="F33" s="349" t="str">
        <f>'01-Mapa de riesgo'!G33:G35</f>
        <v>Hechos económicos no incluidos en el proceso contable.</v>
      </c>
      <c r="G33" s="349" t="str">
        <f>'01-Mapa de riesgo'!H33:H35</f>
        <v>Gestión Contable no sea informada de los hechos económicos, sociales y financieros generados en otras dependencias de la Universidad</v>
      </c>
      <c r="H33" s="349" t="str">
        <f>'01-Mapa de riesgo'!I33:I35</f>
        <v>Estados Financieros no razonables</v>
      </c>
      <c r="I33" s="351" t="str">
        <f>'01-Mapa de riesgo'!V33:V35</f>
        <v>MODERADO</v>
      </c>
      <c r="J33" s="124" t="str">
        <f>'01-Mapa de riesgo'!Y33:Y35</f>
        <v>REDUCIR</v>
      </c>
      <c r="K33" s="353" t="str">
        <f t="shared" si="2"/>
        <v>Si el proceso lo requiere</v>
      </c>
      <c r="L33" s="346" t="s">
        <v>824</v>
      </c>
      <c r="M33" s="347"/>
      <c r="N33" s="348"/>
      <c r="O33" s="139" t="s">
        <v>825</v>
      </c>
      <c r="P33" s="346" t="s">
        <v>823</v>
      </c>
      <c r="Q33" s="347"/>
      <c r="R33" s="348"/>
      <c r="S33" s="31" t="s">
        <v>825</v>
      </c>
    </row>
    <row r="34" spans="1:19" s="17" customFormat="1" ht="62.45" customHeight="1" thickBot="1" x14ac:dyDescent="0.25">
      <c r="A34" s="356"/>
      <c r="B34" s="269"/>
      <c r="C34" s="122">
        <f>'01-Mapa de riesgo'!D34</f>
        <v>0</v>
      </c>
      <c r="D34" s="121">
        <f>'01-Mapa de riesgo'!E34</f>
        <v>0</v>
      </c>
      <c r="E34" s="358"/>
      <c r="F34" s="349"/>
      <c r="G34" s="349"/>
      <c r="H34" s="349"/>
      <c r="I34" s="351"/>
      <c r="J34" s="124" t="str">
        <f>'01-Mapa de riesgo'!Y34:Y36</f>
        <v>REDUCIR</v>
      </c>
      <c r="K34" s="354"/>
      <c r="L34" s="346"/>
      <c r="M34" s="347"/>
      <c r="N34" s="348"/>
      <c r="O34" s="139"/>
      <c r="P34" s="346"/>
      <c r="Q34" s="347"/>
      <c r="R34" s="348"/>
      <c r="S34" s="31"/>
    </row>
    <row r="35" spans="1:19" s="17" customFormat="1" ht="62.45" customHeight="1" thickBot="1" x14ac:dyDescent="0.25">
      <c r="A35" s="357"/>
      <c r="B35" s="289"/>
      <c r="C35" s="122">
        <f>'01-Mapa de riesgo'!D35</f>
        <v>0</v>
      </c>
      <c r="D35" s="121">
        <f>'01-Mapa de riesgo'!E35</f>
        <v>0</v>
      </c>
      <c r="E35" s="359"/>
      <c r="F35" s="350"/>
      <c r="G35" s="350"/>
      <c r="H35" s="350"/>
      <c r="I35" s="352"/>
      <c r="J35" s="124">
        <f>'01-Mapa de riesgo'!Y35:Y37</f>
        <v>0</v>
      </c>
      <c r="K35" s="355"/>
      <c r="L35" s="346"/>
      <c r="M35" s="347"/>
      <c r="N35" s="348"/>
      <c r="O35" s="139"/>
      <c r="P35" s="346"/>
      <c r="Q35" s="347"/>
      <c r="R35" s="348"/>
      <c r="S35" s="31"/>
    </row>
    <row r="36" spans="1:19" s="17" customFormat="1" ht="62.45" customHeight="1" thickBot="1" x14ac:dyDescent="0.25">
      <c r="A36" s="356">
        <v>10</v>
      </c>
      <c r="B36" s="268" t="str">
        <f>'01-Mapa de riesgo'!B36:B38</f>
        <v>GESTIÓN_FINANCIERA</v>
      </c>
      <c r="C36" s="122" t="str">
        <f>'01-Mapa de riesgo'!D36</f>
        <v>Talento Humano</v>
      </c>
      <c r="D36" s="121" t="str">
        <f>'01-Mapa de riesgo'!E36</f>
        <v>Ausencia de valores éticos.</v>
      </c>
      <c r="E36" s="358" t="str">
        <f>'01-Mapa de riesgo'!F36:F38</f>
        <v>Corrupción</v>
      </c>
      <c r="F36" s="349" t="str">
        <f>'01-Mapa de riesgo'!G36:G38</f>
        <v>Destinación indebida de recursos públicos.</v>
      </c>
      <c r="G36" s="349" t="str">
        <f>'01-Mapa de riesgo'!H36:H38</f>
        <v xml:space="preserve">Se configura cuando se destinan recursos públicos a finalidades distintas; o se realizan actuaciones de los funcionarios por fuera de las establecidas en la Constitución, en la ley o en la reglamentación interna. </v>
      </c>
      <c r="H36" s="349" t="str">
        <f>'01-Mapa de riesgo'!I36:I38</f>
        <v>Detrimento patrimonial.
Sanciones disciplinarias, fiscales y/o penales.</v>
      </c>
      <c r="I36" s="351" t="str">
        <f>'01-Mapa de riesgo'!V36:V38</f>
        <v>MODERADO</v>
      </c>
      <c r="J36" s="124" t="str">
        <f>'01-Mapa de riesgo'!Y36:Y38</f>
        <v>COMPARTIR</v>
      </c>
      <c r="K36" s="353" t="str">
        <f t="shared" si="2"/>
        <v>Si el proceso lo requiere</v>
      </c>
      <c r="L36" s="346" t="s">
        <v>826</v>
      </c>
      <c r="M36" s="347"/>
      <c r="N36" s="348"/>
      <c r="O36" s="139" t="s">
        <v>827</v>
      </c>
      <c r="P36" s="346" t="s">
        <v>828</v>
      </c>
      <c r="Q36" s="347"/>
      <c r="R36" s="348"/>
      <c r="S36" s="31" t="s">
        <v>829</v>
      </c>
    </row>
    <row r="37" spans="1:19" s="17" customFormat="1" ht="62.45" customHeight="1" thickBot="1" x14ac:dyDescent="0.25">
      <c r="A37" s="356"/>
      <c r="B37" s="269"/>
      <c r="C37" s="122">
        <f>'01-Mapa de riesgo'!D37</f>
        <v>0</v>
      </c>
      <c r="D37" s="121">
        <f>'01-Mapa de riesgo'!E37</f>
        <v>0</v>
      </c>
      <c r="E37" s="358"/>
      <c r="F37" s="349"/>
      <c r="G37" s="349"/>
      <c r="H37" s="349"/>
      <c r="I37" s="351"/>
      <c r="J37" s="124">
        <f>'01-Mapa de riesgo'!Y37:Y39</f>
        <v>0</v>
      </c>
      <c r="K37" s="354"/>
      <c r="L37" s="346"/>
      <c r="M37" s="347"/>
      <c r="N37" s="348"/>
      <c r="O37" s="139"/>
      <c r="P37" s="346"/>
      <c r="Q37" s="347"/>
      <c r="R37" s="348"/>
      <c r="S37" s="31"/>
    </row>
    <row r="38" spans="1:19" s="17" customFormat="1" ht="62.45" customHeight="1" thickBot="1" x14ac:dyDescent="0.25">
      <c r="A38" s="357"/>
      <c r="B38" s="289"/>
      <c r="C38" s="122">
        <f>'01-Mapa de riesgo'!D38</f>
        <v>0</v>
      </c>
      <c r="D38" s="121">
        <f>'01-Mapa de riesgo'!E38</f>
        <v>0</v>
      </c>
      <c r="E38" s="359"/>
      <c r="F38" s="350"/>
      <c r="G38" s="350"/>
      <c r="H38" s="350"/>
      <c r="I38" s="352"/>
      <c r="J38" s="124">
        <f>'01-Mapa de riesgo'!Y38:Y40</f>
        <v>0</v>
      </c>
      <c r="K38" s="355"/>
      <c r="L38" s="346"/>
      <c r="M38" s="347"/>
      <c r="N38" s="348"/>
      <c r="O38" s="139"/>
      <c r="P38" s="346"/>
      <c r="Q38" s="347"/>
      <c r="R38" s="348"/>
      <c r="S38" s="31"/>
    </row>
    <row r="39" spans="1:19" s="17" customFormat="1" ht="62.45" customHeight="1" thickBot="1" x14ac:dyDescent="0.25">
      <c r="A39" s="356">
        <v>11</v>
      </c>
      <c r="B39" s="268" t="str">
        <f>'01-Mapa de riesgo'!B39:B41</f>
        <v>GESTIÓN_DE_SERVICIOS_INSTITUCIONALES</v>
      </c>
      <c r="C39" s="122" t="str">
        <f>'01-Mapa de riesgo'!D39</f>
        <v>Procedimientos y reglamentación</v>
      </c>
      <c r="D39" s="121" t="str">
        <f>'01-Mapa de riesgo'!E39</f>
        <v>Controles no adecuados.</v>
      </c>
      <c r="E39" s="358" t="str">
        <f>'01-Mapa de riesgo'!F39:F41</f>
        <v>Corrupción</v>
      </c>
      <c r="F39" s="349" t="str">
        <f>'01-Mapa de riesgo'!G39:G41</f>
        <v>Pérdida de recursos en el manejo de la Caja Menor de Mantenimiento Institucional</v>
      </c>
      <c r="G39" s="349" t="str">
        <f>'01-Mapa de riesgo'!H39:H41</f>
        <v>Manejo inadecuado que genera pérdida de los recursos asignados a la Caja Menor de Mantenimiento Institucional</v>
      </c>
      <c r="H39" s="349" t="str">
        <f>'01-Mapa de riesgo'!I39:I41</f>
        <v>Falta de recursos para atender las necesidades establecidas en Mantenimiento Institucional</v>
      </c>
      <c r="I39" s="351" t="str">
        <f>'01-Mapa de riesgo'!V39:V41</f>
        <v>MODERADO</v>
      </c>
      <c r="J39" s="124" t="str">
        <f>'01-Mapa de riesgo'!Y39:Y41</f>
        <v>REDUCIR</v>
      </c>
      <c r="K39" s="353" t="str">
        <f t="shared" si="2"/>
        <v>Si el proceso lo requiere</v>
      </c>
      <c r="L39" s="346"/>
      <c r="M39" s="347"/>
      <c r="N39" s="348"/>
      <c r="O39" s="139"/>
      <c r="P39" s="346"/>
      <c r="Q39" s="347"/>
      <c r="R39" s="348"/>
      <c r="S39" s="31"/>
    </row>
    <row r="40" spans="1:19" s="17" customFormat="1" ht="62.45" customHeight="1" thickBot="1" x14ac:dyDescent="0.25">
      <c r="A40" s="356"/>
      <c r="B40" s="269"/>
      <c r="C40" s="122" t="str">
        <f>'01-Mapa de riesgo'!D40</f>
        <v>Talento Humano</v>
      </c>
      <c r="D40" s="121" t="str">
        <f>'01-Mapa de riesgo'!E40</f>
        <v>Falta de principios y valores éticos</v>
      </c>
      <c r="E40" s="358"/>
      <c r="F40" s="349"/>
      <c r="G40" s="349"/>
      <c r="H40" s="349"/>
      <c r="I40" s="351"/>
      <c r="J40" s="124" t="str">
        <f>'01-Mapa de riesgo'!Y40:Y42</f>
        <v>REDUCIR</v>
      </c>
      <c r="K40" s="354"/>
      <c r="L40" s="346"/>
      <c r="M40" s="347"/>
      <c r="N40" s="348"/>
      <c r="O40" s="139"/>
      <c r="P40" s="346"/>
      <c r="Q40" s="347"/>
      <c r="R40" s="348"/>
      <c r="S40" s="31"/>
    </row>
    <row r="41" spans="1:19" s="17" customFormat="1" ht="62.45" customHeight="1" thickBot="1" x14ac:dyDescent="0.25">
      <c r="A41" s="357"/>
      <c r="B41" s="289"/>
      <c r="C41" s="122" t="str">
        <f>'01-Mapa de riesgo'!D41</f>
        <v>Talento Humano</v>
      </c>
      <c r="D41" s="121" t="str">
        <f>'01-Mapa de riesgo'!E41</f>
        <v>Manejo con dolo de la Caja Menor</v>
      </c>
      <c r="E41" s="359"/>
      <c r="F41" s="350"/>
      <c r="G41" s="350"/>
      <c r="H41" s="350"/>
      <c r="I41" s="352"/>
      <c r="J41" s="124" t="str">
        <f>'01-Mapa de riesgo'!Y41:Y43</f>
        <v>REDUCIR</v>
      </c>
      <c r="K41" s="355"/>
      <c r="L41" s="346"/>
      <c r="M41" s="347"/>
      <c r="N41" s="348"/>
      <c r="O41" s="139"/>
      <c r="P41" s="346"/>
      <c r="Q41" s="347"/>
      <c r="R41" s="348"/>
      <c r="S41" s="31"/>
    </row>
    <row r="42" spans="1:19" s="17" customFormat="1" ht="62.45" customHeight="1" thickBot="1" x14ac:dyDescent="0.25">
      <c r="A42" s="356">
        <v>12</v>
      </c>
      <c r="B42" s="268" t="str">
        <f>'01-Mapa de riesgo'!B42:B44</f>
        <v>GESTIÓN_DE_SERVICIOS_INSTITUCIONALES</v>
      </c>
      <c r="C42" s="122" t="str">
        <f>'01-Mapa de riesgo'!D42</f>
        <v>Medio  Ambientales</v>
      </c>
      <c r="D42" s="121" t="str">
        <f>'01-Mapa de riesgo'!E42</f>
        <v>Fuertes aguaceros con precipitaciones mayores a los normal.</v>
      </c>
      <c r="E42" s="358" t="str">
        <f>'01-Mapa de riesgo'!F42:F44</f>
        <v>Operacional</v>
      </c>
      <c r="F42" s="349" t="str">
        <f>'01-Mapa de riesgo'!G42:G44</f>
        <v>Inundaciones en las edificaciones del campus universitario</v>
      </c>
      <c r="G42" s="349" t="str">
        <f>'01-Mapa de riesgo'!H42:H44</f>
        <v>Inundaciones en edificaciones debido a fuertes precipitaciones o ruptura de tuberías</v>
      </c>
      <c r="H42" s="349" t="str">
        <f>'01-Mapa de riesgo'!I42:I44</f>
        <v>Daños de la infraestructura con pérdida de elementos materiales y tecnológicos.
Parálisis de actividades en las edificaciones afectadas.</v>
      </c>
      <c r="I42" s="351" t="str">
        <f>'01-Mapa de riesgo'!V42:V44</f>
        <v>MODERADO</v>
      </c>
      <c r="J42" s="124" t="str">
        <f>'01-Mapa de riesgo'!Y42:Y44</f>
        <v>COMPARTIR</v>
      </c>
      <c r="K42" s="353" t="str">
        <f t="shared" si="2"/>
        <v>Si el proceso lo requiere</v>
      </c>
      <c r="L42" s="346"/>
      <c r="M42" s="347"/>
      <c r="N42" s="348"/>
      <c r="O42" s="139"/>
      <c r="P42" s="346"/>
      <c r="Q42" s="347"/>
      <c r="R42" s="348"/>
      <c r="S42" s="31"/>
    </row>
    <row r="43" spans="1:19" s="17" customFormat="1" ht="62.45" customHeight="1" thickBot="1" x14ac:dyDescent="0.25">
      <c r="A43" s="356"/>
      <c r="B43" s="269"/>
      <c r="C43" s="122" t="str">
        <f>'01-Mapa de riesgo'!D43</f>
        <v>Infraestructura</v>
      </c>
      <c r="D43" s="121" t="str">
        <f>'01-Mapa de riesgo'!E43</f>
        <v xml:space="preserve"> Ejecución de obras incompletas o diseños no acordes a las necesidades de la Universidad.
Problemas de ejecución del mantenimieto preventivo y corretivo.</v>
      </c>
      <c r="E43" s="358"/>
      <c r="F43" s="349"/>
      <c r="G43" s="349"/>
      <c r="H43" s="349"/>
      <c r="I43" s="351"/>
      <c r="J43" s="124" t="str">
        <f>'01-Mapa de riesgo'!Y43:Y45</f>
        <v>REDUCIR</v>
      </c>
      <c r="K43" s="354"/>
      <c r="L43" s="346"/>
      <c r="M43" s="347"/>
      <c r="N43" s="348"/>
      <c r="O43" s="139"/>
      <c r="P43" s="346"/>
      <c r="Q43" s="347"/>
      <c r="R43" s="348"/>
      <c r="S43" s="31"/>
    </row>
    <row r="44" spans="1:19" s="17" customFormat="1" ht="62.45" customHeight="1" thickBot="1" x14ac:dyDescent="0.25">
      <c r="A44" s="357"/>
      <c r="B44" s="289"/>
      <c r="C44" s="122" t="str">
        <f>'01-Mapa de riesgo'!D44</f>
        <v>Procedimientos y reglamentación</v>
      </c>
      <c r="D44" s="121" t="str">
        <f>'01-Mapa de riesgo'!E44</f>
        <v>Problemas culturales de mal uso y manejo de residuos.
Aumento de presiones en las tuberías.</v>
      </c>
      <c r="E44" s="359"/>
      <c r="F44" s="350"/>
      <c r="G44" s="350"/>
      <c r="H44" s="350"/>
      <c r="I44" s="352"/>
      <c r="J44" s="124" t="str">
        <f>'01-Mapa de riesgo'!Y44:Y46</f>
        <v>REDUCIR</v>
      </c>
      <c r="K44" s="355"/>
      <c r="L44" s="346"/>
      <c r="M44" s="347"/>
      <c r="N44" s="348"/>
      <c r="O44" s="139"/>
      <c r="P44" s="346"/>
      <c r="Q44" s="347"/>
      <c r="R44" s="348"/>
      <c r="S44" s="31"/>
    </row>
    <row r="45" spans="1:19" s="17" customFormat="1" ht="62.45" customHeight="1" thickBot="1" x14ac:dyDescent="0.25">
      <c r="A45" s="356">
        <v>13</v>
      </c>
      <c r="B45" s="268" t="str">
        <f>'01-Mapa de riesgo'!B45:B47</f>
        <v>SECRETARIA_GENERAL</v>
      </c>
      <c r="C45" s="122" t="str">
        <f>'01-Mapa de riesgo'!D45</f>
        <v>Talento Humano</v>
      </c>
      <c r="D45" s="121" t="str">
        <f>'01-Mapa de riesgo'!E45</f>
        <v>Desactualizacion de las bases de datos suministradas por las dependencias responsables  o errónea certificación de los requisitos de los candidatos</v>
      </c>
      <c r="E45" s="358" t="str">
        <f>'01-Mapa de riesgo'!F45:F47</f>
        <v>Operacional</v>
      </c>
      <c r="F45" s="349" t="str">
        <f>'01-Mapa de riesgo'!G45:G47</f>
        <v xml:space="preserve">Ilegitimidad en resultados electorales 
</v>
      </c>
      <c r="G45" s="349" t="str">
        <f>'01-Mapa de riesgo'!H45:H47</f>
        <v>Resultados de elecciones con errores o irregulares</v>
      </c>
      <c r="H45" s="349" t="str">
        <f>'01-Mapa de riesgo'!I45:I47</f>
        <v>Impugnación de resultados electorales
Pérdida de credibilidad en el sistema electoral de la Universidad</v>
      </c>
      <c r="I45" s="351" t="str">
        <f>'01-Mapa de riesgo'!V45:V47</f>
        <v>LEVE</v>
      </c>
      <c r="J45" s="124" t="str">
        <f>'01-Mapa de riesgo'!Y45:Y47</f>
        <v>ASUMIR</v>
      </c>
      <c r="K45" s="353" t="str">
        <f t="shared" si="2"/>
        <v>NO</v>
      </c>
      <c r="L45" s="346"/>
      <c r="M45" s="347"/>
      <c r="N45" s="348"/>
      <c r="O45" s="139"/>
      <c r="P45" s="346"/>
      <c r="Q45" s="347"/>
      <c r="R45" s="348"/>
      <c r="S45" s="31"/>
    </row>
    <row r="46" spans="1:19" s="17" customFormat="1" ht="62.45" customHeight="1" thickBot="1" x14ac:dyDescent="0.25">
      <c r="A46" s="356"/>
      <c r="B46" s="269"/>
      <c r="C46" s="122" t="str">
        <f>'01-Mapa de riesgo'!D46</f>
        <v>Sistemas de Información</v>
      </c>
      <c r="D46" s="121" t="str">
        <f>'01-Mapa de riesgo'!E46</f>
        <v xml:space="preserve">Errónea configuración de las votaciones, debido a que el software requiera demasiadas configuraciones o permisos lo que podría generar fallas en las votaciones  </v>
      </c>
      <c r="E46" s="358"/>
      <c r="F46" s="349"/>
      <c r="G46" s="349"/>
      <c r="H46" s="349"/>
      <c r="I46" s="351"/>
      <c r="J46" s="124">
        <f>'01-Mapa de riesgo'!Y46:Y48</f>
        <v>0</v>
      </c>
      <c r="K46" s="354"/>
      <c r="L46" s="346"/>
      <c r="M46" s="347"/>
      <c r="N46" s="348"/>
      <c r="O46" s="139"/>
      <c r="P46" s="346"/>
      <c r="Q46" s="347"/>
      <c r="R46" s="348"/>
      <c r="S46" s="31"/>
    </row>
    <row r="47" spans="1:19" ht="62.45" customHeight="1" thickBot="1" x14ac:dyDescent="0.25">
      <c r="A47" s="357"/>
      <c r="B47" s="289"/>
      <c r="C47" s="122" t="str">
        <f>'01-Mapa de riesgo'!D47</f>
        <v>Infraestructura</v>
      </c>
      <c r="D47" s="121" t="str">
        <f>'01-Mapa de riesgo'!E47</f>
        <v>Fallas Técnicas del servidor, o  por  problemas de energía eléctrica o conexión a Internet</v>
      </c>
      <c r="E47" s="359"/>
      <c r="F47" s="350"/>
      <c r="G47" s="350"/>
      <c r="H47" s="350"/>
      <c r="I47" s="352"/>
      <c r="J47" s="124">
        <f>'01-Mapa de riesgo'!Y47:Y49</f>
        <v>0</v>
      </c>
      <c r="K47" s="355"/>
      <c r="L47" s="346"/>
      <c r="M47" s="347"/>
      <c r="N47" s="348"/>
      <c r="O47" s="139"/>
      <c r="P47" s="346"/>
      <c r="Q47" s="347"/>
      <c r="R47" s="348"/>
      <c r="S47" s="31"/>
    </row>
    <row r="48" spans="1:19" ht="62.45" customHeight="1" thickBot="1" x14ac:dyDescent="0.25">
      <c r="A48" s="356">
        <v>14</v>
      </c>
      <c r="B48" s="268" t="str">
        <f>'01-Mapa de riesgo'!B48:B50</f>
        <v>SECRETARIA_GENERAL</v>
      </c>
      <c r="C48" s="122" t="str">
        <f>'01-Mapa de riesgo'!D48</f>
        <v>Talento Humano</v>
      </c>
      <c r="D48" s="121" t="str">
        <f>'01-Mapa de riesgo'!E48</f>
        <v>Omisión o retraso de respuesta por parte del funcionario encargado al interior de la Universidad</v>
      </c>
      <c r="E48" s="358" t="str">
        <f>'01-Mapa de riesgo'!F48:F50</f>
        <v>Cumplimiento</v>
      </c>
      <c r="F48" s="349" t="str">
        <f>'01-Mapa de riesgo'!G48:G50</f>
        <v>Vencimiento de términos para la atención de Derechos de Petición</v>
      </c>
      <c r="G48" s="349" t="str">
        <f>'01-Mapa de riesgo'!H48:H50</f>
        <v>No dar respuesta a un Derecho de Petición dentro de los téminos establecidos en la Ley</v>
      </c>
      <c r="H48" s="349" t="str">
        <f>'01-Mapa de riesgo'!I48:I50</f>
        <v>Interposición de una acción de tutela
Acciones legales en contra de la Universidad</v>
      </c>
      <c r="I48" s="351" t="str">
        <f>'01-Mapa de riesgo'!V48:V50</f>
        <v>MODERADO</v>
      </c>
      <c r="J48" s="124" t="str">
        <f>'01-Mapa de riesgo'!Y48:Y50</f>
        <v>REDUCIR</v>
      </c>
      <c r="K48" s="353" t="str">
        <f t="shared" si="2"/>
        <v>Si el proceso lo requiere</v>
      </c>
      <c r="L48" s="346"/>
      <c r="M48" s="347"/>
      <c r="N48" s="348"/>
      <c r="O48" s="139"/>
      <c r="P48" s="346"/>
      <c r="Q48" s="347"/>
      <c r="R48" s="348"/>
      <c r="S48" s="31"/>
    </row>
    <row r="49" spans="1:19" ht="62.45" customHeight="1" thickBot="1" x14ac:dyDescent="0.25">
      <c r="A49" s="356"/>
      <c r="B49" s="269"/>
      <c r="C49" s="122" t="str">
        <f>'01-Mapa de riesgo'!D49</f>
        <v>Legales y Normativos</v>
      </c>
      <c r="D49" s="121" t="str">
        <f>'01-Mapa de riesgo'!E49</f>
        <v>Entidades externas que no suministran soportes o información requerida para dar respuesta.</v>
      </c>
      <c r="E49" s="358"/>
      <c r="F49" s="349"/>
      <c r="G49" s="349"/>
      <c r="H49" s="349"/>
      <c r="I49" s="351"/>
      <c r="J49" s="124">
        <f>'01-Mapa de riesgo'!Y49:Y51</f>
        <v>0</v>
      </c>
      <c r="K49" s="354"/>
      <c r="L49" s="346"/>
      <c r="M49" s="347"/>
      <c r="N49" s="348"/>
      <c r="O49" s="139"/>
      <c r="P49" s="346"/>
      <c r="Q49" s="347"/>
      <c r="R49" s="348"/>
      <c r="S49" s="31"/>
    </row>
    <row r="50" spans="1:19" ht="62.45" customHeight="1" thickBot="1" x14ac:dyDescent="0.25">
      <c r="A50" s="357"/>
      <c r="B50" s="289"/>
      <c r="C50" s="122">
        <f>'01-Mapa de riesgo'!D50</f>
        <v>0</v>
      </c>
      <c r="D50" s="121">
        <f>'01-Mapa de riesgo'!E50</f>
        <v>0</v>
      </c>
      <c r="E50" s="359"/>
      <c r="F50" s="350"/>
      <c r="G50" s="350"/>
      <c r="H50" s="350"/>
      <c r="I50" s="352"/>
      <c r="J50" s="124">
        <f>'01-Mapa de riesgo'!Y50:Y52</f>
        <v>0</v>
      </c>
      <c r="K50" s="355"/>
      <c r="L50" s="346"/>
      <c r="M50" s="347"/>
      <c r="N50" s="348"/>
      <c r="O50" s="139"/>
      <c r="P50" s="346"/>
      <c r="Q50" s="347"/>
      <c r="R50" s="348"/>
      <c r="S50" s="31"/>
    </row>
    <row r="51" spans="1:19" ht="62.45" customHeight="1" thickBot="1" x14ac:dyDescent="0.25">
      <c r="A51" s="356">
        <v>15</v>
      </c>
      <c r="B51" s="268" t="str">
        <f>'01-Mapa de riesgo'!B51:B53</f>
        <v>SECRETARIA_GENERAL</v>
      </c>
      <c r="C51" s="122" t="str">
        <f>'01-Mapa de riesgo'!D51</f>
        <v>Procedimientos y reglamentación</v>
      </c>
      <c r="D51" s="121" t="str">
        <f>'01-Mapa de riesgo'!E51</f>
        <v>Falta de claridad sobre la vigencia de la Normas aplicables en la Universidad</v>
      </c>
      <c r="E51" s="358" t="str">
        <f>'01-Mapa de riesgo'!F51:F53</f>
        <v>Cumplimiento</v>
      </c>
      <c r="F51" s="349" t="str">
        <f>'01-Mapa de riesgo'!G51:G53</f>
        <v xml:space="preserve">Incumplimiento de la normatividad vigente y aplicable a a la Universidad </v>
      </c>
      <c r="G51" s="349" t="str">
        <f>'01-Mapa de riesgo'!H51:H53</f>
        <v>Aplicación de normas que no competen al ámbito de Instituciones de Educación Superior o que han sido derogadas de forma  parcial o total</v>
      </c>
      <c r="H51" s="349" t="str">
        <f>'01-Mapa de riesgo'!I51:I53</f>
        <v>Contradicción conceptual con otras dependencias 
Otorgamiento o negación de un derecho
Toma de Decisiones por fuera del alcance normativo de la Universidad</v>
      </c>
      <c r="I51" s="351" t="str">
        <f>'01-Mapa de riesgo'!V51:V53</f>
        <v>MODERADO</v>
      </c>
      <c r="J51" s="124" t="str">
        <f>'01-Mapa de riesgo'!Y51:Y53</f>
        <v>REDUCIR</v>
      </c>
      <c r="K51" s="353" t="str">
        <f t="shared" si="2"/>
        <v>Si el proceso lo requiere</v>
      </c>
      <c r="L51" s="346"/>
      <c r="M51" s="347"/>
      <c r="N51" s="348"/>
      <c r="O51" s="139"/>
      <c r="P51" s="346"/>
      <c r="Q51" s="347"/>
      <c r="R51" s="348"/>
      <c r="S51" s="31"/>
    </row>
    <row r="52" spans="1:19" ht="62.45" customHeight="1" thickBot="1" x14ac:dyDescent="0.25">
      <c r="A52" s="356"/>
      <c r="B52" s="269"/>
      <c r="C52" s="122" t="str">
        <f>'01-Mapa de riesgo'!D52</f>
        <v>Legales y Normativos</v>
      </c>
      <c r="D52" s="121" t="str">
        <f>'01-Mapa de riesgo'!E52</f>
        <v>Cambios de normas expedidas por órganos o entidades externas a la Universidad</v>
      </c>
      <c r="E52" s="358"/>
      <c r="F52" s="349"/>
      <c r="G52" s="349"/>
      <c r="H52" s="349"/>
      <c r="I52" s="351"/>
      <c r="J52" s="124">
        <f>'01-Mapa de riesgo'!Y52:Y54</f>
        <v>0</v>
      </c>
      <c r="K52" s="354"/>
      <c r="L52" s="346"/>
      <c r="M52" s="347"/>
      <c r="N52" s="348"/>
      <c r="O52" s="139"/>
      <c r="P52" s="346"/>
      <c r="Q52" s="347"/>
      <c r="R52" s="348"/>
      <c r="S52" s="31"/>
    </row>
    <row r="53" spans="1:19" ht="62.45" customHeight="1" thickBot="1" x14ac:dyDescent="0.25">
      <c r="A53" s="357"/>
      <c r="B53" s="289"/>
      <c r="C53" s="122">
        <f>'01-Mapa de riesgo'!D53</f>
        <v>0</v>
      </c>
      <c r="D53" s="121">
        <f>'01-Mapa de riesgo'!E53</f>
        <v>0</v>
      </c>
      <c r="E53" s="359"/>
      <c r="F53" s="350"/>
      <c r="G53" s="350"/>
      <c r="H53" s="350"/>
      <c r="I53" s="352"/>
      <c r="J53" s="124">
        <f>'01-Mapa de riesgo'!Y53:Y55</f>
        <v>0</v>
      </c>
      <c r="K53" s="355"/>
      <c r="L53" s="346"/>
      <c r="M53" s="347"/>
      <c r="N53" s="348"/>
      <c r="O53" s="139"/>
      <c r="P53" s="346"/>
      <c r="Q53" s="347"/>
      <c r="R53" s="348"/>
      <c r="S53" s="31"/>
    </row>
    <row r="54" spans="1:19" ht="62.45" customHeight="1" thickBot="1" x14ac:dyDescent="0.25">
      <c r="A54" s="356">
        <v>16</v>
      </c>
      <c r="B54" s="268" t="str">
        <f>'01-Mapa de riesgo'!B54:B56</f>
        <v>SECRETARIA_GENERAL</v>
      </c>
      <c r="C54" s="122" t="str">
        <f>'01-Mapa de riesgo'!D54</f>
        <v>Talento Humano</v>
      </c>
      <c r="D54" s="121" t="str">
        <f>'01-Mapa de riesgo'!E54</f>
        <v>Utilización o manipulación de información reservada o clasificada que se encuentra disponible en la Secretaria General</v>
      </c>
      <c r="E54" s="358" t="str">
        <f>'01-Mapa de riesgo'!F54:F56</f>
        <v>Corrupción</v>
      </c>
      <c r="F54" s="349" t="str">
        <f>'01-Mapa de riesgo'!G54:G56</f>
        <v xml:space="preserve">Tráfico de Influencias </v>
      </c>
      <c r="G54" s="349" t="str">
        <f>'01-Mapa de riesgo'!H54:H56</f>
        <v>Favorecimiento en el otorgamiento de derechos o toma de decisiones que competen a la Universidad</v>
      </c>
      <c r="H54" s="349" t="str">
        <f>'01-Mapa de riesgo'!I54:I56</f>
        <v>Procesos legales y/o penales
Pérdida de la imagen institucional</v>
      </c>
      <c r="I54" s="351" t="str">
        <f>'01-Mapa de riesgo'!V54:V56</f>
        <v>MODERADO</v>
      </c>
      <c r="J54" s="124" t="str">
        <f>'01-Mapa de riesgo'!Y54:Y56</f>
        <v>REDUCIR</v>
      </c>
      <c r="K54" s="353" t="str">
        <f t="shared" si="2"/>
        <v>Si el proceso lo requiere</v>
      </c>
      <c r="L54" s="346"/>
      <c r="M54" s="347"/>
      <c r="N54" s="348"/>
      <c r="O54" s="139"/>
      <c r="P54" s="346"/>
      <c r="Q54" s="347"/>
      <c r="R54" s="348"/>
      <c r="S54" s="31"/>
    </row>
    <row r="55" spans="1:19" ht="62.45" customHeight="1" thickBot="1" x14ac:dyDescent="0.25">
      <c r="A55" s="356"/>
      <c r="B55" s="269"/>
      <c r="C55" s="122">
        <f>'01-Mapa de riesgo'!D55</f>
        <v>0</v>
      </c>
      <c r="D55" s="121">
        <f>'01-Mapa de riesgo'!E55</f>
        <v>0</v>
      </c>
      <c r="E55" s="358"/>
      <c r="F55" s="349"/>
      <c r="G55" s="349"/>
      <c r="H55" s="349"/>
      <c r="I55" s="351"/>
      <c r="J55" s="124">
        <f>'01-Mapa de riesgo'!Y55:Y57</f>
        <v>0</v>
      </c>
      <c r="K55" s="354"/>
      <c r="L55" s="346"/>
      <c r="M55" s="347"/>
      <c r="N55" s="348"/>
      <c r="O55" s="139"/>
      <c r="P55" s="346"/>
      <c r="Q55" s="347"/>
      <c r="R55" s="348"/>
      <c r="S55" s="31"/>
    </row>
    <row r="56" spans="1:19" ht="62.45" customHeight="1" thickBot="1" x14ac:dyDescent="0.25">
      <c r="A56" s="357"/>
      <c r="B56" s="289"/>
      <c r="C56" s="122">
        <f>'01-Mapa de riesgo'!D56</f>
        <v>0</v>
      </c>
      <c r="D56" s="121">
        <f>'01-Mapa de riesgo'!E56</f>
        <v>0</v>
      </c>
      <c r="E56" s="359"/>
      <c r="F56" s="350"/>
      <c r="G56" s="350"/>
      <c r="H56" s="350"/>
      <c r="I56" s="352"/>
      <c r="J56" s="124">
        <f>'01-Mapa de riesgo'!Y56:Y58</f>
        <v>0</v>
      </c>
      <c r="K56" s="355"/>
      <c r="L56" s="346"/>
      <c r="M56" s="347"/>
      <c r="N56" s="348"/>
      <c r="O56" s="139"/>
      <c r="P56" s="346"/>
      <c r="Q56" s="347"/>
      <c r="R56" s="348"/>
      <c r="S56" s="31"/>
    </row>
    <row r="57" spans="1:19" ht="62.45" customHeight="1" thickBot="1" x14ac:dyDescent="0.25">
      <c r="A57" s="356">
        <v>17</v>
      </c>
      <c r="B57" s="268" t="str">
        <f>'01-Mapa de riesgo'!B57:B59</f>
        <v>VICERRECTORIA_ADMINISTRATIVA_FINANCIERA</v>
      </c>
      <c r="C57" s="122" t="str">
        <f>'01-Mapa de riesgo'!D57</f>
        <v>Legales y Normativos</v>
      </c>
      <c r="D57" s="121" t="str">
        <f>'01-Mapa de riesgo'!E57</f>
        <v>Aprobación de normas y leyes gubernamentales que le generan mayor obligación a la institución o cambios en el funcionamiento.</v>
      </c>
      <c r="E57" s="358" t="str">
        <f>'01-Mapa de riesgo'!F57:F59</f>
        <v>Financiero</v>
      </c>
      <c r="F57" s="349" t="str">
        <f>'01-Mapa de riesgo'!G57:G59</f>
        <v>Falta de recursos económicos para el correcto funcionamiento de la Universidad.</v>
      </c>
      <c r="G57" s="349" t="str">
        <f>'01-Mapa de riesgo'!H57:H59</f>
        <v>No contar con los recursos suficientes para el adecuado funcionamiento de la universidad durante la vigencia.</v>
      </c>
      <c r="H57" s="349" t="str">
        <f>'01-Mapa de riesgo'!I57:I59</f>
        <v>Desfinanciación de la universidad.
Reducción del presupuesto de la Universidad.
No cumplimiento de las obligaciones.</v>
      </c>
      <c r="I57" s="351" t="str">
        <f>'01-Mapa de riesgo'!V57:V59</f>
        <v>MODERADO</v>
      </c>
      <c r="J57" s="124" t="str">
        <f>'01-Mapa de riesgo'!Y57:Y59</f>
        <v>REDUCIR</v>
      </c>
      <c r="K57" s="353" t="str">
        <f t="shared" si="2"/>
        <v>Si el proceso lo requiere</v>
      </c>
      <c r="L57" s="346" t="s">
        <v>830</v>
      </c>
      <c r="M57" s="347"/>
      <c r="N57" s="348"/>
      <c r="O57" s="139" t="s">
        <v>808</v>
      </c>
      <c r="P57" s="346" t="s">
        <v>830</v>
      </c>
      <c r="Q57" s="347"/>
      <c r="R57" s="348"/>
      <c r="S57" s="31" t="s">
        <v>808</v>
      </c>
    </row>
    <row r="58" spans="1:19" ht="62.45" customHeight="1" thickBot="1" x14ac:dyDescent="0.25">
      <c r="A58" s="356"/>
      <c r="B58" s="269"/>
      <c r="C58" s="122" t="str">
        <f>'01-Mapa de riesgo'!D58</f>
        <v>Económicos</v>
      </c>
      <c r="D58" s="121" t="str">
        <f>'01-Mapa de riesgo'!E58</f>
        <v xml:space="preserve">Cambios en la destinación de los recursos a otorgar por parte del estado. </v>
      </c>
      <c r="E58" s="358"/>
      <c r="F58" s="349"/>
      <c r="G58" s="349"/>
      <c r="H58" s="349"/>
      <c r="I58" s="351"/>
      <c r="J58" s="124">
        <f>'01-Mapa de riesgo'!Y58:Y60</f>
        <v>0</v>
      </c>
      <c r="K58" s="354"/>
      <c r="L58" s="346"/>
      <c r="M58" s="347"/>
      <c r="N58" s="348"/>
      <c r="O58" s="139"/>
      <c r="P58" s="346"/>
      <c r="Q58" s="347"/>
      <c r="R58" s="348"/>
      <c r="S58" s="31"/>
    </row>
    <row r="59" spans="1:19" ht="62.45" customHeight="1" thickBot="1" x14ac:dyDescent="0.25">
      <c r="A59" s="357"/>
      <c r="B59" s="289"/>
      <c r="C59" s="122" t="str">
        <f>'01-Mapa de riesgo'!D59</f>
        <v>Procedimientos y reglamentación</v>
      </c>
      <c r="D59" s="121" t="str">
        <f>'01-Mapa de riesgo'!E59</f>
        <v>Reglamentaciones, lineamientos y políticas institucionales que impactan el financiamiento.</v>
      </c>
      <c r="E59" s="359"/>
      <c r="F59" s="350"/>
      <c r="G59" s="350"/>
      <c r="H59" s="350"/>
      <c r="I59" s="352"/>
      <c r="J59" s="124">
        <f>'01-Mapa de riesgo'!Y59:Y61</f>
        <v>0</v>
      </c>
      <c r="K59" s="355"/>
      <c r="L59" s="346"/>
      <c r="M59" s="347"/>
      <c r="N59" s="348"/>
      <c r="O59" s="139"/>
      <c r="P59" s="346"/>
      <c r="Q59" s="347"/>
      <c r="R59" s="348"/>
      <c r="S59" s="31"/>
    </row>
    <row r="60" spans="1:19" ht="62.45" customHeight="1" thickBot="1" x14ac:dyDescent="0.25">
      <c r="A60" s="356">
        <v>18</v>
      </c>
      <c r="B60" s="268" t="str">
        <f>'01-Mapa de riesgo'!B60:B62</f>
        <v>RECURSOS_INFORMÁTICOS_EDUCATIVOS</v>
      </c>
      <c r="C60" s="122" t="str">
        <f>'01-Mapa de riesgo'!D60</f>
        <v>Tecnologías</v>
      </c>
      <c r="D60" s="121" t="str">
        <f>'01-Mapa de riesgo'!E60</f>
        <v>Fallas en el sistema eléctrico</v>
      </c>
      <c r="E60" s="358" t="str">
        <f>'01-Mapa de riesgo'!F60:F62</f>
        <v>Tecnológico</v>
      </c>
      <c r="F60" s="349" t="str">
        <f>'01-Mapa de riesgo'!G60:G62</f>
        <v>Interrupción del acceso a Internet en el campus universitario</v>
      </c>
      <c r="G60" s="349" t="str">
        <f>'01-Mapa de riesgo'!H60:H62</f>
        <v>Imposibilidad para acceder a  internet</v>
      </c>
      <c r="H60" s="349" t="str">
        <f>'01-Mapa de riesgo'!I60:I62</f>
        <v>No.Acceso al correo electrónico
No.Acceso a ningún servicio ni pagina web diferente a  utp.edu.co</v>
      </c>
      <c r="I60" s="351" t="str">
        <f>'01-Mapa de riesgo'!V60:V62</f>
        <v>LEVE</v>
      </c>
      <c r="J60" s="124" t="str">
        <f>'01-Mapa de riesgo'!Y60:Y62</f>
        <v>ASUMIR</v>
      </c>
      <c r="K60" s="353" t="str">
        <f t="shared" si="2"/>
        <v>NO</v>
      </c>
      <c r="L60" s="346"/>
      <c r="M60" s="347"/>
      <c r="N60" s="348"/>
      <c r="O60" s="139"/>
      <c r="P60" s="346" t="s">
        <v>830</v>
      </c>
      <c r="Q60" s="347"/>
      <c r="R60" s="348"/>
      <c r="S60" s="31"/>
    </row>
    <row r="61" spans="1:19" ht="62.45" customHeight="1" thickBot="1" x14ac:dyDescent="0.25">
      <c r="A61" s="356"/>
      <c r="B61" s="269"/>
      <c r="C61" s="122" t="str">
        <f>'01-Mapa de riesgo'!D61</f>
        <v>Infraestructura</v>
      </c>
      <c r="D61" s="121" t="str">
        <f>'01-Mapa de riesgo'!E61</f>
        <v>Falla del servicio de internet con los proveedores de Internet.</v>
      </c>
      <c r="E61" s="358"/>
      <c r="F61" s="349"/>
      <c r="G61" s="349"/>
      <c r="H61" s="349"/>
      <c r="I61" s="351"/>
      <c r="J61" s="124">
        <f>'01-Mapa de riesgo'!Y61:Y63</f>
        <v>0</v>
      </c>
      <c r="K61" s="354"/>
      <c r="L61" s="346"/>
      <c r="M61" s="347"/>
      <c r="N61" s="348"/>
      <c r="O61" s="139"/>
      <c r="P61" s="346"/>
      <c r="Q61" s="347"/>
      <c r="R61" s="348"/>
      <c r="S61" s="31"/>
    </row>
    <row r="62" spans="1:19" ht="62.45" customHeight="1" thickBot="1" x14ac:dyDescent="0.25">
      <c r="A62" s="357"/>
      <c r="B62" s="289"/>
      <c r="C62" s="122">
        <f>'01-Mapa de riesgo'!D62</f>
        <v>0</v>
      </c>
      <c r="D62" s="121">
        <f>'01-Mapa de riesgo'!E62</f>
        <v>0</v>
      </c>
      <c r="E62" s="359"/>
      <c r="F62" s="350"/>
      <c r="G62" s="350"/>
      <c r="H62" s="350"/>
      <c r="I62" s="352"/>
      <c r="J62" s="124">
        <f>'01-Mapa de riesgo'!Y62:Y64</f>
        <v>0</v>
      </c>
      <c r="K62" s="355"/>
      <c r="L62" s="346"/>
      <c r="M62" s="347"/>
      <c r="N62" s="348"/>
      <c r="O62" s="139"/>
      <c r="P62" s="346"/>
      <c r="Q62" s="347"/>
      <c r="R62" s="348"/>
      <c r="S62" s="31"/>
    </row>
    <row r="63" spans="1:19" ht="62.45" customHeight="1" thickBot="1" x14ac:dyDescent="0.25">
      <c r="A63" s="356">
        <v>19</v>
      </c>
      <c r="B63" s="268" t="str">
        <f>'01-Mapa de riesgo'!B63:B65</f>
        <v>RECURSOS_INFORMÁTICOS_EDUCATIVOS</v>
      </c>
      <c r="C63" s="122" t="str">
        <f>'01-Mapa de riesgo'!D63</f>
        <v>Tecnologías</v>
      </c>
      <c r="D63" s="121" t="str">
        <f>'01-Mapa de riesgo'!E63</f>
        <v>Fallas en el sistema eléctrico</v>
      </c>
      <c r="E63" s="358" t="str">
        <f>'01-Mapa de riesgo'!F63:F65</f>
        <v>Tecnológico</v>
      </c>
      <c r="F63" s="349" t="str">
        <f>'01-Mapa de riesgo'!G63:G65</f>
        <v>Imposibilidad  para acceder a los sistemas de información que esten alojados en los servidores del campus universitario</v>
      </c>
      <c r="G63" s="349" t="str">
        <f>'01-Mapa de riesgo'!H63:H65</f>
        <v>No. acceso fuera del campus universitario a los servicios de internet que ofrece la Universidad</v>
      </c>
      <c r="H63" s="349" t="str">
        <f>'01-Mapa de riesgo'!I63:I65</f>
        <v>Incomunicación de la Universidad  a través de internet
Retrasos en los procesos académicos y administrativos ofrecidos a través de los servicios web
Pérdida de imagen</v>
      </c>
      <c r="I63" s="351" t="str">
        <f>'01-Mapa de riesgo'!V63:V65</f>
        <v>MODERADO</v>
      </c>
      <c r="J63" s="124" t="str">
        <f>'01-Mapa de riesgo'!Y63:Y65</f>
        <v>TRANSFERIR</v>
      </c>
      <c r="K63" s="353" t="str">
        <f t="shared" si="2"/>
        <v>Si el proceso lo requiere</v>
      </c>
      <c r="L63" s="346"/>
      <c r="M63" s="347"/>
      <c r="N63" s="348"/>
      <c r="O63" s="139"/>
      <c r="P63" s="346"/>
      <c r="Q63" s="347"/>
      <c r="R63" s="348"/>
      <c r="S63" s="31"/>
    </row>
    <row r="64" spans="1:19" ht="62.45" customHeight="1" thickBot="1" x14ac:dyDescent="0.25">
      <c r="A64" s="356"/>
      <c r="B64" s="269"/>
      <c r="C64" s="122" t="str">
        <f>'01-Mapa de riesgo'!D64</f>
        <v>Infraestructura</v>
      </c>
      <c r="D64" s="121" t="str">
        <f>'01-Mapa de riesgo'!E64</f>
        <v>Fallas en los equipos de conectividad o en el sistema de control ambiental</v>
      </c>
      <c r="E64" s="358"/>
      <c r="F64" s="349"/>
      <c r="G64" s="349"/>
      <c r="H64" s="349"/>
      <c r="I64" s="351"/>
      <c r="J64" s="124" t="str">
        <f>'01-Mapa de riesgo'!Y64:Y66</f>
        <v>COMPARTIR</v>
      </c>
      <c r="K64" s="354"/>
      <c r="L64" s="346"/>
      <c r="M64" s="347"/>
      <c r="N64" s="348"/>
      <c r="O64" s="139"/>
      <c r="P64" s="346"/>
      <c r="Q64" s="347"/>
      <c r="R64" s="348"/>
      <c r="S64" s="31"/>
    </row>
    <row r="65" spans="1:19" ht="62.45" customHeight="1" thickBot="1" x14ac:dyDescent="0.25">
      <c r="A65" s="357"/>
      <c r="B65" s="289"/>
      <c r="C65" s="122">
        <f>'01-Mapa de riesgo'!D65</f>
        <v>0</v>
      </c>
      <c r="D65" s="121">
        <f>'01-Mapa de riesgo'!E65</f>
        <v>0</v>
      </c>
      <c r="E65" s="359"/>
      <c r="F65" s="350"/>
      <c r="G65" s="350"/>
      <c r="H65" s="350"/>
      <c r="I65" s="352"/>
      <c r="J65" s="124">
        <f>'01-Mapa de riesgo'!Y65:Y67</f>
        <v>0</v>
      </c>
      <c r="K65" s="355"/>
      <c r="L65" s="346"/>
      <c r="M65" s="347"/>
      <c r="N65" s="348"/>
      <c r="O65" s="139"/>
      <c r="P65" s="346"/>
      <c r="Q65" s="347"/>
      <c r="R65" s="348"/>
      <c r="S65" s="31"/>
    </row>
    <row r="66" spans="1:19" ht="62.45" customHeight="1" thickBot="1" x14ac:dyDescent="0.25">
      <c r="A66" s="356">
        <v>20</v>
      </c>
      <c r="B66" s="268" t="str">
        <f>'01-Mapa de riesgo'!B66:B68</f>
        <v>GESTIÓN_DE_TECNOLOGÍAS_INFORMÁTICAS_SISTEMAS_DE_INFORMACIÓN</v>
      </c>
      <c r="C66" s="122" t="str">
        <f>'01-Mapa de riesgo'!D66</f>
        <v>Sistemas de Información</v>
      </c>
      <c r="D66" s="121" t="str">
        <f>'01-Mapa de riesgo'!E66</f>
        <v>Falta de Personal Capacitado en las herramientas y metodologÍas  de desarrollo.</v>
      </c>
      <c r="E66" s="358" t="str">
        <f>'01-Mapa de riesgo'!F66:F68</f>
        <v>Tecnológico</v>
      </c>
      <c r="F66" s="349" t="str">
        <f>'01-Mapa de riesgo'!G66:G68</f>
        <v>Software con errores de funcionamiento</v>
      </c>
      <c r="G66" s="349" t="str">
        <f>'01-Mapa de riesgo'!H66:H68</f>
        <v xml:space="preserve">Reprocesos de revisión y ajuste de código o de datos inconsistentes. </v>
      </c>
      <c r="H66" s="349" t="str">
        <f>'01-Mapa de riesgo'!I66:I68</f>
        <v>Software en funcionamiento sin cumplir todas las especificaciones del usuario, con problemas de funcionamiento, mala toma de desiciones y mala imagen de la dependencia</v>
      </c>
      <c r="I66" s="351" t="str">
        <f>'01-Mapa de riesgo'!V66:V68</f>
        <v>MODERADO</v>
      </c>
      <c r="J66" s="124" t="str">
        <f>'01-Mapa de riesgo'!Y66:Y68</f>
        <v>REDUCIR</v>
      </c>
      <c r="K66" s="353" t="str">
        <f t="shared" si="2"/>
        <v>Si el proceso lo requiere</v>
      </c>
      <c r="L66" s="346" t="s">
        <v>830</v>
      </c>
      <c r="M66" s="347"/>
      <c r="N66" s="348"/>
      <c r="O66" s="139" t="s">
        <v>808</v>
      </c>
      <c r="P66" s="346"/>
      <c r="Q66" s="347"/>
      <c r="R66" s="348"/>
      <c r="S66" s="31" t="s">
        <v>808</v>
      </c>
    </row>
    <row r="67" spans="1:19" ht="62.45" customHeight="1" thickBot="1" x14ac:dyDescent="0.25">
      <c r="A67" s="356"/>
      <c r="B67" s="269"/>
      <c r="C67" s="122" t="str">
        <f>'01-Mapa de riesgo'!D67</f>
        <v>Procedimientos y reglamentación</v>
      </c>
      <c r="D67" s="121" t="str">
        <f>'01-Mapa de riesgo'!E67</f>
        <v>Falta de Tiempo para hacer las pruebas respectivas</v>
      </c>
      <c r="E67" s="358"/>
      <c r="F67" s="349"/>
      <c r="G67" s="349"/>
      <c r="H67" s="349"/>
      <c r="I67" s="351"/>
      <c r="J67" s="124" t="str">
        <f>'01-Mapa de riesgo'!Y67:Y69</f>
        <v>REDUCIR</v>
      </c>
      <c r="K67" s="354"/>
      <c r="L67" s="346"/>
      <c r="M67" s="347"/>
      <c r="N67" s="348"/>
      <c r="O67" s="139"/>
      <c r="P67" s="346"/>
      <c r="Q67" s="347"/>
      <c r="R67" s="348"/>
      <c r="S67" s="31"/>
    </row>
    <row r="68" spans="1:19" ht="62.45" customHeight="1" thickBot="1" x14ac:dyDescent="0.25">
      <c r="A68" s="357"/>
      <c r="B68" s="289"/>
      <c r="C68" s="122" t="str">
        <f>'01-Mapa de riesgo'!D68</f>
        <v>Talento Humano</v>
      </c>
      <c r="D68" s="121" t="str">
        <f>'01-Mapa de riesgo'!E68</f>
        <v>Información incompleta por parte de los usuarios al momento de leventar requerimientos</v>
      </c>
      <c r="E68" s="359"/>
      <c r="F68" s="350"/>
      <c r="G68" s="350"/>
      <c r="H68" s="350"/>
      <c r="I68" s="352"/>
      <c r="J68" s="124" t="str">
        <f>'01-Mapa de riesgo'!Y68:Y70</f>
        <v>REDUCIR</v>
      </c>
      <c r="K68" s="355"/>
      <c r="L68" s="346"/>
      <c r="M68" s="347"/>
      <c r="N68" s="348"/>
      <c r="O68" s="139"/>
      <c r="P68" s="346"/>
      <c r="Q68" s="347"/>
      <c r="R68" s="348"/>
      <c r="S68" s="31"/>
    </row>
    <row r="69" spans="1:19" ht="62.45" customHeight="1" thickBot="1" x14ac:dyDescent="0.25">
      <c r="A69" s="356">
        <v>21</v>
      </c>
      <c r="B69" s="268" t="str">
        <f>'01-Mapa de riesgo'!B69:B71</f>
        <v>GESTIÓN_DE_TECNOLOGÍAS_INFORMÁTICAS_SISTEMAS_DE_INFORMACIÓN</v>
      </c>
      <c r="C69" s="122" t="str">
        <f>'01-Mapa de riesgo'!D69</f>
        <v>Infraestructura</v>
      </c>
      <c r="D69" s="121" t="str">
        <f>'01-Mapa de riesgo'!E69</f>
        <v>Daño físico en algunos de los servidores que alojan las aplicaciones institucionales</v>
      </c>
      <c r="E69" s="358" t="str">
        <f>'01-Mapa de riesgo'!F69:F71</f>
        <v>Tecnológico</v>
      </c>
      <c r="F69" s="349" t="str">
        <f>'01-Mapa de riesgo'!G69:G71</f>
        <v>No disponibilidad de las aplicaciones institucionales por falla en los servidores</v>
      </c>
      <c r="G69" s="349" t="str">
        <f>'01-Mapa de riesgo'!H69:H71</f>
        <v>Debido a un daño en algunas de las partes de los servidores, se puede ver afectado el acceso a las aplicaciones que estén instaladas en dicho servidor</v>
      </c>
      <c r="H69" s="349" t="str">
        <f>'01-Mapa de riesgo'!I69:I71</f>
        <v xml:space="preserve">Falla en la prestación del servicio, paralisis de los servicios, retrasos en las actividades propias de las dependencias, mala imagen. </v>
      </c>
      <c r="I69" s="351" t="str">
        <f>'01-Mapa de riesgo'!V69:V71</f>
        <v>MODERADO</v>
      </c>
      <c r="J69" s="124" t="str">
        <f>'01-Mapa de riesgo'!Y69:Y71</f>
        <v>REDUCIR</v>
      </c>
      <c r="K69" s="353" t="str">
        <f t="shared" si="2"/>
        <v>Si el proceso lo requiere</v>
      </c>
      <c r="L69" s="346" t="s">
        <v>830</v>
      </c>
      <c r="M69" s="347"/>
      <c r="N69" s="348"/>
      <c r="O69" s="139" t="s">
        <v>808</v>
      </c>
      <c r="P69" s="346" t="s">
        <v>830</v>
      </c>
      <c r="Q69" s="347"/>
      <c r="R69" s="348"/>
      <c r="S69" s="31" t="s">
        <v>808</v>
      </c>
    </row>
    <row r="70" spans="1:19" ht="62.45" customHeight="1" thickBot="1" x14ac:dyDescent="0.25">
      <c r="A70" s="356"/>
      <c r="B70" s="269"/>
      <c r="C70" s="122" t="str">
        <f>'01-Mapa de riesgo'!D70</f>
        <v>Sistemas de Información</v>
      </c>
      <c r="D70" s="121" t="str">
        <f>'01-Mapa de riesgo'!E70</f>
        <v>Caída en los servicios</v>
      </c>
      <c r="E70" s="358"/>
      <c r="F70" s="349"/>
      <c r="G70" s="349"/>
      <c r="H70" s="349"/>
      <c r="I70" s="351"/>
      <c r="J70" s="124">
        <f>'01-Mapa de riesgo'!Y70:Y72</f>
        <v>0</v>
      </c>
      <c r="K70" s="354"/>
      <c r="L70" s="346"/>
      <c r="M70" s="347"/>
      <c r="N70" s="348"/>
      <c r="O70" s="139"/>
      <c r="P70" s="346"/>
      <c r="Q70" s="347"/>
      <c r="R70" s="348"/>
      <c r="S70" s="31"/>
    </row>
    <row r="71" spans="1:19" ht="62.45" customHeight="1" thickBot="1" x14ac:dyDescent="0.25">
      <c r="A71" s="357"/>
      <c r="B71" s="289"/>
      <c r="C71" s="122" t="str">
        <f>'01-Mapa de riesgo'!D71</f>
        <v>Procedimientos y reglamentación</v>
      </c>
      <c r="D71" s="121" t="str">
        <f>'01-Mapa de riesgo'!E71</f>
        <v>Falla en la conección a la red e internet y parte eléctrica.</v>
      </c>
      <c r="E71" s="359"/>
      <c r="F71" s="350"/>
      <c r="G71" s="350"/>
      <c r="H71" s="350"/>
      <c r="I71" s="352"/>
      <c r="J71" s="124">
        <f>'01-Mapa de riesgo'!Y71:Y73</f>
        <v>0</v>
      </c>
      <c r="K71" s="355"/>
      <c r="L71" s="346"/>
      <c r="M71" s="347"/>
      <c r="N71" s="348"/>
      <c r="O71" s="139"/>
      <c r="P71" s="346"/>
      <c r="Q71" s="347"/>
      <c r="R71" s="348"/>
      <c r="S71" s="31"/>
    </row>
    <row r="72" spans="1:19" ht="62.45" customHeight="1" thickBot="1" x14ac:dyDescent="0.25">
      <c r="A72" s="356">
        <v>22</v>
      </c>
      <c r="B72" s="268" t="str">
        <f>'01-Mapa de riesgo'!B72:B74</f>
        <v>GESTIÓN_DE_TECNOLOGÍAS_INFORMÁTICAS_SISTEMAS_DE_INFORMACIÓN</v>
      </c>
      <c r="C72" s="122" t="str">
        <f>'01-Mapa de riesgo'!D72</f>
        <v>Talento Humano</v>
      </c>
      <c r="D72" s="121" t="str">
        <f>'01-Mapa de riesgo'!E72</f>
        <v xml:space="preserve">Exceso de solicitudes </v>
      </c>
      <c r="E72" s="358" t="str">
        <f>'01-Mapa de riesgo'!F72:F74</f>
        <v>Operacional</v>
      </c>
      <c r="F72" s="349" t="str">
        <f>'01-Mapa de riesgo'!G72:G74</f>
        <v>Pérdida o no ubicación de equipos de cómputo, periféricos, partes, tóner y tintas</v>
      </c>
      <c r="G72" s="349" t="str">
        <f>'01-Mapa de riesgo'!H72:H74</f>
        <v>Falta  de controles  y de llevar un registro de entradas y salidas de los equipos de cómputo, partes, periféricos,  tóner y tintas de la oficina de Administración de Servicios Informáticos y las respectivas bodegas.</v>
      </c>
      <c r="H72" s="349" t="str">
        <f>'01-Mapa de riesgo'!I72:I74</f>
        <v>Detrimento patrimonial, sanciones y demandas. Compensación del elemento</v>
      </c>
      <c r="I72" s="351" t="str">
        <f>'01-Mapa de riesgo'!V72:V74</f>
        <v>MODERADO</v>
      </c>
      <c r="J72" s="124" t="str">
        <f>'01-Mapa de riesgo'!Y72:Y74</f>
        <v>REDUCIR</v>
      </c>
      <c r="K72" s="353" t="str">
        <f t="shared" si="2"/>
        <v>Si el proceso lo requiere</v>
      </c>
      <c r="L72" s="346" t="s">
        <v>830</v>
      </c>
      <c r="M72" s="347"/>
      <c r="N72" s="348"/>
      <c r="O72" s="139" t="s">
        <v>808</v>
      </c>
      <c r="P72" s="346" t="s">
        <v>830</v>
      </c>
      <c r="Q72" s="347"/>
      <c r="R72" s="348"/>
      <c r="S72" s="31" t="s">
        <v>808</v>
      </c>
    </row>
    <row r="73" spans="1:19" ht="62.45" customHeight="1" thickBot="1" x14ac:dyDescent="0.25">
      <c r="A73" s="356"/>
      <c r="B73" s="269"/>
      <c r="C73" s="122" t="str">
        <f>'01-Mapa de riesgo'!D73</f>
        <v>Procedimientos y reglamentación</v>
      </c>
      <c r="D73" s="121" t="str">
        <f>'01-Mapa de riesgo'!E73</f>
        <v xml:space="preserve">Falta de registro u olvido por parte del técnico encargado.           </v>
      </c>
      <c r="E73" s="358"/>
      <c r="F73" s="349"/>
      <c r="G73" s="349"/>
      <c r="H73" s="349"/>
      <c r="I73" s="351"/>
      <c r="J73" s="124" t="str">
        <f>'01-Mapa de riesgo'!Y73:Y75</f>
        <v>REDUCIR</v>
      </c>
      <c r="K73" s="354"/>
      <c r="L73" s="346"/>
      <c r="M73" s="347"/>
      <c r="N73" s="348"/>
      <c r="O73" s="139"/>
      <c r="P73" s="346"/>
      <c r="Q73" s="347"/>
      <c r="R73" s="348"/>
      <c r="S73" s="31"/>
    </row>
    <row r="74" spans="1:19" ht="62.45" customHeight="1" thickBot="1" x14ac:dyDescent="0.25">
      <c r="A74" s="357"/>
      <c r="B74" s="289"/>
      <c r="C74" s="122" t="str">
        <f>'01-Mapa de riesgo'!D74</f>
        <v>Procesos de Comunicación</v>
      </c>
      <c r="D74" s="121" t="str">
        <f>'01-Mapa de riesgo'!E74</f>
        <v>Informalidad en el registro de salidas y entradas de los equipos</v>
      </c>
      <c r="E74" s="359"/>
      <c r="F74" s="350"/>
      <c r="G74" s="350"/>
      <c r="H74" s="350"/>
      <c r="I74" s="352"/>
      <c r="J74" s="124" t="str">
        <f>'01-Mapa de riesgo'!Y74:Y76</f>
        <v>REDUCIR</v>
      </c>
      <c r="K74" s="355"/>
      <c r="L74" s="346"/>
      <c r="M74" s="347"/>
      <c r="N74" s="348"/>
      <c r="O74" s="139"/>
      <c r="P74" s="346"/>
      <c r="Q74" s="347"/>
      <c r="R74" s="348"/>
      <c r="S74" s="31"/>
    </row>
    <row r="75" spans="1:19" ht="65.099999999999994" customHeight="1" thickBot="1" x14ac:dyDescent="0.25">
      <c r="A75" s="356">
        <v>23</v>
      </c>
      <c r="B75" s="268" t="str">
        <f>'01-Mapa de riesgo'!B75:B77</f>
        <v>FACULTAD_CIENCIAS_BÁSICAS</v>
      </c>
      <c r="C75" s="122" t="str">
        <f>'01-Mapa de riesgo'!D75</f>
        <v>Talento Humano</v>
      </c>
      <c r="D75" s="121" t="str">
        <f>'01-Mapa de riesgo'!E75</f>
        <v>Desconocimiento de las normas</v>
      </c>
      <c r="E75" s="358" t="str">
        <f>'01-Mapa de riesgo'!F75:F77</f>
        <v>Cumplimiento</v>
      </c>
      <c r="F75" s="349" t="str">
        <f>'01-Mapa de riesgo'!G75:G77</f>
        <v>Incumplimiento con el plan de trabajo docente</v>
      </c>
      <c r="G75" s="349" t="str">
        <f>'01-Mapa de riesgo'!H75:H77</f>
        <v>No orientar las horas programadas de docencia directa, o no cumplir con las actividades de extensión, investigación o administración registradas en el plan de trabajo docente</v>
      </c>
      <c r="H75" s="349" t="str">
        <f>'01-Mapa de riesgo'!I75:I77</f>
        <v>Procesos disciplinarios y penales
Demandas a la Universidad
Aumento de peticiones, quejas y reclamos
Resultados de las asignaturas no acorde con la programación establecida</v>
      </c>
      <c r="I75" s="351" t="str">
        <f>'01-Mapa de riesgo'!V75:V77</f>
        <v>LEVE</v>
      </c>
      <c r="J75" s="125" t="str">
        <f>'01-Mapa de riesgo'!Y75:Y77</f>
        <v>ASUMIR</v>
      </c>
      <c r="K75" s="353" t="str">
        <f t="shared" ref="K75:K99" si="3">IF(I75="GRAVE","Debe formularse",IF(I75="MODERADO", "Si el proceso lo requiere","NO"))</f>
        <v>NO</v>
      </c>
      <c r="L75" s="346"/>
      <c r="M75" s="347"/>
      <c r="N75" s="348"/>
      <c r="O75" s="139"/>
      <c r="P75" s="346"/>
      <c r="Q75" s="347"/>
      <c r="R75" s="348"/>
      <c r="S75" s="31"/>
    </row>
    <row r="76" spans="1:19" ht="65.099999999999994" customHeight="1" thickBot="1" x14ac:dyDescent="0.25">
      <c r="A76" s="356"/>
      <c r="B76" s="269"/>
      <c r="C76" s="122">
        <f>'01-Mapa de riesgo'!D76</f>
        <v>0</v>
      </c>
      <c r="D76" s="121">
        <f>'01-Mapa de riesgo'!E76</f>
        <v>0</v>
      </c>
      <c r="E76" s="358"/>
      <c r="F76" s="349"/>
      <c r="G76" s="349"/>
      <c r="H76" s="349"/>
      <c r="I76" s="351"/>
      <c r="J76" s="125">
        <f>'01-Mapa de riesgo'!Y76:Y78</f>
        <v>0</v>
      </c>
      <c r="K76" s="354"/>
      <c r="L76" s="346"/>
      <c r="M76" s="347"/>
      <c r="N76" s="348"/>
      <c r="O76" s="139"/>
      <c r="P76" s="346"/>
      <c r="Q76" s="347"/>
      <c r="R76" s="348"/>
      <c r="S76" s="31"/>
    </row>
    <row r="77" spans="1:19" ht="65.099999999999994" customHeight="1" thickBot="1" x14ac:dyDescent="0.25">
      <c r="A77" s="357"/>
      <c r="B77" s="289"/>
      <c r="C77" s="122">
        <f>'01-Mapa de riesgo'!D77</f>
        <v>0</v>
      </c>
      <c r="D77" s="121">
        <f>'01-Mapa de riesgo'!E77</f>
        <v>0</v>
      </c>
      <c r="E77" s="359"/>
      <c r="F77" s="350"/>
      <c r="G77" s="350"/>
      <c r="H77" s="350"/>
      <c r="I77" s="352"/>
      <c r="J77" s="125">
        <f>'01-Mapa de riesgo'!Y77:Y79</f>
        <v>0</v>
      </c>
      <c r="K77" s="355"/>
      <c r="L77" s="346"/>
      <c r="M77" s="347"/>
      <c r="N77" s="348"/>
      <c r="O77" s="139"/>
      <c r="P77" s="346"/>
      <c r="Q77" s="347"/>
      <c r="R77" s="348"/>
      <c r="S77" s="31"/>
    </row>
    <row r="78" spans="1:19" ht="65.099999999999994" customHeight="1" thickBot="1" x14ac:dyDescent="0.25">
      <c r="A78" s="356">
        <v>24</v>
      </c>
      <c r="B78" s="268" t="str">
        <f>'01-Mapa de riesgo'!B78:B80</f>
        <v>FACULTAD_CIENCIAS_BÁSICAS</v>
      </c>
      <c r="C78" s="122" t="str">
        <f>'01-Mapa de riesgo'!D78</f>
        <v>Infraestructura</v>
      </c>
      <c r="D78" s="121" t="str">
        <f>'01-Mapa de riesgo'!E78</f>
        <v>No se cuenta con un edificio para la facultad</v>
      </c>
      <c r="E78" s="358" t="str">
        <f>'01-Mapa de riesgo'!F78:F80</f>
        <v>Financiero</v>
      </c>
      <c r="F78" s="349" t="str">
        <f>'01-Mapa de riesgo'!G78:G80</f>
        <v>Falta de infraestructura física para los diferentes departamentos y programas de la facultad</v>
      </c>
      <c r="G78" s="349" t="str">
        <f>'01-Mapa de riesgo'!H78:H80</f>
        <v>No se cuenta con espacios físicos o áreas comunes que identifiquen la facultad</v>
      </c>
      <c r="H78" s="349" t="str">
        <f>'01-Mapa de riesgo'!I78:I80</f>
        <v xml:space="preserve">Disperción de departamentos y programas de la facultad </v>
      </c>
      <c r="I78" s="351" t="str">
        <f>'01-Mapa de riesgo'!V78:V80</f>
        <v>MODERADO</v>
      </c>
      <c r="J78" s="125" t="str">
        <f>'01-Mapa de riesgo'!Y78:Y80</f>
        <v>COMPARTIR</v>
      </c>
      <c r="K78" s="353" t="str">
        <f t="shared" si="3"/>
        <v>Si el proceso lo requiere</v>
      </c>
      <c r="L78" s="346"/>
      <c r="M78" s="347"/>
      <c r="N78" s="348"/>
      <c r="O78" s="139"/>
      <c r="P78" s="346"/>
      <c r="Q78" s="347"/>
      <c r="R78" s="348"/>
      <c r="S78" s="31"/>
    </row>
    <row r="79" spans="1:19" ht="65.099999999999994" customHeight="1" thickBot="1" x14ac:dyDescent="0.25">
      <c r="A79" s="356"/>
      <c r="B79" s="269"/>
      <c r="C79" s="122" t="str">
        <f>'01-Mapa de riesgo'!D79</f>
        <v>Económicos</v>
      </c>
      <c r="D79" s="121" t="str">
        <f>'01-Mapa de riesgo'!E79</f>
        <v>No se cuenta con recursos suficientes para el edificio de la facultad</v>
      </c>
      <c r="E79" s="358"/>
      <c r="F79" s="349"/>
      <c r="G79" s="349"/>
      <c r="H79" s="349"/>
      <c r="I79" s="351"/>
      <c r="J79" s="125">
        <f>'01-Mapa de riesgo'!Y79:Y81</f>
        <v>0</v>
      </c>
      <c r="K79" s="354"/>
      <c r="L79" s="346"/>
      <c r="M79" s="347"/>
      <c r="N79" s="348"/>
      <c r="O79" s="139"/>
      <c r="P79" s="346"/>
      <c r="Q79" s="347"/>
      <c r="R79" s="348"/>
      <c r="S79" s="31"/>
    </row>
    <row r="80" spans="1:19" ht="65.099999999999994" customHeight="1" thickBot="1" x14ac:dyDescent="0.25">
      <c r="A80" s="357"/>
      <c r="B80" s="289"/>
      <c r="C80" s="122">
        <f>'01-Mapa de riesgo'!D80</f>
        <v>0</v>
      </c>
      <c r="D80" s="121">
        <f>'01-Mapa de riesgo'!E80</f>
        <v>0</v>
      </c>
      <c r="E80" s="359"/>
      <c r="F80" s="350"/>
      <c r="G80" s="350"/>
      <c r="H80" s="350"/>
      <c r="I80" s="352"/>
      <c r="J80" s="125">
        <f>'01-Mapa de riesgo'!Y80:Y82</f>
        <v>0</v>
      </c>
      <c r="K80" s="355"/>
      <c r="L80" s="346"/>
      <c r="M80" s="347"/>
      <c r="N80" s="348"/>
      <c r="O80" s="139"/>
      <c r="P80" s="346"/>
      <c r="Q80" s="347"/>
      <c r="R80" s="348"/>
      <c r="S80" s="31"/>
    </row>
    <row r="81" spans="1:19" ht="65.099999999999994" customHeight="1" thickBot="1" x14ac:dyDescent="0.25">
      <c r="A81" s="356">
        <v>25</v>
      </c>
      <c r="B81" s="268" t="str">
        <f>'01-Mapa de riesgo'!B81:B83</f>
        <v>FACULTAD_BELLAS_ARTES_HUMANIDADES</v>
      </c>
      <c r="C81" s="122" t="str">
        <f>'01-Mapa de riesgo'!D81</f>
        <v>Infraestructura</v>
      </c>
      <c r="D81" s="121" t="str">
        <f>'01-Mapa de riesgo'!E81</f>
        <v>Falta de espacios de estudio para estudiantes</v>
      </c>
      <c r="E81" s="358" t="str">
        <f>'01-Mapa de riesgo'!F81:F83</f>
        <v>Operacional</v>
      </c>
      <c r="F81" s="349" t="str">
        <f>'01-Mapa de riesgo'!G81:G83</f>
        <v>No contar con adecuaciones físicas actualizadas para la facultad</v>
      </c>
      <c r="G81" s="349" t="str">
        <f>'01-Mapa de riesgo'!H81:H83</f>
        <v>El edificio de la facultad requiere renovación de unos espacios para mejores servicios académicos.</v>
      </c>
      <c r="H81" s="349" t="str">
        <f>'01-Mapa de riesgo'!I81:I83</f>
        <v>Disminucion de la calidad academica en el cumplimiento de las funciones misionales.</v>
      </c>
      <c r="I81" s="351" t="str">
        <f>'01-Mapa de riesgo'!V81:V83</f>
        <v>GRAVE</v>
      </c>
      <c r="J81" s="125" t="str">
        <f>'01-Mapa de riesgo'!Y81:Y83</f>
        <v>COMPARTIR</v>
      </c>
      <c r="K81" s="353" t="str">
        <f t="shared" si="3"/>
        <v>Debe formularse</v>
      </c>
      <c r="L81" s="346"/>
      <c r="M81" s="347"/>
      <c r="N81" s="348"/>
      <c r="O81" s="139"/>
      <c r="P81" s="346"/>
      <c r="Q81" s="347"/>
      <c r="R81" s="348"/>
      <c r="S81" s="31"/>
    </row>
    <row r="82" spans="1:19" ht="65.099999999999994" customHeight="1" thickBot="1" x14ac:dyDescent="0.25">
      <c r="A82" s="356"/>
      <c r="B82" s="269"/>
      <c r="C82" s="122" t="str">
        <f>'01-Mapa de riesgo'!D82</f>
        <v>Infraestructura</v>
      </c>
      <c r="D82" s="121" t="str">
        <f>'01-Mapa de riesgo'!E82</f>
        <v>falta de espacios para oficinas de nuevos programas de Maestría</v>
      </c>
      <c r="E82" s="358"/>
      <c r="F82" s="349"/>
      <c r="G82" s="349"/>
      <c r="H82" s="349"/>
      <c r="I82" s="351"/>
      <c r="J82" s="125" t="str">
        <f>'01-Mapa de riesgo'!Y82:Y84</f>
        <v>COMPARTIR</v>
      </c>
      <c r="K82" s="354"/>
      <c r="L82" s="346"/>
      <c r="M82" s="347"/>
      <c r="N82" s="348"/>
      <c r="O82" s="139"/>
      <c r="P82" s="346"/>
      <c r="Q82" s="347"/>
      <c r="R82" s="348"/>
      <c r="S82" s="31"/>
    </row>
    <row r="83" spans="1:19" ht="65.099999999999994" customHeight="1" thickBot="1" x14ac:dyDescent="0.25">
      <c r="A83" s="357"/>
      <c r="B83" s="289"/>
      <c r="C83" s="122" t="str">
        <f>'01-Mapa de riesgo'!D83</f>
        <v>Infraestructura</v>
      </c>
      <c r="D83" s="121" t="str">
        <f>'01-Mapa de riesgo'!E83</f>
        <v>Falta de adecuaciones de espacios para programas de música y artes</v>
      </c>
      <c r="E83" s="359"/>
      <c r="F83" s="350"/>
      <c r="G83" s="350"/>
      <c r="H83" s="350"/>
      <c r="I83" s="352"/>
      <c r="J83" s="125" t="str">
        <f>'01-Mapa de riesgo'!Y83:Y85</f>
        <v>COMPARTIR</v>
      </c>
      <c r="K83" s="355"/>
      <c r="L83" s="346"/>
      <c r="M83" s="347"/>
      <c r="N83" s="348"/>
      <c r="O83" s="139"/>
      <c r="P83" s="346"/>
      <c r="Q83" s="347"/>
      <c r="R83" s="348"/>
      <c r="S83" s="31"/>
    </row>
    <row r="84" spans="1:19" ht="65.099999999999994" customHeight="1" thickBot="1" x14ac:dyDescent="0.25">
      <c r="A84" s="356">
        <v>26</v>
      </c>
      <c r="B84" s="268" t="str">
        <f>'01-Mapa de riesgo'!B84:B86</f>
        <v>FACULTAD_INGENIERÍA_INDUSTRIAL</v>
      </c>
      <c r="C84" s="122" t="str">
        <f>'01-Mapa de riesgo'!D84</f>
        <v>Talento Humano</v>
      </c>
      <c r="D84" s="121" t="str">
        <f>'01-Mapa de riesgo'!E84</f>
        <v>Desconocimiento de las normas</v>
      </c>
      <c r="E84" s="358" t="str">
        <f>'01-Mapa de riesgo'!F84:F86</f>
        <v>Corrupción</v>
      </c>
      <c r="F84" s="349" t="str">
        <f>'01-Mapa de riesgo'!G84:G86</f>
        <v>Incumplimiento con el plan de trabajo docente</v>
      </c>
      <c r="G84" s="349" t="str">
        <f>'01-Mapa de riesgo'!H84:H86</f>
        <v>No orientar las horas programadas de docencia directa, o no cumplir con las actividades de extensión, investigación o administración registradas en el plan de trabajo docente</v>
      </c>
      <c r="H84" s="349" t="str">
        <f>'01-Mapa de riesgo'!I84:I86</f>
        <v>Procesos disciplinarios y penales
Demandas a la Universidad
Aumento de peticiones, quejas y reclamos</v>
      </c>
      <c r="I84" s="351" t="str">
        <f>'01-Mapa de riesgo'!V84:V86</f>
        <v>LEVE</v>
      </c>
      <c r="J84" s="125" t="str">
        <f>'01-Mapa de riesgo'!Y84:Y86</f>
        <v>ASUMIR</v>
      </c>
      <c r="K84" s="353" t="str">
        <f t="shared" si="3"/>
        <v>NO</v>
      </c>
      <c r="L84" s="346"/>
      <c r="M84" s="347"/>
      <c r="N84" s="348"/>
      <c r="O84" s="139"/>
      <c r="P84" s="346"/>
      <c r="Q84" s="347"/>
      <c r="R84" s="348"/>
      <c r="S84" s="31"/>
    </row>
    <row r="85" spans="1:19" ht="65.099999999999994" customHeight="1" thickBot="1" x14ac:dyDescent="0.25">
      <c r="A85" s="356"/>
      <c r="B85" s="269"/>
      <c r="C85" s="122">
        <f>'01-Mapa de riesgo'!D85</f>
        <v>0</v>
      </c>
      <c r="D85" s="121">
        <f>'01-Mapa de riesgo'!E85</f>
        <v>0</v>
      </c>
      <c r="E85" s="358"/>
      <c r="F85" s="349"/>
      <c r="G85" s="349"/>
      <c r="H85" s="349"/>
      <c r="I85" s="351"/>
      <c r="J85" s="125" t="str">
        <f>'01-Mapa de riesgo'!Y85:Y87</f>
        <v>ASUMIR</v>
      </c>
      <c r="K85" s="354"/>
      <c r="L85" s="346"/>
      <c r="M85" s="347"/>
      <c r="N85" s="348"/>
      <c r="O85" s="139"/>
      <c r="P85" s="346"/>
      <c r="Q85" s="347"/>
      <c r="R85" s="348"/>
      <c r="S85" s="31"/>
    </row>
    <row r="86" spans="1:19" ht="65.099999999999994" customHeight="1" thickBot="1" x14ac:dyDescent="0.25">
      <c r="A86" s="357"/>
      <c r="B86" s="289"/>
      <c r="C86" s="122">
        <f>'01-Mapa de riesgo'!D86</f>
        <v>0</v>
      </c>
      <c r="D86" s="121">
        <f>'01-Mapa de riesgo'!E86</f>
        <v>0</v>
      </c>
      <c r="E86" s="359"/>
      <c r="F86" s="350"/>
      <c r="G86" s="350"/>
      <c r="H86" s="350"/>
      <c r="I86" s="352"/>
      <c r="J86" s="125">
        <f>'01-Mapa de riesgo'!Y86:Y88</f>
        <v>0</v>
      </c>
      <c r="K86" s="355"/>
      <c r="L86" s="346"/>
      <c r="M86" s="347"/>
      <c r="N86" s="348"/>
      <c r="O86" s="139"/>
      <c r="P86" s="346"/>
      <c r="Q86" s="347"/>
      <c r="R86" s="348"/>
      <c r="S86" s="31"/>
    </row>
    <row r="87" spans="1:19" ht="65.099999999999994" customHeight="1" thickBot="1" x14ac:dyDescent="0.25">
      <c r="A87" s="356">
        <v>27</v>
      </c>
      <c r="B87" s="268" t="str">
        <f>'01-Mapa de riesgo'!B87:B89</f>
        <v>FACULTAD_INGENIERÍA_INDUSTRIAL</v>
      </c>
      <c r="C87" s="122" t="str">
        <f>'01-Mapa de riesgo'!D87</f>
        <v>Talento Humano</v>
      </c>
      <c r="D87" s="121" t="str">
        <f>'01-Mapa de riesgo'!E87</f>
        <v>Malas prácticas pedagógicas</v>
      </c>
      <c r="E87" s="358" t="str">
        <f>'01-Mapa de riesgo'!F87:F89</f>
        <v>Operacional</v>
      </c>
      <c r="F87" s="349" t="str">
        <f>'01-Mapa de riesgo'!G87:G89</f>
        <v>Baja calidad de la labor docente</v>
      </c>
      <c r="G87" s="349" t="str">
        <f>'01-Mapa de riesgo'!H87:H89</f>
        <v>Docentes con baja competencia para ejercer las actividades asignadas</v>
      </c>
      <c r="H87" s="349" t="str">
        <f>'01-Mapa de riesgo'!I87:I89</f>
        <v>Pérdida de la calidad del programa académico
Aumento de peticiones, quejas y reclamos
Pérdida de imagen institucional</v>
      </c>
      <c r="I87" s="351" t="str">
        <f>'01-Mapa de riesgo'!V87:V89</f>
        <v>LEVE</v>
      </c>
      <c r="J87" s="125" t="str">
        <f>'01-Mapa de riesgo'!Y87:Y89</f>
        <v>ASUMIR</v>
      </c>
      <c r="K87" s="353" t="str">
        <f t="shared" si="3"/>
        <v>NO</v>
      </c>
      <c r="L87" s="346"/>
      <c r="M87" s="347"/>
      <c r="N87" s="348"/>
      <c r="O87" s="139"/>
      <c r="P87" s="346"/>
      <c r="Q87" s="347"/>
      <c r="R87" s="348"/>
      <c r="S87" s="31"/>
    </row>
    <row r="88" spans="1:19" ht="65.099999999999994" customHeight="1" thickBot="1" x14ac:dyDescent="0.25">
      <c r="A88" s="356"/>
      <c r="B88" s="269"/>
      <c r="C88" s="122" t="str">
        <f>'01-Mapa de riesgo'!D88</f>
        <v>Procedimientos y reglamentación</v>
      </c>
      <c r="D88" s="121" t="str">
        <f>'01-Mapa de riesgo'!E88</f>
        <v>Grupos de estudiantes superiores a las políticas institucionales de creación de grupos</v>
      </c>
      <c r="E88" s="358"/>
      <c r="F88" s="349"/>
      <c r="G88" s="349"/>
      <c r="H88" s="349"/>
      <c r="I88" s="351"/>
      <c r="J88" s="125" t="str">
        <f>'01-Mapa de riesgo'!Y88:Y90</f>
        <v>ASUMIR</v>
      </c>
      <c r="K88" s="354"/>
      <c r="L88" s="346"/>
      <c r="M88" s="347"/>
      <c r="N88" s="348"/>
      <c r="O88" s="139"/>
      <c r="P88" s="346"/>
      <c r="Q88" s="347"/>
      <c r="R88" s="348"/>
      <c r="S88" s="31"/>
    </row>
    <row r="89" spans="1:19" ht="65.099999999999994" customHeight="1" thickBot="1" x14ac:dyDescent="0.25">
      <c r="A89" s="357"/>
      <c r="B89" s="289"/>
      <c r="C89" s="122" t="str">
        <f>'01-Mapa de riesgo'!D89</f>
        <v>Infraestructura</v>
      </c>
      <c r="D89" s="121" t="str">
        <f>'01-Mapa de riesgo'!E89</f>
        <v xml:space="preserve">Herramientas pedagógicas desactualizadas </v>
      </c>
      <c r="E89" s="359"/>
      <c r="F89" s="350"/>
      <c r="G89" s="350"/>
      <c r="H89" s="350"/>
      <c r="I89" s="352"/>
      <c r="J89" s="125" t="str">
        <f>'01-Mapa de riesgo'!Y89:Y91</f>
        <v>ASUMIR</v>
      </c>
      <c r="K89" s="355"/>
      <c r="L89" s="346"/>
      <c r="M89" s="347"/>
      <c r="N89" s="348"/>
      <c r="O89" s="139"/>
      <c r="P89" s="346"/>
      <c r="Q89" s="347"/>
      <c r="R89" s="348"/>
      <c r="S89" s="31"/>
    </row>
    <row r="90" spans="1:19" ht="65.099999999999994" customHeight="1" thickBot="1" x14ac:dyDescent="0.25">
      <c r="A90" s="356">
        <v>28</v>
      </c>
      <c r="B90" s="268" t="str">
        <f>'01-Mapa de riesgo'!B90:B92</f>
        <v>COMUNICACIONES</v>
      </c>
      <c r="C90" s="122" t="str">
        <f>'01-Mapa de riesgo'!D90</f>
        <v>Procedimientos y reglamentación</v>
      </c>
      <c r="D90" s="121" t="str">
        <f>'01-Mapa de riesgo'!E90</f>
        <v>Falta de formalzacion de criterios para la publicación institucional</v>
      </c>
      <c r="E90" s="358" t="str">
        <f>'01-Mapa de riesgo'!F90:F92</f>
        <v>Cumplimiento</v>
      </c>
      <c r="F90" s="349" t="str">
        <f>'01-Mapa de riesgo'!G90:G92</f>
        <v>Incumplimiento de las normas para el manejo de radio difusión de interes publico que rige a Universitaria Estereo</v>
      </c>
      <c r="G90" s="349" t="str">
        <f>'01-Mapa de riesgo'!H90:H92</f>
        <v>Cumplir con los lineamientos legales y operacionales en el manejo de la información que se difunde a través de univerisitaria estereo.</v>
      </c>
      <c r="H90" s="349" t="str">
        <f>'01-Mapa de riesgo'!I90:I92</f>
        <v>Pérdida vitalicia de la Licencia de Radio Difusión ante el MINITIC
Cierre definitivo de la emisora
Sanciones legales y económicas para la Universidad+J16</v>
      </c>
      <c r="I90" s="351" t="str">
        <f>'01-Mapa de riesgo'!V90:V92</f>
        <v>GRAVE</v>
      </c>
      <c r="J90" s="125" t="str">
        <f>'01-Mapa de riesgo'!Y90:Y92</f>
        <v>COMPARTIR</v>
      </c>
      <c r="K90" s="353" t="str">
        <f t="shared" si="3"/>
        <v>Debe formularse</v>
      </c>
      <c r="L90" s="346" t="s">
        <v>831</v>
      </c>
      <c r="M90" s="347"/>
      <c r="N90" s="348"/>
      <c r="O90" s="139" t="s">
        <v>832</v>
      </c>
      <c r="P90" s="346" t="s">
        <v>833</v>
      </c>
      <c r="Q90" s="347"/>
      <c r="R90" s="348"/>
      <c r="S90" s="31" t="s">
        <v>834</v>
      </c>
    </row>
    <row r="91" spans="1:19" ht="65.099999999999994" customHeight="1" thickBot="1" x14ac:dyDescent="0.25">
      <c r="A91" s="356"/>
      <c r="B91" s="269"/>
      <c r="C91" s="122" t="str">
        <f>'01-Mapa de riesgo'!D91</f>
        <v>Procedimientos y reglamentación</v>
      </c>
      <c r="D91" s="121" t="str">
        <f>'01-Mapa de riesgo'!E91</f>
        <v>Omisión de las directrices internas y de la normaividad que rige a Universitaria Estereo</v>
      </c>
      <c r="E91" s="358"/>
      <c r="F91" s="349"/>
      <c r="G91" s="349"/>
      <c r="H91" s="349"/>
      <c r="I91" s="351"/>
      <c r="J91" s="125">
        <f>'01-Mapa de riesgo'!Y91:Y93</f>
        <v>0</v>
      </c>
      <c r="K91" s="354"/>
      <c r="L91" s="346"/>
      <c r="M91" s="347"/>
      <c r="N91" s="348"/>
      <c r="O91" s="139"/>
      <c r="P91" s="346"/>
      <c r="Q91" s="347"/>
      <c r="R91" s="348"/>
      <c r="S91" s="31"/>
    </row>
    <row r="92" spans="1:19" ht="65.099999999999994" customHeight="1" thickBot="1" x14ac:dyDescent="0.25">
      <c r="A92" s="357"/>
      <c r="B92" s="289"/>
      <c r="C92" s="122">
        <f>'01-Mapa de riesgo'!D92</f>
        <v>0</v>
      </c>
      <c r="D92" s="121">
        <f>'01-Mapa de riesgo'!E92</f>
        <v>0</v>
      </c>
      <c r="E92" s="359"/>
      <c r="F92" s="350"/>
      <c r="G92" s="350"/>
      <c r="H92" s="350"/>
      <c r="I92" s="352"/>
      <c r="J92" s="125">
        <f>'01-Mapa de riesgo'!Y92:Y94</f>
        <v>0</v>
      </c>
      <c r="K92" s="355"/>
      <c r="L92" s="346"/>
      <c r="M92" s="347"/>
      <c r="N92" s="348"/>
      <c r="O92" s="139"/>
      <c r="P92" s="346"/>
      <c r="Q92" s="347"/>
      <c r="R92" s="348"/>
      <c r="S92" s="31"/>
    </row>
    <row r="93" spans="1:19" ht="65.099999999999994" customHeight="1" thickBot="1" x14ac:dyDescent="0.25">
      <c r="A93" s="356">
        <v>29</v>
      </c>
      <c r="B93" s="268" t="str">
        <f>'01-Mapa de riesgo'!B93:B95</f>
        <v>COMUNICACIONES</v>
      </c>
      <c r="C93" s="122" t="str">
        <f>'01-Mapa de riesgo'!D93</f>
        <v>Procedimientos y reglamentación</v>
      </c>
      <c r="D93" s="121" t="str">
        <f>'01-Mapa de riesgo'!E93</f>
        <v>Falta de formalzacion de criterios para la publicación institucional</v>
      </c>
      <c r="E93" s="358" t="str">
        <f>'01-Mapa de riesgo'!F93:F95</f>
        <v>Imagen</v>
      </c>
      <c r="F93" s="349" t="str">
        <f>'01-Mapa de riesgo'!G93:G95</f>
        <v>Divulgación de información errada o perjudicial para la institución</v>
      </c>
      <c r="G93" s="349" t="str">
        <f>'01-Mapa de riesgo'!H93:H95</f>
        <v>Publicación y divulgación a través de medios masivos de comunicación de información errada o parcial que pueda perjudicar la imagen que se tiene de la Universidad.</v>
      </c>
      <c r="H93" s="349" t="str">
        <f>'01-Mapa de riesgo'!I93:I95</f>
        <v>Crisis reputacional de la Universdad</v>
      </c>
      <c r="I93" s="351" t="str">
        <f>'01-Mapa de riesgo'!V93:V95</f>
        <v>MODERADO</v>
      </c>
      <c r="J93" s="125" t="str">
        <f>'01-Mapa de riesgo'!Y93:Y95</f>
        <v>COMPARTIR</v>
      </c>
      <c r="K93" s="353" t="str">
        <f t="shared" si="3"/>
        <v>Si el proceso lo requiere</v>
      </c>
      <c r="L93" s="346" t="s">
        <v>830</v>
      </c>
      <c r="M93" s="347"/>
      <c r="N93" s="348"/>
      <c r="O93" s="139"/>
      <c r="P93" s="346"/>
      <c r="Q93" s="347"/>
      <c r="R93" s="348"/>
      <c r="S93" s="31"/>
    </row>
    <row r="94" spans="1:19" ht="65.099999999999994" customHeight="1" thickBot="1" x14ac:dyDescent="0.25">
      <c r="A94" s="356"/>
      <c r="B94" s="269"/>
      <c r="C94" s="122" t="str">
        <f>'01-Mapa de riesgo'!D94</f>
        <v>Procesos de Comunicación</v>
      </c>
      <c r="D94" s="121" t="str">
        <f>'01-Mapa de riesgo'!E94</f>
        <v>No establecimiento de voceros oficiales de la institución</v>
      </c>
      <c r="E94" s="358"/>
      <c r="F94" s="349"/>
      <c r="G94" s="349"/>
      <c r="H94" s="349"/>
      <c r="I94" s="351"/>
      <c r="J94" s="125" t="str">
        <f>'01-Mapa de riesgo'!Y94:Y96</f>
        <v>COMPARTIR</v>
      </c>
      <c r="K94" s="354"/>
      <c r="L94" s="346"/>
      <c r="M94" s="347"/>
      <c r="N94" s="348"/>
      <c r="O94" s="139"/>
      <c r="P94" s="346"/>
      <c r="Q94" s="347"/>
      <c r="R94" s="348"/>
      <c r="S94" s="31"/>
    </row>
    <row r="95" spans="1:19" ht="65.099999999999994" customHeight="1" thickBot="1" x14ac:dyDescent="0.25">
      <c r="A95" s="357"/>
      <c r="B95" s="289"/>
      <c r="C95" s="122" t="str">
        <f>'01-Mapa de riesgo'!D95</f>
        <v>Socioculturales</v>
      </c>
      <c r="D95" s="121" t="str">
        <f>'01-Mapa de riesgo'!E95</f>
        <v>Malas intenciones de actores externos por motivaciones personales</v>
      </c>
      <c r="E95" s="359"/>
      <c r="F95" s="350"/>
      <c r="G95" s="350"/>
      <c r="H95" s="350"/>
      <c r="I95" s="352"/>
      <c r="J95" s="125">
        <f>'01-Mapa de riesgo'!Y95:Y97</f>
        <v>0</v>
      </c>
      <c r="K95" s="355"/>
      <c r="L95" s="346"/>
      <c r="M95" s="347"/>
      <c r="N95" s="348"/>
      <c r="O95" s="139"/>
      <c r="P95" s="346"/>
      <c r="Q95" s="347"/>
      <c r="R95" s="348"/>
      <c r="S95" s="31"/>
    </row>
    <row r="96" spans="1:19" ht="65.099999999999994" customHeight="1" thickBot="1" x14ac:dyDescent="0.25">
      <c r="A96" s="356">
        <v>30</v>
      </c>
      <c r="B96" s="268" t="str">
        <f>'01-Mapa de riesgo'!B96:B98</f>
        <v>COMUNICACIONES</v>
      </c>
      <c r="C96" s="122" t="str">
        <f>'01-Mapa de riesgo'!D96</f>
        <v>Socioculturales</v>
      </c>
      <c r="D96" s="121" t="str">
        <f>'01-Mapa de riesgo'!E96</f>
        <v>Presiones por actores externos a la Universidad</v>
      </c>
      <c r="E96" s="358" t="str">
        <f>'01-Mapa de riesgo'!F96:F98</f>
        <v>Corrupción</v>
      </c>
      <c r="F96" s="349" t="str">
        <f>'01-Mapa de riesgo'!G96:G98</f>
        <v>Manipulacion de los medios de comunicación de la Universidad</v>
      </c>
      <c r="G96" s="349" t="str">
        <f>'01-Mapa de riesgo'!H96:H98</f>
        <v>Uso indebido de los medios de comunicaciòn con el fin de favorecer a terceros o intereses particulares</v>
      </c>
      <c r="H96" s="349" t="str">
        <f>'01-Mapa de riesgo'!I96:I98</f>
        <v>Crisis reputacional de la Universdad
Sanciones legales para la Universidad</v>
      </c>
      <c r="I96" s="351" t="str">
        <f>'01-Mapa de riesgo'!V96:V98</f>
        <v>MODERADO</v>
      </c>
      <c r="J96" s="125" t="str">
        <f>'01-Mapa de riesgo'!Y96:Y98</f>
        <v>REDUCIR</v>
      </c>
      <c r="K96" s="353" t="str">
        <f t="shared" si="3"/>
        <v>Si el proceso lo requiere</v>
      </c>
      <c r="L96" s="346" t="s">
        <v>830</v>
      </c>
      <c r="M96" s="347"/>
      <c r="N96" s="348"/>
      <c r="O96" s="139"/>
      <c r="P96" s="346"/>
      <c r="Q96" s="347"/>
      <c r="R96" s="348"/>
      <c r="S96" s="31"/>
    </row>
    <row r="97" spans="1:19" ht="65.099999999999994" customHeight="1" thickBot="1" x14ac:dyDescent="0.25">
      <c r="A97" s="356"/>
      <c r="B97" s="269"/>
      <c r="C97" s="122" t="str">
        <f>'01-Mapa de riesgo'!D97</f>
        <v>Talento Humano</v>
      </c>
      <c r="D97" s="121" t="str">
        <f>'01-Mapa de riesgo'!E97</f>
        <v>Falta de ética al interior de la Universidad</v>
      </c>
      <c r="E97" s="358"/>
      <c r="F97" s="349"/>
      <c r="G97" s="349"/>
      <c r="H97" s="349"/>
      <c r="I97" s="351"/>
      <c r="J97" s="125" t="str">
        <f>'01-Mapa de riesgo'!Y97:Y99</f>
        <v>COMPARTIR</v>
      </c>
      <c r="K97" s="354"/>
      <c r="L97" s="346"/>
      <c r="M97" s="347"/>
      <c r="N97" s="348"/>
      <c r="O97" s="139"/>
      <c r="P97" s="346"/>
      <c r="Q97" s="347"/>
      <c r="R97" s="348"/>
      <c r="S97" s="31"/>
    </row>
    <row r="98" spans="1:19" ht="65.099999999999994" customHeight="1" thickBot="1" x14ac:dyDescent="0.25">
      <c r="A98" s="357"/>
      <c r="B98" s="289"/>
      <c r="C98" s="122" t="str">
        <f>'01-Mapa de riesgo'!D98</f>
        <v>Procedimientos y reglamentación</v>
      </c>
      <c r="D98" s="121" t="str">
        <f>'01-Mapa de riesgo'!E98</f>
        <v>Falta de formalización de lineamientos para la publicacion en medios institucionales</v>
      </c>
      <c r="E98" s="359"/>
      <c r="F98" s="350"/>
      <c r="G98" s="350"/>
      <c r="H98" s="350"/>
      <c r="I98" s="352"/>
      <c r="J98" s="125">
        <f>'01-Mapa de riesgo'!Y98:Y100</f>
        <v>0</v>
      </c>
      <c r="K98" s="355"/>
      <c r="L98" s="346"/>
      <c r="M98" s="347"/>
      <c r="N98" s="348"/>
      <c r="O98" s="139"/>
      <c r="P98" s="346"/>
      <c r="Q98" s="347"/>
      <c r="R98" s="348"/>
      <c r="S98" s="31"/>
    </row>
    <row r="99" spans="1:19" ht="65.099999999999994" customHeight="1" thickBot="1" x14ac:dyDescent="0.25">
      <c r="A99" s="356">
        <v>31</v>
      </c>
      <c r="B99" s="268" t="str">
        <f>'01-Mapa de riesgo'!B99:B101</f>
        <v>GESTIÓN_DE_TALENTO_HUMANO</v>
      </c>
      <c r="C99" s="122" t="str">
        <f>'01-Mapa de riesgo'!D99</f>
        <v>Procedimientos y reglamentación</v>
      </c>
      <c r="D99" s="121" t="str">
        <f>'01-Mapa de riesgo'!E99</f>
        <v>Faltan controles para un efectivo seguimiento. Procedimiento no definido</v>
      </c>
      <c r="E99" s="358" t="str">
        <f>'01-Mapa de riesgo'!F99:F101</f>
        <v>Cumplimiento</v>
      </c>
      <c r="F99" s="349" t="str">
        <f>'01-Mapa de riesgo'!G99:G101</f>
        <v>Requerimientos internos y externos sin respuesta oportuna (Derechos de petición y solicitudes de organismos de control)</v>
      </c>
      <c r="G99" s="349" t="str">
        <f>'01-Mapa de riesgo'!H99:H101</f>
        <v>No tramitar oportunamente la respuesta a los requerimientos</v>
      </c>
      <c r="H99" s="349" t="str">
        <f>'01-Mapa de riesgo'!I99:I101</f>
        <v xml:space="preserve">Sanciones </v>
      </c>
      <c r="I99" s="351" t="str">
        <f>'01-Mapa de riesgo'!V99:V101</f>
        <v>MODERADO</v>
      </c>
      <c r="J99" s="125" t="str">
        <f>'01-Mapa de riesgo'!Y99:Y101</f>
        <v>REDUCIR</v>
      </c>
      <c r="K99" s="353" t="str">
        <f t="shared" si="3"/>
        <v>Si el proceso lo requiere</v>
      </c>
      <c r="L99" s="346" t="s">
        <v>835</v>
      </c>
      <c r="M99" s="347"/>
      <c r="N99" s="348"/>
      <c r="O99" s="139" t="s">
        <v>836</v>
      </c>
      <c r="P99" s="346" t="s">
        <v>837</v>
      </c>
      <c r="Q99" s="347"/>
      <c r="R99" s="348"/>
      <c r="S99" s="139" t="s">
        <v>836</v>
      </c>
    </row>
    <row r="100" spans="1:19" ht="65.099999999999994" customHeight="1" thickBot="1" x14ac:dyDescent="0.25">
      <c r="A100" s="356"/>
      <c r="B100" s="269"/>
      <c r="C100" s="122">
        <f>'01-Mapa de riesgo'!D100</f>
        <v>0</v>
      </c>
      <c r="D100" s="121">
        <f>'01-Mapa de riesgo'!E100</f>
        <v>0</v>
      </c>
      <c r="E100" s="358"/>
      <c r="F100" s="349"/>
      <c r="G100" s="349"/>
      <c r="H100" s="349"/>
      <c r="I100" s="351"/>
      <c r="J100" s="125">
        <f>'01-Mapa de riesgo'!Y100:Y101</f>
        <v>0</v>
      </c>
      <c r="K100" s="354"/>
      <c r="L100" s="346"/>
      <c r="M100" s="347"/>
      <c r="N100" s="348"/>
      <c r="O100" s="139"/>
      <c r="P100" s="346"/>
      <c r="Q100" s="347"/>
      <c r="R100" s="348"/>
      <c r="S100" s="31"/>
    </row>
    <row r="101" spans="1:19" ht="65.099999999999994" customHeight="1" thickBot="1" x14ac:dyDescent="0.25">
      <c r="A101" s="357"/>
      <c r="B101" s="289"/>
      <c r="C101" s="122">
        <f>'01-Mapa de riesgo'!D101</f>
        <v>0</v>
      </c>
      <c r="D101" s="121">
        <f>'01-Mapa de riesgo'!E101</f>
        <v>0</v>
      </c>
      <c r="E101" s="359"/>
      <c r="F101" s="350"/>
      <c r="G101" s="350"/>
      <c r="H101" s="350"/>
      <c r="I101" s="352"/>
      <c r="J101" s="125">
        <f>'01-Mapa de riesgo'!Y101:Y101</f>
        <v>0</v>
      </c>
      <c r="K101" s="355"/>
      <c r="L101" s="346"/>
      <c r="M101" s="347"/>
      <c r="N101" s="348"/>
      <c r="O101" s="139"/>
      <c r="P101" s="346"/>
      <c r="Q101" s="347"/>
      <c r="R101" s="348"/>
      <c r="S101" s="31"/>
    </row>
    <row r="102" spans="1:19" ht="65.099999999999994" customHeight="1" thickBot="1" x14ac:dyDescent="0.25">
      <c r="A102" s="356">
        <v>32</v>
      </c>
      <c r="B102" s="268" t="str">
        <f>'01-Mapa de riesgo'!B102:B104</f>
        <v>GESTIÓN_DE_TALENTO_HUMANO</v>
      </c>
      <c r="C102" s="122" t="str">
        <f>'01-Mapa de riesgo'!D102</f>
        <v>Procedimientos y reglamentación</v>
      </c>
      <c r="D102" s="121" t="str">
        <f>'01-Mapa de riesgo'!E102</f>
        <v>No se recibe información para la afiliación oportunamente. Controles no aplicados</v>
      </c>
      <c r="E102" s="358" t="str">
        <f>'01-Mapa de riesgo'!F102:F104</f>
        <v>Cumplimiento</v>
      </c>
      <c r="F102" s="349" t="str">
        <f>'01-Mapa de riesgo'!G102:G104</f>
        <v>Colaboradores sin las afiliaciones al sistema de seguridad social intergral</v>
      </c>
      <c r="G102" s="349" t="str">
        <f>'01-Mapa de riesgo'!H102:H104</f>
        <v>No afiliar oportunamente al personal vinculado por Gestión del Talento Humano</v>
      </c>
      <c r="H102" s="349" t="str">
        <f>'01-Mapa de riesgo'!I102:I104</f>
        <v xml:space="preserve">El empleado no recibe los servicios de seguridad social. 
No pago de las incapacidades por parte de las EPS a la Universidad. Incremento de la cartera con 
las diferentes entidades. </v>
      </c>
      <c r="I102" s="351" t="str">
        <f>'01-Mapa de riesgo'!V102:V104</f>
        <v>MODERADO</v>
      </c>
      <c r="J102" s="134" t="str">
        <f>'01-Mapa de riesgo'!Y102:Y102</f>
        <v>REDUCIR</v>
      </c>
      <c r="K102" s="353" t="str">
        <f t="shared" ref="K102:K105" si="4">IF(I102="GRAVE","Debe formularse",IF(I102="MODERADO", "Si el proceso lo requiere","NO"))</f>
        <v>Si el proceso lo requiere</v>
      </c>
      <c r="L102" s="346" t="s">
        <v>830</v>
      </c>
      <c r="M102" s="347"/>
      <c r="N102" s="348"/>
      <c r="O102" s="139" t="s">
        <v>808</v>
      </c>
      <c r="P102" s="346" t="s">
        <v>830</v>
      </c>
      <c r="Q102" s="347"/>
      <c r="R102" s="348"/>
      <c r="S102" s="31" t="s">
        <v>808</v>
      </c>
    </row>
    <row r="103" spans="1:19" ht="65.099999999999994" customHeight="1" thickBot="1" x14ac:dyDescent="0.25">
      <c r="A103" s="356"/>
      <c r="B103" s="269"/>
      <c r="C103" s="122">
        <f>'01-Mapa de riesgo'!D103</f>
        <v>0</v>
      </c>
      <c r="D103" s="121">
        <f>'01-Mapa de riesgo'!E103</f>
        <v>0</v>
      </c>
      <c r="E103" s="358"/>
      <c r="F103" s="349"/>
      <c r="G103" s="349"/>
      <c r="H103" s="349"/>
      <c r="I103" s="351"/>
      <c r="J103" s="134" t="str">
        <f>'01-Mapa de riesgo'!Y103:Y103</f>
        <v>REDUCIR</v>
      </c>
      <c r="K103" s="354"/>
      <c r="L103" s="346"/>
      <c r="M103" s="347"/>
      <c r="N103" s="348"/>
      <c r="O103" s="139"/>
      <c r="P103" s="346"/>
      <c r="Q103" s="347"/>
      <c r="R103" s="348"/>
      <c r="S103" s="31"/>
    </row>
    <row r="104" spans="1:19" ht="65.099999999999994" customHeight="1" thickBot="1" x14ac:dyDescent="0.25">
      <c r="A104" s="357"/>
      <c r="B104" s="289"/>
      <c r="C104" s="122">
        <f>'01-Mapa de riesgo'!D104</f>
        <v>0</v>
      </c>
      <c r="D104" s="121">
        <f>'01-Mapa de riesgo'!E104</f>
        <v>0</v>
      </c>
      <c r="E104" s="359"/>
      <c r="F104" s="350"/>
      <c r="G104" s="350"/>
      <c r="H104" s="350"/>
      <c r="I104" s="352"/>
      <c r="J104" s="134">
        <f>'01-Mapa de riesgo'!Y104:Y104</f>
        <v>0</v>
      </c>
      <c r="K104" s="355"/>
      <c r="L104" s="346"/>
      <c r="M104" s="347"/>
      <c r="N104" s="348"/>
      <c r="O104" s="139"/>
      <c r="P104" s="346"/>
      <c r="Q104" s="347"/>
      <c r="R104" s="348"/>
      <c r="S104" s="31"/>
    </row>
    <row r="105" spans="1:19" ht="65.099999999999994" customHeight="1" thickBot="1" x14ac:dyDescent="0.25">
      <c r="A105" s="356">
        <v>33</v>
      </c>
      <c r="B105" s="268" t="str">
        <f>'01-Mapa de riesgo'!B105:B107</f>
        <v>RECURSOS_INFORMÁTICOS_EDUCATIVOS</v>
      </c>
      <c r="C105" s="122" t="str">
        <f>'01-Mapa de riesgo'!D105</f>
        <v>Tecnologías</v>
      </c>
      <c r="D105" s="121" t="str">
        <f>'01-Mapa de riesgo'!E105</f>
        <v>Vulnerabilidades en sistemas operativos y servicios desarrollados por terceros</v>
      </c>
      <c r="E105" s="358" t="str">
        <f>'01-Mapa de riesgo'!F105:F107</f>
        <v>Tecnológico</v>
      </c>
      <c r="F105" s="349" t="str">
        <f>'01-Mapa de riesgo'!G105:G107</f>
        <v>Intrusión a equipos y servicios de red</v>
      </c>
      <c r="G105" s="349" t="str">
        <f>'01-Mapa de riesgo'!H105:H107</f>
        <v>Acceso no autorizado a servidores,  servicios y equipos de conectividad bajo la gestión de la Administración de la Red.</v>
      </c>
      <c r="H105" s="349" t="str">
        <f>'01-Mapa de riesgo'!I105:I107</f>
        <v>Cambio de configuraciones que afecten el buen funcionamiento de equipos y servicios.
Robo, sabotaje o cambios de información.</v>
      </c>
      <c r="I105" s="351" t="str">
        <f>'01-Mapa de riesgo'!V105:V107</f>
        <v>MODERADO</v>
      </c>
      <c r="J105" s="134" t="str">
        <f>'01-Mapa de riesgo'!Y105:Y105</f>
        <v>REDUCIR</v>
      </c>
      <c r="K105" s="353" t="str">
        <f t="shared" si="4"/>
        <v>Si el proceso lo requiere</v>
      </c>
      <c r="L105" s="346"/>
      <c r="M105" s="347"/>
      <c r="N105" s="348"/>
      <c r="O105" s="139"/>
      <c r="P105" s="346"/>
      <c r="Q105" s="347"/>
      <c r="R105" s="348"/>
      <c r="S105" s="31"/>
    </row>
    <row r="106" spans="1:19" ht="65.099999999999994" customHeight="1" thickBot="1" x14ac:dyDescent="0.25">
      <c r="A106" s="356"/>
      <c r="B106" s="269"/>
      <c r="C106" s="122" t="str">
        <f>'01-Mapa de riesgo'!D106</f>
        <v>Infraestructura</v>
      </c>
      <c r="D106" s="121" t="str">
        <f>'01-Mapa de riesgo'!E106</f>
        <v>Falta de equipos adecuados para la seguridad en la red</v>
      </c>
      <c r="E106" s="358"/>
      <c r="F106" s="349"/>
      <c r="G106" s="349"/>
      <c r="H106" s="349"/>
      <c r="I106" s="351"/>
      <c r="J106" s="134" t="str">
        <f>'01-Mapa de riesgo'!Y106:Y106</f>
        <v>REDUCIR</v>
      </c>
      <c r="K106" s="354"/>
      <c r="L106" s="346"/>
      <c r="M106" s="347"/>
      <c r="N106" s="348"/>
      <c r="O106" s="139"/>
      <c r="P106" s="346"/>
      <c r="Q106" s="347"/>
      <c r="R106" s="348"/>
      <c r="S106" s="31"/>
    </row>
    <row r="107" spans="1:19" ht="65.099999999999994" customHeight="1" thickBot="1" x14ac:dyDescent="0.25">
      <c r="A107" s="357"/>
      <c r="B107" s="289"/>
      <c r="C107" s="122" t="str">
        <f>'01-Mapa de riesgo'!D107</f>
        <v>Procedimientos y reglamentación</v>
      </c>
      <c r="D107" s="121" t="str">
        <f>'01-Mapa de riesgo'!E107</f>
        <v>Contraseñas y usuarios por defecto, Contraseñas débiles.
Errores en configuraciones.
Uso de protocolos inseguros.</v>
      </c>
      <c r="E107" s="359"/>
      <c r="F107" s="350"/>
      <c r="G107" s="350"/>
      <c r="H107" s="350"/>
      <c r="I107" s="352"/>
      <c r="J107" s="134" t="str">
        <f>'01-Mapa de riesgo'!Y107:Y107</f>
        <v>REDUCIR</v>
      </c>
      <c r="K107" s="355"/>
      <c r="L107" s="346"/>
      <c r="M107" s="347"/>
      <c r="N107" s="348"/>
      <c r="O107" s="139"/>
      <c r="P107" s="346"/>
      <c r="Q107" s="347"/>
      <c r="R107" s="348"/>
      <c r="S107" s="31"/>
    </row>
  </sheetData>
  <sheetProtection algorithmName="SHA-512" hashValue="EfWE1MrVDfUEXCrOwmeUol28R9XVh+mHbln80MjjdWRazw5s9cpn6wA61enf4ekKRYCDuT0FRfYaE8ErydMhgA==" saltValue="lD6hxLSstKukXQ4b0ip0SA==" spinCount="100000" sheet="1" formatRows="0" insertRows="0" deleteRows="0" selectLockedCells="1"/>
  <mergeCells count="480">
    <mergeCell ref="L15:N15"/>
    <mergeCell ref="L16:N16"/>
    <mergeCell ref="P12:R12"/>
    <mergeCell ref="I24:I26"/>
    <mergeCell ref="L26:N26"/>
    <mergeCell ref="B24:B26"/>
    <mergeCell ref="P7:R8"/>
    <mergeCell ref="K21:K23"/>
    <mergeCell ref="K24:K26"/>
    <mergeCell ref="H18:H20"/>
    <mergeCell ref="I18:I20"/>
    <mergeCell ref="I21:I23"/>
    <mergeCell ref="I12:I14"/>
    <mergeCell ref="I15:I17"/>
    <mergeCell ref="H21:H23"/>
    <mergeCell ref="H12:H14"/>
    <mergeCell ref="I9:I11"/>
    <mergeCell ref="K9:K11"/>
    <mergeCell ref="P9:R9"/>
    <mergeCell ref="P10:R10"/>
    <mergeCell ref="P11:R11"/>
    <mergeCell ref="L18:N18"/>
    <mergeCell ref="H15:H17"/>
    <mergeCell ref="H9:H11"/>
    <mergeCell ref="K12:K14"/>
    <mergeCell ref="K15:K17"/>
    <mergeCell ref="K18:K20"/>
    <mergeCell ref="E9:E11"/>
    <mergeCell ref="F9:F11"/>
    <mergeCell ref="G9:G11"/>
    <mergeCell ref="A12:A14"/>
    <mergeCell ref="E12:E14"/>
    <mergeCell ref="F12:F14"/>
    <mergeCell ref="G12:G14"/>
    <mergeCell ref="A15:A17"/>
    <mergeCell ref="E15:E17"/>
    <mergeCell ref="F15:F17"/>
    <mergeCell ref="G15:G17"/>
    <mergeCell ref="B9:B11"/>
    <mergeCell ref="B12:B14"/>
    <mergeCell ref="B15:B17"/>
    <mergeCell ref="S7:S8"/>
    <mergeCell ref="L9:N9"/>
    <mergeCell ref="L10:N10"/>
    <mergeCell ref="L11:N11"/>
    <mergeCell ref="L12:N12"/>
    <mergeCell ref="L13:N13"/>
    <mergeCell ref="L14:N14"/>
    <mergeCell ref="E2:N2"/>
    <mergeCell ref="E3:N3"/>
    <mergeCell ref="E4:N4"/>
    <mergeCell ref="J7:J8"/>
    <mergeCell ref="L7:N8"/>
    <mergeCell ref="A5:E5"/>
    <mergeCell ref="A7:A8"/>
    <mergeCell ref="O7:O8"/>
    <mergeCell ref="I7:I8"/>
    <mergeCell ref="K7:K8"/>
    <mergeCell ref="J5:O5"/>
    <mergeCell ref="G5:I5"/>
    <mergeCell ref="J6:Q6"/>
    <mergeCell ref="A6:I6"/>
    <mergeCell ref="Q5:S5"/>
    <mergeCell ref="B7:H7"/>
    <mergeCell ref="A9:A11"/>
    <mergeCell ref="P13:R13"/>
    <mergeCell ref="P14:R14"/>
    <mergeCell ref="P15:R15"/>
    <mergeCell ref="P26:R26"/>
    <mergeCell ref="P17:R17"/>
    <mergeCell ref="P18:R18"/>
    <mergeCell ref="P19:R19"/>
    <mergeCell ref="P20:R20"/>
    <mergeCell ref="P21:R21"/>
    <mergeCell ref="P16:R16"/>
    <mergeCell ref="P24:R24"/>
    <mergeCell ref="P25:R25"/>
    <mergeCell ref="L20:N20"/>
    <mergeCell ref="L21:N21"/>
    <mergeCell ref="L22:N22"/>
    <mergeCell ref="L23:N23"/>
    <mergeCell ref="L17:N17"/>
    <mergeCell ref="P22:R22"/>
    <mergeCell ref="P23:R23"/>
    <mergeCell ref="L24:N24"/>
    <mergeCell ref="L25:N25"/>
    <mergeCell ref="A30:A32"/>
    <mergeCell ref="A33:A35"/>
    <mergeCell ref="A36:A38"/>
    <mergeCell ref="A39:A41"/>
    <mergeCell ref="A42:A44"/>
    <mergeCell ref="A45:A47"/>
    <mergeCell ref="A48:A50"/>
    <mergeCell ref="A51:A53"/>
    <mergeCell ref="L19:N19"/>
    <mergeCell ref="A18:A20"/>
    <mergeCell ref="E18:E20"/>
    <mergeCell ref="F18:F20"/>
    <mergeCell ref="G18:G20"/>
    <mergeCell ref="A21:A23"/>
    <mergeCell ref="E21:E23"/>
    <mergeCell ref="F21:F23"/>
    <mergeCell ref="G21:G23"/>
    <mergeCell ref="B18:B20"/>
    <mergeCell ref="B21:B23"/>
    <mergeCell ref="A24:A26"/>
    <mergeCell ref="E24:E26"/>
    <mergeCell ref="F24:F26"/>
    <mergeCell ref="G24:G26"/>
    <mergeCell ref="H24:H26"/>
    <mergeCell ref="A54:A56"/>
    <mergeCell ref="A57:A59"/>
    <mergeCell ref="A60:A62"/>
    <mergeCell ref="A63:A65"/>
    <mergeCell ref="A66:A68"/>
    <mergeCell ref="A69:A71"/>
    <mergeCell ref="A72:A74"/>
    <mergeCell ref="B27:B29"/>
    <mergeCell ref="B30:B32"/>
    <mergeCell ref="B33:B35"/>
    <mergeCell ref="B36:B38"/>
    <mergeCell ref="B39:B41"/>
    <mergeCell ref="B42:B44"/>
    <mergeCell ref="B45:B47"/>
    <mergeCell ref="B48:B50"/>
    <mergeCell ref="B51:B53"/>
    <mergeCell ref="B54:B56"/>
    <mergeCell ref="B57:B59"/>
    <mergeCell ref="B60:B62"/>
    <mergeCell ref="B63:B65"/>
    <mergeCell ref="B66:B68"/>
    <mergeCell ref="B69:B71"/>
    <mergeCell ref="B72:B74"/>
    <mergeCell ref="A27:A29"/>
    <mergeCell ref="E57:E59"/>
    <mergeCell ref="E60:E62"/>
    <mergeCell ref="E63:E65"/>
    <mergeCell ref="E66:E68"/>
    <mergeCell ref="E69:E71"/>
    <mergeCell ref="E72:E74"/>
    <mergeCell ref="F27:F29"/>
    <mergeCell ref="F30:F32"/>
    <mergeCell ref="F33:F35"/>
    <mergeCell ref="F36:F38"/>
    <mergeCell ref="F39:F41"/>
    <mergeCell ref="F42:F44"/>
    <mergeCell ref="F45:F47"/>
    <mergeCell ref="F48:F50"/>
    <mergeCell ref="F51:F53"/>
    <mergeCell ref="F54:F56"/>
    <mergeCell ref="F57:F59"/>
    <mergeCell ref="F60:F62"/>
    <mergeCell ref="F63:F65"/>
    <mergeCell ref="F66:F68"/>
    <mergeCell ref="F69:F71"/>
    <mergeCell ref="F72:F74"/>
    <mergeCell ref="E27:E29"/>
    <mergeCell ref="E30:E32"/>
    <mergeCell ref="G33:G35"/>
    <mergeCell ref="G36:G38"/>
    <mergeCell ref="G39:G41"/>
    <mergeCell ref="G42:G44"/>
    <mergeCell ref="G45:G47"/>
    <mergeCell ref="G48:G50"/>
    <mergeCell ref="G51:G53"/>
    <mergeCell ref="E54:E56"/>
    <mergeCell ref="E33:E35"/>
    <mergeCell ref="E36:E38"/>
    <mergeCell ref="E39:E41"/>
    <mergeCell ref="E42:E44"/>
    <mergeCell ref="E45:E47"/>
    <mergeCell ref="E48:E50"/>
    <mergeCell ref="E51:E53"/>
    <mergeCell ref="G54:G56"/>
    <mergeCell ref="G57:G59"/>
    <mergeCell ref="G60:G62"/>
    <mergeCell ref="G63:G65"/>
    <mergeCell ref="G66:G68"/>
    <mergeCell ref="G69:G71"/>
    <mergeCell ref="G72:G74"/>
    <mergeCell ref="H27:H29"/>
    <mergeCell ref="H30:H32"/>
    <mergeCell ref="H33:H35"/>
    <mergeCell ref="H36:H38"/>
    <mergeCell ref="H39:H41"/>
    <mergeCell ref="H42:H44"/>
    <mergeCell ref="H45:H47"/>
    <mergeCell ref="H48:H50"/>
    <mergeCell ref="H51:H53"/>
    <mergeCell ref="H54:H56"/>
    <mergeCell ref="H57:H59"/>
    <mergeCell ref="H60:H62"/>
    <mergeCell ref="H63:H65"/>
    <mergeCell ref="H66:H68"/>
    <mergeCell ref="H69:H71"/>
    <mergeCell ref="H72:H74"/>
    <mergeCell ref="G27:G29"/>
    <mergeCell ref="G30:G32"/>
    <mergeCell ref="I27:I29"/>
    <mergeCell ref="I30:I32"/>
    <mergeCell ref="I33:I35"/>
    <mergeCell ref="I36:I38"/>
    <mergeCell ref="I39:I41"/>
    <mergeCell ref="I42:I44"/>
    <mergeCell ref="I45:I47"/>
    <mergeCell ref="I48:I50"/>
    <mergeCell ref="I51:I53"/>
    <mergeCell ref="K54:K56"/>
    <mergeCell ref="K57:K59"/>
    <mergeCell ref="K60:K62"/>
    <mergeCell ref="K63:K65"/>
    <mergeCell ref="K66:K68"/>
    <mergeCell ref="K69:K71"/>
    <mergeCell ref="K72:K74"/>
    <mergeCell ref="I54:I56"/>
    <mergeCell ref="I57:I59"/>
    <mergeCell ref="I60:I62"/>
    <mergeCell ref="I63:I65"/>
    <mergeCell ref="I66:I68"/>
    <mergeCell ref="I69:I71"/>
    <mergeCell ref="I72:I74"/>
    <mergeCell ref="K27:K29"/>
    <mergeCell ref="K30:K32"/>
    <mergeCell ref="K33:K35"/>
    <mergeCell ref="K36:K38"/>
    <mergeCell ref="K39:K41"/>
    <mergeCell ref="K42:K44"/>
    <mergeCell ref="K45:K47"/>
    <mergeCell ref="K48:K50"/>
    <mergeCell ref="K51:K53"/>
    <mergeCell ref="L27:N27"/>
    <mergeCell ref="L28:N28"/>
    <mergeCell ref="L29:N29"/>
    <mergeCell ref="L30:N30"/>
    <mergeCell ref="L31:N31"/>
    <mergeCell ref="L32:N32"/>
    <mergeCell ref="L33:N33"/>
    <mergeCell ref="L34:N34"/>
    <mergeCell ref="L35:N35"/>
    <mergeCell ref="L36:N36"/>
    <mergeCell ref="L37:N37"/>
    <mergeCell ref="L38:N38"/>
    <mergeCell ref="L39:N39"/>
    <mergeCell ref="L40:N40"/>
    <mergeCell ref="L41:N41"/>
    <mergeCell ref="L42:N42"/>
    <mergeCell ref="L43:N43"/>
    <mergeCell ref="L44:N44"/>
    <mergeCell ref="L45:N45"/>
    <mergeCell ref="L46:N46"/>
    <mergeCell ref="L47:N47"/>
    <mergeCell ref="L48:N48"/>
    <mergeCell ref="L49:N49"/>
    <mergeCell ref="L50:N50"/>
    <mergeCell ref="L51:N51"/>
    <mergeCell ref="L52:N52"/>
    <mergeCell ref="L53:N53"/>
    <mergeCell ref="L54:N54"/>
    <mergeCell ref="L55:N55"/>
    <mergeCell ref="L56:N56"/>
    <mergeCell ref="L57:N57"/>
    <mergeCell ref="L58:N58"/>
    <mergeCell ref="L59:N59"/>
    <mergeCell ref="L60:N60"/>
    <mergeCell ref="L61:N61"/>
    <mergeCell ref="L62:N62"/>
    <mergeCell ref="L63:N63"/>
    <mergeCell ref="L64:N64"/>
    <mergeCell ref="L65:N65"/>
    <mergeCell ref="L66:N66"/>
    <mergeCell ref="L67:N67"/>
    <mergeCell ref="L68:N68"/>
    <mergeCell ref="L69:N69"/>
    <mergeCell ref="L70:N70"/>
    <mergeCell ref="L71:N71"/>
    <mergeCell ref="L72:N72"/>
    <mergeCell ref="L73:N73"/>
    <mergeCell ref="L74:N74"/>
    <mergeCell ref="P27:R27"/>
    <mergeCell ref="P28:R28"/>
    <mergeCell ref="P29:R29"/>
    <mergeCell ref="P30:R30"/>
    <mergeCell ref="P31:R31"/>
    <mergeCell ref="P32:R32"/>
    <mergeCell ref="P33:R33"/>
    <mergeCell ref="P34:R34"/>
    <mergeCell ref="P35:R35"/>
    <mergeCell ref="P36:R36"/>
    <mergeCell ref="P37:R37"/>
    <mergeCell ref="P38:R38"/>
    <mergeCell ref="P39:R39"/>
    <mergeCell ref="P40:R40"/>
    <mergeCell ref="P41:R41"/>
    <mergeCell ref="P42:R42"/>
    <mergeCell ref="P43:R43"/>
    <mergeCell ref="P44:R44"/>
    <mergeCell ref="P45:R45"/>
    <mergeCell ref="P46:R46"/>
    <mergeCell ref="P47:R47"/>
    <mergeCell ref="P48:R48"/>
    <mergeCell ref="P49:R49"/>
    <mergeCell ref="P50:R50"/>
    <mergeCell ref="P51:R51"/>
    <mergeCell ref="P52:R52"/>
    <mergeCell ref="P53:R53"/>
    <mergeCell ref="P54:R54"/>
    <mergeCell ref="P55:R55"/>
    <mergeCell ref="P56:R56"/>
    <mergeCell ref="P57:R57"/>
    <mergeCell ref="P58:R58"/>
    <mergeCell ref="P59:R59"/>
    <mergeCell ref="P60:R60"/>
    <mergeCell ref="P61:R61"/>
    <mergeCell ref="P62:R62"/>
    <mergeCell ref="P63:R63"/>
    <mergeCell ref="P64:R64"/>
    <mergeCell ref="P65:R65"/>
    <mergeCell ref="P66:R66"/>
    <mergeCell ref="P67:R67"/>
    <mergeCell ref="P68:R68"/>
    <mergeCell ref="P69:R69"/>
    <mergeCell ref="P70:R70"/>
    <mergeCell ref="P71:R71"/>
    <mergeCell ref="P72:R72"/>
    <mergeCell ref="P73:R73"/>
    <mergeCell ref="P74:R74"/>
    <mergeCell ref="B75:B77"/>
    <mergeCell ref="B78:B80"/>
    <mergeCell ref="B81:B83"/>
    <mergeCell ref="B84:B86"/>
    <mergeCell ref="B87:B89"/>
    <mergeCell ref="B90:B92"/>
    <mergeCell ref="B93:B95"/>
    <mergeCell ref="B96:B98"/>
    <mergeCell ref="B99:B101"/>
    <mergeCell ref="A75:A77"/>
    <mergeCell ref="A78:A80"/>
    <mergeCell ref="A81:A83"/>
    <mergeCell ref="A84:A86"/>
    <mergeCell ref="A87:A89"/>
    <mergeCell ref="A90:A92"/>
    <mergeCell ref="A93:A95"/>
    <mergeCell ref="A96:A98"/>
    <mergeCell ref="A99:A101"/>
    <mergeCell ref="F75:F77"/>
    <mergeCell ref="F78:F80"/>
    <mergeCell ref="F81:F83"/>
    <mergeCell ref="F84:F86"/>
    <mergeCell ref="F87:F89"/>
    <mergeCell ref="F90:F92"/>
    <mergeCell ref="F93:F95"/>
    <mergeCell ref="F96:F98"/>
    <mergeCell ref="F99:F101"/>
    <mergeCell ref="E75:E77"/>
    <mergeCell ref="E78:E80"/>
    <mergeCell ref="E81:E83"/>
    <mergeCell ref="E84:E86"/>
    <mergeCell ref="E87:E89"/>
    <mergeCell ref="E90:E92"/>
    <mergeCell ref="E93:E95"/>
    <mergeCell ref="E96:E98"/>
    <mergeCell ref="E99:E101"/>
    <mergeCell ref="H75:H77"/>
    <mergeCell ref="H78:H80"/>
    <mergeCell ref="H81:H83"/>
    <mergeCell ref="H84:H86"/>
    <mergeCell ref="H87:H89"/>
    <mergeCell ref="H90:H92"/>
    <mergeCell ref="H93:H95"/>
    <mergeCell ref="H96:H98"/>
    <mergeCell ref="H99:H101"/>
    <mergeCell ref="G75:G77"/>
    <mergeCell ref="G78:G80"/>
    <mergeCell ref="G81:G83"/>
    <mergeCell ref="G84:G86"/>
    <mergeCell ref="G87:G89"/>
    <mergeCell ref="G90:G92"/>
    <mergeCell ref="G93:G95"/>
    <mergeCell ref="G96:G98"/>
    <mergeCell ref="G99:G101"/>
    <mergeCell ref="K75:K77"/>
    <mergeCell ref="K78:K80"/>
    <mergeCell ref="K81:K83"/>
    <mergeCell ref="K84:K86"/>
    <mergeCell ref="K87:K89"/>
    <mergeCell ref="K90:K92"/>
    <mergeCell ref="K93:K95"/>
    <mergeCell ref="K96:K98"/>
    <mergeCell ref="K99:K101"/>
    <mergeCell ref="I75:I77"/>
    <mergeCell ref="I78:I80"/>
    <mergeCell ref="I81:I83"/>
    <mergeCell ref="I84:I86"/>
    <mergeCell ref="I87:I89"/>
    <mergeCell ref="I90:I92"/>
    <mergeCell ref="I93:I95"/>
    <mergeCell ref="I96:I98"/>
    <mergeCell ref="I99:I101"/>
    <mergeCell ref="L75:N75"/>
    <mergeCell ref="L76:N76"/>
    <mergeCell ref="L77:N77"/>
    <mergeCell ref="L78:N78"/>
    <mergeCell ref="L79:N79"/>
    <mergeCell ref="L80:N80"/>
    <mergeCell ref="L81:N81"/>
    <mergeCell ref="L82:N82"/>
    <mergeCell ref="L83:N83"/>
    <mergeCell ref="L95:N95"/>
    <mergeCell ref="L96:N96"/>
    <mergeCell ref="L97:N97"/>
    <mergeCell ref="L98:N98"/>
    <mergeCell ref="L99:N99"/>
    <mergeCell ref="L100:N100"/>
    <mergeCell ref="L101:N101"/>
    <mergeCell ref="L84:N84"/>
    <mergeCell ref="L85:N85"/>
    <mergeCell ref="L86:N86"/>
    <mergeCell ref="L87:N87"/>
    <mergeCell ref="L88:N88"/>
    <mergeCell ref="L89:N89"/>
    <mergeCell ref="L90:N90"/>
    <mergeCell ref="L91:N91"/>
    <mergeCell ref="L92:N92"/>
    <mergeCell ref="P75:R75"/>
    <mergeCell ref="P76:R76"/>
    <mergeCell ref="P77:R77"/>
    <mergeCell ref="P78:R78"/>
    <mergeCell ref="P79:R79"/>
    <mergeCell ref="P80:R80"/>
    <mergeCell ref="P81:R81"/>
    <mergeCell ref="P82:R82"/>
    <mergeCell ref="P83:R83"/>
    <mergeCell ref="P84:R84"/>
    <mergeCell ref="P85:R85"/>
    <mergeCell ref="P86:R86"/>
    <mergeCell ref="P87:R87"/>
    <mergeCell ref="P88:R88"/>
    <mergeCell ref="P89:R89"/>
    <mergeCell ref="P90:R90"/>
    <mergeCell ref="L93:N93"/>
    <mergeCell ref="L94:N94"/>
    <mergeCell ref="P100:R100"/>
    <mergeCell ref="P101:R101"/>
    <mergeCell ref="P91:R91"/>
    <mergeCell ref="P92:R92"/>
    <mergeCell ref="P93:R93"/>
    <mergeCell ref="P94:R94"/>
    <mergeCell ref="P95:R95"/>
    <mergeCell ref="P96:R96"/>
    <mergeCell ref="P97:R97"/>
    <mergeCell ref="P98:R98"/>
    <mergeCell ref="P99:R99"/>
    <mergeCell ref="A102:A104"/>
    <mergeCell ref="A105:A107"/>
    <mergeCell ref="B102:B104"/>
    <mergeCell ref="B105:B107"/>
    <mergeCell ref="E102:E104"/>
    <mergeCell ref="E105:E107"/>
    <mergeCell ref="F102:F104"/>
    <mergeCell ref="F105:F107"/>
    <mergeCell ref="G102:G104"/>
    <mergeCell ref="G105:G107"/>
    <mergeCell ref="P102:R102"/>
    <mergeCell ref="P103:R103"/>
    <mergeCell ref="P104:R104"/>
    <mergeCell ref="P105:R105"/>
    <mergeCell ref="P106:R106"/>
    <mergeCell ref="P107:R107"/>
    <mergeCell ref="H102:H104"/>
    <mergeCell ref="H105:H107"/>
    <mergeCell ref="I102:I104"/>
    <mergeCell ref="I105:I107"/>
    <mergeCell ref="K102:K104"/>
    <mergeCell ref="K105:K107"/>
    <mergeCell ref="L102:N102"/>
    <mergeCell ref="L103:N103"/>
    <mergeCell ref="L104:N104"/>
    <mergeCell ref="L105:N105"/>
    <mergeCell ref="L106:N106"/>
    <mergeCell ref="L107:N107"/>
  </mergeCells>
  <phoneticPr fontId="4" type="noConversion"/>
  <conditionalFormatting sqref="I9:I107">
    <cfRule type="cellIs" dxfId="50" priority="22" stopIfTrue="1" operator="equal">
      <formula>"GRAVE"</formula>
    </cfRule>
    <cfRule type="cellIs" dxfId="49" priority="23" stopIfTrue="1" operator="equal">
      <formula>"MODERADO"</formula>
    </cfRule>
    <cfRule type="cellIs" dxfId="48" priority="24" stopIfTrue="1" operator="equal">
      <formula>"LEVE"</formula>
    </cfRule>
  </conditionalFormatting>
  <conditionalFormatting sqref="K9:K107">
    <cfRule type="containsText" dxfId="47" priority="2" operator="containsText" text="Si el proceso lo requiere">
      <formula>NOT(ISERROR(SEARCH("Si el proceso lo requiere",K9)))</formula>
    </cfRule>
    <cfRule type="containsText" dxfId="46" priority="4" operator="containsText" text="Debe formularse">
      <formula>NOT(ISERROR(SEARCH("Debe formularse",K9)))</formula>
    </cfRule>
  </conditionalFormatting>
  <conditionalFormatting sqref="K15:K17">
    <cfRule type="containsText" dxfId="45" priority="3" operator="containsText" text="SI el proceso lo requiere">
      <formula>NOT(ISERROR(SEARCH("SI el proceso lo requiere",K15)))</formula>
    </cfRule>
  </conditionalFormatting>
  <conditionalFormatting sqref="K9:K107">
    <cfRule type="cellIs" dxfId="44" priority="1" operator="equal">
      <formula>"NO"</formula>
    </cfRule>
  </conditionalFormatting>
  <dataValidations xWindow="1495" yWindow="722" count="6">
    <dataValidation type="date" operator="greaterThan" allowBlank="1" showInputMessage="1" showErrorMessage="1" errorTitle="INTRODUZCA FECHA" error="DD/MM/AA" promptTitle="FECHA DE ELABORACIÓN" prompt="Ingrese la fecha en la cual elabora el plan de manejo de riesgos" sqref="R3">
      <formula1>#REF!</formula1>
    </dataValidation>
    <dataValidation allowBlank="1" showInputMessage="1" showErrorMessage="1" promptTitle="TRATAMIENTO DEL RIESGO" prompt="Defina el tratamiento a dar el riesgo" sqref="J9:J107"/>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L9:M107 N11:N107"/>
    <dataValidation allowBlank="1" showInputMessage="1" showErrorMessage="1" promptTitle="Responsable Contingencia" prompt="Establezca quien es el responsable que lidera la acción de contingencia." sqref="S9:S10 Q10:Q107 O9:P107"/>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R10:R11"/>
    <dataValidation allowBlank="1" showInputMessage="1" showErrorMessage="1" promptTitle="Responable de recuperación" prompt="Establezca quien es el responsable de liderar la accción de recuperación." sqref="S1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556"/>
  <sheetViews>
    <sheetView tabSelected="1" zoomScale="84" zoomScaleNormal="84" workbookViewId="0">
      <pane xSplit="4" ySplit="8" topLeftCell="T75" activePane="bottomRight" state="frozen"/>
      <selection pane="topRight" activeCell="E1" sqref="E1"/>
      <selection pane="bottomLeft" activeCell="A9" sqref="A9"/>
      <selection pane="bottomRight" activeCell="Z75" sqref="Z75:Z77"/>
    </sheetView>
  </sheetViews>
  <sheetFormatPr baseColWidth="10" defaultColWidth="11.42578125" defaultRowHeight="12.75" x14ac:dyDescent="0.2"/>
  <cols>
    <col min="1" max="1" width="5.28515625" style="1" customWidth="1"/>
    <col min="2" max="2" width="25.28515625" style="1" customWidth="1"/>
    <col min="3" max="3" width="12" style="219" customWidth="1"/>
    <col min="4" max="4" width="24.7109375" style="219" customWidth="1"/>
    <col min="5" max="6" width="32.42578125" style="219" customWidth="1"/>
    <col min="7" max="7" width="24.7109375" style="219" customWidth="1"/>
    <col min="8" max="8" width="14.5703125" style="219" customWidth="1"/>
    <col min="9" max="9" width="18" style="1" customWidth="1"/>
    <col min="10" max="11" width="12.42578125" style="1" customWidth="1"/>
    <col min="12" max="12" width="13.42578125" style="1" customWidth="1"/>
    <col min="13" max="14" width="35.7109375" style="1" customWidth="1"/>
    <col min="15" max="15" width="14.42578125" style="1" customWidth="1"/>
    <col min="16" max="16" width="9.7109375" style="1" customWidth="1"/>
    <col min="17" max="17" width="35.7109375" style="1" customWidth="1"/>
    <col min="18" max="18" width="9.28515625" style="1" customWidth="1"/>
    <col min="19" max="19" width="18.7109375" style="1" customWidth="1"/>
    <col min="20" max="20" width="20.28515625" style="1" customWidth="1"/>
    <col min="21" max="21" width="23.42578125" style="1" customWidth="1"/>
    <col min="22" max="22" width="14.140625" style="1" customWidth="1"/>
    <col min="23" max="23" width="22.7109375" style="1" customWidth="1"/>
    <col min="24" max="24" width="18.7109375" style="1" customWidth="1"/>
    <col min="25" max="25" width="23.140625" style="1" customWidth="1"/>
    <col min="26" max="26" width="16.42578125" style="1" customWidth="1"/>
    <col min="27" max="16384" width="11.42578125" style="1"/>
  </cols>
  <sheetData>
    <row r="1" spans="1:26" s="5" customFormat="1" ht="19.5" customHeight="1" x14ac:dyDescent="0.2">
      <c r="A1" s="232"/>
      <c r="B1" s="233"/>
      <c r="C1" s="428"/>
      <c r="D1" s="428"/>
      <c r="E1" s="428"/>
      <c r="F1" s="428"/>
      <c r="G1" s="428"/>
      <c r="H1" s="428"/>
      <c r="I1" s="428"/>
      <c r="J1" s="428"/>
      <c r="K1" s="428"/>
      <c r="L1" s="428"/>
      <c r="M1" s="428"/>
      <c r="N1" s="428"/>
      <c r="O1" s="428"/>
      <c r="P1" s="428"/>
      <c r="Q1" s="428"/>
      <c r="R1" s="428"/>
      <c r="S1" s="428"/>
      <c r="T1" s="428"/>
      <c r="U1" s="428"/>
      <c r="V1" s="428"/>
      <c r="W1" s="428"/>
      <c r="X1" s="428"/>
      <c r="Y1" s="234" t="s">
        <v>9</v>
      </c>
      <c r="Z1" s="235" t="s">
        <v>425</v>
      </c>
    </row>
    <row r="2" spans="1:26" s="5" customFormat="1" ht="18.75" customHeight="1" x14ac:dyDescent="0.2">
      <c r="A2" s="236"/>
      <c r="B2" s="231"/>
      <c r="C2" s="367" t="s">
        <v>59</v>
      </c>
      <c r="D2" s="367"/>
      <c r="E2" s="367"/>
      <c r="F2" s="367"/>
      <c r="G2" s="367"/>
      <c r="H2" s="367"/>
      <c r="I2" s="367"/>
      <c r="J2" s="367"/>
      <c r="K2" s="367"/>
      <c r="L2" s="367"/>
      <c r="M2" s="367"/>
      <c r="N2" s="367"/>
      <c r="O2" s="367"/>
      <c r="P2" s="367"/>
      <c r="Q2" s="367"/>
      <c r="R2" s="367"/>
      <c r="S2" s="367"/>
      <c r="T2" s="367"/>
      <c r="U2" s="367"/>
      <c r="V2" s="367"/>
      <c r="W2" s="367"/>
      <c r="X2" s="367"/>
      <c r="Y2" s="230" t="s">
        <v>10</v>
      </c>
      <c r="Z2" s="237">
        <v>1</v>
      </c>
    </row>
    <row r="3" spans="1:26" s="5" customFormat="1" ht="18.75" customHeight="1" x14ac:dyDescent="0.2">
      <c r="A3" s="236"/>
      <c r="B3" s="231"/>
      <c r="C3" s="367" t="s">
        <v>426</v>
      </c>
      <c r="D3" s="367"/>
      <c r="E3" s="367"/>
      <c r="F3" s="367"/>
      <c r="G3" s="367"/>
      <c r="H3" s="367"/>
      <c r="I3" s="367"/>
      <c r="J3" s="367"/>
      <c r="K3" s="367"/>
      <c r="L3" s="367"/>
      <c r="M3" s="367"/>
      <c r="N3" s="367"/>
      <c r="O3" s="367"/>
      <c r="P3" s="367"/>
      <c r="Q3" s="367"/>
      <c r="R3" s="367"/>
      <c r="S3" s="367"/>
      <c r="T3" s="367"/>
      <c r="U3" s="367"/>
      <c r="V3" s="367"/>
      <c r="W3" s="367"/>
      <c r="X3" s="367"/>
      <c r="Y3" s="230" t="s">
        <v>11</v>
      </c>
      <c r="Z3" s="238" t="s">
        <v>416</v>
      </c>
    </row>
    <row r="4" spans="1:26" s="5" customFormat="1" ht="18.75" customHeight="1" thickBot="1" x14ac:dyDescent="0.25">
      <c r="A4" s="236"/>
      <c r="B4" s="231"/>
      <c r="C4" s="429"/>
      <c r="D4" s="429"/>
      <c r="E4" s="429"/>
      <c r="F4" s="429"/>
      <c r="G4" s="429"/>
      <c r="H4" s="429"/>
      <c r="I4" s="429"/>
      <c r="J4" s="429"/>
      <c r="K4" s="429"/>
      <c r="L4" s="429"/>
      <c r="M4" s="429"/>
      <c r="N4" s="429"/>
      <c r="O4" s="429"/>
      <c r="P4" s="429"/>
      <c r="Q4" s="429"/>
      <c r="R4" s="429"/>
      <c r="S4" s="429"/>
      <c r="T4" s="429"/>
      <c r="U4" s="429"/>
      <c r="V4" s="429"/>
      <c r="W4" s="429"/>
      <c r="X4" s="429"/>
      <c r="Y4" s="239" t="s">
        <v>56</v>
      </c>
      <c r="Z4" s="240" t="s">
        <v>12</v>
      </c>
    </row>
    <row r="5" spans="1:26" ht="29.25" customHeight="1" thickBot="1" x14ac:dyDescent="0.25">
      <c r="A5" s="435" t="str">
        <f>'[1]01-Mapa de riesgo'!A5:G5</f>
        <v>TIPO DE MAPA</v>
      </c>
      <c r="B5" s="436"/>
      <c r="C5" s="430" t="str">
        <f>'[1]01-Mapa de riesgo'!G5</f>
        <v>PROCESOS</v>
      </c>
      <c r="D5" s="430"/>
      <c r="E5" s="241" t="str">
        <f>'[1]01-Mapa de riesgo'!H5</f>
        <v>PROCESO /OBJETIVO PDI</v>
      </c>
      <c r="F5" s="430" t="str">
        <f>'01-Mapa de riesgo'!I5</f>
        <v>ADMINISTRACIÓN_INSTITUCIONAL</v>
      </c>
      <c r="G5" s="430"/>
      <c r="H5" s="430"/>
      <c r="I5" s="430"/>
      <c r="J5" s="430"/>
      <c r="K5" s="430"/>
      <c r="L5" s="430"/>
      <c r="M5" s="430"/>
      <c r="N5" s="430"/>
      <c r="O5" s="430"/>
      <c r="P5" s="431" t="s">
        <v>427</v>
      </c>
      <c r="Q5" s="431"/>
      <c r="R5" s="432">
        <f>'[1]01-Mapa de riesgo'!V5</f>
        <v>0</v>
      </c>
      <c r="S5" s="432"/>
      <c r="T5" s="432"/>
      <c r="U5" s="432"/>
      <c r="V5" s="432"/>
      <c r="W5" s="432"/>
      <c r="X5" s="432"/>
      <c r="Y5" s="432"/>
      <c r="Z5" s="433"/>
    </row>
    <row r="6" spans="1:26" ht="66" customHeight="1" x14ac:dyDescent="0.2">
      <c r="A6" s="422" t="str">
        <f>'[1]01-Mapa de riesgo'!A6:G6</f>
        <v>OBJETIVO (PROCESO) / ALCANCE OBJETIVO PDI</v>
      </c>
      <c r="B6" s="422"/>
      <c r="C6" s="422"/>
      <c r="D6" s="422"/>
      <c r="E6" s="423" t="str">
        <f>'[1]01-Mapa de riesgo'!H6</f>
        <v>Promover la calidad educativa de la Institución, mediante la administración de los programas de formación que ofrece la universidad en sus diferentes niveles, con el fin de permitir al egresado desempeñarse con idoneidad, ética y compromiso social.</v>
      </c>
      <c r="F6" s="423"/>
      <c r="G6" s="423"/>
      <c r="H6" s="423"/>
      <c r="I6" s="423"/>
      <c r="J6" s="423"/>
      <c r="K6" s="423"/>
      <c r="L6" s="423"/>
      <c r="M6" s="423"/>
      <c r="N6" s="423"/>
      <c r="O6" s="423"/>
      <c r="P6" s="423"/>
      <c r="Q6" s="423"/>
      <c r="R6" s="423"/>
      <c r="S6" s="423"/>
      <c r="T6" s="423"/>
      <c r="U6" s="423"/>
      <c r="V6" s="423"/>
      <c r="W6" s="424" t="s">
        <v>428</v>
      </c>
      <c r="X6" s="424"/>
      <c r="Y6" s="425">
        <v>43735</v>
      </c>
      <c r="Z6" s="426"/>
    </row>
    <row r="7" spans="1:26" ht="32.25" customHeight="1" x14ac:dyDescent="0.2">
      <c r="A7" s="377" t="s">
        <v>53</v>
      </c>
      <c r="B7" s="207"/>
      <c r="C7" s="377" t="s">
        <v>69</v>
      </c>
      <c r="D7" s="377"/>
      <c r="E7" s="377"/>
      <c r="F7" s="377"/>
      <c r="G7" s="377"/>
      <c r="H7" s="377" t="s">
        <v>65</v>
      </c>
      <c r="I7" s="377" t="s">
        <v>2</v>
      </c>
      <c r="J7" s="377" t="s">
        <v>429</v>
      </c>
      <c r="K7" s="377" t="s">
        <v>430</v>
      </c>
      <c r="L7" s="377"/>
      <c r="M7" s="377"/>
      <c r="N7" s="377" t="s">
        <v>431</v>
      </c>
      <c r="O7" s="377"/>
      <c r="P7" s="377"/>
      <c r="Q7" s="377"/>
      <c r="R7" s="377"/>
      <c r="S7" s="377" t="s">
        <v>72</v>
      </c>
      <c r="T7" s="377"/>
      <c r="U7" s="377"/>
      <c r="V7" s="377"/>
      <c r="W7" s="377"/>
      <c r="X7" s="377"/>
      <c r="Y7" s="377"/>
      <c r="Z7" s="377" t="s">
        <v>432</v>
      </c>
    </row>
    <row r="8" spans="1:26" s="214" customFormat="1" ht="53.25" customHeight="1" x14ac:dyDescent="0.2">
      <c r="A8" s="377"/>
      <c r="B8" s="207" t="s">
        <v>402</v>
      </c>
      <c r="C8" s="207" t="s">
        <v>63</v>
      </c>
      <c r="D8" s="207" t="s">
        <v>4</v>
      </c>
      <c r="E8" s="207" t="s">
        <v>0</v>
      </c>
      <c r="F8" s="207" t="s">
        <v>54</v>
      </c>
      <c r="G8" s="207" t="s">
        <v>29</v>
      </c>
      <c r="H8" s="377"/>
      <c r="I8" s="377"/>
      <c r="J8" s="427"/>
      <c r="K8" s="207" t="s">
        <v>433</v>
      </c>
      <c r="L8" s="207" t="s">
        <v>434</v>
      </c>
      <c r="M8" s="207" t="s">
        <v>435</v>
      </c>
      <c r="N8" s="207" t="s">
        <v>436</v>
      </c>
      <c r="O8" s="207" t="s">
        <v>437</v>
      </c>
      <c r="P8" s="207" t="s">
        <v>16</v>
      </c>
      <c r="Q8" s="377" t="s">
        <v>438</v>
      </c>
      <c r="R8" s="377"/>
      <c r="S8" s="207" t="s">
        <v>439</v>
      </c>
      <c r="T8" s="207" t="s">
        <v>440</v>
      </c>
      <c r="U8" s="207" t="s">
        <v>441</v>
      </c>
      <c r="V8" s="377" t="s">
        <v>442</v>
      </c>
      <c r="W8" s="377"/>
      <c r="X8" s="207" t="s">
        <v>443</v>
      </c>
      <c r="Y8" s="207" t="s">
        <v>444</v>
      </c>
      <c r="Z8" s="377"/>
    </row>
    <row r="9" spans="1:26" s="214" customFormat="1" ht="180.75" customHeight="1" x14ac:dyDescent="0.2">
      <c r="A9" s="273">
        <v>1</v>
      </c>
      <c r="B9" s="434" t="str">
        <f>'01-Mapa de riesgo'!B9:B11</f>
        <v>PLANEACIÓN</v>
      </c>
      <c r="C9" s="398" t="str">
        <f>'01-Mapa de riesgo'!F9:F11</f>
        <v>Cumplimiento</v>
      </c>
      <c r="D9" s="398" t="str">
        <f>'01-Mapa de riesgo'!G9:G11</f>
        <v>No cumplimiento en los reportes a los entes de control debido a cambios en la normatividad, proceso y/o tecnología definida por el ente para dicho fin.</v>
      </c>
      <c r="E9" s="398" t="str">
        <f>'01-Mapa de riesgo'!H9:H11</f>
        <v>Los entes de control definen la periodicidad y forma en que se debe presentar y reportar la información, sin embargo, estos cambios externos generan cambios en la dinámica interna que afectan a diferentes procesos y fuentes de información para su oportuna respuesta.</v>
      </c>
      <c r="F9" s="126" t="str">
        <f>'01-Mapa de riesgo'!E9</f>
        <v>Cambio en la normatividad y procedimiento de reporte.</v>
      </c>
      <c r="G9" s="398" t="str">
        <f>'01-Mapa de riesgo'!I9:I11</f>
        <v>Incumplimiento de los reportes de la Universidad a los entes de control, lo cual podría ocasionar sanciones.</v>
      </c>
      <c r="H9" s="351" t="str">
        <f>'01-Mapa de riesgo'!V9:V11</f>
        <v>MODERADO</v>
      </c>
      <c r="I9" s="206" t="str">
        <f>'01-Mapa de riesgo'!Y9:Y11</f>
        <v>REDUCIR</v>
      </c>
      <c r="J9" s="264" t="s">
        <v>838</v>
      </c>
      <c r="K9" s="401" t="str">
        <f>'01-Mapa de riesgo'!W9:W11</f>
        <v>Cumplimiento del Indicador de AIE: Nivel de actualización de la información a nivel estratégico y táctico</v>
      </c>
      <c r="L9" s="402">
        <v>0.28670000000000001</v>
      </c>
      <c r="M9" s="409" t="s">
        <v>885</v>
      </c>
      <c r="N9" s="127" t="str">
        <f>'01-Mapa de riesgo'!R9</f>
        <v>Seguimiento al Plan de Acción de la Administración Estratégica</v>
      </c>
      <c r="O9" s="128" t="str">
        <f>'01-Mapa de riesgo'!S9</f>
        <v>Mensual</v>
      </c>
      <c r="P9" s="128" t="str">
        <f>'01-Mapa de riesgo'!T9</f>
        <v>Preventivo</v>
      </c>
      <c r="Q9" s="395" t="s">
        <v>886</v>
      </c>
      <c r="R9" s="395"/>
      <c r="S9" s="212" t="str">
        <f>'01-Mapa de riesgo'!Y9</f>
        <v>REDUCIR</v>
      </c>
      <c r="T9" s="213" t="str">
        <f>'01-Mapa de riesgo'!Z9</f>
        <v>Hacer seguimiento permanente a las  actividades planteadas en el Plan de Acción para dar oportuna respuesta a los requerimiento del MEN bajo los parámetros exigidos por el mismo.</v>
      </c>
      <c r="U9" s="212">
        <f>'01-Mapa de riesgo'!AB9</f>
        <v>0</v>
      </c>
      <c r="V9" s="209" t="s">
        <v>447</v>
      </c>
      <c r="W9" s="242" t="s">
        <v>887</v>
      </c>
      <c r="X9" s="209" t="s">
        <v>450</v>
      </c>
      <c r="Y9" s="209"/>
      <c r="Z9" s="273" t="s">
        <v>847</v>
      </c>
    </row>
    <row r="10" spans="1:26" s="214" customFormat="1" ht="72.75" customHeight="1" x14ac:dyDescent="0.2">
      <c r="A10" s="273"/>
      <c r="B10" s="434"/>
      <c r="C10" s="398"/>
      <c r="D10" s="398"/>
      <c r="E10" s="398"/>
      <c r="F10" s="126">
        <f>'01-Mapa de riesgo'!E10</f>
        <v>0</v>
      </c>
      <c r="G10" s="398"/>
      <c r="H10" s="351"/>
      <c r="I10" s="206" t="str">
        <f>'01-Mapa de riesgo'!Y10:Y12</f>
        <v>COMPARTIR</v>
      </c>
      <c r="J10" s="264"/>
      <c r="K10" s="398"/>
      <c r="L10" s="403"/>
      <c r="M10" s="394"/>
      <c r="N10" s="127">
        <f>'01-Mapa de riesgo'!R10</f>
        <v>0</v>
      </c>
      <c r="O10" s="128">
        <f>'01-Mapa de riesgo'!S10</f>
        <v>0</v>
      </c>
      <c r="P10" s="128">
        <f>'01-Mapa de riesgo'!T10</f>
        <v>0</v>
      </c>
      <c r="Q10" s="406"/>
      <c r="R10" s="406"/>
      <c r="S10" s="212" t="str">
        <f>'01-Mapa de riesgo'!Y10</f>
        <v>COMPARTIR</v>
      </c>
      <c r="T10" s="213" t="str">
        <f>'01-Mapa de riesgo'!Z10</f>
        <v>Informar a las fuentes de información primarias en caso de que existan cambios en los parámetros de reporte exigidos con el MEN</v>
      </c>
      <c r="U10" s="212" t="str">
        <f>'01-Mapa de riesgo'!AB10</f>
        <v>Dependencias fuentes de información primarias de los reportes al  MEN.</v>
      </c>
      <c r="V10" s="209" t="s">
        <v>447</v>
      </c>
      <c r="W10" s="242" t="s">
        <v>888</v>
      </c>
      <c r="X10" s="209" t="s">
        <v>450</v>
      </c>
      <c r="Y10" s="209"/>
      <c r="Z10" s="273"/>
    </row>
    <row r="11" spans="1:26" s="214" customFormat="1" ht="156.75" customHeight="1" x14ac:dyDescent="0.2">
      <c r="A11" s="273"/>
      <c r="B11" s="434"/>
      <c r="C11" s="398"/>
      <c r="D11" s="398"/>
      <c r="E11" s="398"/>
      <c r="F11" s="126">
        <f>'01-Mapa de riesgo'!E11</f>
        <v>0</v>
      </c>
      <c r="G11" s="398"/>
      <c r="H11" s="351"/>
      <c r="I11" s="206">
        <f>'01-Mapa de riesgo'!Y11:Y13</f>
        <v>0</v>
      </c>
      <c r="J11" s="264"/>
      <c r="K11" s="398"/>
      <c r="L11" s="403"/>
      <c r="M11" s="394"/>
      <c r="N11" s="127">
        <f>'01-Mapa de riesgo'!R11</f>
        <v>0</v>
      </c>
      <c r="O11" s="128">
        <f>'01-Mapa de riesgo'!S11</f>
        <v>0</v>
      </c>
      <c r="P11" s="128">
        <f>'01-Mapa de riesgo'!T11</f>
        <v>0</v>
      </c>
      <c r="Q11" s="406"/>
      <c r="R11" s="406"/>
      <c r="S11" s="212">
        <f>'01-Mapa de riesgo'!Y11</f>
        <v>0</v>
      </c>
      <c r="T11" s="213">
        <f>'01-Mapa de riesgo'!Z11</f>
        <v>0</v>
      </c>
      <c r="U11" s="212">
        <f>'01-Mapa de riesgo'!AB11</f>
        <v>0</v>
      </c>
      <c r="V11" s="209"/>
      <c r="W11" s="209"/>
      <c r="X11" s="209"/>
      <c r="Y11" s="209"/>
      <c r="Z11" s="273"/>
    </row>
    <row r="12" spans="1:26" s="214" customFormat="1" ht="171.75" customHeight="1" x14ac:dyDescent="0.2">
      <c r="A12" s="273">
        <v>2</v>
      </c>
      <c r="B12" s="434" t="str">
        <f>'01-Mapa de riesgo'!B12:B14</f>
        <v>PLANEACIÓN</v>
      </c>
      <c r="C12" s="398" t="str">
        <f>'01-Mapa de riesgo'!F12:F14</f>
        <v>Cumplimiento</v>
      </c>
      <c r="D12" s="398" t="str">
        <f>'01-Mapa de riesgo'!G12:G14</f>
        <v>Espacio Fisico inadecuado para la prestacion del servicio</v>
      </c>
      <c r="E12" s="398" t="str">
        <f>'01-Mapa de riesgo'!H12:H14</f>
        <v xml:space="preserve">Espacio fisico que no responde a las necesidades que originaron el proyecto ó  incumplimiento de normatividad. </v>
      </c>
      <c r="F12" s="126" t="str">
        <f>'01-Mapa de riesgo'!E12</f>
        <v xml:space="preserve">Cambio de diseño por peticion del usuario durante ejecucion de las obras </v>
      </c>
      <c r="G12" s="398" t="str">
        <f>'01-Mapa de riesgo'!I12:I14</f>
        <v>*insatisfaccion del usuario. 
*Imposibilidad de prestacion del servicio. 
*Incremento de costos de construcción. 
*Riesgo juridico con contratistas.  
*Mayores costos de mantenimiento.</v>
      </c>
      <c r="H12" s="351" t="str">
        <f>'01-Mapa de riesgo'!V12:V14</f>
        <v>MODERADO</v>
      </c>
      <c r="I12" s="206" t="str">
        <f>'01-Mapa de riesgo'!Y12:Y14</f>
        <v>REDUCIR</v>
      </c>
      <c r="J12" s="264" t="s">
        <v>838</v>
      </c>
      <c r="K12" s="401" t="str">
        <f>'01-Mapa de riesgo'!W12:W14</f>
        <v>Espacios no recibidos por el usuario con funcionamiento inadecuado: Proyectos de obra nueva y adecuaciones terminadas en la vigencia/ Proyectos recibidos a satisfacción</v>
      </c>
      <c r="L12" s="413">
        <v>0.42</v>
      </c>
      <c r="M12" s="394" t="s">
        <v>889</v>
      </c>
      <c r="N12" s="127" t="str">
        <f>'01-Mapa de riesgo'!R12</f>
        <v xml:space="preserve">Programa de necesidades validado con el usuario. </v>
      </c>
      <c r="O12" s="128" t="str">
        <f>'01-Mapa de riesgo'!S12</f>
        <v>Otra</v>
      </c>
      <c r="P12" s="128" t="str">
        <f>'01-Mapa de riesgo'!T12</f>
        <v>Preventivo</v>
      </c>
      <c r="Q12" s="395" t="s">
        <v>890</v>
      </c>
      <c r="R12" s="395"/>
      <c r="S12" s="212" t="str">
        <f>'01-Mapa de riesgo'!Y12</f>
        <v>REDUCIR</v>
      </c>
      <c r="T12" s="213" t="str">
        <f>'01-Mapa de riesgo'!Z12</f>
        <v xml:space="preserve">Registro y consolidacion de la necesidad del usuario a traves del aplicativo. </v>
      </c>
      <c r="U12" s="212">
        <f>'01-Mapa de riesgo'!AB12</f>
        <v>0</v>
      </c>
      <c r="V12" s="209" t="s">
        <v>447</v>
      </c>
      <c r="W12" s="242" t="s">
        <v>891</v>
      </c>
      <c r="X12" s="209" t="s">
        <v>450</v>
      </c>
      <c r="Y12" s="209"/>
      <c r="Z12" s="273" t="s">
        <v>847</v>
      </c>
    </row>
    <row r="13" spans="1:26" s="214" customFormat="1" ht="136.5" customHeight="1" x14ac:dyDescent="0.2">
      <c r="A13" s="273"/>
      <c r="B13" s="434"/>
      <c r="C13" s="398"/>
      <c r="D13" s="398"/>
      <c r="E13" s="398"/>
      <c r="F13" s="126" t="str">
        <f>'01-Mapa de riesgo'!E13</f>
        <v xml:space="preserve">Falta de planeacion del proyecto </v>
      </c>
      <c r="G13" s="398"/>
      <c r="H13" s="351"/>
      <c r="I13" s="206" t="str">
        <f>'01-Mapa de riesgo'!Y13:Y15</f>
        <v>REDUCIR</v>
      </c>
      <c r="J13" s="264"/>
      <c r="K13" s="398"/>
      <c r="L13" s="403"/>
      <c r="M13" s="394"/>
      <c r="N13" s="127" t="str">
        <f>'01-Mapa de riesgo'!R13</f>
        <v xml:space="preserve">Estudios previos, diseños, presupuesto, especificaciones etc. </v>
      </c>
      <c r="O13" s="128" t="str">
        <f>'01-Mapa de riesgo'!S13</f>
        <v>Otra</v>
      </c>
      <c r="P13" s="128" t="str">
        <f>'01-Mapa de riesgo'!T13</f>
        <v>Direccion</v>
      </c>
      <c r="Q13" s="395" t="s">
        <v>890</v>
      </c>
      <c r="R13" s="395"/>
      <c r="S13" s="212" t="str">
        <f>'01-Mapa de riesgo'!Y13</f>
        <v>REDUCIR</v>
      </c>
      <c r="T13" s="213" t="str">
        <f>'01-Mapa de riesgo'!Z13</f>
        <v xml:space="preserve">Contar los estudios previos para la intervención de los proyectos. </v>
      </c>
      <c r="U13" s="212">
        <f>'01-Mapa de riesgo'!AB13</f>
        <v>0</v>
      </c>
      <c r="V13" s="209" t="s">
        <v>447</v>
      </c>
      <c r="W13" s="242" t="s">
        <v>892</v>
      </c>
      <c r="X13" s="209" t="s">
        <v>450</v>
      </c>
      <c r="Y13" s="209"/>
      <c r="Z13" s="273"/>
    </row>
    <row r="14" spans="1:26" s="214" customFormat="1" ht="78.75" customHeight="1" x14ac:dyDescent="0.2">
      <c r="A14" s="273"/>
      <c r="B14" s="434"/>
      <c r="C14" s="398"/>
      <c r="D14" s="398"/>
      <c r="E14" s="398"/>
      <c r="F14" s="126" t="str">
        <f>'01-Mapa de riesgo'!E14</f>
        <v>Cambio y actualizacion de normativas de construccion.</v>
      </c>
      <c r="G14" s="398"/>
      <c r="H14" s="351"/>
      <c r="I14" s="206">
        <f>'01-Mapa de riesgo'!Y14:Y16</f>
        <v>0</v>
      </c>
      <c r="J14" s="264"/>
      <c r="K14" s="398"/>
      <c r="L14" s="403"/>
      <c r="M14" s="394"/>
      <c r="N14" s="127" t="str">
        <f>'01-Mapa de riesgo'!R14</f>
        <v xml:space="preserve">Se validan las intervenciones con las dependencias de la universidad relacionadas con el manejo de la planta fisica tales como seccion de mantenimiento y CRIE Centro de Recursos informaticos. </v>
      </c>
      <c r="O14" s="128" t="str">
        <f>'01-Mapa de riesgo'!S14</f>
        <v>Otra</v>
      </c>
      <c r="P14" s="128" t="str">
        <f>'01-Mapa de riesgo'!T14</f>
        <v>Preventivo</v>
      </c>
      <c r="Q14" s="395" t="s">
        <v>890</v>
      </c>
      <c r="R14" s="395"/>
      <c r="S14" s="212">
        <f>'01-Mapa de riesgo'!Y14</f>
        <v>0</v>
      </c>
      <c r="T14" s="213">
        <f>'01-Mapa de riesgo'!Z14</f>
        <v>0</v>
      </c>
      <c r="U14" s="212">
        <f>'01-Mapa de riesgo'!AB14</f>
        <v>0</v>
      </c>
      <c r="V14" s="209"/>
      <c r="W14" s="209"/>
      <c r="X14" s="209"/>
      <c r="Y14" s="209"/>
      <c r="Z14" s="273"/>
    </row>
    <row r="15" spans="1:26" ht="105" customHeight="1" x14ac:dyDescent="0.2">
      <c r="A15" s="273">
        <v>3</v>
      </c>
      <c r="B15" s="273" t="str">
        <f>'01-Mapa de riesgo'!B15:B17</f>
        <v>GESTIÓN_DE_DOCUMENTOS</v>
      </c>
      <c r="C15" s="398" t="str">
        <f>'01-Mapa de riesgo'!F15:F17</f>
        <v>Estratégico</v>
      </c>
      <c r="D15" s="398" t="str">
        <f>'01-Mapa de riesgo'!G15:G17</f>
        <v xml:space="preserve">Pérdida de la información de las series documentales conservadas físicamente </v>
      </c>
      <c r="E15" s="398" t="str">
        <f>'01-Mapa de riesgo'!H15:H17</f>
        <v>Afectación a la informacion contenida en los archivos central e histórico por agentes externos</v>
      </c>
      <c r="F15" s="126" t="str">
        <f>'01-Mapa de riesgo'!E15</f>
        <v xml:space="preserve">El edificio de Archivo no cumple con la mayoria de las normas  para la conservación  de los documentos y se pueden presentar inundaciones, incendios, terremotos. </v>
      </c>
      <c r="G15" s="398" t="str">
        <f>'01-Mapa de riesgo'!I15:I17</f>
        <v>Perdida de la memoria institucional
Demandas por perjuicios a los usuarios
Ausencia de apoyo a la misión institucional</v>
      </c>
      <c r="H15" s="351" t="str">
        <f>'01-Mapa de riesgo'!V15:V17</f>
        <v>MODERADO</v>
      </c>
      <c r="I15" s="206" t="str">
        <f>'01-Mapa de riesgo'!Y15:Y17</f>
        <v>COMPARTIR</v>
      </c>
      <c r="J15" s="264" t="s">
        <v>838</v>
      </c>
      <c r="K15" s="401" t="str">
        <f>'01-Mapa de riesgo'!W15:W17</f>
        <v>Metros lineales de archivos histórico y central conservados únicamente en soporte papel</v>
      </c>
      <c r="L15" s="404">
        <v>630</v>
      </c>
      <c r="M15" s="409" t="s">
        <v>893</v>
      </c>
      <c r="N15" s="127" t="str">
        <f>'01-Mapa de riesgo'!R15</f>
        <v>Recarga de Extintores , Control de temperatura,humedad y Verificación de sensores de humo</v>
      </c>
      <c r="O15" s="128" t="str">
        <f>'01-Mapa de riesgo'!S15</f>
        <v>Anual</v>
      </c>
      <c r="P15" s="128" t="str">
        <f>'01-Mapa de riesgo'!T15</f>
        <v>Preventivo</v>
      </c>
      <c r="Q15" s="395" t="s">
        <v>894</v>
      </c>
      <c r="R15" s="395"/>
      <c r="S15" s="212" t="str">
        <f>'01-Mapa de riesgo'!Y15</f>
        <v>COMPARTIR</v>
      </c>
      <c r="T15" s="213" t="str">
        <f>'01-Mapa de riesgo'!Z15</f>
        <v>Solicitar a mantenimiento la verificación del procedimiento</v>
      </c>
      <c r="U15" s="212" t="str">
        <f>'01-Mapa de riesgo'!AB15</f>
        <v>Gestión de Servicios Institucionales</v>
      </c>
      <c r="V15" s="209" t="s">
        <v>446</v>
      </c>
      <c r="W15" s="243" t="s">
        <v>897</v>
      </c>
      <c r="X15" s="209" t="s">
        <v>449</v>
      </c>
      <c r="Y15" s="209" t="s">
        <v>900</v>
      </c>
      <c r="Z15" s="273" t="s">
        <v>860</v>
      </c>
    </row>
    <row r="16" spans="1:26" ht="78.75" customHeight="1" x14ac:dyDescent="0.2">
      <c r="A16" s="273"/>
      <c r="B16" s="273"/>
      <c r="C16" s="398"/>
      <c r="D16" s="398"/>
      <c r="E16" s="398"/>
      <c r="F16" s="126">
        <f>'01-Mapa de riesgo'!E16</f>
        <v>0</v>
      </c>
      <c r="G16" s="398"/>
      <c r="H16" s="351"/>
      <c r="I16" s="206" t="str">
        <f>'01-Mapa de riesgo'!Y16:Y18</f>
        <v>REDUCIR</v>
      </c>
      <c r="J16" s="264"/>
      <c r="K16" s="398"/>
      <c r="L16" s="403"/>
      <c r="M16" s="394"/>
      <c r="N16" s="127" t="str">
        <f>'01-Mapa de riesgo'!R16</f>
        <v>Microfilmación y Digitalización</v>
      </c>
      <c r="O16" s="128" t="str">
        <f>'01-Mapa de riesgo'!S16</f>
        <v>Diaria</v>
      </c>
      <c r="P16" s="128" t="str">
        <f>'01-Mapa de riesgo'!T16</f>
        <v>Preventivo</v>
      </c>
      <c r="Q16" s="395" t="s">
        <v>895</v>
      </c>
      <c r="R16" s="395"/>
      <c r="S16" s="212" t="str">
        <f>'01-Mapa de riesgo'!Y16</f>
        <v>REDUCIR</v>
      </c>
      <c r="T16" s="213" t="str">
        <f>'01-Mapa de riesgo'!Z16</f>
        <v>Los procedimientos de microfilmación y digitalización se realizan  cada vigencia  conforme al plan de acción</v>
      </c>
      <c r="U16" s="212">
        <f>'01-Mapa de riesgo'!AB16</f>
        <v>0</v>
      </c>
      <c r="V16" s="209" t="s">
        <v>447</v>
      </c>
      <c r="W16" s="243" t="s">
        <v>898</v>
      </c>
      <c r="X16" s="209" t="s">
        <v>450</v>
      </c>
      <c r="Y16" s="209"/>
      <c r="Z16" s="273"/>
    </row>
    <row r="17" spans="1:26" ht="99.75" customHeight="1" x14ac:dyDescent="0.2">
      <c r="A17" s="273"/>
      <c r="B17" s="273"/>
      <c r="C17" s="398"/>
      <c r="D17" s="398"/>
      <c r="E17" s="398"/>
      <c r="F17" s="126">
        <f>'01-Mapa de riesgo'!E17</f>
        <v>0</v>
      </c>
      <c r="G17" s="398"/>
      <c r="H17" s="351"/>
      <c r="I17" s="206" t="str">
        <f>'01-Mapa de riesgo'!Y17:Y19</f>
        <v>REDUCIR</v>
      </c>
      <c r="J17" s="264"/>
      <c r="K17" s="398"/>
      <c r="L17" s="403"/>
      <c r="M17" s="394"/>
      <c r="N17" s="127" t="str">
        <f>'01-Mapa de riesgo'!R17</f>
        <v>Inventario documental</v>
      </c>
      <c r="O17" s="128" t="str">
        <f>'01-Mapa de riesgo'!S17</f>
        <v>Anual</v>
      </c>
      <c r="P17" s="128" t="str">
        <f>'01-Mapa de riesgo'!T17</f>
        <v>Preventivo</v>
      </c>
      <c r="Q17" s="395" t="s">
        <v>896</v>
      </c>
      <c r="R17" s="395"/>
      <c r="S17" s="212" t="str">
        <f>'01-Mapa de riesgo'!Y17</f>
        <v>REDUCIR</v>
      </c>
      <c r="T17" s="213" t="str">
        <f>'01-Mapa de riesgo'!Z17</f>
        <v xml:space="preserve">Aplicación del procedimiento de inventario </v>
      </c>
      <c r="U17" s="212">
        <f>'01-Mapa de riesgo'!AB17</f>
        <v>0</v>
      </c>
      <c r="V17" s="209" t="s">
        <v>446</v>
      </c>
      <c r="W17" s="243" t="s">
        <v>899</v>
      </c>
      <c r="X17" s="209" t="s">
        <v>449</v>
      </c>
      <c r="Y17" s="209" t="s">
        <v>900</v>
      </c>
      <c r="Z17" s="273"/>
    </row>
    <row r="18" spans="1:26" ht="121.5" customHeight="1" x14ac:dyDescent="0.2">
      <c r="A18" s="273">
        <v>4</v>
      </c>
      <c r="B18" s="273" t="str">
        <f>'01-Mapa de riesgo'!B18:B20</f>
        <v>GESTIÓN_DE_DOCUMENTOS</v>
      </c>
      <c r="C18" s="398" t="str">
        <f>'01-Mapa de riesgo'!F18:F20</f>
        <v>Cumplimiento</v>
      </c>
      <c r="D18" s="398" t="str">
        <f>'01-Mapa de riesgo'!G18:G20</f>
        <v>Incumplimiento de las normas relacionadas con la estructura física del área de gestión de documentos</v>
      </c>
      <c r="E18" s="398" t="str">
        <f>'01-Mapa de riesgo'!H18:H20</f>
        <v>El edificio del área de Gestión de Documentos incumple las normas existentes referentes a la construcción de archivos</v>
      </c>
      <c r="F18" s="126" t="str">
        <f>'01-Mapa de riesgo'!E18</f>
        <v>Falta de conciencia institucional acerca de la importancia del edificio que custodia la memoria institucional.</v>
      </c>
      <c r="G18" s="398" t="str">
        <f>'01-Mapa de riesgo'!I18:I20</f>
        <v>Carencia de espacio para la conservación de documentos.                           
Riesgos de tipo laboral para las personas que trabajan en el Archivo.                                 
Ubicación del Archivo en un espacio de riesgo debido a la cercania al Laboratorio de Combustión y a la Cafeteria Central.</v>
      </c>
      <c r="H18" s="351" t="str">
        <f>'01-Mapa de riesgo'!V18:V20</f>
        <v>GRAVE</v>
      </c>
      <c r="I18" s="206" t="str">
        <f>'01-Mapa de riesgo'!Y18:Y20</f>
        <v>COMPARTIR</v>
      </c>
      <c r="J18" s="264" t="s">
        <v>452</v>
      </c>
      <c r="K18" s="401" t="str">
        <f>'01-Mapa de riesgo'!W18:W20</f>
        <v>No. de requisitos normativos cumplidos</v>
      </c>
      <c r="L18" s="404">
        <v>0</v>
      </c>
      <c r="M18" s="394" t="s">
        <v>901</v>
      </c>
      <c r="N18" s="127" t="str">
        <f>'01-Mapa de riesgo'!R18</f>
        <v>Estudio de reorganización del área de los Archivos Central e Histórico por parte de la Oficina de Planeación</v>
      </c>
      <c r="O18" s="128" t="str">
        <f>'01-Mapa de riesgo'!S18</f>
        <v>Otra</v>
      </c>
      <c r="P18" s="128" t="str">
        <f>'01-Mapa de riesgo'!T18</f>
        <v>Correctivo</v>
      </c>
      <c r="Q18" s="407" t="s">
        <v>840</v>
      </c>
      <c r="R18" s="408"/>
      <c r="S18" s="212" t="str">
        <f>'01-Mapa de riesgo'!Y18</f>
        <v>COMPARTIR</v>
      </c>
      <c r="T18" s="213" t="str">
        <f>'01-Mapa de riesgo'!Z18</f>
        <v>Seguimiento a  las acciones de la Oficina de Planeación acerca de la adecuación  del área de Gestión de Documentos.</v>
      </c>
      <c r="U18" s="212" t="str">
        <f>'01-Mapa de riesgo'!AB18</f>
        <v>Oficina de Planeación</v>
      </c>
      <c r="V18" s="209" t="s">
        <v>447</v>
      </c>
      <c r="W18" s="245" t="s">
        <v>902</v>
      </c>
      <c r="X18" s="209" t="s">
        <v>450</v>
      </c>
      <c r="Y18" s="209"/>
      <c r="Z18" s="273" t="s">
        <v>847</v>
      </c>
    </row>
    <row r="19" spans="1:26" ht="144.75" customHeight="1" x14ac:dyDescent="0.2">
      <c r="A19" s="273"/>
      <c r="B19" s="273"/>
      <c r="C19" s="398"/>
      <c r="D19" s="398"/>
      <c r="E19" s="398"/>
      <c r="F19" s="126">
        <f>'01-Mapa de riesgo'!E19</f>
        <v>0</v>
      </c>
      <c r="G19" s="398"/>
      <c r="H19" s="351"/>
      <c r="I19" s="206" t="str">
        <f>'01-Mapa de riesgo'!Y19:Y21</f>
        <v>TRANSFERIR</v>
      </c>
      <c r="J19" s="264"/>
      <c r="K19" s="398"/>
      <c r="L19" s="403"/>
      <c r="M19" s="394"/>
      <c r="N19" s="127" t="str">
        <f>'01-Mapa de riesgo'!R19</f>
        <v>Guía para Depósitos de Archivo</v>
      </c>
      <c r="O19" s="128" t="str">
        <f>'01-Mapa de riesgo'!S19</f>
        <v>Otra</v>
      </c>
      <c r="P19" s="128" t="str">
        <f>'01-Mapa de riesgo'!T19</f>
        <v>Direccion</v>
      </c>
      <c r="Q19" s="407" t="s">
        <v>840</v>
      </c>
      <c r="R19" s="408"/>
      <c r="S19" s="212" t="str">
        <f>'01-Mapa de riesgo'!Y19</f>
        <v>TRANSFERIR</v>
      </c>
      <c r="T19" s="213" t="str">
        <f>'01-Mapa de riesgo'!Z19</f>
        <v>Proveer oportunamente el contenido de esta guía a los encargados en la Oficina de Planeación</v>
      </c>
      <c r="U19" s="212">
        <f>'01-Mapa de riesgo'!AB19</f>
        <v>0</v>
      </c>
      <c r="V19" s="209" t="s">
        <v>447</v>
      </c>
      <c r="W19" s="245" t="s">
        <v>903</v>
      </c>
      <c r="X19" s="209" t="s">
        <v>450</v>
      </c>
      <c r="Y19" s="209"/>
      <c r="Z19" s="273"/>
    </row>
    <row r="20" spans="1:26" ht="62.45" customHeight="1" x14ac:dyDescent="0.2">
      <c r="A20" s="273"/>
      <c r="B20" s="273"/>
      <c r="C20" s="398"/>
      <c r="D20" s="398"/>
      <c r="E20" s="398"/>
      <c r="F20" s="126">
        <f>'01-Mapa de riesgo'!E20</f>
        <v>0</v>
      </c>
      <c r="G20" s="398"/>
      <c r="H20" s="351"/>
      <c r="I20" s="206">
        <f>'01-Mapa de riesgo'!Y20:Y22</f>
        <v>0</v>
      </c>
      <c r="J20" s="264"/>
      <c r="K20" s="398"/>
      <c r="L20" s="403"/>
      <c r="M20" s="394"/>
      <c r="N20" s="127">
        <f>'01-Mapa de riesgo'!R20</f>
        <v>0</v>
      </c>
      <c r="O20" s="128">
        <f>'01-Mapa de riesgo'!S20</f>
        <v>0</v>
      </c>
      <c r="P20" s="128">
        <f>'01-Mapa de riesgo'!T20</f>
        <v>0</v>
      </c>
      <c r="Q20" s="406"/>
      <c r="R20" s="406"/>
      <c r="S20" s="212">
        <f>'01-Mapa de riesgo'!Y20</f>
        <v>0</v>
      </c>
      <c r="T20" s="213">
        <f>'01-Mapa de riesgo'!Z20</f>
        <v>0</v>
      </c>
      <c r="U20" s="212">
        <f>'01-Mapa de riesgo'!AB20</f>
        <v>0</v>
      </c>
      <c r="V20" s="209"/>
      <c r="W20" s="209"/>
      <c r="X20" s="209"/>
      <c r="Y20" s="209"/>
      <c r="Z20" s="273"/>
    </row>
    <row r="21" spans="1:26" ht="93.75" customHeight="1" x14ac:dyDescent="0.2">
      <c r="A21" s="273">
        <v>5</v>
      </c>
      <c r="B21" s="273" t="str">
        <f>'01-Mapa de riesgo'!B21:B23</f>
        <v>GESTIÓN_DE_DOCUMENTOS</v>
      </c>
      <c r="C21" s="398" t="str">
        <f>'01-Mapa de riesgo'!F21:F23</f>
        <v>Cumplimiento</v>
      </c>
      <c r="D21" s="398" t="str">
        <f>'01-Mapa de riesgo'!G21:G23</f>
        <v>Falta de criterios normativos archivísticos para el desarrollo de los aplicativos que administran información de carácter sustantivo</v>
      </c>
      <c r="E21" s="398" t="str">
        <f>'01-Mapa de riesgo'!H21:H23</f>
        <v>Desarrollo e implementación de aplicaciones informáticas en la institución sin el debido concepto de gestión documental acerca de la importancia de la conservación de los soportes documentales garantizando la trazabilidad de la información</v>
      </c>
      <c r="F21" s="126" t="str">
        <f>'01-Mapa de riesgo'!E21</f>
        <v xml:space="preserve">Desarrollo de aplicaciones informáticas sin los debidos acuerdos en materia de  gestión documental. </v>
      </c>
      <c r="G21" s="398" t="str">
        <f>'01-Mapa de riesgo'!I21:I23</f>
        <v>Perjuicios a los usuarios, Pérdida de la Memoria técnica institucional, Incumplimiento de normas, Falta de oportunidad en la recuperación de información</v>
      </c>
      <c r="H21" s="351" t="str">
        <f>'01-Mapa de riesgo'!V21:V23</f>
        <v>GRAVE</v>
      </c>
      <c r="I21" s="206" t="str">
        <f>'01-Mapa de riesgo'!Y21:Y23</f>
        <v>REDUCIR</v>
      </c>
      <c r="J21" s="264" t="s">
        <v>452</v>
      </c>
      <c r="K21" s="401" t="str">
        <f>'01-Mapa de riesgo'!W21:W23</f>
        <v>Número de asesorías documentales impartidas para el desarrollo de aplicaciones en la institución</v>
      </c>
      <c r="L21" s="404">
        <v>21</v>
      </c>
      <c r="M21" s="394" t="s">
        <v>904</v>
      </c>
      <c r="N21" s="127" t="str">
        <f>'01-Mapa de riesgo'!R21</f>
        <v>Programa de Gestión Documental</v>
      </c>
      <c r="O21" s="128" t="str">
        <f>'01-Mapa de riesgo'!S21</f>
        <v>Diaria</v>
      </c>
      <c r="P21" s="128" t="str">
        <f>'01-Mapa de riesgo'!T21</f>
        <v>Direccion</v>
      </c>
      <c r="Q21" s="395" t="s">
        <v>905</v>
      </c>
      <c r="R21" s="395"/>
      <c r="S21" s="212" t="str">
        <f>'01-Mapa de riesgo'!Y21</f>
        <v>REDUCIR</v>
      </c>
      <c r="T21" s="213" t="str">
        <f>'01-Mapa de riesgo'!Z21</f>
        <v xml:space="preserve">Implementar y hacer seguimiento para el cumplimiento del PGD en la Universidad </v>
      </c>
      <c r="U21" s="212">
        <f>'01-Mapa de riesgo'!AB21</f>
        <v>0</v>
      </c>
      <c r="V21" s="209" t="s">
        <v>447</v>
      </c>
      <c r="W21" s="245" t="s">
        <v>907</v>
      </c>
      <c r="X21" s="209" t="s">
        <v>450</v>
      </c>
      <c r="Y21" s="209"/>
      <c r="Z21" s="273" t="s">
        <v>847</v>
      </c>
    </row>
    <row r="22" spans="1:26" ht="117.75" customHeight="1" x14ac:dyDescent="0.2">
      <c r="A22" s="273"/>
      <c r="B22" s="273"/>
      <c r="C22" s="398"/>
      <c r="D22" s="398"/>
      <c r="E22" s="398"/>
      <c r="F22" s="126" t="str">
        <f>'01-Mapa de riesgo'!E22</f>
        <v>Falta de interoperabilidad de los Sistemas de Información Institucionales</v>
      </c>
      <c r="G22" s="398"/>
      <c r="H22" s="351"/>
      <c r="I22" s="206" t="str">
        <f>'01-Mapa de riesgo'!Y22:Y24</f>
        <v>COMPARTIR</v>
      </c>
      <c r="J22" s="264"/>
      <c r="K22" s="398"/>
      <c r="L22" s="403"/>
      <c r="M22" s="394"/>
      <c r="N22" s="127" t="str">
        <f>'01-Mapa de riesgo'!R22</f>
        <v>Directrices de seguridad de la información</v>
      </c>
      <c r="O22" s="128" t="str">
        <f>'01-Mapa de riesgo'!S22</f>
        <v>Diaria</v>
      </c>
      <c r="P22" s="128" t="str">
        <f>'01-Mapa de riesgo'!T22</f>
        <v>Preventivo</v>
      </c>
      <c r="Q22" s="395" t="s">
        <v>906</v>
      </c>
      <c r="R22" s="395"/>
      <c r="S22" s="212" t="str">
        <f>'01-Mapa de riesgo'!Y22</f>
        <v>COMPARTIR</v>
      </c>
      <c r="T22" s="213" t="str">
        <f>'01-Mapa de riesgo'!Z22</f>
        <v>Sensibilizar a los funcionarios de la institución el contenido de las directrices y los debes de cada uno con la información que administra</v>
      </c>
      <c r="U22" s="212">
        <f>'01-Mapa de riesgo'!AB22</f>
        <v>0</v>
      </c>
      <c r="V22" s="209" t="s">
        <v>447</v>
      </c>
      <c r="W22" s="245" t="s">
        <v>908</v>
      </c>
      <c r="X22" s="209" t="s">
        <v>450</v>
      </c>
      <c r="Y22" s="209"/>
      <c r="Z22" s="273"/>
    </row>
    <row r="23" spans="1:26" ht="62.45" customHeight="1" x14ac:dyDescent="0.2">
      <c r="A23" s="273"/>
      <c r="B23" s="273"/>
      <c r="C23" s="398"/>
      <c r="D23" s="398"/>
      <c r="E23" s="398"/>
      <c r="F23" s="126" t="str">
        <f>'01-Mapa de riesgo'!E23</f>
        <v>Desconocimiento de las condiciones de accesibilidad futura de series documentales.</v>
      </c>
      <c r="G23" s="398"/>
      <c r="H23" s="351"/>
      <c r="I23" s="206">
        <f>'01-Mapa de riesgo'!Y23:Y25</f>
        <v>0</v>
      </c>
      <c r="J23" s="264"/>
      <c r="K23" s="398"/>
      <c r="L23" s="403"/>
      <c r="M23" s="394"/>
      <c r="N23" s="127">
        <f>'01-Mapa de riesgo'!R23</f>
        <v>0</v>
      </c>
      <c r="O23" s="128">
        <f>'01-Mapa de riesgo'!S23</f>
        <v>0</v>
      </c>
      <c r="P23" s="128">
        <f>'01-Mapa de riesgo'!T23</f>
        <v>0</v>
      </c>
      <c r="Q23" s="406"/>
      <c r="R23" s="406"/>
      <c r="S23" s="212">
        <f>'01-Mapa de riesgo'!Y23</f>
        <v>0</v>
      </c>
      <c r="T23" s="213">
        <f>'01-Mapa de riesgo'!Z23</f>
        <v>0</v>
      </c>
      <c r="U23" s="212">
        <f>'01-Mapa de riesgo'!AB23</f>
        <v>0</v>
      </c>
      <c r="V23" s="209"/>
      <c r="W23" s="209"/>
      <c r="X23" s="209"/>
      <c r="Y23" s="209"/>
      <c r="Z23" s="273"/>
    </row>
    <row r="24" spans="1:26" ht="97.5" customHeight="1" x14ac:dyDescent="0.2">
      <c r="A24" s="273">
        <v>6</v>
      </c>
      <c r="B24" s="273" t="str">
        <f>'01-Mapa de riesgo'!B24:B26</f>
        <v>JURIDICA</v>
      </c>
      <c r="C24" s="398" t="str">
        <f>'01-Mapa de riesgo'!F24:F26</f>
        <v>Cumplimiento</v>
      </c>
      <c r="D24" s="398" t="str">
        <f>'01-Mapa de riesgo'!G24:G26</f>
        <v xml:space="preserve">Vencimiento de los términos establecidos en la Ley </v>
      </c>
      <c r="E24" s="398" t="str">
        <f>'01-Mapa de riesgo'!H24:H26</f>
        <v>No dar respuesta oportuna a los requerimientos judiciales y/o administrativos,de los cuales tiene conocimiento la Oficina Jurídica.</v>
      </c>
      <c r="F24" s="126" t="str">
        <f>'01-Mapa de riesgo'!E24</f>
        <v>Falta de seguimiento a las actuaciones procesales judiciales y/o Administrativas.</v>
      </c>
      <c r="G24" s="398" t="str">
        <f>'01-Mapa de riesgo'!I24:I26</f>
        <v>Apertura de procesos disciplinarios.
Investigaciones administrativa.
Investigaciones Fiscales.
Investigaciones Penales.</v>
      </c>
      <c r="H24" s="351" t="str">
        <f>'01-Mapa de riesgo'!V24:V26</f>
        <v>MODERADO</v>
      </c>
      <c r="I24" s="206" t="str">
        <f>'01-Mapa de riesgo'!Y24:Y26</f>
        <v>REDUCIR</v>
      </c>
      <c r="J24" s="264" t="s">
        <v>452</v>
      </c>
      <c r="K24" s="401" t="str">
        <f>'01-Mapa de riesgo'!W24:W26</f>
        <v>No. De procesos con términos vencidos / total de procesos</v>
      </c>
      <c r="L24" s="404">
        <v>0</v>
      </c>
      <c r="M24" s="409" t="s">
        <v>913</v>
      </c>
      <c r="N24" s="127" t="str">
        <f>'01-Mapa de riesgo'!R24</f>
        <v xml:space="preserve">1.Otorgamiento de poder para representación Judicial y/o Administrativa.
</v>
      </c>
      <c r="O24" s="128" t="str">
        <f>'01-Mapa de riesgo'!S24</f>
        <v>Otra</v>
      </c>
      <c r="P24" s="128" t="str">
        <f>'01-Mapa de riesgo'!T24</f>
        <v>Preventivo</v>
      </c>
      <c r="Q24" s="395" t="s">
        <v>915</v>
      </c>
      <c r="R24" s="395"/>
      <c r="S24" s="212" t="str">
        <f>'01-Mapa de riesgo'!Y24</f>
        <v>REDUCIR</v>
      </c>
      <c r="T24" s="213" t="str">
        <f>'01-Mapa de riesgo'!Z24</f>
        <v>Sensibilización sobre el manejo de los procesos en el aplicativo Ekogui</v>
      </c>
      <c r="U24" s="212">
        <f>'01-Mapa de riesgo'!AB24</f>
        <v>0</v>
      </c>
      <c r="V24" s="209" t="s">
        <v>446</v>
      </c>
      <c r="W24" s="246" t="s">
        <v>916</v>
      </c>
      <c r="X24" s="209" t="s">
        <v>449</v>
      </c>
      <c r="Y24" s="209" t="s">
        <v>918</v>
      </c>
      <c r="Z24" s="273" t="s">
        <v>860</v>
      </c>
    </row>
    <row r="25" spans="1:26" ht="99.75" customHeight="1" x14ac:dyDescent="0.2">
      <c r="A25" s="273"/>
      <c r="B25" s="273"/>
      <c r="C25" s="398"/>
      <c r="D25" s="398"/>
      <c r="E25" s="398"/>
      <c r="F25" s="126">
        <f>'01-Mapa de riesgo'!E25</f>
        <v>0</v>
      </c>
      <c r="G25" s="398"/>
      <c r="H25" s="351"/>
      <c r="I25" s="206" t="str">
        <f>'01-Mapa de riesgo'!Y25:Y27</f>
        <v>REDUCIR</v>
      </c>
      <c r="J25" s="264"/>
      <c r="K25" s="398"/>
      <c r="L25" s="403"/>
      <c r="M25" s="394"/>
      <c r="N25" s="127" t="str">
        <f>'01-Mapa de riesgo'!R25</f>
        <v>2. Registro de actuaciones procesales en el aplicativo e-KOGUI y seguimiento a las mismas</v>
      </c>
      <c r="O25" s="128" t="str">
        <f>'01-Mapa de riesgo'!S25</f>
        <v>Trimestral</v>
      </c>
      <c r="P25" s="128" t="str">
        <f>'01-Mapa de riesgo'!T25</f>
        <v>Detectivo</v>
      </c>
      <c r="Q25" s="395" t="s">
        <v>915</v>
      </c>
      <c r="R25" s="395"/>
      <c r="S25" s="212" t="str">
        <f>'01-Mapa de riesgo'!Y25</f>
        <v>REDUCIR</v>
      </c>
      <c r="T25" s="213" t="str">
        <f>'01-Mapa de riesgo'!Z25</f>
        <v>Sensibilización sobre la necesidad de hacer seguimiento a las actuaciones procesales para reducir el riesgo por vencimiento de términos.</v>
      </c>
      <c r="U25" s="212">
        <f>'01-Mapa de riesgo'!AB25</f>
        <v>0</v>
      </c>
      <c r="V25" s="209" t="s">
        <v>446</v>
      </c>
      <c r="W25" s="246" t="s">
        <v>917</v>
      </c>
      <c r="X25" s="209" t="s">
        <v>449</v>
      </c>
      <c r="Y25" s="209" t="s">
        <v>919</v>
      </c>
      <c r="Z25" s="273"/>
    </row>
    <row r="26" spans="1:26" ht="62.45" customHeight="1" x14ac:dyDescent="0.2">
      <c r="A26" s="273"/>
      <c r="B26" s="273"/>
      <c r="C26" s="398"/>
      <c r="D26" s="398"/>
      <c r="E26" s="398"/>
      <c r="F26" s="126">
        <f>'01-Mapa de riesgo'!E26</f>
        <v>0</v>
      </c>
      <c r="G26" s="398"/>
      <c r="H26" s="351"/>
      <c r="I26" s="206">
        <f>'01-Mapa de riesgo'!Y26:Y28</f>
        <v>0</v>
      </c>
      <c r="J26" s="264"/>
      <c r="K26" s="398"/>
      <c r="L26" s="403"/>
      <c r="M26" s="394"/>
      <c r="N26" s="127" t="str">
        <f>'01-Mapa de riesgo'!R26</f>
        <v>3.Solicitud de informes trimestrales respecto de avances y estados de los procesos, en donde la Universidad actúa en calidad de demandante o demandada.</v>
      </c>
      <c r="O26" s="128" t="str">
        <f>'01-Mapa de riesgo'!S26</f>
        <v>Trimestral</v>
      </c>
      <c r="P26" s="128" t="str">
        <f>'01-Mapa de riesgo'!T26</f>
        <v>Preventivo</v>
      </c>
      <c r="Q26" s="395" t="s">
        <v>915</v>
      </c>
      <c r="R26" s="395"/>
      <c r="S26" s="212">
        <f>'01-Mapa de riesgo'!Y26</f>
        <v>0</v>
      </c>
      <c r="T26" s="213">
        <f>'01-Mapa de riesgo'!Z26</f>
        <v>0</v>
      </c>
      <c r="U26" s="212">
        <f>'01-Mapa de riesgo'!AB26</f>
        <v>0</v>
      </c>
      <c r="V26" s="209"/>
      <c r="W26" s="209"/>
      <c r="X26" s="209"/>
      <c r="Y26" s="209"/>
      <c r="Z26" s="273"/>
    </row>
    <row r="27" spans="1:26" ht="87.75" customHeight="1" x14ac:dyDescent="0.2">
      <c r="A27" s="273">
        <v>7</v>
      </c>
      <c r="B27" s="273" t="str">
        <f>'01-Mapa de riesgo'!B27:B29</f>
        <v>JURIDICA</v>
      </c>
      <c r="C27" s="398" t="str">
        <f>'01-Mapa de riesgo'!F27:F29</f>
        <v>Operacional</v>
      </c>
      <c r="D27" s="398" t="str">
        <f>'01-Mapa de riesgo'!G27:G29</f>
        <v>Incumplimiento en los plazos establecidos para gestionar las necesidades de tipo contractual de las dependencias</v>
      </c>
      <c r="E27" s="398" t="str">
        <f>'01-Mapa de riesgo'!H27:H29</f>
        <v>Demora en la atención de los requerimientos de tipo contractual (perfeccionamiento y legalización, modificaciones, actas de ejecución, terminacion y liquidacion del contratos) de las dependencias academicas y administrativas</v>
      </c>
      <c r="F27" s="126" t="str">
        <f>'01-Mapa de riesgo'!E27</f>
        <v>El Software de contratación no se ha implementado</v>
      </c>
      <c r="G27" s="398" t="str">
        <f>'01-Mapa de riesgo'!I27:I29</f>
        <v xml:space="preserve">
Vencimiento de terminos legales de la gestión contractual
Incumplimiento de la prestacion de servicios de la Universidad
Demoras en la realización actividades de las dependencias de la Universidad</v>
      </c>
      <c r="H27" s="351" t="str">
        <f>'01-Mapa de riesgo'!V27:V29</f>
        <v>GRAVE</v>
      </c>
      <c r="I27" s="206" t="str">
        <f>'01-Mapa de riesgo'!Y27:Y29</f>
        <v>COMPARTIR</v>
      </c>
      <c r="J27" s="264" t="s">
        <v>452</v>
      </c>
      <c r="K27" s="401" t="str">
        <f>'01-Mapa de riesgo'!W27:W29</f>
        <v>Número de requerimientos relacionados con contratación presentados extemporaneamente a Gestión de la Contración</v>
      </c>
      <c r="L27" s="404">
        <v>0</v>
      </c>
      <c r="M27" s="394" t="s">
        <v>914</v>
      </c>
      <c r="N27" s="127" t="str">
        <f>'01-Mapa de riesgo'!R27</f>
        <v>Cuaderno de radicación de documentos Gestión Contractual</v>
      </c>
      <c r="O27" s="128" t="str">
        <f>'01-Mapa de riesgo'!S27</f>
        <v>Otra</v>
      </c>
      <c r="P27" s="128" t="str">
        <f>'01-Mapa de riesgo'!T27</f>
        <v>Preventivo</v>
      </c>
      <c r="Q27" s="395" t="s">
        <v>915</v>
      </c>
      <c r="R27" s="395"/>
      <c r="S27" s="212" t="str">
        <f>'01-Mapa de riesgo'!Y27</f>
        <v>COMPARTIR</v>
      </c>
      <c r="T27" s="213" t="str">
        <f>'01-Mapa de riesgo'!Z27</f>
        <v>Implementación del software de contratación</v>
      </c>
      <c r="U27" s="212" t="str">
        <f>'01-Mapa de riesgo'!AB27</f>
        <v>Gestión de Tecnologías Informaticas y Sistemas de Información</v>
      </c>
      <c r="V27" s="209" t="s">
        <v>447</v>
      </c>
      <c r="W27" s="246" t="s">
        <v>920</v>
      </c>
      <c r="X27" s="209" t="s">
        <v>450</v>
      </c>
      <c r="Y27" s="209"/>
      <c r="Z27" s="273" t="s">
        <v>847</v>
      </c>
    </row>
    <row r="28" spans="1:26" ht="93" customHeight="1" x14ac:dyDescent="0.2">
      <c r="A28" s="273"/>
      <c r="B28" s="273"/>
      <c r="C28" s="398"/>
      <c r="D28" s="398"/>
      <c r="E28" s="398"/>
      <c r="F28" s="126" t="str">
        <f>'01-Mapa de riesgo'!E28</f>
        <v>Los procedimientos relacionados con la Gestión Contractual se llevan a cabo de forma manual</v>
      </c>
      <c r="G28" s="398"/>
      <c r="H28" s="351"/>
      <c r="I28" s="206" t="str">
        <f>'01-Mapa de riesgo'!Y28:Y30</f>
        <v>REDUCIR</v>
      </c>
      <c r="J28" s="264"/>
      <c r="K28" s="398"/>
      <c r="L28" s="403"/>
      <c r="M28" s="394"/>
      <c r="N28" s="127" t="str">
        <f>'01-Mapa de riesgo'!R28</f>
        <v xml:space="preserve">Planilla de salida de los documentos, para cualquier asunto de trámite </v>
      </c>
      <c r="O28" s="128" t="str">
        <f>'01-Mapa de riesgo'!S28</f>
        <v>Otra</v>
      </c>
      <c r="P28" s="128" t="str">
        <f>'01-Mapa de riesgo'!T28</f>
        <v>Preventivo</v>
      </c>
      <c r="Q28" s="395" t="s">
        <v>915</v>
      </c>
      <c r="R28" s="395"/>
      <c r="S28" s="212" t="str">
        <f>'01-Mapa de riesgo'!Y28</f>
        <v>REDUCIR</v>
      </c>
      <c r="T28" s="213" t="str">
        <f>'01-Mapa de riesgo'!Z28</f>
        <v xml:space="preserve">Sensibilización sobre los plazos establecidos por Gestión de la Contratación </v>
      </c>
      <c r="U28" s="212">
        <f>'01-Mapa de riesgo'!AB28</f>
        <v>0</v>
      </c>
      <c r="V28" s="209" t="s">
        <v>447</v>
      </c>
      <c r="W28" s="246" t="s">
        <v>921</v>
      </c>
      <c r="X28" s="209" t="s">
        <v>450</v>
      </c>
      <c r="Y28" s="209"/>
      <c r="Z28" s="273"/>
    </row>
    <row r="29" spans="1:26" ht="65.099999999999994" customHeight="1" x14ac:dyDescent="0.2">
      <c r="A29" s="273"/>
      <c r="B29" s="273"/>
      <c r="C29" s="398"/>
      <c r="D29" s="398"/>
      <c r="E29" s="398"/>
      <c r="F29" s="126">
        <f>'01-Mapa de riesgo'!E29</f>
        <v>0</v>
      </c>
      <c r="G29" s="398"/>
      <c r="H29" s="351"/>
      <c r="I29" s="206">
        <f>'01-Mapa de riesgo'!Y29:Y31</f>
        <v>0</v>
      </c>
      <c r="J29" s="264"/>
      <c r="K29" s="398"/>
      <c r="L29" s="403"/>
      <c r="M29" s="394"/>
      <c r="N29" s="127" t="str">
        <f>'01-Mapa de riesgo'!R29</f>
        <v>Documento que expresa los plazos para la gestión de la contratación</v>
      </c>
      <c r="O29" s="128" t="str">
        <f>'01-Mapa de riesgo'!S29</f>
        <v>Otra</v>
      </c>
      <c r="P29" s="128" t="str">
        <f>'01-Mapa de riesgo'!T29</f>
        <v>Direccion</v>
      </c>
      <c r="Q29" s="395" t="s">
        <v>915</v>
      </c>
      <c r="R29" s="395"/>
      <c r="S29" s="212">
        <f>'01-Mapa de riesgo'!Y29</f>
        <v>0</v>
      </c>
      <c r="T29" s="213">
        <f>'01-Mapa de riesgo'!Z29</f>
        <v>0</v>
      </c>
      <c r="U29" s="212">
        <f>'01-Mapa de riesgo'!AB29</f>
        <v>0</v>
      </c>
      <c r="V29" s="209"/>
      <c r="W29" s="209"/>
      <c r="X29" s="209"/>
      <c r="Y29" s="209"/>
      <c r="Z29" s="273"/>
    </row>
    <row r="30" spans="1:26" ht="65.099999999999994" customHeight="1" x14ac:dyDescent="0.2">
      <c r="A30" s="273">
        <v>8</v>
      </c>
      <c r="B30" s="273" t="str">
        <f>'01-Mapa de riesgo'!B30:B32</f>
        <v>GESTIÓN_FINANCIERA</v>
      </c>
      <c r="C30" s="398" t="str">
        <f>'01-Mapa de riesgo'!F30:F32</f>
        <v>Financiero</v>
      </c>
      <c r="D30" s="398" t="str">
        <f>'01-Mapa de riesgo'!G30:G32</f>
        <v>Fraude eléctronico</v>
      </c>
      <c r="E30" s="398" t="str">
        <f>'01-Mapa de riesgo'!H30:H32</f>
        <v>Acceso no autorizado a la banca virtual</v>
      </c>
      <c r="F30" s="126" t="str">
        <f>'01-Mapa de riesgo'!E30</f>
        <v>Falta de seguimiento a los protocolos definidos.</v>
      </c>
      <c r="G30" s="398" t="str">
        <f>'01-Mapa de riesgo'!I30:I32</f>
        <v xml:space="preserve">Detrimento patrimonial           Exposición de la información financiera de la Universidad  </v>
      </c>
      <c r="H30" s="351" t="str">
        <f>'01-Mapa de riesgo'!V30:V32</f>
        <v>MODERADO</v>
      </c>
      <c r="I30" s="206" t="str">
        <f>'01-Mapa de riesgo'!Y30:Y32</f>
        <v>REDUCIR</v>
      </c>
      <c r="J30" s="264" t="s">
        <v>452</v>
      </c>
      <c r="K30" s="401" t="str">
        <f>'01-Mapa de riesgo'!W30:W32</f>
        <v>No. de accesos no autorizados</v>
      </c>
      <c r="L30" s="404">
        <v>0</v>
      </c>
      <c r="M30" s="409" t="s">
        <v>922</v>
      </c>
      <c r="N30" s="127" t="str">
        <f>'01-Mapa de riesgo'!R30</f>
        <v>Descripción en los manuales de funciones de las personas que manejan recursos</v>
      </c>
      <c r="O30" s="128" t="str">
        <f>'01-Mapa de riesgo'!S30</f>
        <v>Diaria</v>
      </c>
      <c r="P30" s="128" t="str">
        <f>'01-Mapa de riesgo'!T30</f>
        <v>Preventivo</v>
      </c>
      <c r="Q30" s="395" t="s">
        <v>808</v>
      </c>
      <c r="R30" s="395"/>
      <c r="S30" s="212" t="str">
        <f>'01-Mapa de riesgo'!Y30</f>
        <v>REDUCIR</v>
      </c>
      <c r="T30" s="213" t="str">
        <f>'01-Mapa de riesgo'!Z30</f>
        <v>Actualización de usuarios y claves de acceso</v>
      </c>
      <c r="U30" s="212">
        <f>'01-Mapa de riesgo'!AB30</f>
        <v>0</v>
      </c>
      <c r="V30" s="209" t="s">
        <v>447</v>
      </c>
      <c r="W30" s="247" t="s">
        <v>927</v>
      </c>
      <c r="X30" s="209" t="s">
        <v>450</v>
      </c>
      <c r="Y30" s="209"/>
      <c r="Z30" s="273" t="s">
        <v>847</v>
      </c>
    </row>
    <row r="31" spans="1:26" ht="65.099999999999994" customHeight="1" x14ac:dyDescent="0.2">
      <c r="A31" s="273"/>
      <c r="B31" s="273"/>
      <c r="C31" s="398"/>
      <c r="D31" s="398"/>
      <c r="E31" s="398"/>
      <c r="F31" s="126" t="str">
        <f>'01-Mapa de riesgo'!E31</f>
        <v>Incumplimiento de los protocolos</v>
      </c>
      <c r="G31" s="398"/>
      <c r="H31" s="351"/>
      <c r="I31" s="206">
        <f>'01-Mapa de riesgo'!Y31:Y33</f>
        <v>0</v>
      </c>
      <c r="J31" s="264"/>
      <c r="K31" s="398"/>
      <c r="L31" s="403"/>
      <c r="M31" s="394"/>
      <c r="N31" s="127" t="str">
        <f>'01-Mapa de riesgo'!R31</f>
        <v>Cambio de claves</v>
      </c>
      <c r="O31" s="128" t="str">
        <f>'01-Mapa de riesgo'!S31</f>
        <v>Mensual</v>
      </c>
      <c r="P31" s="128" t="str">
        <f>'01-Mapa de riesgo'!T31</f>
        <v>Preventivo</v>
      </c>
      <c r="Q31" s="395" t="s">
        <v>808</v>
      </c>
      <c r="R31" s="395"/>
      <c r="S31" s="212">
        <f>'01-Mapa de riesgo'!Y31</f>
        <v>0</v>
      </c>
      <c r="T31" s="213">
        <f>'01-Mapa de riesgo'!Z31</f>
        <v>0</v>
      </c>
      <c r="U31" s="212">
        <f>'01-Mapa de riesgo'!AB31</f>
        <v>0</v>
      </c>
      <c r="V31" s="209"/>
      <c r="W31" s="209"/>
      <c r="X31" s="209"/>
      <c r="Y31" s="209"/>
      <c r="Z31" s="273"/>
    </row>
    <row r="32" spans="1:26" ht="65.099999999999994" customHeight="1" x14ac:dyDescent="0.2">
      <c r="A32" s="273"/>
      <c r="B32" s="273"/>
      <c r="C32" s="398"/>
      <c r="D32" s="398"/>
      <c r="E32" s="398"/>
      <c r="F32" s="126" t="str">
        <f>'01-Mapa de riesgo'!E32</f>
        <v>Ataques cibernéticos.</v>
      </c>
      <c r="G32" s="398"/>
      <c r="H32" s="351"/>
      <c r="I32" s="206">
        <f>'01-Mapa de riesgo'!Y32:Y34</f>
        <v>0</v>
      </c>
      <c r="J32" s="264"/>
      <c r="K32" s="398"/>
      <c r="L32" s="403"/>
      <c r="M32" s="394"/>
      <c r="N32" s="127" t="str">
        <f>'01-Mapa de riesgo'!R32</f>
        <v>Manejo de token</v>
      </c>
      <c r="O32" s="128" t="str">
        <f>'01-Mapa de riesgo'!S32</f>
        <v>Diaria</v>
      </c>
      <c r="P32" s="128" t="str">
        <f>'01-Mapa de riesgo'!T32</f>
        <v>Preventivo</v>
      </c>
      <c r="Q32" s="395" t="s">
        <v>808</v>
      </c>
      <c r="R32" s="395"/>
      <c r="S32" s="212">
        <f>'01-Mapa de riesgo'!Y32</f>
        <v>0</v>
      </c>
      <c r="T32" s="213">
        <f>'01-Mapa de riesgo'!Z32</f>
        <v>0</v>
      </c>
      <c r="U32" s="212">
        <f>'01-Mapa de riesgo'!AB32</f>
        <v>0</v>
      </c>
      <c r="V32" s="209"/>
      <c r="W32" s="209"/>
      <c r="X32" s="209"/>
      <c r="Y32" s="209"/>
      <c r="Z32" s="273"/>
    </row>
    <row r="33" spans="1:26" ht="89.25" customHeight="1" x14ac:dyDescent="0.2">
      <c r="A33" s="273">
        <v>9</v>
      </c>
      <c r="B33" s="273" t="str">
        <f>'01-Mapa de riesgo'!B33:B35</f>
        <v>GESTIÓN_FINANCIERA</v>
      </c>
      <c r="C33" s="398" t="str">
        <f>'01-Mapa de riesgo'!F33:F35</f>
        <v>Contable</v>
      </c>
      <c r="D33" s="398" t="str">
        <f>'01-Mapa de riesgo'!G33:G35</f>
        <v>Hechos económicos no incluidos en el proceso contable.</v>
      </c>
      <c r="E33" s="398" t="str">
        <f>'01-Mapa de riesgo'!H33:H35</f>
        <v>Gestión Contable no sea informada de los hechos económicos, sociales y financieros generados en otras dependencias de la Universidad</v>
      </c>
      <c r="F33" s="126" t="str">
        <f>'01-Mapa de riesgo'!E33</f>
        <v>Desconocimiento de las políticas y prácticas contables establecidas por la UTP.</v>
      </c>
      <c r="G33" s="398" t="str">
        <f>'01-Mapa de riesgo'!I33:I35</f>
        <v>Estados Financieros no razonables</v>
      </c>
      <c r="H33" s="351" t="str">
        <f>'01-Mapa de riesgo'!V33:V35</f>
        <v>MODERADO</v>
      </c>
      <c r="I33" s="206" t="str">
        <f>'01-Mapa de riesgo'!Y33:Y35</f>
        <v>REDUCIR</v>
      </c>
      <c r="J33" s="264" t="s">
        <v>452</v>
      </c>
      <c r="K33" s="401" t="str">
        <f>'01-Mapa de riesgo'!W33:W35</f>
        <v>Número de hechos económicos no reportados en el período</v>
      </c>
      <c r="L33" s="404">
        <v>0</v>
      </c>
      <c r="M33" s="394" t="s">
        <v>923</v>
      </c>
      <c r="N33" s="127" t="str">
        <f>'01-Mapa de riesgo'!R33</f>
        <v>Actualización y divulgación de las políticas contables</v>
      </c>
      <c r="O33" s="128" t="str">
        <f>'01-Mapa de riesgo'!S33</f>
        <v>Anual</v>
      </c>
      <c r="P33" s="128" t="str">
        <f>'01-Mapa de riesgo'!T33</f>
        <v>Preventivo</v>
      </c>
      <c r="Q33" s="395" t="s">
        <v>925</v>
      </c>
      <c r="R33" s="395"/>
      <c r="S33" s="212" t="str">
        <f>'01-Mapa de riesgo'!Y33</f>
        <v>REDUCIR</v>
      </c>
      <c r="T33" s="213" t="str">
        <f>'01-Mapa de riesgo'!Z33</f>
        <v>Divulgación de las políticas actualizadas</v>
      </c>
      <c r="U33" s="212">
        <f>'01-Mapa de riesgo'!AB33</f>
        <v>0</v>
      </c>
      <c r="V33" s="209" t="s">
        <v>447</v>
      </c>
      <c r="W33" s="247" t="s">
        <v>928</v>
      </c>
      <c r="X33" s="209" t="s">
        <v>450</v>
      </c>
      <c r="Y33" s="209"/>
      <c r="Z33" s="273" t="s">
        <v>847</v>
      </c>
    </row>
    <row r="34" spans="1:26" ht="86.25" customHeight="1" x14ac:dyDescent="0.2">
      <c r="A34" s="273"/>
      <c r="B34" s="273"/>
      <c r="C34" s="398"/>
      <c r="D34" s="398"/>
      <c r="E34" s="398"/>
      <c r="F34" s="126">
        <f>'01-Mapa de riesgo'!E34</f>
        <v>0</v>
      </c>
      <c r="G34" s="398"/>
      <c r="H34" s="351"/>
      <c r="I34" s="206" t="str">
        <f>'01-Mapa de riesgo'!Y34:Y36</f>
        <v>REDUCIR</v>
      </c>
      <c r="J34" s="264"/>
      <c r="K34" s="398"/>
      <c r="L34" s="403"/>
      <c r="M34" s="394"/>
      <c r="N34" s="127" t="str">
        <f>'01-Mapa de riesgo'!R34</f>
        <v>Solicitud de información contable al cierre de cada vigencia</v>
      </c>
      <c r="O34" s="128" t="str">
        <f>'01-Mapa de riesgo'!S34</f>
        <v>Anual</v>
      </c>
      <c r="P34" s="128" t="str">
        <f>'01-Mapa de riesgo'!T34</f>
        <v>Preventivo</v>
      </c>
      <c r="Q34" s="395" t="s">
        <v>925</v>
      </c>
      <c r="R34" s="395"/>
      <c r="S34" s="212" t="str">
        <f>'01-Mapa de riesgo'!Y34</f>
        <v>REDUCIR</v>
      </c>
      <c r="T34" s="213" t="str">
        <f>'01-Mapa de riesgo'!Z34</f>
        <v>Conciliación de la información reportada con los registros contables.</v>
      </c>
      <c r="U34" s="212">
        <f>'01-Mapa de riesgo'!AB34</f>
        <v>0</v>
      </c>
      <c r="V34" s="209" t="s">
        <v>446</v>
      </c>
      <c r="W34" s="247" t="s">
        <v>929</v>
      </c>
      <c r="X34" s="209" t="s">
        <v>449</v>
      </c>
      <c r="Y34" s="209"/>
      <c r="Z34" s="273"/>
    </row>
    <row r="35" spans="1:26" ht="65.099999999999994" customHeight="1" x14ac:dyDescent="0.2">
      <c r="A35" s="273"/>
      <c r="B35" s="273"/>
      <c r="C35" s="398"/>
      <c r="D35" s="398"/>
      <c r="E35" s="398"/>
      <c r="F35" s="126">
        <f>'01-Mapa de riesgo'!E35</f>
        <v>0</v>
      </c>
      <c r="G35" s="398"/>
      <c r="H35" s="351"/>
      <c r="I35" s="206">
        <f>'01-Mapa de riesgo'!Y35:Y37</f>
        <v>0</v>
      </c>
      <c r="J35" s="264"/>
      <c r="K35" s="398"/>
      <c r="L35" s="403"/>
      <c r="M35" s="394"/>
      <c r="N35" s="127">
        <f>'01-Mapa de riesgo'!R35</f>
        <v>0</v>
      </c>
      <c r="O35" s="128">
        <f>'01-Mapa de riesgo'!S35</f>
        <v>0</v>
      </c>
      <c r="P35" s="128">
        <f>'01-Mapa de riesgo'!T35</f>
        <v>0</v>
      </c>
      <c r="Q35" s="395"/>
      <c r="R35" s="395"/>
      <c r="S35" s="212">
        <f>'01-Mapa de riesgo'!Y35</f>
        <v>0</v>
      </c>
      <c r="T35" s="213">
        <f>'01-Mapa de riesgo'!Z35</f>
        <v>0</v>
      </c>
      <c r="U35" s="212">
        <f>'01-Mapa de riesgo'!AB35</f>
        <v>0</v>
      </c>
      <c r="V35" s="209"/>
      <c r="W35" s="209"/>
      <c r="X35" s="209"/>
      <c r="Y35" s="209"/>
      <c r="Z35" s="273"/>
    </row>
    <row r="36" spans="1:26" ht="89.25" customHeight="1" x14ac:dyDescent="0.2">
      <c r="A36" s="273">
        <v>10</v>
      </c>
      <c r="B36" s="273" t="str">
        <f>'01-Mapa de riesgo'!B36:B38</f>
        <v>GESTIÓN_FINANCIERA</v>
      </c>
      <c r="C36" s="398" t="str">
        <f>'01-Mapa de riesgo'!F36:F38</f>
        <v>Corrupción</v>
      </c>
      <c r="D36" s="398" t="str">
        <f>'01-Mapa de riesgo'!G36:G38</f>
        <v>Destinación indebida de recursos públicos.</v>
      </c>
      <c r="E36" s="398" t="str">
        <f>'01-Mapa de riesgo'!H36:H38</f>
        <v xml:space="preserve">Se configura cuando se destinan recursos públicos a finalidades distintas; o se realizan actuaciones de los funcionarios por fuera de las establecidas en la Constitución, en la ley o en la reglamentación interna. </v>
      </c>
      <c r="F36" s="126" t="str">
        <f>'01-Mapa de riesgo'!E36</f>
        <v>Ausencia de valores éticos.</v>
      </c>
      <c r="G36" s="398" t="str">
        <f>'01-Mapa de riesgo'!I36:I38</f>
        <v>Detrimento patrimonial.
Sanciones disciplinarias, fiscales y/o penales.</v>
      </c>
      <c r="H36" s="351" t="str">
        <f>'01-Mapa de riesgo'!V36:V38</f>
        <v>MODERADO</v>
      </c>
      <c r="I36" s="206" t="str">
        <f>'01-Mapa de riesgo'!Y36:Y38</f>
        <v>COMPARTIR</v>
      </c>
      <c r="J36" s="264" t="s">
        <v>452</v>
      </c>
      <c r="K36" s="401" t="str">
        <f>'01-Mapa de riesgo'!W36:W38</f>
        <v>Número de hechos sancionados por corrupción.</v>
      </c>
      <c r="L36" s="404">
        <v>0</v>
      </c>
      <c r="M36" s="394" t="s">
        <v>924</v>
      </c>
      <c r="N36" s="127" t="str">
        <f>'01-Mapa de riesgo'!R36</f>
        <v>Actualización de los procedimientos.</v>
      </c>
      <c r="O36" s="128" t="str">
        <f>'01-Mapa de riesgo'!S36</f>
        <v>Anual</v>
      </c>
      <c r="P36" s="128" t="str">
        <f>'01-Mapa de riesgo'!T36</f>
        <v>Preventivo</v>
      </c>
      <c r="Q36" s="395" t="s">
        <v>926</v>
      </c>
      <c r="R36" s="395"/>
      <c r="S36" s="212" t="str">
        <f>'01-Mapa de riesgo'!Y36</f>
        <v>COMPARTIR</v>
      </c>
      <c r="T36" s="213" t="str">
        <f>'01-Mapa de riesgo'!Z36</f>
        <v>Fomentar una cultura de ética y el deber ser del servidor público.</v>
      </c>
      <c r="U36" s="212" t="str">
        <f>'01-Mapa de riesgo'!AB36</f>
        <v>Institucional
Gestión Financiera</v>
      </c>
      <c r="V36" s="209" t="s">
        <v>447</v>
      </c>
      <c r="W36" s="247" t="s">
        <v>930</v>
      </c>
      <c r="X36" s="209" t="s">
        <v>450</v>
      </c>
      <c r="Y36" s="209"/>
      <c r="Z36" s="273" t="s">
        <v>847</v>
      </c>
    </row>
    <row r="37" spans="1:26" ht="65.099999999999994" customHeight="1" x14ac:dyDescent="0.2">
      <c r="A37" s="273"/>
      <c r="B37" s="273"/>
      <c r="C37" s="398"/>
      <c r="D37" s="398"/>
      <c r="E37" s="398"/>
      <c r="F37" s="126">
        <f>'01-Mapa de riesgo'!E37</f>
        <v>0</v>
      </c>
      <c r="G37" s="398"/>
      <c r="H37" s="351"/>
      <c r="I37" s="206">
        <f>'01-Mapa de riesgo'!Y37:Y39</f>
        <v>0</v>
      </c>
      <c r="J37" s="264"/>
      <c r="K37" s="398"/>
      <c r="L37" s="403"/>
      <c r="M37" s="394"/>
      <c r="N37" s="127">
        <f>'01-Mapa de riesgo'!R37</f>
        <v>0</v>
      </c>
      <c r="O37" s="128">
        <f>'01-Mapa de riesgo'!S37</f>
        <v>0</v>
      </c>
      <c r="P37" s="128">
        <f>'01-Mapa de riesgo'!T37</f>
        <v>0</v>
      </c>
      <c r="Q37" s="406"/>
      <c r="R37" s="406"/>
      <c r="S37" s="212">
        <f>'01-Mapa de riesgo'!Y37</f>
        <v>0</v>
      </c>
      <c r="T37" s="213">
        <f>'01-Mapa de riesgo'!Z37</f>
        <v>0</v>
      </c>
      <c r="U37" s="212">
        <f>'01-Mapa de riesgo'!AB37</f>
        <v>0</v>
      </c>
      <c r="V37" s="209"/>
      <c r="W37" s="209"/>
      <c r="X37" s="209"/>
      <c r="Y37" s="209"/>
      <c r="Z37" s="273"/>
    </row>
    <row r="38" spans="1:26" ht="65.099999999999994" customHeight="1" thickBot="1" x14ac:dyDescent="0.25">
      <c r="A38" s="297"/>
      <c r="B38" s="297"/>
      <c r="C38" s="414"/>
      <c r="D38" s="414"/>
      <c r="E38" s="414"/>
      <c r="F38" s="133">
        <f>'01-Mapa de riesgo'!E38</f>
        <v>0</v>
      </c>
      <c r="G38" s="414"/>
      <c r="H38" s="417"/>
      <c r="I38" s="22">
        <f>'01-Mapa de riesgo'!Y38:Y40</f>
        <v>0</v>
      </c>
      <c r="J38" s="265"/>
      <c r="K38" s="414"/>
      <c r="L38" s="403"/>
      <c r="M38" s="394"/>
      <c r="N38" s="215">
        <f>'01-Mapa de riesgo'!R38</f>
        <v>0</v>
      </c>
      <c r="O38" s="216">
        <f>'01-Mapa de riesgo'!S38</f>
        <v>0</v>
      </c>
      <c r="P38" s="216">
        <f>'01-Mapa de riesgo'!T38</f>
        <v>0</v>
      </c>
      <c r="Q38" s="410"/>
      <c r="R38" s="410"/>
      <c r="S38" s="217">
        <f>'01-Mapa de riesgo'!Y38</f>
        <v>0</v>
      </c>
      <c r="T38" s="218">
        <f>'01-Mapa de riesgo'!Z38</f>
        <v>0</v>
      </c>
      <c r="U38" s="217">
        <f>'01-Mapa de riesgo'!AB38</f>
        <v>0</v>
      </c>
      <c r="V38" s="211"/>
      <c r="W38" s="211"/>
      <c r="X38" s="211"/>
      <c r="Y38" s="211"/>
      <c r="Z38" s="297"/>
    </row>
    <row r="39" spans="1:26" ht="116.25" customHeight="1" x14ac:dyDescent="0.2">
      <c r="A39" s="421">
        <v>11</v>
      </c>
      <c r="B39" s="420" t="str">
        <f>'01-Mapa de riesgo'!B39:B41</f>
        <v>GESTIÓN_DE_SERVICIOS_INSTITUCIONALES</v>
      </c>
      <c r="C39" s="419" t="str">
        <f>'01-Mapa de riesgo'!F39:F41</f>
        <v>Corrupción</v>
      </c>
      <c r="D39" s="419" t="str">
        <f>'01-Mapa de riesgo'!G39:G41</f>
        <v>Pérdida de recursos en el manejo de la Caja Menor de Mantenimiento Institucional</v>
      </c>
      <c r="E39" s="419" t="str">
        <f>'01-Mapa de riesgo'!H39:H41</f>
        <v>Manejo inadecuado que genera pérdida de los recursos asignados a la Caja Menor de Mantenimiento Institucional</v>
      </c>
      <c r="F39" s="223" t="str">
        <f>'01-Mapa de riesgo'!E39</f>
        <v>Controles no adecuados.</v>
      </c>
      <c r="G39" s="419" t="str">
        <f>'01-Mapa de riesgo'!I39:I41</f>
        <v>Falta de recursos para atender las necesidades establecidas en Mantenimiento Institucional</v>
      </c>
      <c r="H39" s="418" t="str">
        <f>'01-Mapa de riesgo'!V39:V41</f>
        <v>MODERADO</v>
      </c>
      <c r="I39" s="224" t="str">
        <f>'01-Mapa de riesgo'!Y39:Y41</f>
        <v>REDUCIR</v>
      </c>
      <c r="J39" s="416" t="s">
        <v>838</v>
      </c>
      <c r="K39" s="415" t="str">
        <f>'01-Mapa de riesgo'!W39:W41</f>
        <v>No. de casos de corrupción en Caja Menor / Año</v>
      </c>
      <c r="L39" s="404">
        <v>0</v>
      </c>
      <c r="M39" s="409" t="s">
        <v>958</v>
      </c>
      <c r="N39" s="225" t="str">
        <f>'01-Mapa de riesgo'!R39</f>
        <v>Registro de movimientos</v>
      </c>
      <c r="O39" s="226" t="str">
        <f>'01-Mapa de riesgo'!S39</f>
        <v>Diaria</v>
      </c>
      <c r="P39" s="226" t="str">
        <f>'01-Mapa de riesgo'!T39</f>
        <v>Preventivo</v>
      </c>
      <c r="Q39" s="411" t="s">
        <v>959</v>
      </c>
      <c r="R39" s="412"/>
      <c r="S39" s="227" t="str">
        <f>'01-Mapa de riesgo'!Y39</f>
        <v>REDUCIR</v>
      </c>
      <c r="T39" s="228" t="str">
        <f>'01-Mapa de riesgo'!Z39</f>
        <v>Mejorar los controles existentes.</v>
      </c>
      <c r="U39" s="227">
        <f>'01-Mapa de riesgo'!AB39</f>
        <v>0</v>
      </c>
      <c r="V39" s="229" t="s">
        <v>447</v>
      </c>
      <c r="W39" s="248" t="s">
        <v>960</v>
      </c>
      <c r="X39" s="229" t="s">
        <v>450</v>
      </c>
      <c r="Y39" s="229"/>
      <c r="Z39" s="405" t="s">
        <v>847</v>
      </c>
    </row>
    <row r="40" spans="1:26" ht="95.25" customHeight="1" x14ac:dyDescent="0.2">
      <c r="A40" s="271"/>
      <c r="B40" s="273"/>
      <c r="C40" s="398"/>
      <c r="D40" s="398"/>
      <c r="E40" s="398"/>
      <c r="F40" s="126" t="str">
        <f>'01-Mapa de riesgo'!E40</f>
        <v>Falta de principios y valores éticos</v>
      </c>
      <c r="G40" s="398"/>
      <c r="H40" s="351"/>
      <c r="I40" s="206" t="str">
        <f>'01-Mapa de riesgo'!Y40:Y42</f>
        <v>REDUCIR</v>
      </c>
      <c r="J40" s="264"/>
      <c r="K40" s="398"/>
      <c r="L40" s="403"/>
      <c r="M40" s="394"/>
      <c r="N40" s="127" t="str">
        <f>'01-Mapa de riesgo'!R40</f>
        <v>Revisión de Jefatura de Mantenimiento Institucional</v>
      </c>
      <c r="O40" s="128" t="str">
        <f>'01-Mapa de riesgo'!S40</f>
        <v>Mensual</v>
      </c>
      <c r="P40" s="128" t="str">
        <f>'01-Mapa de riesgo'!T40</f>
        <v>Preventivo</v>
      </c>
      <c r="Q40" s="395" t="s">
        <v>959</v>
      </c>
      <c r="R40" s="395"/>
      <c r="S40" s="212" t="str">
        <f>'01-Mapa de riesgo'!Y40</f>
        <v>REDUCIR</v>
      </c>
      <c r="T40" s="213" t="str">
        <f>'01-Mapa de riesgo'!Z40</f>
        <v>Capacitar en valores a los funcionarios que manejen y utilicen los recursos de la Caja Menor</v>
      </c>
      <c r="U40" s="212">
        <f>'01-Mapa de riesgo'!AB40</f>
        <v>0</v>
      </c>
      <c r="V40" s="209" t="s">
        <v>446</v>
      </c>
      <c r="W40" s="248" t="s">
        <v>961</v>
      </c>
      <c r="X40" s="209" t="s">
        <v>449</v>
      </c>
      <c r="Y40" s="209" t="s">
        <v>963</v>
      </c>
      <c r="Z40" s="396"/>
    </row>
    <row r="41" spans="1:26" ht="65.099999999999994" customHeight="1" x14ac:dyDescent="0.2">
      <c r="A41" s="271"/>
      <c r="B41" s="273"/>
      <c r="C41" s="398"/>
      <c r="D41" s="398"/>
      <c r="E41" s="398"/>
      <c r="F41" s="126" t="str">
        <f>'01-Mapa de riesgo'!E41</f>
        <v>Manejo con dolo de la Caja Menor</v>
      </c>
      <c r="G41" s="398"/>
      <c r="H41" s="351"/>
      <c r="I41" s="206" t="str">
        <f>'01-Mapa de riesgo'!Y41:Y43</f>
        <v>REDUCIR</v>
      </c>
      <c r="J41" s="264"/>
      <c r="K41" s="398"/>
      <c r="L41" s="403"/>
      <c r="M41" s="394"/>
      <c r="N41" s="127" t="str">
        <f>'01-Mapa de riesgo'!R41</f>
        <v>Arqueo de Caja Menor por parte de Control Interno</v>
      </c>
      <c r="O41" s="128" t="str">
        <f>'01-Mapa de riesgo'!S41</f>
        <v>Mensual</v>
      </c>
      <c r="P41" s="128" t="str">
        <f>'01-Mapa de riesgo'!T41</f>
        <v>Detectivo</v>
      </c>
      <c r="Q41" s="395" t="s">
        <v>959</v>
      </c>
      <c r="R41" s="395"/>
      <c r="S41" s="212" t="str">
        <f>'01-Mapa de riesgo'!Y41</f>
        <v>REDUCIR</v>
      </c>
      <c r="T41" s="213" t="str">
        <f>'01-Mapa de riesgo'!Z41</f>
        <v>Actualizar procedimiento de Caja Menor</v>
      </c>
      <c r="U41" s="212">
        <f>'01-Mapa de riesgo'!AB41</f>
        <v>0</v>
      </c>
      <c r="V41" s="209" t="s">
        <v>447</v>
      </c>
      <c r="W41" s="248" t="s">
        <v>962</v>
      </c>
      <c r="X41" s="209" t="s">
        <v>450</v>
      </c>
      <c r="Y41" s="209"/>
      <c r="Z41" s="396"/>
    </row>
    <row r="42" spans="1:26" ht="128.25" customHeight="1" x14ac:dyDescent="0.2">
      <c r="A42" s="271">
        <v>12</v>
      </c>
      <c r="B42" s="273" t="str">
        <f>'01-Mapa de riesgo'!B42:B44</f>
        <v>GESTIÓN_DE_SERVICIOS_INSTITUCIONALES</v>
      </c>
      <c r="C42" s="398" t="str">
        <f>'01-Mapa de riesgo'!F42:F44</f>
        <v>Operacional</v>
      </c>
      <c r="D42" s="398" t="str">
        <f>'01-Mapa de riesgo'!G42:G44</f>
        <v>Inundaciones en las edificaciones del campus universitario</v>
      </c>
      <c r="E42" s="398" t="str">
        <f>'01-Mapa de riesgo'!H42:H44</f>
        <v>Inundaciones en edificaciones debido a fuertes precipitaciones o ruptura de tuberías</v>
      </c>
      <c r="F42" s="126" t="str">
        <f>'01-Mapa de riesgo'!E42</f>
        <v>Fuertes aguaceros con precipitaciones mayores a los normal.</v>
      </c>
      <c r="G42" s="398" t="str">
        <f>'01-Mapa de riesgo'!I42:I44</f>
        <v>Daños de la infraestructura con pérdida de elementos materiales y tecnológicos.
Parálisis de actividades en las edificaciones afectadas.</v>
      </c>
      <c r="H42" s="351" t="str">
        <f>'01-Mapa de riesgo'!V42:V44</f>
        <v>MODERADO</v>
      </c>
      <c r="I42" s="206" t="str">
        <f>'01-Mapa de riesgo'!Y42:Y44</f>
        <v>COMPARTIR</v>
      </c>
      <c r="J42" s="264" t="s">
        <v>838</v>
      </c>
      <c r="K42" s="401" t="str">
        <f>'01-Mapa de riesgo'!W42:W44</f>
        <v>No. de inundaciones al año / Edificación</v>
      </c>
      <c r="L42" s="404">
        <v>1</v>
      </c>
      <c r="M42" s="394" t="s">
        <v>964</v>
      </c>
      <c r="N42" s="127" t="str">
        <f>'01-Mapa de riesgo'!R42</f>
        <v xml:space="preserve">Limpieza periódica de canales y techos </v>
      </c>
      <c r="O42" s="128" t="str">
        <f>'01-Mapa de riesgo'!S42</f>
        <v>Mensual</v>
      </c>
      <c r="P42" s="128" t="str">
        <f>'01-Mapa de riesgo'!T42</f>
        <v>Preventivo</v>
      </c>
      <c r="Q42" s="395" t="s">
        <v>959</v>
      </c>
      <c r="R42" s="395"/>
      <c r="S42" s="212" t="str">
        <f>'01-Mapa de riesgo'!Y42</f>
        <v>COMPARTIR</v>
      </c>
      <c r="T42" s="213" t="str">
        <f>'01-Mapa de riesgo'!Z42</f>
        <v>Establecer especificaciones técnicas a tener en cuenta para diseños o modificaciones hidráulicas, sanitarias y aguas lluvias de edificaciones nuevas o antiguas para evitar deficiencias en las construcciones</v>
      </c>
      <c r="U42" s="212" t="str">
        <f>'01-Mapa de riesgo'!AB42</f>
        <v>Planeación</v>
      </c>
      <c r="V42" s="209" t="s">
        <v>447</v>
      </c>
      <c r="W42" s="248" t="s">
        <v>965</v>
      </c>
      <c r="X42" s="209" t="s">
        <v>450</v>
      </c>
      <c r="Y42" s="209"/>
      <c r="Z42" s="396" t="s">
        <v>847</v>
      </c>
    </row>
    <row r="43" spans="1:26" ht="91.5" customHeight="1" x14ac:dyDescent="0.2">
      <c r="A43" s="271"/>
      <c r="B43" s="273"/>
      <c r="C43" s="398"/>
      <c r="D43" s="398"/>
      <c r="E43" s="398"/>
      <c r="F43" s="126" t="str">
        <f>'01-Mapa de riesgo'!E43</f>
        <v xml:space="preserve"> Ejecución de obras incompletas o diseños no acordes a las necesidades de la Universidad.
Problemas de ejecución del mantenimieto preventivo y corretivo.</v>
      </c>
      <c r="G43" s="398"/>
      <c r="H43" s="351"/>
      <c r="I43" s="206" t="str">
        <f>'01-Mapa de riesgo'!Y43:Y45</f>
        <v>REDUCIR</v>
      </c>
      <c r="J43" s="264"/>
      <c r="K43" s="398"/>
      <c r="L43" s="403"/>
      <c r="M43" s="394"/>
      <c r="N43" s="127" t="str">
        <f>'01-Mapa de riesgo'!R43</f>
        <v>Limpieza periódica de canales de piso y recámaras</v>
      </c>
      <c r="O43" s="128" t="str">
        <f>'01-Mapa de riesgo'!S43</f>
        <v>Semanal</v>
      </c>
      <c r="P43" s="128" t="str">
        <f>'01-Mapa de riesgo'!T43</f>
        <v>Preventivo</v>
      </c>
      <c r="Q43" s="395" t="s">
        <v>959</v>
      </c>
      <c r="R43" s="395"/>
      <c r="S43" s="212" t="str">
        <f>'01-Mapa de riesgo'!Y43</f>
        <v>REDUCIR</v>
      </c>
      <c r="T43" s="213" t="str">
        <f>'01-Mapa de riesgo'!Z43</f>
        <v>Aumentar número de frecuencias de limpieza</v>
      </c>
      <c r="U43" s="212">
        <f>'01-Mapa de riesgo'!AB43</f>
        <v>0</v>
      </c>
      <c r="V43" s="209" t="s">
        <v>446</v>
      </c>
      <c r="W43" s="248" t="s">
        <v>966</v>
      </c>
      <c r="X43" s="209" t="s">
        <v>449</v>
      </c>
      <c r="Y43" s="222" t="s">
        <v>968</v>
      </c>
      <c r="Z43" s="396"/>
    </row>
    <row r="44" spans="1:26" ht="75" customHeight="1" x14ac:dyDescent="0.2">
      <c r="A44" s="271"/>
      <c r="B44" s="273"/>
      <c r="C44" s="398"/>
      <c r="D44" s="398"/>
      <c r="E44" s="398"/>
      <c r="F44" s="126" t="str">
        <f>'01-Mapa de riesgo'!E44</f>
        <v>Problemas culturales de mal uso y manejo de residuos.
Aumento de presiones en las tuberías.</v>
      </c>
      <c r="G44" s="398"/>
      <c r="H44" s="351"/>
      <c r="I44" s="206" t="str">
        <f>'01-Mapa de riesgo'!Y44:Y46</f>
        <v>REDUCIR</v>
      </c>
      <c r="J44" s="264"/>
      <c r="K44" s="398"/>
      <c r="L44" s="403"/>
      <c r="M44" s="394"/>
      <c r="N44" s="127">
        <f>'01-Mapa de riesgo'!R44</f>
        <v>0</v>
      </c>
      <c r="O44" s="128">
        <f>'01-Mapa de riesgo'!S44</f>
        <v>0</v>
      </c>
      <c r="P44" s="128">
        <f>'01-Mapa de riesgo'!T44</f>
        <v>0</v>
      </c>
      <c r="Q44" s="406"/>
      <c r="R44" s="406"/>
      <c r="S44" s="212" t="str">
        <f>'01-Mapa de riesgo'!Y44</f>
        <v>REDUCIR</v>
      </c>
      <c r="T44" s="213" t="str">
        <f>'01-Mapa de riesgo'!Z44</f>
        <v>Elaborar presupuesto para mejoramiento de sistemas de aguas lluvias en todo el campus universitario</v>
      </c>
      <c r="U44" s="212">
        <f>'01-Mapa de riesgo'!AB44</f>
        <v>0</v>
      </c>
      <c r="V44" s="209" t="s">
        <v>447</v>
      </c>
      <c r="W44" s="248" t="s">
        <v>967</v>
      </c>
      <c r="X44" s="209" t="s">
        <v>450</v>
      </c>
      <c r="Y44" s="209"/>
      <c r="Z44" s="396"/>
    </row>
    <row r="45" spans="1:26" ht="65.099999999999994" customHeight="1" x14ac:dyDescent="0.2">
      <c r="A45" s="271">
        <v>13</v>
      </c>
      <c r="B45" s="273" t="str">
        <f>'01-Mapa de riesgo'!B45:B47</f>
        <v>SECRETARIA_GENERAL</v>
      </c>
      <c r="C45" s="398" t="str">
        <f>'01-Mapa de riesgo'!F45:F47</f>
        <v>Operacional</v>
      </c>
      <c r="D45" s="398" t="str">
        <f>'01-Mapa de riesgo'!G45:G47</f>
        <v xml:space="preserve">Ilegitimidad en resultados electorales 
</v>
      </c>
      <c r="E45" s="398" t="str">
        <f>'01-Mapa de riesgo'!H45:H47</f>
        <v>Resultados de elecciones con errores o irregulares</v>
      </c>
      <c r="F45" s="126" t="str">
        <f>'01-Mapa de riesgo'!E45</f>
        <v>Desactualizacion de las bases de datos suministradas por las dependencias responsables  o errónea certificación de los requisitos de los candidatos</v>
      </c>
      <c r="G45" s="398" t="str">
        <f>'01-Mapa de riesgo'!I45:I47</f>
        <v>Impugnación de resultados electorales
Pérdida de credibilidad en el sistema electoral de la Universidad</v>
      </c>
      <c r="H45" s="351" t="str">
        <f>'01-Mapa de riesgo'!V45:V47</f>
        <v>LEVE</v>
      </c>
      <c r="I45" s="206" t="str">
        <f>'01-Mapa de riesgo'!Y45:Y47</f>
        <v>ASUMIR</v>
      </c>
      <c r="J45" s="264" t="s">
        <v>838</v>
      </c>
      <c r="K45" s="401" t="str">
        <f>'01-Mapa de riesgo'!W45:W47</f>
        <v xml:space="preserve">Número de impugnaciones electorales </v>
      </c>
      <c r="L45" s="404">
        <v>0</v>
      </c>
      <c r="M45" s="409" t="s">
        <v>931</v>
      </c>
      <c r="N45" s="127" t="str">
        <f>'01-Mapa de riesgo'!R45</f>
        <v>Elaboración de listados descentralizados por parte de las dependencias responsables</v>
      </c>
      <c r="O45" s="128" t="str">
        <f>'01-Mapa de riesgo'!S45</f>
        <v>Otra</v>
      </c>
      <c r="P45" s="128" t="str">
        <f>'01-Mapa de riesgo'!T45</f>
        <v>Detectivo</v>
      </c>
      <c r="Q45" s="395" t="s">
        <v>935</v>
      </c>
      <c r="R45" s="395"/>
      <c r="S45" s="212" t="str">
        <f>'01-Mapa de riesgo'!Y45</f>
        <v>ASUMIR</v>
      </c>
      <c r="T45" s="213">
        <f>'01-Mapa de riesgo'!Z45</f>
        <v>0</v>
      </c>
      <c r="U45" s="212">
        <f>'01-Mapa de riesgo'!AB45</f>
        <v>0</v>
      </c>
      <c r="V45" s="209"/>
      <c r="W45" s="209"/>
      <c r="X45" s="209"/>
      <c r="Y45" s="209"/>
      <c r="Z45" s="396" t="s">
        <v>860</v>
      </c>
    </row>
    <row r="46" spans="1:26" ht="65.099999999999994" customHeight="1" x14ac:dyDescent="0.2">
      <c r="A46" s="271"/>
      <c r="B46" s="273"/>
      <c r="C46" s="398"/>
      <c r="D46" s="398"/>
      <c r="E46" s="398"/>
      <c r="F46" s="126" t="str">
        <f>'01-Mapa de riesgo'!E46</f>
        <v xml:space="preserve">Errónea configuración de las votaciones, debido a que el software requiera demasiadas configuraciones o permisos lo que podría generar fallas en las votaciones  </v>
      </c>
      <c r="G46" s="398"/>
      <c r="H46" s="351"/>
      <c r="I46" s="206">
        <f>'01-Mapa de riesgo'!Y46:Y48</f>
        <v>0</v>
      </c>
      <c r="J46" s="264"/>
      <c r="K46" s="398"/>
      <c r="L46" s="403"/>
      <c r="M46" s="394"/>
      <c r="N46" s="127" t="str">
        <f>'01-Mapa de riesgo'!R46</f>
        <v xml:space="preserve">Revisión de la configuración de las elecciones  y Auditoria por parte de Control Interno </v>
      </c>
      <c r="O46" s="128" t="str">
        <f>'01-Mapa de riesgo'!S46</f>
        <v>Otra</v>
      </c>
      <c r="P46" s="128" t="str">
        <f>'01-Mapa de riesgo'!T46</f>
        <v>Detectivo</v>
      </c>
      <c r="Q46" s="395" t="s">
        <v>936</v>
      </c>
      <c r="R46" s="395"/>
      <c r="S46" s="212">
        <f>'01-Mapa de riesgo'!Y46</f>
        <v>0</v>
      </c>
      <c r="T46" s="213">
        <f>'01-Mapa de riesgo'!Z46</f>
        <v>0</v>
      </c>
      <c r="U46" s="212">
        <f>'01-Mapa de riesgo'!AB46</f>
        <v>0</v>
      </c>
      <c r="V46" s="209"/>
      <c r="W46" s="209"/>
      <c r="X46" s="209"/>
      <c r="Y46" s="209"/>
      <c r="Z46" s="396"/>
    </row>
    <row r="47" spans="1:26" ht="65.099999999999994" customHeight="1" x14ac:dyDescent="0.2">
      <c r="A47" s="271"/>
      <c r="B47" s="273"/>
      <c r="C47" s="398"/>
      <c r="D47" s="398"/>
      <c r="E47" s="398"/>
      <c r="F47" s="126" t="str">
        <f>'01-Mapa de riesgo'!E47</f>
        <v>Fallas Técnicas del servidor, o  por  problemas de energía eléctrica o conexión a Internet</v>
      </c>
      <c r="G47" s="398"/>
      <c r="H47" s="351"/>
      <c r="I47" s="206">
        <f>'01-Mapa de riesgo'!Y47:Y49</f>
        <v>0</v>
      </c>
      <c r="J47" s="264"/>
      <c r="K47" s="398"/>
      <c r="L47" s="403"/>
      <c r="M47" s="394"/>
      <c r="N47" s="127" t="str">
        <f>'01-Mapa de riesgo'!R47</f>
        <v xml:space="preserve">Pruebas de simulación de las votaciones </v>
      </c>
      <c r="O47" s="128" t="str">
        <f>'01-Mapa de riesgo'!S47</f>
        <v>Otra</v>
      </c>
      <c r="P47" s="128" t="str">
        <f>'01-Mapa de riesgo'!T47</f>
        <v>Preventivo</v>
      </c>
      <c r="Q47" s="395" t="s">
        <v>937</v>
      </c>
      <c r="R47" s="395"/>
      <c r="S47" s="212">
        <f>'01-Mapa de riesgo'!Y47</f>
        <v>0</v>
      </c>
      <c r="T47" s="213">
        <f>'01-Mapa de riesgo'!Z47</f>
        <v>0</v>
      </c>
      <c r="U47" s="212">
        <f>'01-Mapa de riesgo'!AB47</f>
        <v>0</v>
      </c>
      <c r="V47" s="209"/>
      <c r="W47" s="209"/>
      <c r="X47" s="209"/>
      <c r="Y47" s="209"/>
      <c r="Z47" s="396"/>
    </row>
    <row r="48" spans="1:26" ht="124.5" customHeight="1" x14ac:dyDescent="0.2">
      <c r="A48" s="271">
        <v>14</v>
      </c>
      <c r="B48" s="273" t="str">
        <f>'01-Mapa de riesgo'!B48:B50</f>
        <v>SECRETARIA_GENERAL</v>
      </c>
      <c r="C48" s="398" t="str">
        <f>'01-Mapa de riesgo'!F48:F50</f>
        <v>Cumplimiento</v>
      </c>
      <c r="D48" s="398" t="str">
        <f>'01-Mapa de riesgo'!G48:G50</f>
        <v>Vencimiento de términos para la atención de Derechos de Petición</v>
      </c>
      <c r="E48" s="398" t="str">
        <f>'01-Mapa de riesgo'!H48:H50</f>
        <v>No dar respuesta a un Derecho de Petición dentro de los téminos establecidos en la Ley</v>
      </c>
      <c r="F48" s="126" t="str">
        <f>'01-Mapa de riesgo'!E48</f>
        <v>Omisión o retraso de respuesta por parte del funcionario encargado al interior de la Universidad</v>
      </c>
      <c r="G48" s="398" t="str">
        <f>'01-Mapa de riesgo'!I48:I50</f>
        <v>Interposición de una acción de tutela
Acciones legales en contra de la Universidad</v>
      </c>
      <c r="H48" s="351" t="str">
        <f>'01-Mapa de riesgo'!V48:V50</f>
        <v>MODERADO</v>
      </c>
      <c r="I48" s="206" t="str">
        <f>'01-Mapa de riesgo'!Y48:Y50</f>
        <v>REDUCIR</v>
      </c>
      <c r="J48" s="264" t="s">
        <v>838</v>
      </c>
      <c r="K48" s="401" t="str">
        <f>'01-Mapa de riesgo'!W48:W50</f>
        <v>Número de Acciones de Tutela o Demandas por la no atención de Derechos de Petición</v>
      </c>
      <c r="L48" s="404">
        <v>0</v>
      </c>
      <c r="M48" s="394" t="s">
        <v>932</v>
      </c>
      <c r="N48" s="127" t="str">
        <f>'01-Mapa de riesgo'!R48</f>
        <v xml:space="preserve">Radicación de los Derechos de Petición por parte de Gestión Documental donde se establece fecha de recepción </v>
      </c>
      <c r="O48" s="128" t="str">
        <f>'01-Mapa de riesgo'!S48</f>
        <v>Otra</v>
      </c>
      <c r="P48" s="128" t="str">
        <f>'01-Mapa de riesgo'!T48</f>
        <v>Preventivo</v>
      </c>
      <c r="Q48" s="395" t="s">
        <v>938</v>
      </c>
      <c r="R48" s="395"/>
      <c r="S48" s="212" t="str">
        <f>'01-Mapa de riesgo'!Y48</f>
        <v>REDUCIR</v>
      </c>
      <c r="T48" s="213" t="str">
        <f>'01-Mapa de riesgo'!Z48</f>
        <v>Desarrollo de  un Software para la atención de los Derechos de Petición que establece responsables, alarmas para los términos de vencimiento, traslados y respuestas que permitirá contar con la trazabilidad del proceso</v>
      </c>
      <c r="U48" s="212">
        <f>'01-Mapa de riesgo'!AB48</f>
        <v>0</v>
      </c>
      <c r="V48" s="209" t="s">
        <v>447</v>
      </c>
      <c r="W48" s="247" t="s">
        <v>945</v>
      </c>
      <c r="X48" s="209" t="s">
        <v>450</v>
      </c>
      <c r="Y48" s="209"/>
      <c r="Z48" s="396" t="s">
        <v>847</v>
      </c>
    </row>
    <row r="49" spans="1:26" ht="78.75" customHeight="1" x14ac:dyDescent="0.2">
      <c r="A49" s="271"/>
      <c r="B49" s="273"/>
      <c r="C49" s="398"/>
      <c r="D49" s="398"/>
      <c r="E49" s="398"/>
      <c r="F49" s="126" t="str">
        <f>'01-Mapa de riesgo'!E49</f>
        <v>Entidades externas que no suministran soportes o información requerida para dar respuesta.</v>
      </c>
      <c r="G49" s="398"/>
      <c r="H49" s="351"/>
      <c r="I49" s="206">
        <f>'01-Mapa de riesgo'!Y49:Y51</f>
        <v>0</v>
      </c>
      <c r="J49" s="264"/>
      <c r="K49" s="398"/>
      <c r="L49" s="403"/>
      <c r="M49" s="394"/>
      <c r="N49" s="127" t="str">
        <f>'01-Mapa de riesgo'!R49</f>
        <v>Seguimiento por parte del funcionario encargado estableciendo dentro del calendar una alarma de avise de la proximidad del vencimiento</v>
      </c>
      <c r="O49" s="128" t="str">
        <f>'01-Mapa de riesgo'!S49</f>
        <v>Otra</v>
      </c>
      <c r="P49" s="128" t="str">
        <f>'01-Mapa de riesgo'!T49</f>
        <v>Preventivo</v>
      </c>
      <c r="Q49" s="395" t="s">
        <v>939</v>
      </c>
      <c r="R49" s="395"/>
      <c r="S49" s="212">
        <f>'01-Mapa de riesgo'!Y49</f>
        <v>0</v>
      </c>
      <c r="T49" s="213">
        <f>'01-Mapa de riesgo'!Z49</f>
        <v>0</v>
      </c>
      <c r="U49" s="212">
        <f>'01-Mapa de riesgo'!AB49</f>
        <v>0</v>
      </c>
      <c r="V49" s="209"/>
      <c r="W49" s="209"/>
      <c r="X49" s="209"/>
      <c r="Y49" s="209"/>
      <c r="Z49" s="396"/>
    </row>
    <row r="50" spans="1:26" ht="86.25" customHeight="1" x14ac:dyDescent="0.2">
      <c r="A50" s="271"/>
      <c r="B50" s="273"/>
      <c r="C50" s="398"/>
      <c r="D50" s="398"/>
      <c r="E50" s="398"/>
      <c r="F50" s="126">
        <f>'01-Mapa de riesgo'!E50</f>
        <v>0</v>
      </c>
      <c r="G50" s="398"/>
      <c r="H50" s="351"/>
      <c r="I50" s="206">
        <f>'01-Mapa de riesgo'!Y50:Y52</f>
        <v>0</v>
      </c>
      <c r="J50" s="264"/>
      <c r="K50" s="398"/>
      <c r="L50" s="403"/>
      <c r="M50" s="394"/>
      <c r="N50" s="127" t="str">
        <f>'01-Mapa de riesgo'!R50</f>
        <v>Solicitud por escrito a las dependencias internas o externas de la información requerida para la adecuada atención del Derecho de Petición con fecha máxima para aportarla</v>
      </c>
      <c r="O50" s="128" t="str">
        <f>'01-Mapa de riesgo'!S50</f>
        <v>Otra</v>
      </c>
      <c r="P50" s="128" t="str">
        <f>'01-Mapa de riesgo'!T50</f>
        <v>Preventivo</v>
      </c>
      <c r="Q50" s="395" t="s">
        <v>940</v>
      </c>
      <c r="R50" s="395"/>
      <c r="S50" s="212">
        <f>'01-Mapa de riesgo'!Y50</f>
        <v>0</v>
      </c>
      <c r="T50" s="213">
        <f>'01-Mapa de riesgo'!Z50</f>
        <v>0</v>
      </c>
      <c r="U50" s="212">
        <f>'01-Mapa de riesgo'!AB50</f>
        <v>0</v>
      </c>
      <c r="V50" s="209"/>
      <c r="W50" s="209"/>
      <c r="X50" s="209"/>
      <c r="Y50" s="209"/>
      <c r="Z50" s="396"/>
    </row>
    <row r="51" spans="1:26" ht="82.5" customHeight="1" x14ac:dyDescent="0.2">
      <c r="A51" s="271">
        <v>15</v>
      </c>
      <c r="B51" s="273" t="str">
        <f>'01-Mapa de riesgo'!B51:B53</f>
        <v>SECRETARIA_GENERAL</v>
      </c>
      <c r="C51" s="398" t="str">
        <f>'01-Mapa de riesgo'!F51:F53</f>
        <v>Cumplimiento</v>
      </c>
      <c r="D51" s="398" t="str">
        <f>'01-Mapa de riesgo'!G51:G53</f>
        <v xml:space="preserve">Incumplimiento de la normatividad vigente y aplicable a a la Universidad </v>
      </c>
      <c r="E51" s="398" t="str">
        <f>'01-Mapa de riesgo'!H51:H53</f>
        <v>Aplicación de normas que no competen al ámbito de Instituciones de Educación Superior o que han sido derogadas de forma  parcial o total</v>
      </c>
      <c r="F51" s="126" t="str">
        <f>'01-Mapa de riesgo'!E51</f>
        <v>Falta de claridad sobre la vigencia de la Normas aplicables en la Universidad</v>
      </c>
      <c r="G51" s="398" t="str">
        <f>'01-Mapa de riesgo'!I51:I53</f>
        <v>Contradicción conceptual con otras dependencias 
Otorgamiento o negación de un derecho
Toma de Decisiones por fuera del alcance normativo de la Universidad</v>
      </c>
      <c r="H51" s="351" t="str">
        <f>'01-Mapa de riesgo'!V51:V53</f>
        <v>MODERADO</v>
      </c>
      <c r="I51" s="206" t="str">
        <f>'01-Mapa de riesgo'!Y51:Y53</f>
        <v>REDUCIR</v>
      </c>
      <c r="J51" s="264" t="s">
        <v>838</v>
      </c>
      <c r="K51" s="401" t="str">
        <f>'01-Mapa de riesgo'!W51:W53</f>
        <v>No. de procesos judiciales  por incumplimiento de normas</v>
      </c>
      <c r="L51" s="404">
        <v>0</v>
      </c>
      <c r="M51" s="394" t="s">
        <v>933</v>
      </c>
      <c r="N51" s="127" t="str">
        <f>'01-Mapa de riesgo'!R51</f>
        <v>Publicación de Acuerdo de Consejo Superior y Académico así como Resoluciones Generales con anotación correspondiente sobre la vigencia o derogatoria de los actos administrativos en los cuales aplique los temas de vigencia</v>
      </c>
      <c r="O51" s="128" t="str">
        <f>'01-Mapa de riesgo'!S51</f>
        <v>Mensual</v>
      </c>
      <c r="P51" s="128" t="str">
        <f>'01-Mapa de riesgo'!T51</f>
        <v>Correctivo</v>
      </c>
      <c r="Q51" s="395" t="s">
        <v>941</v>
      </c>
      <c r="R51" s="395"/>
      <c r="S51" s="212" t="str">
        <f>'01-Mapa de riesgo'!Y51</f>
        <v>REDUCIR</v>
      </c>
      <c r="T51" s="213" t="str">
        <f>'01-Mapa de riesgo'!Z51</f>
        <v>Registro de notas de vigencia en la publicación de Acuerdos y Resoluciones Generales en la página de la Universidad  para 2016</v>
      </c>
      <c r="U51" s="212">
        <f>'01-Mapa de riesgo'!AB51</f>
        <v>0</v>
      </c>
      <c r="V51" s="209" t="s">
        <v>447</v>
      </c>
      <c r="W51" s="247" t="s">
        <v>946</v>
      </c>
      <c r="X51" s="209" t="s">
        <v>450</v>
      </c>
      <c r="Y51" s="209"/>
      <c r="Z51" s="396" t="s">
        <v>860</v>
      </c>
    </row>
    <row r="52" spans="1:26" ht="75" customHeight="1" x14ac:dyDescent="0.2">
      <c r="A52" s="271"/>
      <c r="B52" s="273"/>
      <c r="C52" s="398"/>
      <c r="D52" s="398"/>
      <c r="E52" s="398"/>
      <c r="F52" s="126" t="str">
        <f>'01-Mapa de riesgo'!E52</f>
        <v>Cambios de normas expedidas por órganos o entidades externas a la Universidad</v>
      </c>
      <c r="G52" s="398"/>
      <c r="H52" s="351"/>
      <c r="I52" s="206">
        <f>'01-Mapa de riesgo'!Y52:Y54</f>
        <v>0</v>
      </c>
      <c r="J52" s="264"/>
      <c r="K52" s="398"/>
      <c r="L52" s="403"/>
      <c r="M52" s="394"/>
      <c r="N52" s="127" t="str">
        <f>'01-Mapa de riesgo'!R52</f>
        <v>Análisis y Revisión de los diferentes Estatutos de la Universidad para llevar a cabo un control de la vigencia o modificaciones surtidas</v>
      </c>
      <c r="O52" s="128" t="str">
        <f>'01-Mapa de riesgo'!S52</f>
        <v>Mensual</v>
      </c>
      <c r="P52" s="128" t="str">
        <f>'01-Mapa de riesgo'!T52</f>
        <v>Correctivo</v>
      </c>
      <c r="Q52" s="395" t="s">
        <v>942</v>
      </c>
      <c r="R52" s="395"/>
      <c r="S52" s="212">
        <f>'01-Mapa de riesgo'!Y52</f>
        <v>0</v>
      </c>
      <c r="T52" s="213">
        <f>'01-Mapa de riesgo'!Z52</f>
        <v>0</v>
      </c>
      <c r="U52" s="212">
        <f>'01-Mapa de riesgo'!AB52</f>
        <v>0</v>
      </c>
      <c r="V52" s="209"/>
      <c r="W52" s="209"/>
      <c r="X52" s="209"/>
      <c r="Y52" s="209"/>
      <c r="Z52" s="396"/>
    </row>
    <row r="53" spans="1:26" ht="65.099999999999994" customHeight="1" x14ac:dyDescent="0.2">
      <c r="A53" s="271"/>
      <c r="B53" s="273"/>
      <c r="C53" s="398"/>
      <c r="D53" s="398"/>
      <c r="E53" s="398"/>
      <c r="F53" s="126">
        <f>'01-Mapa de riesgo'!E53</f>
        <v>0</v>
      </c>
      <c r="G53" s="398"/>
      <c r="H53" s="351"/>
      <c r="I53" s="206">
        <f>'01-Mapa de riesgo'!Y53:Y55</f>
        <v>0</v>
      </c>
      <c r="J53" s="264"/>
      <c r="K53" s="398"/>
      <c r="L53" s="403"/>
      <c r="M53" s="394"/>
      <c r="N53" s="127">
        <f>'01-Mapa de riesgo'!R53</f>
        <v>0</v>
      </c>
      <c r="O53" s="128">
        <f>'01-Mapa de riesgo'!S53</f>
        <v>0</v>
      </c>
      <c r="P53" s="128">
        <f>'01-Mapa de riesgo'!T53</f>
        <v>0</v>
      </c>
      <c r="Q53" s="395"/>
      <c r="R53" s="395"/>
      <c r="S53" s="212">
        <f>'01-Mapa de riesgo'!Y53</f>
        <v>0</v>
      </c>
      <c r="T53" s="213">
        <f>'01-Mapa de riesgo'!Z53</f>
        <v>0</v>
      </c>
      <c r="U53" s="212">
        <f>'01-Mapa de riesgo'!AB53</f>
        <v>0</v>
      </c>
      <c r="V53" s="209"/>
      <c r="W53" s="209"/>
      <c r="X53" s="209"/>
      <c r="Y53" s="209"/>
      <c r="Z53" s="396"/>
    </row>
    <row r="54" spans="1:26" ht="117.75" customHeight="1" x14ac:dyDescent="0.2">
      <c r="A54" s="271">
        <v>16</v>
      </c>
      <c r="B54" s="273" t="str">
        <f>'01-Mapa de riesgo'!B54:B56</f>
        <v>SECRETARIA_GENERAL</v>
      </c>
      <c r="C54" s="398" t="str">
        <f>'01-Mapa de riesgo'!F54:F56</f>
        <v>Corrupción</v>
      </c>
      <c r="D54" s="398" t="str">
        <f>'01-Mapa de riesgo'!G54:G56</f>
        <v xml:space="preserve">Tráfico de Influencias </v>
      </c>
      <c r="E54" s="398" t="str">
        <f>'01-Mapa de riesgo'!H54:H56</f>
        <v>Favorecimiento en el otorgamiento de derechos o toma de decisiones que competen a la Universidad</v>
      </c>
      <c r="F54" s="126" t="str">
        <f>'01-Mapa de riesgo'!E54</f>
        <v>Utilización o manipulación de información reservada o clasificada que se encuentra disponible en la Secretaria General</v>
      </c>
      <c r="G54" s="398" t="str">
        <f>'01-Mapa de riesgo'!I54:I56</f>
        <v>Procesos legales y/o penales
Pérdida de la imagen institucional</v>
      </c>
      <c r="H54" s="351" t="str">
        <f>'01-Mapa de riesgo'!V54:V56</f>
        <v>MODERADO</v>
      </c>
      <c r="I54" s="206" t="str">
        <f>'01-Mapa de riesgo'!Y54:Y56</f>
        <v>REDUCIR</v>
      </c>
      <c r="J54" s="264" t="s">
        <v>838</v>
      </c>
      <c r="K54" s="401" t="str">
        <f>'01-Mapa de riesgo'!W54:W56</f>
        <v>No. De derechos que son  otorgados sin el cumplimiento de requisitos</v>
      </c>
      <c r="L54" s="404">
        <v>0</v>
      </c>
      <c r="M54" s="394" t="s">
        <v>934</v>
      </c>
      <c r="N54" s="127" t="str">
        <f>'01-Mapa de riesgo'!R54</f>
        <v>Activos de información de acuerdo al Sistema de Seguridad de la Información</v>
      </c>
      <c r="O54" s="128" t="str">
        <f>'01-Mapa de riesgo'!S54</f>
        <v>Anual</v>
      </c>
      <c r="P54" s="128" t="str">
        <f>'01-Mapa de riesgo'!T54</f>
        <v>Direccion</v>
      </c>
      <c r="Q54" s="395" t="s">
        <v>943</v>
      </c>
      <c r="R54" s="395"/>
      <c r="S54" s="212" t="str">
        <f>'01-Mapa de riesgo'!Y54</f>
        <v>REDUCIR</v>
      </c>
      <c r="T54" s="213" t="str">
        <f>'01-Mapa de riesgo'!Z54</f>
        <v>Sensibilización sobre el manejo de  la información pública, reservada y clasificada</v>
      </c>
      <c r="U54" s="212">
        <f>'01-Mapa de riesgo'!AB54</f>
        <v>0</v>
      </c>
      <c r="V54" s="209" t="s">
        <v>446</v>
      </c>
      <c r="W54" s="247" t="s">
        <v>947</v>
      </c>
      <c r="X54" s="209" t="s">
        <v>449</v>
      </c>
      <c r="Y54" s="209" t="s">
        <v>948</v>
      </c>
      <c r="Z54" s="396" t="s">
        <v>860</v>
      </c>
    </row>
    <row r="55" spans="1:26" ht="65.099999999999994" customHeight="1" x14ac:dyDescent="0.2">
      <c r="A55" s="271"/>
      <c r="B55" s="273"/>
      <c r="C55" s="398"/>
      <c r="D55" s="398"/>
      <c r="E55" s="398"/>
      <c r="F55" s="126">
        <f>'01-Mapa de riesgo'!E55</f>
        <v>0</v>
      </c>
      <c r="G55" s="398"/>
      <c r="H55" s="351"/>
      <c r="I55" s="206">
        <f>'01-Mapa de riesgo'!Y55:Y57</f>
        <v>0</v>
      </c>
      <c r="J55" s="264"/>
      <c r="K55" s="398"/>
      <c r="L55" s="403"/>
      <c r="M55" s="394"/>
      <c r="N55" s="127" t="str">
        <f>'01-Mapa de riesgo'!R55</f>
        <v>Personal calificado y que tiene conciencia sobre la importancia de la información</v>
      </c>
      <c r="O55" s="128" t="str">
        <f>'01-Mapa de riesgo'!S55</f>
        <v>Otra</v>
      </c>
      <c r="P55" s="128" t="str">
        <f>'01-Mapa de riesgo'!T55</f>
        <v>Direccion</v>
      </c>
      <c r="Q55" s="395" t="s">
        <v>944</v>
      </c>
      <c r="R55" s="395"/>
      <c r="S55" s="212">
        <f>'01-Mapa de riesgo'!Y55</f>
        <v>0</v>
      </c>
      <c r="T55" s="213">
        <f>'01-Mapa de riesgo'!Z55</f>
        <v>0</v>
      </c>
      <c r="U55" s="212">
        <f>'01-Mapa de riesgo'!AB55</f>
        <v>0</v>
      </c>
      <c r="V55" s="209"/>
      <c r="W55" s="209"/>
      <c r="X55" s="209"/>
      <c r="Y55" s="209"/>
      <c r="Z55" s="396"/>
    </row>
    <row r="56" spans="1:26" ht="65.099999999999994" customHeight="1" x14ac:dyDescent="0.2">
      <c r="A56" s="271"/>
      <c r="B56" s="273"/>
      <c r="C56" s="398"/>
      <c r="D56" s="398"/>
      <c r="E56" s="398"/>
      <c r="F56" s="126">
        <f>'01-Mapa de riesgo'!E56</f>
        <v>0</v>
      </c>
      <c r="G56" s="398"/>
      <c r="H56" s="351"/>
      <c r="I56" s="206">
        <f>'01-Mapa de riesgo'!Y56:Y58</f>
        <v>0</v>
      </c>
      <c r="J56" s="264"/>
      <c r="K56" s="398"/>
      <c r="L56" s="403"/>
      <c r="M56" s="394"/>
      <c r="N56" s="127">
        <f>'01-Mapa de riesgo'!R56</f>
        <v>0</v>
      </c>
      <c r="O56" s="128">
        <f>'01-Mapa de riesgo'!S56</f>
        <v>0</v>
      </c>
      <c r="P56" s="128">
        <f>'01-Mapa de riesgo'!T56</f>
        <v>0</v>
      </c>
      <c r="Q56" s="407"/>
      <c r="R56" s="408"/>
      <c r="S56" s="212">
        <f>'01-Mapa de riesgo'!Y56</f>
        <v>0</v>
      </c>
      <c r="T56" s="213">
        <f>'01-Mapa de riesgo'!Z56</f>
        <v>0</v>
      </c>
      <c r="U56" s="212">
        <f>'01-Mapa de riesgo'!AB56</f>
        <v>0</v>
      </c>
      <c r="V56" s="209"/>
      <c r="W56" s="209"/>
      <c r="X56" s="209"/>
      <c r="Y56" s="209"/>
      <c r="Z56" s="396"/>
    </row>
    <row r="57" spans="1:26" ht="81" customHeight="1" x14ac:dyDescent="0.2">
      <c r="A57" s="271">
        <v>17</v>
      </c>
      <c r="B57" s="273" t="str">
        <f>'01-Mapa de riesgo'!B57:B59</f>
        <v>VICERRECTORIA_ADMINISTRATIVA_FINANCIERA</v>
      </c>
      <c r="C57" s="398" t="str">
        <f>'01-Mapa de riesgo'!F57:F59</f>
        <v>Financiero</v>
      </c>
      <c r="D57" s="398" t="str">
        <f>'01-Mapa de riesgo'!G57:G59</f>
        <v>Falta de recursos económicos para el correcto funcionamiento de la Universidad.</v>
      </c>
      <c r="E57" s="398" t="str">
        <f>'01-Mapa de riesgo'!H57:H59</f>
        <v>No contar con los recursos suficientes para el adecuado funcionamiento de la universidad durante la vigencia.</v>
      </c>
      <c r="F57" s="126" t="str">
        <f>'01-Mapa de riesgo'!E57</f>
        <v>Aprobación de normas y leyes gubernamentales que le generan mayor obligación a la institución o cambios en el funcionamiento.</v>
      </c>
      <c r="G57" s="398" t="str">
        <f>'01-Mapa de riesgo'!I57:I59</f>
        <v>Desfinanciación de la universidad.
Reducción del presupuesto de la Universidad.
No cumplimiento de las obligaciones.</v>
      </c>
      <c r="H57" s="351" t="str">
        <f>'01-Mapa de riesgo'!V57:V59</f>
        <v>MODERADO</v>
      </c>
      <c r="I57" s="206" t="str">
        <f>'01-Mapa de riesgo'!Y57:Y59</f>
        <v>REDUCIR</v>
      </c>
      <c r="J57" s="264" t="s">
        <v>838</v>
      </c>
      <c r="K57" s="401" t="str">
        <f>'01-Mapa de riesgo'!W57:W59</f>
        <v>% de cubrimiento de los gastos sobre los ingresos
(Gastos/Ingresos)*100</v>
      </c>
      <c r="L57" s="402">
        <v>1</v>
      </c>
      <c r="M57" s="394" t="s">
        <v>880</v>
      </c>
      <c r="N57" s="127" t="str">
        <f>'01-Mapa de riesgo'!R57</f>
        <v>Monitoreo al comportamiento de los indicadores del componente de desarrollo financiero.</v>
      </c>
      <c r="O57" s="128" t="str">
        <f>'01-Mapa de riesgo'!S57</f>
        <v>Anual</v>
      </c>
      <c r="P57" s="128" t="str">
        <f>'01-Mapa de riesgo'!T57</f>
        <v>Detectivo</v>
      </c>
      <c r="Q57" s="407" t="s">
        <v>881</v>
      </c>
      <c r="R57" s="408"/>
      <c r="S57" s="212" t="str">
        <f>'01-Mapa de riesgo'!Y57</f>
        <v>REDUCIR</v>
      </c>
      <c r="T57" s="213" t="str">
        <f>'01-Mapa de riesgo'!Z57</f>
        <v>Seguimiento al plan de acción del proyecto Desarrollo Financiero del PDI</v>
      </c>
      <c r="U57" s="212">
        <f>'01-Mapa de riesgo'!AB57</f>
        <v>0</v>
      </c>
      <c r="V57" s="209" t="s">
        <v>447</v>
      </c>
      <c r="W57" s="242" t="s">
        <v>884</v>
      </c>
      <c r="X57" s="209" t="s">
        <v>450</v>
      </c>
      <c r="Y57" s="209"/>
      <c r="Z57" s="396" t="s">
        <v>860</v>
      </c>
    </row>
    <row r="58" spans="1:26" ht="76.5" customHeight="1" x14ac:dyDescent="0.2">
      <c r="A58" s="271"/>
      <c r="B58" s="273"/>
      <c r="C58" s="398"/>
      <c r="D58" s="398"/>
      <c r="E58" s="398"/>
      <c r="F58" s="126" t="str">
        <f>'01-Mapa de riesgo'!E58</f>
        <v xml:space="preserve">Cambios en la destinación de los recursos a otorgar por parte del estado. </v>
      </c>
      <c r="G58" s="398"/>
      <c r="H58" s="351"/>
      <c r="I58" s="206">
        <f>'01-Mapa de riesgo'!Y58:Y60</f>
        <v>0</v>
      </c>
      <c r="J58" s="264"/>
      <c r="K58" s="398"/>
      <c r="L58" s="403"/>
      <c r="M58" s="394"/>
      <c r="N58" s="127" t="str">
        <f>'01-Mapa de riesgo'!R58</f>
        <v>Presupuesto elaborado y ajustado acorde a las necesidades institucionales.</v>
      </c>
      <c r="O58" s="128" t="str">
        <f>'01-Mapa de riesgo'!S58</f>
        <v>Otra</v>
      </c>
      <c r="P58" s="128" t="str">
        <f>'01-Mapa de riesgo'!T58</f>
        <v>Direccion</v>
      </c>
      <c r="Q58" s="407" t="s">
        <v>882</v>
      </c>
      <c r="R58" s="408"/>
      <c r="S58" s="212">
        <f>'01-Mapa de riesgo'!Y58</f>
        <v>0</v>
      </c>
      <c r="T58" s="213">
        <f>'01-Mapa de riesgo'!Z58</f>
        <v>0</v>
      </c>
      <c r="U58" s="212">
        <f>'01-Mapa de riesgo'!AB58</f>
        <v>0</v>
      </c>
      <c r="V58" s="209"/>
      <c r="W58" s="209"/>
      <c r="X58" s="209"/>
      <c r="Y58" s="209"/>
      <c r="Z58" s="396"/>
    </row>
    <row r="59" spans="1:26" ht="73.5" customHeight="1" x14ac:dyDescent="0.2">
      <c r="A59" s="271"/>
      <c r="B59" s="273"/>
      <c r="C59" s="398"/>
      <c r="D59" s="398"/>
      <c r="E59" s="398"/>
      <c r="F59" s="126" t="str">
        <f>'01-Mapa de riesgo'!E59</f>
        <v>Reglamentaciones, lineamientos y políticas institucionales que impactan el financiamiento.</v>
      </c>
      <c r="G59" s="398"/>
      <c r="H59" s="351"/>
      <c r="I59" s="206">
        <f>'01-Mapa de riesgo'!Y59:Y61</f>
        <v>0</v>
      </c>
      <c r="J59" s="264"/>
      <c r="K59" s="398"/>
      <c r="L59" s="403"/>
      <c r="M59" s="394"/>
      <c r="N59" s="127" t="str">
        <f>'01-Mapa de riesgo'!R59</f>
        <v>Análisis administrativo y financiero para determinar el impacto de las decisiones de la alta dirección.</v>
      </c>
      <c r="O59" s="128" t="str">
        <f>'01-Mapa de riesgo'!S59</f>
        <v>Otra</v>
      </c>
      <c r="P59" s="128" t="str">
        <f>'01-Mapa de riesgo'!T59</f>
        <v>Detectivo</v>
      </c>
      <c r="Q59" s="407" t="s">
        <v>883</v>
      </c>
      <c r="R59" s="408"/>
      <c r="S59" s="212">
        <f>'01-Mapa de riesgo'!Y59</f>
        <v>0</v>
      </c>
      <c r="T59" s="213">
        <f>'01-Mapa de riesgo'!Z59</f>
        <v>0</v>
      </c>
      <c r="U59" s="212">
        <f>'01-Mapa de riesgo'!AB59</f>
        <v>0</v>
      </c>
      <c r="V59" s="209"/>
      <c r="W59" s="209"/>
      <c r="X59" s="209"/>
      <c r="Y59" s="209"/>
      <c r="Z59" s="396"/>
    </row>
    <row r="60" spans="1:26" ht="65.099999999999994" customHeight="1" x14ac:dyDescent="0.2">
      <c r="A60" s="271">
        <v>18</v>
      </c>
      <c r="B60" s="273" t="str">
        <f>'01-Mapa de riesgo'!B60:B62</f>
        <v>RECURSOS_INFORMÁTICOS_EDUCATIVOS</v>
      </c>
      <c r="C60" s="398" t="str">
        <f>'01-Mapa de riesgo'!F60:F62</f>
        <v>Tecnológico</v>
      </c>
      <c r="D60" s="398" t="str">
        <f>'01-Mapa de riesgo'!G60:G62</f>
        <v>Interrupción del acceso a Internet en el campus universitario</v>
      </c>
      <c r="E60" s="398" t="str">
        <f>'01-Mapa de riesgo'!H60:H62</f>
        <v>Imposibilidad para acceder a  internet</v>
      </c>
      <c r="F60" s="126" t="str">
        <f>'01-Mapa de riesgo'!E60</f>
        <v>Fallas en el sistema eléctrico</v>
      </c>
      <c r="G60" s="398" t="str">
        <f>'01-Mapa de riesgo'!I60:I62</f>
        <v>No.Acceso al correo electrónico
No.Acceso a ningún servicio ni pagina web diferente a  utp.edu.co</v>
      </c>
      <c r="H60" s="351" t="str">
        <f>'01-Mapa de riesgo'!V60:V62</f>
        <v>LEVE</v>
      </c>
      <c r="I60" s="206" t="str">
        <f>'01-Mapa de riesgo'!Y60:Y62</f>
        <v>ASUMIR</v>
      </c>
      <c r="J60" s="264" t="s">
        <v>838</v>
      </c>
      <c r="K60" s="401" t="str">
        <f>'01-Mapa de riesgo'!W60:W62</f>
        <v>Número de horas al mes sin fallas de conectividad a Internet/Número de horas del mes</v>
      </c>
      <c r="L60" s="404">
        <f>4/720</f>
        <v>5.5555555555555558E-3</v>
      </c>
      <c r="M60" s="409" t="s">
        <v>856</v>
      </c>
      <c r="N60" s="127" t="str">
        <f>'01-Mapa de riesgo'!R60</f>
        <v>Sistema de respaldo eléctrico
Canal de respaldo con diferente proveedor</v>
      </c>
      <c r="O60" s="128" t="str">
        <f>'01-Mapa de riesgo'!S60</f>
        <v>Otra</v>
      </c>
      <c r="P60" s="128" t="str">
        <f>'01-Mapa de riesgo'!T60</f>
        <v>Preventivo</v>
      </c>
      <c r="Q60" s="407" t="s">
        <v>857</v>
      </c>
      <c r="R60" s="408"/>
      <c r="S60" s="212" t="str">
        <f>'01-Mapa de riesgo'!Y60</f>
        <v>ASUMIR</v>
      </c>
      <c r="T60" s="213">
        <f>'01-Mapa de riesgo'!Z60</f>
        <v>0</v>
      </c>
      <c r="U60" s="212">
        <f>'01-Mapa de riesgo'!AB60</f>
        <v>0</v>
      </c>
      <c r="V60" s="209"/>
      <c r="W60" s="209"/>
      <c r="X60" s="209"/>
      <c r="Y60" s="209"/>
      <c r="Z60" s="396" t="s">
        <v>860</v>
      </c>
    </row>
    <row r="61" spans="1:26" ht="65.099999999999994" customHeight="1" x14ac:dyDescent="0.2">
      <c r="A61" s="271"/>
      <c r="B61" s="273"/>
      <c r="C61" s="398"/>
      <c r="D61" s="398"/>
      <c r="E61" s="398"/>
      <c r="F61" s="126" t="str">
        <f>'01-Mapa de riesgo'!E61</f>
        <v>Falla del servicio de internet con los proveedores de Internet.</v>
      </c>
      <c r="G61" s="398"/>
      <c r="H61" s="351"/>
      <c r="I61" s="206">
        <f>'01-Mapa de riesgo'!Y61:Y63</f>
        <v>0</v>
      </c>
      <c r="J61" s="264"/>
      <c r="K61" s="398"/>
      <c r="L61" s="403"/>
      <c r="M61" s="394"/>
      <c r="N61" s="127" t="str">
        <f>'01-Mapa de riesgo'!R61</f>
        <v>Monitoreo del estado del servicio</v>
      </c>
      <c r="O61" s="128" t="str">
        <f>'01-Mapa de riesgo'!S61</f>
        <v>Otra</v>
      </c>
      <c r="P61" s="128" t="str">
        <f>'01-Mapa de riesgo'!T61</f>
        <v>Detectivo</v>
      </c>
      <c r="Q61" s="407" t="s">
        <v>858</v>
      </c>
      <c r="R61" s="408"/>
      <c r="S61" s="212">
        <f>'01-Mapa de riesgo'!Y61</f>
        <v>0</v>
      </c>
      <c r="T61" s="213">
        <f>'01-Mapa de riesgo'!Z61</f>
        <v>0</v>
      </c>
      <c r="U61" s="212">
        <f>'01-Mapa de riesgo'!AB61</f>
        <v>0</v>
      </c>
      <c r="V61" s="209"/>
      <c r="W61" s="209"/>
      <c r="X61" s="209"/>
      <c r="Y61" s="209"/>
      <c r="Z61" s="396"/>
    </row>
    <row r="62" spans="1:26" ht="65.099999999999994" customHeight="1" x14ac:dyDescent="0.2">
      <c r="A62" s="271"/>
      <c r="B62" s="273"/>
      <c r="C62" s="398"/>
      <c r="D62" s="398"/>
      <c r="E62" s="398"/>
      <c r="F62" s="126">
        <f>'01-Mapa de riesgo'!E62</f>
        <v>0</v>
      </c>
      <c r="G62" s="398"/>
      <c r="H62" s="351"/>
      <c r="I62" s="206">
        <f>'01-Mapa de riesgo'!Y62:Y64</f>
        <v>0</v>
      </c>
      <c r="J62" s="264"/>
      <c r="K62" s="398"/>
      <c r="L62" s="403"/>
      <c r="M62" s="394"/>
      <c r="N62" s="127" t="str">
        <f>'01-Mapa de riesgo'!R62</f>
        <v>Equipos de conectividad redundantes
Equipos de control ambiental redundantes</v>
      </c>
      <c r="O62" s="128" t="str">
        <f>'01-Mapa de riesgo'!S62</f>
        <v>Otra</v>
      </c>
      <c r="P62" s="128" t="str">
        <f>'01-Mapa de riesgo'!T62</f>
        <v>Preventivo</v>
      </c>
      <c r="Q62" s="407" t="s">
        <v>859</v>
      </c>
      <c r="R62" s="408"/>
      <c r="S62" s="212">
        <f>'01-Mapa de riesgo'!Y62</f>
        <v>0</v>
      </c>
      <c r="T62" s="213">
        <f>'01-Mapa de riesgo'!Z62</f>
        <v>0</v>
      </c>
      <c r="U62" s="212">
        <f>'01-Mapa de riesgo'!AB62</f>
        <v>0</v>
      </c>
      <c r="V62" s="209"/>
      <c r="W62" s="209"/>
      <c r="X62" s="209"/>
      <c r="Y62" s="209"/>
      <c r="Z62" s="396"/>
    </row>
    <row r="63" spans="1:26" ht="117" customHeight="1" x14ac:dyDescent="0.2">
      <c r="A63" s="271">
        <v>19</v>
      </c>
      <c r="B63" s="273" t="str">
        <f>'01-Mapa de riesgo'!B63:B65</f>
        <v>RECURSOS_INFORMÁTICOS_EDUCATIVOS</v>
      </c>
      <c r="C63" s="398" t="str">
        <f>'01-Mapa de riesgo'!F63:F65</f>
        <v>Tecnológico</v>
      </c>
      <c r="D63" s="398" t="str">
        <f>'01-Mapa de riesgo'!G63:G65</f>
        <v>Imposibilidad  para acceder a los sistemas de información que esten alojados en los servidores del campus universitario</v>
      </c>
      <c r="E63" s="398" t="str">
        <f>'01-Mapa de riesgo'!H63:H65</f>
        <v>No. acceso fuera del campus universitario a los servicios de internet que ofrece la Universidad</v>
      </c>
      <c r="F63" s="126" t="str">
        <f>'01-Mapa de riesgo'!E63</f>
        <v>Fallas en el sistema eléctrico</v>
      </c>
      <c r="G63" s="398" t="str">
        <f>'01-Mapa de riesgo'!I63:I65</f>
        <v>Incomunicación de la Universidad  a través de internet
Retrasos en los procesos académicos y administrativos ofrecidos a través de los servicios web
Pérdida de imagen</v>
      </c>
      <c r="H63" s="351" t="str">
        <f>'01-Mapa de riesgo'!V63:V65</f>
        <v>MODERADO</v>
      </c>
      <c r="I63" s="206" t="str">
        <f>'01-Mapa de riesgo'!Y63:Y65</f>
        <v>TRANSFERIR</v>
      </c>
      <c r="J63" s="264" t="s">
        <v>838</v>
      </c>
      <c r="K63" s="401" t="str">
        <f>'01-Mapa de riesgo'!W63:W65</f>
        <v>Número de horas al mes sin fallas de conectividad a Internet del canal principal/Número de horas del mes</v>
      </c>
      <c r="L63" s="404">
        <f>4/720</f>
        <v>5.5555555555555558E-3</v>
      </c>
      <c r="M63" s="409" t="s">
        <v>861</v>
      </c>
      <c r="N63" s="127" t="str">
        <f>'01-Mapa de riesgo'!R63</f>
        <v>Sistema de respaldo eléctrico
Canal de respaldo con diferente proveedor</v>
      </c>
      <c r="O63" s="128" t="str">
        <f>'01-Mapa de riesgo'!S63</f>
        <v>Otra</v>
      </c>
      <c r="P63" s="128" t="str">
        <f>'01-Mapa de riesgo'!T63</f>
        <v>Preventivo</v>
      </c>
      <c r="Q63" s="395" t="s">
        <v>857</v>
      </c>
      <c r="R63" s="395"/>
      <c r="S63" s="212" t="str">
        <f>'01-Mapa de riesgo'!Y63</f>
        <v>TRANSFERIR</v>
      </c>
      <c r="T63" s="213" t="str">
        <f>'01-Mapa de riesgo'!Z63</f>
        <v>Continuar con la clausula contractual con el proveedor de SLA</v>
      </c>
      <c r="U63" s="212">
        <f>'01-Mapa de riesgo'!AB63</f>
        <v>0</v>
      </c>
      <c r="V63" s="209" t="s">
        <v>446</v>
      </c>
      <c r="W63" s="242" t="s">
        <v>862</v>
      </c>
      <c r="X63" s="209" t="s">
        <v>449</v>
      </c>
      <c r="Y63" s="209" t="s">
        <v>864</v>
      </c>
      <c r="Z63" s="396" t="s">
        <v>847</v>
      </c>
    </row>
    <row r="64" spans="1:26" ht="65.099999999999994" customHeight="1" x14ac:dyDescent="0.2">
      <c r="A64" s="271"/>
      <c r="B64" s="273"/>
      <c r="C64" s="398"/>
      <c r="D64" s="398"/>
      <c r="E64" s="398"/>
      <c r="F64" s="126" t="str">
        <f>'01-Mapa de riesgo'!E64</f>
        <v>Fallas en los equipos de conectividad o en el sistema de control ambiental</v>
      </c>
      <c r="G64" s="398"/>
      <c r="H64" s="351"/>
      <c r="I64" s="206" t="str">
        <f>'01-Mapa de riesgo'!Y64:Y66</f>
        <v>COMPARTIR</v>
      </c>
      <c r="J64" s="264"/>
      <c r="K64" s="398"/>
      <c r="L64" s="403"/>
      <c r="M64" s="394"/>
      <c r="N64" s="127" t="str">
        <f>'01-Mapa de riesgo'!R64</f>
        <v>Monitoreo del estado del servicio</v>
      </c>
      <c r="O64" s="128" t="str">
        <f>'01-Mapa de riesgo'!S64</f>
        <v>Otra</v>
      </c>
      <c r="P64" s="128" t="str">
        <f>'01-Mapa de riesgo'!T64</f>
        <v>Detectivo</v>
      </c>
      <c r="Q64" s="395" t="s">
        <v>858</v>
      </c>
      <c r="R64" s="395"/>
      <c r="S64" s="212" t="str">
        <f>'01-Mapa de riesgo'!Y64</f>
        <v>COMPARTIR</v>
      </c>
      <c r="T64" s="213" t="str">
        <f>'01-Mapa de riesgo'!Z64</f>
        <v>Realizar cambio a 33Kv de la red eléctrica de la UTP</v>
      </c>
      <c r="U64" s="212" t="str">
        <f>'01-Mapa de riesgo'!AB64</f>
        <v>Serivicios Institucionales</v>
      </c>
      <c r="V64" s="209" t="s">
        <v>447</v>
      </c>
      <c r="W64" s="242" t="s">
        <v>863</v>
      </c>
      <c r="X64" s="209" t="s">
        <v>450</v>
      </c>
      <c r="Y64" s="209"/>
      <c r="Z64" s="396"/>
    </row>
    <row r="65" spans="1:26" ht="65.099999999999994" customHeight="1" x14ac:dyDescent="0.2">
      <c r="A65" s="271"/>
      <c r="B65" s="273"/>
      <c r="C65" s="398"/>
      <c r="D65" s="398"/>
      <c r="E65" s="398"/>
      <c r="F65" s="126">
        <f>'01-Mapa de riesgo'!E65</f>
        <v>0</v>
      </c>
      <c r="G65" s="398"/>
      <c r="H65" s="351"/>
      <c r="I65" s="206">
        <f>'01-Mapa de riesgo'!Y65:Y67</f>
        <v>0</v>
      </c>
      <c r="J65" s="264"/>
      <c r="K65" s="398"/>
      <c r="L65" s="403"/>
      <c r="M65" s="394"/>
      <c r="N65" s="127" t="str">
        <f>'01-Mapa de riesgo'!R65</f>
        <v>Equipos de conectividad redundantes
Equipos de control ambiental redundantes</v>
      </c>
      <c r="O65" s="128" t="str">
        <f>'01-Mapa de riesgo'!S65</f>
        <v>Otra</v>
      </c>
      <c r="P65" s="128" t="str">
        <f>'01-Mapa de riesgo'!T65</f>
        <v>Preventivo</v>
      </c>
      <c r="Q65" s="395" t="s">
        <v>859</v>
      </c>
      <c r="R65" s="395"/>
      <c r="S65" s="212">
        <f>'01-Mapa de riesgo'!Y65</f>
        <v>0</v>
      </c>
      <c r="T65" s="213">
        <f>'01-Mapa de riesgo'!Z65</f>
        <v>0</v>
      </c>
      <c r="U65" s="212">
        <f>'01-Mapa de riesgo'!AB65</f>
        <v>0</v>
      </c>
      <c r="V65" s="209"/>
      <c r="W65" s="209"/>
      <c r="X65" s="209"/>
      <c r="Y65" s="209"/>
      <c r="Z65" s="396"/>
    </row>
    <row r="66" spans="1:26" ht="65.099999999999994" customHeight="1" x14ac:dyDescent="0.2">
      <c r="A66" s="271">
        <v>20</v>
      </c>
      <c r="B66" s="273" t="str">
        <f>'01-Mapa de riesgo'!B66:B68</f>
        <v>GESTIÓN_DE_TECNOLOGÍAS_INFORMÁTICAS_SISTEMAS_DE_INFORMACIÓN</v>
      </c>
      <c r="C66" s="398" t="str">
        <f>'01-Mapa de riesgo'!F66:F68</f>
        <v>Tecnológico</v>
      </c>
      <c r="D66" s="398" t="str">
        <f>'01-Mapa de riesgo'!G66:G68</f>
        <v>Software con errores de funcionamiento</v>
      </c>
      <c r="E66" s="398" t="str">
        <f>'01-Mapa de riesgo'!H66:H68</f>
        <v xml:space="preserve">Reprocesos de revisión y ajuste de código o de datos inconsistentes. </v>
      </c>
      <c r="F66" s="126" t="str">
        <f>'01-Mapa de riesgo'!E66</f>
        <v>Falta de Personal Capacitado en las herramientas y metodologÍas  de desarrollo.</v>
      </c>
      <c r="G66" s="398" t="str">
        <f>'01-Mapa de riesgo'!I66:I68</f>
        <v>Software en funcionamiento sin cumplir todas las especificaciones del usuario, con problemas de funcionamiento, mala toma de desiciones y mala imagen de la dependencia</v>
      </c>
      <c r="H66" s="351" t="str">
        <f>'01-Mapa de riesgo'!V66:V68</f>
        <v>MODERADO</v>
      </c>
      <c r="I66" s="206" t="str">
        <f>'01-Mapa de riesgo'!Y66:Y68</f>
        <v>REDUCIR</v>
      </c>
      <c r="J66" s="264" t="s">
        <v>838</v>
      </c>
      <c r="K66" s="401" t="str">
        <f>'01-Mapa de riesgo'!W66:W68</f>
        <v xml:space="preserve"> Nro de Errores graves en aplicativos / Total de Errores en aplicativos reportados por semestre                                                      </v>
      </c>
      <c r="L66" s="404">
        <f>30/2168</f>
        <v>1.3837638376383764E-2</v>
      </c>
      <c r="M66" s="409" t="s">
        <v>839</v>
      </c>
      <c r="N66" s="127" t="str">
        <f>'01-Mapa de riesgo'!R66</f>
        <v>Revisión por parte de pares</v>
      </c>
      <c r="O66" s="128" t="str">
        <f>'01-Mapa de riesgo'!S66</f>
        <v>Anual</v>
      </c>
      <c r="P66" s="128" t="str">
        <f>'01-Mapa de riesgo'!T66</f>
        <v>Preventivo</v>
      </c>
      <c r="Q66" s="406" t="s">
        <v>840</v>
      </c>
      <c r="R66" s="406"/>
      <c r="S66" s="212" t="str">
        <f>'01-Mapa de riesgo'!Y66</f>
        <v>REDUCIR</v>
      </c>
      <c r="T66" s="213" t="str">
        <f>'01-Mapa de riesgo'!Z66</f>
        <v>Realizar test de pruebas</v>
      </c>
      <c r="U66" s="212">
        <f>'01-Mapa de riesgo'!AB66</f>
        <v>0</v>
      </c>
      <c r="V66" s="209" t="s">
        <v>446</v>
      </c>
      <c r="W66" s="242" t="s">
        <v>841</v>
      </c>
      <c r="X66" s="209" t="s">
        <v>449</v>
      </c>
      <c r="Y66" s="209" t="s">
        <v>844</v>
      </c>
      <c r="Z66" s="396" t="s">
        <v>847</v>
      </c>
    </row>
    <row r="67" spans="1:26" ht="65.099999999999994" customHeight="1" x14ac:dyDescent="0.2">
      <c r="A67" s="271"/>
      <c r="B67" s="273"/>
      <c r="C67" s="398"/>
      <c r="D67" s="398"/>
      <c r="E67" s="398"/>
      <c r="F67" s="126" t="str">
        <f>'01-Mapa de riesgo'!E67</f>
        <v>Falta de Tiempo para hacer las pruebas respectivas</v>
      </c>
      <c r="G67" s="398"/>
      <c r="H67" s="351"/>
      <c r="I67" s="206" t="str">
        <f>'01-Mapa de riesgo'!Y67:Y69</f>
        <v>REDUCIR</v>
      </c>
      <c r="J67" s="264"/>
      <c r="K67" s="398"/>
      <c r="L67" s="403"/>
      <c r="M67" s="394"/>
      <c r="N67" s="127" t="str">
        <f>'01-Mapa de riesgo'!R67</f>
        <v>Revisión de casos reportados en Aranda</v>
      </c>
      <c r="O67" s="128" t="str">
        <f>'01-Mapa de riesgo'!S67</f>
        <v>Semestral</v>
      </c>
      <c r="P67" s="128" t="str">
        <f>'01-Mapa de riesgo'!T67</f>
        <v>Correctivo</v>
      </c>
      <c r="Q67" s="406" t="s">
        <v>840</v>
      </c>
      <c r="R67" s="406"/>
      <c r="S67" s="212" t="str">
        <f>'01-Mapa de riesgo'!Y67</f>
        <v>REDUCIR</v>
      </c>
      <c r="T67" s="213" t="str">
        <f>'01-Mapa de riesgo'!Z67</f>
        <v xml:space="preserve">Capacitaciones técnicas internas </v>
      </c>
      <c r="U67" s="212">
        <f>'01-Mapa de riesgo'!AB67</f>
        <v>0</v>
      </c>
      <c r="V67" s="209" t="s">
        <v>446</v>
      </c>
      <c r="W67" s="242" t="s">
        <v>842</v>
      </c>
      <c r="X67" s="209" t="s">
        <v>449</v>
      </c>
      <c r="Y67" s="209" t="s">
        <v>845</v>
      </c>
      <c r="Z67" s="396"/>
    </row>
    <row r="68" spans="1:26" ht="65.099999999999994" customHeight="1" x14ac:dyDescent="0.2">
      <c r="A68" s="271"/>
      <c r="B68" s="273"/>
      <c r="C68" s="398"/>
      <c r="D68" s="398"/>
      <c r="E68" s="398"/>
      <c r="F68" s="126" t="str">
        <f>'01-Mapa de riesgo'!E68</f>
        <v>Información incompleta por parte de los usuarios al momento de leventar requerimientos</v>
      </c>
      <c r="G68" s="398"/>
      <c r="H68" s="351"/>
      <c r="I68" s="206" t="str">
        <f>'01-Mapa de riesgo'!Y68:Y70</f>
        <v>REDUCIR</v>
      </c>
      <c r="J68" s="264"/>
      <c r="K68" s="398"/>
      <c r="L68" s="403"/>
      <c r="M68" s="394"/>
      <c r="N68" s="127" t="str">
        <f>'01-Mapa de riesgo'!R68</f>
        <v>Inducción a los Ingenieros nuevos en las herramientas y metodologÍas establecidas</v>
      </c>
      <c r="O68" s="128" t="str">
        <f>'01-Mapa de riesgo'!S68</f>
        <v>Semestral</v>
      </c>
      <c r="P68" s="128" t="str">
        <f>'01-Mapa de riesgo'!T68</f>
        <v>Direccion</v>
      </c>
      <c r="Q68" s="406" t="s">
        <v>840</v>
      </c>
      <c r="R68" s="406"/>
      <c r="S68" s="212" t="str">
        <f>'01-Mapa de riesgo'!Y68</f>
        <v>REDUCIR</v>
      </c>
      <c r="T68" s="213" t="str">
        <f>'01-Mapa de riesgo'!Z68</f>
        <v xml:space="preserve">Reinducción a los Ingenieros de Desarrollo y soporte de aplicaciones relacionada con la metodología </v>
      </c>
      <c r="U68" s="212">
        <f>'01-Mapa de riesgo'!AB68</f>
        <v>0</v>
      </c>
      <c r="V68" s="209" t="s">
        <v>446</v>
      </c>
      <c r="W68" s="242" t="s">
        <v>843</v>
      </c>
      <c r="X68" s="209" t="s">
        <v>449</v>
      </c>
      <c r="Y68" s="209" t="s">
        <v>846</v>
      </c>
      <c r="Z68" s="396"/>
    </row>
    <row r="69" spans="1:26" ht="65.099999999999994" customHeight="1" x14ac:dyDescent="0.2">
      <c r="A69" s="271">
        <v>21</v>
      </c>
      <c r="B69" s="273" t="str">
        <f>'01-Mapa de riesgo'!B69:B71</f>
        <v>GESTIÓN_DE_TECNOLOGÍAS_INFORMÁTICAS_SISTEMAS_DE_INFORMACIÓN</v>
      </c>
      <c r="C69" s="398" t="str">
        <f>'01-Mapa de riesgo'!F69:F71</f>
        <v>Tecnológico</v>
      </c>
      <c r="D69" s="398" t="str">
        <f>'01-Mapa de riesgo'!G69:G71</f>
        <v>No disponibilidad de las aplicaciones institucionales por falla en los servidores</v>
      </c>
      <c r="E69" s="398" t="str">
        <f>'01-Mapa de riesgo'!H69:H71</f>
        <v>Debido a un daño en algunas de las partes de los servidores, se puede ver afectado el acceso a las aplicaciones que estén instaladas en dicho servidor</v>
      </c>
      <c r="F69" s="126" t="str">
        <f>'01-Mapa de riesgo'!E69</f>
        <v>Daño físico en algunos de los servidores que alojan las aplicaciones institucionales</v>
      </c>
      <c r="G69" s="398" t="str">
        <f>'01-Mapa de riesgo'!I69:I71</f>
        <v xml:space="preserve">Falla en la prestación del servicio, paralisis de los servicios, retrasos en las actividades propias de las dependencias, mala imagen. </v>
      </c>
      <c r="H69" s="351" t="str">
        <f>'01-Mapa de riesgo'!V69:V71</f>
        <v>MODERADO</v>
      </c>
      <c r="I69" s="206" t="str">
        <f>'01-Mapa de riesgo'!Y69:Y71</f>
        <v>REDUCIR</v>
      </c>
      <c r="J69" s="264" t="s">
        <v>838</v>
      </c>
      <c r="K69" s="401" t="str">
        <f>'01-Mapa de riesgo'!W69:W71</f>
        <v>No. de veces que los servidores no estan disponibles</v>
      </c>
      <c r="L69" s="404">
        <v>27</v>
      </c>
      <c r="M69" s="394" t="s">
        <v>848</v>
      </c>
      <c r="N69" s="127" t="str">
        <f>'01-Mapa de riesgo'!R69</f>
        <v>Software de Monitoreo de los servidores</v>
      </c>
      <c r="O69" s="128" t="str">
        <f>'01-Mapa de riesgo'!S69</f>
        <v>Anual</v>
      </c>
      <c r="P69" s="128" t="str">
        <f>'01-Mapa de riesgo'!T69</f>
        <v>Detectivo</v>
      </c>
      <c r="Q69" s="406" t="s">
        <v>840</v>
      </c>
      <c r="R69" s="406"/>
      <c r="S69" s="212" t="str">
        <f>'01-Mapa de riesgo'!Y69</f>
        <v>REDUCIR</v>
      </c>
      <c r="T69" s="213" t="str">
        <f>'01-Mapa de riesgo'!Z69</f>
        <v>Migrar los servidores a un sistema virtual para quitar la dependencia del hardware</v>
      </c>
      <c r="U69" s="212">
        <f>'01-Mapa de riesgo'!AB69</f>
        <v>0</v>
      </c>
      <c r="V69" s="209" t="s">
        <v>446</v>
      </c>
      <c r="W69" s="242" t="s">
        <v>849</v>
      </c>
      <c r="X69" s="209" t="s">
        <v>449</v>
      </c>
      <c r="Y69" s="209" t="s">
        <v>850</v>
      </c>
      <c r="Z69" s="396" t="s">
        <v>847</v>
      </c>
    </row>
    <row r="70" spans="1:26" ht="65.099999999999994" customHeight="1" x14ac:dyDescent="0.2">
      <c r="A70" s="271"/>
      <c r="B70" s="273"/>
      <c r="C70" s="398"/>
      <c r="D70" s="398"/>
      <c r="E70" s="398"/>
      <c r="F70" s="126" t="str">
        <f>'01-Mapa de riesgo'!E70</f>
        <v>Caída en los servicios</v>
      </c>
      <c r="G70" s="398"/>
      <c r="H70" s="351"/>
      <c r="I70" s="206">
        <f>'01-Mapa de riesgo'!Y70:Y72</f>
        <v>0</v>
      </c>
      <c r="J70" s="264"/>
      <c r="K70" s="398"/>
      <c r="L70" s="403"/>
      <c r="M70" s="394"/>
      <c r="N70" s="127" t="str">
        <f>'01-Mapa de riesgo'!R70</f>
        <v>Tareas que se ejecutan cada 5 minutos para verificar los servicios que esten en funcionamiento.</v>
      </c>
      <c r="O70" s="128" t="str">
        <f>'01-Mapa de riesgo'!S70</f>
        <v>Anual</v>
      </c>
      <c r="P70" s="128" t="str">
        <f>'01-Mapa de riesgo'!T70</f>
        <v>Detectivo</v>
      </c>
      <c r="Q70" s="406" t="s">
        <v>840</v>
      </c>
      <c r="R70" s="406"/>
      <c r="S70" s="212">
        <f>'01-Mapa de riesgo'!Y70</f>
        <v>0</v>
      </c>
      <c r="T70" s="213">
        <f>'01-Mapa de riesgo'!Z70</f>
        <v>0</v>
      </c>
      <c r="U70" s="212">
        <f>'01-Mapa de riesgo'!AB70</f>
        <v>0</v>
      </c>
      <c r="V70" s="209"/>
      <c r="W70" s="209"/>
      <c r="X70" s="209"/>
      <c r="Y70" s="209"/>
      <c r="Z70" s="396"/>
    </row>
    <row r="71" spans="1:26" ht="65.099999999999994" customHeight="1" x14ac:dyDescent="0.2">
      <c r="A71" s="271"/>
      <c r="B71" s="273"/>
      <c r="C71" s="398"/>
      <c r="D71" s="398"/>
      <c r="E71" s="398"/>
      <c r="F71" s="126" t="str">
        <f>'01-Mapa de riesgo'!E71</f>
        <v>Falla en la conección a la red e internet y parte eléctrica.</v>
      </c>
      <c r="G71" s="398"/>
      <c r="H71" s="351"/>
      <c r="I71" s="206">
        <f>'01-Mapa de riesgo'!Y71:Y73</f>
        <v>0</v>
      </c>
      <c r="J71" s="264"/>
      <c r="K71" s="398"/>
      <c r="L71" s="403"/>
      <c r="M71" s="394"/>
      <c r="N71" s="127" t="str">
        <f>'01-Mapa de riesgo'!R71</f>
        <v>Verificación de servicios y reestablecimiento de los mismos</v>
      </c>
      <c r="O71" s="128" t="str">
        <f>'01-Mapa de riesgo'!S71</f>
        <v>Anual</v>
      </c>
      <c r="P71" s="128" t="str">
        <f>'01-Mapa de riesgo'!T71</f>
        <v>Correctivo</v>
      </c>
      <c r="Q71" s="406" t="s">
        <v>840</v>
      </c>
      <c r="R71" s="406"/>
      <c r="S71" s="212">
        <f>'01-Mapa de riesgo'!Y71</f>
        <v>0</v>
      </c>
      <c r="T71" s="213">
        <f>'01-Mapa de riesgo'!Z71</f>
        <v>0</v>
      </c>
      <c r="U71" s="212">
        <f>'01-Mapa de riesgo'!AB71</f>
        <v>0</v>
      </c>
      <c r="V71" s="209"/>
      <c r="W71" s="209"/>
      <c r="X71" s="209"/>
      <c r="Y71" s="209"/>
      <c r="Z71" s="396"/>
    </row>
    <row r="72" spans="1:26" ht="96.75" customHeight="1" x14ac:dyDescent="0.2">
      <c r="A72" s="271">
        <v>22</v>
      </c>
      <c r="B72" s="273" t="str">
        <f>'01-Mapa de riesgo'!B72:B74</f>
        <v>GESTIÓN_DE_TECNOLOGÍAS_INFORMÁTICAS_SISTEMAS_DE_INFORMACIÓN</v>
      </c>
      <c r="C72" s="398" t="str">
        <f>'01-Mapa de riesgo'!F72:F74</f>
        <v>Operacional</v>
      </c>
      <c r="D72" s="398" t="str">
        <f>'01-Mapa de riesgo'!G72:G74</f>
        <v>Pérdida o no ubicación de equipos de cómputo, periféricos, partes, tóner y tintas</v>
      </c>
      <c r="E72" s="398" t="str">
        <f>'01-Mapa de riesgo'!H72:H74</f>
        <v>Falta  de controles  y de llevar un registro de entradas y salidas de los equipos de cómputo, partes, periféricos,  tóner y tintas de la oficina de Administración de Servicios Informáticos y las respectivas bodegas.</v>
      </c>
      <c r="F72" s="126" t="str">
        <f>'01-Mapa de riesgo'!E72</f>
        <v xml:space="preserve">Exceso de solicitudes </v>
      </c>
      <c r="G72" s="398" t="str">
        <f>'01-Mapa de riesgo'!I72:I74</f>
        <v>Detrimento patrimonial, sanciones y demandas. Compensación del elemento</v>
      </c>
      <c r="H72" s="351" t="str">
        <f>'01-Mapa de riesgo'!V72:V74</f>
        <v>MODERADO</v>
      </c>
      <c r="I72" s="206" t="str">
        <f>'01-Mapa de riesgo'!Y72:Y74</f>
        <v>REDUCIR</v>
      </c>
      <c r="J72" s="264" t="s">
        <v>838</v>
      </c>
      <c r="K72" s="401" t="str">
        <f>'01-Mapa de riesgo'!W72:W74</f>
        <v>Número de elementos de equipos de cómputo, periféricos,  tóner y tintas Pérdidas o no ubicadas.</v>
      </c>
      <c r="L72" s="404">
        <f>6/956</f>
        <v>6.2761506276150627E-3</v>
      </c>
      <c r="M72" s="394" t="s">
        <v>851</v>
      </c>
      <c r="N72" s="127" t="str">
        <f>'01-Mapa de riesgo'!R72</f>
        <v xml:space="preserve">Inventario  actualizado de Bodegas    </v>
      </c>
      <c r="O72" s="128" t="str">
        <f>'01-Mapa de riesgo'!S72</f>
        <v>Anual</v>
      </c>
      <c r="P72" s="128" t="str">
        <f>'01-Mapa de riesgo'!T72</f>
        <v>Detectivo</v>
      </c>
      <c r="Q72" s="407" t="s">
        <v>852</v>
      </c>
      <c r="R72" s="408"/>
      <c r="S72" s="212" t="str">
        <f>'01-Mapa de riesgo'!Y72</f>
        <v>REDUCIR</v>
      </c>
      <c r="T72" s="213" t="str">
        <f>'01-Mapa de riesgo'!Z72</f>
        <v>Identificar y clasificar las bodegas según los elementos, Realizar inventario inicial de equipos.</v>
      </c>
      <c r="U72" s="212">
        <f>'01-Mapa de riesgo'!AB72</f>
        <v>0</v>
      </c>
      <c r="V72" s="209" t="s">
        <v>447</v>
      </c>
      <c r="W72" s="242" t="s">
        <v>853</v>
      </c>
      <c r="X72" s="209" t="s">
        <v>450</v>
      </c>
      <c r="Y72" s="209"/>
      <c r="Z72" s="396" t="s">
        <v>847</v>
      </c>
    </row>
    <row r="73" spans="1:26" ht="91.5" customHeight="1" x14ac:dyDescent="0.2">
      <c r="A73" s="271"/>
      <c r="B73" s="273"/>
      <c r="C73" s="398"/>
      <c r="D73" s="398"/>
      <c r="E73" s="398"/>
      <c r="F73" s="126" t="str">
        <f>'01-Mapa de riesgo'!E73</f>
        <v xml:space="preserve">Falta de registro u olvido por parte del técnico encargado.           </v>
      </c>
      <c r="G73" s="398"/>
      <c r="H73" s="351"/>
      <c r="I73" s="206" t="str">
        <f>'01-Mapa de riesgo'!Y73:Y75</f>
        <v>REDUCIR</v>
      </c>
      <c r="J73" s="264"/>
      <c r="K73" s="398"/>
      <c r="L73" s="403"/>
      <c r="M73" s="394"/>
      <c r="N73" s="127" t="str">
        <f>'01-Mapa de riesgo'!R73</f>
        <v>Registro de entradas y Salida en el software de Aranda generando un caso.</v>
      </c>
      <c r="O73" s="128" t="str">
        <f>'01-Mapa de riesgo'!S73</f>
        <v>Mensual</v>
      </c>
      <c r="P73" s="128" t="str">
        <f>'01-Mapa de riesgo'!T73</f>
        <v>Preventivo</v>
      </c>
      <c r="Q73" s="406" t="s">
        <v>840</v>
      </c>
      <c r="R73" s="406"/>
      <c r="S73" s="212" t="str">
        <f>'01-Mapa de riesgo'!Y73</f>
        <v>REDUCIR</v>
      </c>
      <c r="T73" s="213" t="str">
        <f>'01-Mapa de riesgo'!Z73</f>
        <v>Asignar un responsable para el manejo de las bodegas</v>
      </c>
      <c r="U73" s="212">
        <f>'01-Mapa de riesgo'!AB73</f>
        <v>0</v>
      </c>
      <c r="V73" s="209" t="s">
        <v>446</v>
      </c>
      <c r="W73" s="242" t="s">
        <v>854</v>
      </c>
      <c r="X73" s="209" t="s">
        <v>449</v>
      </c>
      <c r="Y73" s="209" t="s">
        <v>855</v>
      </c>
      <c r="Z73" s="396"/>
    </row>
    <row r="74" spans="1:26" ht="131.25" customHeight="1" x14ac:dyDescent="0.2">
      <c r="A74" s="271"/>
      <c r="B74" s="273"/>
      <c r="C74" s="398"/>
      <c r="D74" s="398"/>
      <c r="E74" s="398"/>
      <c r="F74" s="126" t="str">
        <f>'01-Mapa de riesgo'!E74</f>
        <v>Informalidad en el registro de salidas y entradas de los equipos</v>
      </c>
      <c r="G74" s="398"/>
      <c r="H74" s="351"/>
      <c r="I74" s="206" t="str">
        <f>'01-Mapa de riesgo'!Y74:Y76</f>
        <v>REDUCIR</v>
      </c>
      <c r="J74" s="264"/>
      <c r="K74" s="398"/>
      <c r="L74" s="403"/>
      <c r="M74" s="394"/>
      <c r="N74" s="127" t="str">
        <f>'01-Mapa de riesgo'!R74</f>
        <v>Un registro contra una solicitud de servicio</v>
      </c>
      <c r="O74" s="128" t="str">
        <f>'01-Mapa de riesgo'!S74</f>
        <v>Trimestral</v>
      </c>
      <c r="P74" s="128" t="str">
        <f>'01-Mapa de riesgo'!T74</f>
        <v>Preventivo</v>
      </c>
      <c r="Q74" s="406" t="s">
        <v>840</v>
      </c>
      <c r="R74" s="406"/>
      <c r="S74" s="212" t="str">
        <f>'01-Mapa de riesgo'!Y74</f>
        <v>REDUCIR</v>
      </c>
      <c r="T74" s="213" t="str">
        <f>'01-Mapa de riesgo'!Z74</f>
        <v xml:space="preserve"> Relacionar (Técnico responsable de las bodegas) en formato las solicitudes que  le hagan los técnicos para atender un caso cuando se requiera la entrada o salida de equipos, periféricos, partes, toner y tintas.</v>
      </c>
      <c r="U74" s="212">
        <f>'01-Mapa de riesgo'!AB74</f>
        <v>0</v>
      </c>
      <c r="V74" s="209" t="s">
        <v>446</v>
      </c>
      <c r="W74" s="242" t="s">
        <v>854</v>
      </c>
      <c r="X74" s="209" t="s">
        <v>449</v>
      </c>
      <c r="Y74" s="209" t="s">
        <v>855</v>
      </c>
      <c r="Z74" s="396"/>
    </row>
    <row r="75" spans="1:26" ht="65.099999999999994" customHeight="1" x14ac:dyDescent="0.2">
      <c r="A75" s="271">
        <v>23</v>
      </c>
      <c r="B75" s="273" t="str">
        <f>'01-Mapa de riesgo'!B75:B77</f>
        <v>FACULTAD_CIENCIAS_BÁSICAS</v>
      </c>
      <c r="C75" s="398" t="str">
        <f>'01-Mapa de riesgo'!F75:F77</f>
        <v>Cumplimiento</v>
      </c>
      <c r="D75" s="398" t="str">
        <f>'01-Mapa de riesgo'!G75:G77</f>
        <v>Incumplimiento con el plan de trabajo docente</v>
      </c>
      <c r="E75" s="398" t="str">
        <f>'01-Mapa de riesgo'!H75:H77</f>
        <v>No orientar las horas programadas de docencia directa, o no cumplir con las actividades de extensión, investigación o administración registradas en el plan de trabajo docente</v>
      </c>
      <c r="F75" s="126" t="str">
        <f>'01-Mapa de riesgo'!E75</f>
        <v>Desconocimiento de las normas</v>
      </c>
      <c r="G75" s="398" t="str">
        <f>'01-Mapa de riesgo'!I75:I77</f>
        <v>Procesos disciplinarios y penales
Demandas a la Universidad
Aumento de peticiones, quejas y reclamos
Resultados de las asignaturas no acorde con la programación establecida</v>
      </c>
      <c r="H75" s="351" t="str">
        <f>'01-Mapa de riesgo'!V75:V77</f>
        <v>LEVE</v>
      </c>
      <c r="I75" s="206" t="str">
        <f>'01-Mapa de riesgo'!Y75:Y77</f>
        <v>ASUMIR</v>
      </c>
      <c r="J75" s="264"/>
      <c r="K75" s="401" t="str">
        <f>'01-Mapa de riesgo'!W75:W77</f>
        <v>Evaluación Docente</v>
      </c>
      <c r="L75" s="403"/>
      <c r="M75" s="394"/>
      <c r="N75" s="127" t="str">
        <f>'01-Mapa de riesgo'!R75</f>
        <v>Aplicativo para formular el plan de trabajo docente</v>
      </c>
      <c r="O75" s="128" t="str">
        <f>'01-Mapa de riesgo'!S75</f>
        <v>Semestral</v>
      </c>
      <c r="P75" s="128" t="str">
        <f>'01-Mapa de riesgo'!T75</f>
        <v>Preventivo</v>
      </c>
      <c r="Q75" s="406"/>
      <c r="R75" s="406"/>
      <c r="S75" s="212" t="str">
        <f>'01-Mapa de riesgo'!Y75</f>
        <v>ASUMIR</v>
      </c>
      <c r="T75" s="213">
        <f>'01-Mapa de riesgo'!Z75</f>
        <v>0</v>
      </c>
      <c r="U75" s="212">
        <f>'01-Mapa de riesgo'!AB75</f>
        <v>0</v>
      </c>
      <c r="V75" s="209"/>
      <c r="W75" s="209"/>
      <c r="X75" s="209"/>
      <c r="Y75" s="209"/>
      <c r="Z75" s="396"/>
    </row>
    <row r="76" spans="1:26" ht="65.099999999999994" customHeight="1" x14ac:dyDescent="0.2">
      <c r="A76" s="271"/>
      <c r="B76" s="273"/>
      <c r="C76" s="398"/>
      <c r="D76" s="398"/>
      <c r="E76" s="398"/>
      <c r="F76" s="126">
        <f>'01-Mapa de riesgo'!E76</f>
        <v>0</v>
      </c>
      <c r="G76" s="398"/>
      <c r="H76" s="351"/>
      <c r="I76" s="206">
        <f>'01-Mapa de riesgo'!Y76:Y78</f>
        <v>0</v>
      </c>
      <c r="J76" s="264"/>
      <c r="K76" s="398"/>
      <c r="L76" s="403"/>
      <c r="M76" s="394"/>
      <c r="N76" s="127" t="str">
        <f>'01-Mapa de riesgo'!R76</f>
        <v>Estatuto docente</v>
      </c>
      <c r="O76" s="128" t="str">
        <f>'01-Mapa de riesgo'!S76</f>
        <v>Otra</v>
      </c>
      <c r="P76" s="128" t="str">
        <f>'01-Mapa de riesgo'!T76</f>
        <v>Direccion</v>
      </c>
      <c r="Q76" s="406"/>
      <c r="R76" s="406"/>
      <c r="S76" s="212">
        <f>'01-Mapa de riesgo'!Y76</f>
        <v>0</v>
      </c>
      <c r="T76" s="213">
        <f>'01-Mapa de riesgo'!Z76</f>
        <v>0</v>
      </c>
      <c r="U76" s="212">
        <f>'01-Mapa de riesgo'!AB76</f>
        <v>0</v>
      </c>
      <c r="V76" s="209"/>
      <c r="W76" s="209"/>
      <c r="X76" s="209"/>
      <c r="Y76" s="209"/>
      <c r="Z76" s="396"/>
    </row>
    <row r="77" spans="1:26" ht="65.099999999999994" customHeight="1" x14ac:dyDescent="0.2">
      <c r="A77" s="271"/>
      <c r="B77" s="273"/>
      <c r="C77" s="398"/>
      <c r="D77" s="398"/>
      <c r="E77" s="398"/>
      <c r="F77" s="126">
        <f>'01-Mapa de riesgo'!E77</f>
        <v>0</v>
      </c>
      <c r="G77" s="398"/>
      <c r="H77" s="351"/>
      <c r="I77" s="206">
        <f>'01-Mapa de riesgo'!Y77:Y79</f>
        <v>0</v>
      </c>
      <c r="J77" s="264"/>
      <c r="K77" s="398"/>
      <c r="L77" s="403"/>
      <c r="M77" s="394"/>
      <c r="N77" s="127">
        <f>'01-Mapa de riesgo'!R77</f>
        <v>0</v>
      </c>
      <c r="O77" s="128">
        <f>'01-Mapa de riesgo'!S77</f>
        <v>0</v>
      </c>
      <c r="P77" s="128">
        <f>'01-Mapa de riesgo'!T77</f>
        <v>0</v>
      </c>
      <c r="Q77" s="406"/>
      <c r="R77" s="406"/>
      <c r="S77" s="212">
        <f>'01-Mapa de riesgo'!Y77</f>
        <v>0</v>
      </c>
      <c r="T77" s="213">
        <f>'01-Mapa de riesgo'!Z77</f>
        <v>0</v>
      </c>
      <c r="U77" s="212">
        <f>'01-Mapa de riesgo'!AB77</f>
        <v>0</v>
      </c>
      <c r="V77" s="209"/>
      <c r="W77" s="209"/>
      <c r="X77" s="209"/>
      <c r="Y77" s="209"/>
      <c r="Z77" s="396"/>
    </row>
    <row r="78" spans="1:26" ht="65.099999999999994" customHeight="1" x14ac:dyDescent="0.2">
      <c r="A78" s="271">
        <v>24</v>
      </c>
      <c r="B78" s="273" t="str">
        <f>'01-Mapa de riesgo'!B78:B80</f>
        <v>FACULTAD_CIENCIAS_BÁSICAS</v>
      </c>
      <c r="C78" s="398" t="str">
        <f>'01-Mapa de riesgo'!F78:F80</f>
        <v>Financiero</v>
      </c>
      <c r="D78" s="398" t="str">
        <f>'01-Mapa de riesgo'!G78:G80</f>
        <v>Falta de infraestructura física para los diferentes departamentos y programas de la facultad</v>
      </c>
      <c r="E78" s="398" t="str">
        <f>'01-Mapa de riesgo'!H78:H80</f>
        <v>No se cuenta con espacios físicos o áreas comunes que identifiquen la facultad</v>
      </c>
      <c r="F78" s="126" t="str">
        <f>'01-Mapa de riesgo'!E78</f>
        <v>No se cuenta con un edificio para la facultad</v>
      </c>
      <c r="G78" s="398" t="str">
        <f>'01-Mapa de riesgo'!I78:I80</f>
        <v xml:space="preserve">Disperción de departamentos y programas de la facultad </v>
      </c>
      <c r="H78" s="351" t="str">
        <f>'01-Mapa de riesgo'!V78:V80</f>
        <v>MODERADO</v>
      </c>
      <c r="I78" s="206" t="str">
        <f>'01-Mapa de riesgo'!Y78:Y80</f>
        <v>COMPARTIR</v>
      </c>
      <c r="J78" s="264"/>
      <c r="K78" s="401" t="str">
        <f>'01-Mapa de riesgo'!W78:W80</f>
        <v>Reuniones y análisis arquitectónico de áreas de la universidad que probablemente resulvan dicha dificultad</v>
      </c>
      <c r="L78" s="403"/>
      <c r="M78" s="394"/>
      <c r="N78" s="127" t="str">
        <f>'01-Mapa de riesgo'!R78</f>
        <v>Reuniones y gestión con la alta dirección  y oficina planeación</v>
      </c>
      <c r="O78" s="128" t="str">
        <f>'01-Mapa de riesgo'!S78</f>
        <v>Semestral</v>
      </c>
      <c r="P78" s="128" t="str">
        <f>'01-Mapa de riesgo'!T78</f>
        <v>Preventivo</v>
      </c>
      <c r="Q78" s="406"/>
      <c r="R78" s="406"/>
      <c r="S78" s="212" t="str">
        <f>'01-Mapa de riesgo'!Y78</f>
        <v>COMPARTIR</v>
      </c>
      <c r="T78" s="213" t="str">
        <f>'01-Mapa de riesgo'!Z78</f>
        <v xml:space="preserve">Reuniones y gestión </v>
      </c>
      <c r="U78" s="212" t="str">
        <f>'01-Mapa de riesgo'!AB78</f>
        <v xml:space="preserve">Planeación y  alta dirección </v>
      </c>
      <c r="V78" s="209"/>
      <c r="W78" s="209"/>
      <c r="X78" s="209"/>
      <c r="Y78" s="209"/>
      <c r="Z78" s="396"/>
    </row>
    <row r="79" spans="1:26" ht="65.099999999999994" customHeight="1" x14ac:dyDescent="0.2">
      <c r="A79" s="271"/>
      <c r="B79" s="273"/>
      <c r="C79" s="398"/>
      <c r="D79" s="398"/>
      <c r="E79" s="398"/>
      <c r="F79" s="126" t="str">
        <f>'01-Mapa de riesgo'!E79</f>
        <v>No se cuenta con recursos suficientes para el edificio de la facultad</v>
      </c>
      <c r="G79" s="398"/>
      <c r="H79" s="351"/>
      <c r="I79" s="206">
        <f>'01-Mapa de riesgo'!Y79:Y81</f>
        <v>0</v>
      </c>
      <c r="J79" s="264"/>
      <c r="K79" s="398"/>
      <c r="L79" s="403"/>
      <c r="M79" s="394"/>
      <c r="N79" s="127">
        <f>'01-Mapa de riesgo'!R79</f>
        <v>0</v>
      </c>
      <c r="O79" s="128">
        <f>'01-Mapa de riesgo'!S79</f>
        <v>0</v>
      </c>
      <c r="P79" s="128">
        <f>'01-Mapa de riesgo'!T79</f>
        <v>0</v>
      </c>
      <c r="Q79" s="406"/>
      <c r="R79" s="406"/>
      <c r="S79" s="212">
        <f>'01-Mapa de riesgo'!Y79</f>
        <v>0</v>
      </c>
      <c r="T79" s="213">
        <f>'01-Mapa de riesgo'!Z79</f>
        <v>0</v>
      </c>
      <c r="U79" s="212">
        <f>'01-Mapa de riesgo'!AB79</f>
        <v>0</v>
      </c>
      <c r="V79" s="209"/>
      <c r="W79" s="209"/>
      <c r="X79" s="209"/>
      <c r="Y79" s="209"/>
      <c r="Z79" s="396"/>
    </row>
    <row r="80" spans="1:26" ht="65.099999999999994" customHeight="1" x14ac:dyDescent="0.2">
      <c r="A80" s="271"/>
      <c r="B80" s="273"/>
      <c r="C80" s="398"/>
      <c r="D80" s="398"/>
      <c r="E80" s="398"/>
      <c r="F80" s="126">
        <f>'01-Mapa de riesgo'!E80</f>
        <v>0</v>
      </c>
      <c r="G80" s="398"/>
      <c r="H80" s="351"/>
      <c r="I80" s="206">
        <f>'01-Mapa de riesgo'!Y80:Y82</f>
        <v>0</v>
      </c>
      <c r="J80" s="264"/>
      <c r="K80" s="398"/>
      <c r="L80" s="403"/>
      <c r="M80" s="394"/>
      <c r="N80" s="127">
        <f>'01-Mapa de riesgo'!R80</f>
        <v>0</v>
      </c>
      <c r="O80" s="128">
        <f>'01-Mapa de riesgo'!S80</f>
        <v>0</v>
      </c>
      <c r="P80" s="128">
        <f>'01-Mapa de riesgo'!T80</f>
        <v>0</v>
      </c>
      <c r="Q80" s="406"/>
      <c r="R80" s="406"/>
      <c r="S80" s="212">
        <f>'01-Mapa de riesgo'!Y80</f>
        <v>0</v>
      </c>
      <c r="T80" s="213">
        <f>'01-Mapa de riesgo'!Z80</f>
        <v>0</v>
      </c>
      <c r="U80" s="212">
        <f>'01-Mapa de riesgo'!AB80</f>
        <v>0</v>
      </c>
      <c r="V80" s="209"/>
      <c r="W80" s="209"/>
      <c r="X80" s="209"/>
      <c r="Y80" s="209"/>
      <c r="Z80" s="396"/>
    </row>
    <row r="81" spans="1:26" ht="65.099999999999994" customHeight="1" x14ac:dyDescent="0.2">
      <c r="A81" s="271">
        <v>25</v>
      </c>
      <c r="B81" s="273" t="str">
        <f>'01-Mapa de riesgo'!B81:B83</f>
        <v>FACULTAD_BELLAS_ARTES_HUMANIDADES</v>
      </c>
      <c r="C81" s="398" t="str">
        <f>'01-Mapa de riesgo'!F81:F83</f>
        <v>Operacional</v>
      </c>
      <c r="D81" s="398" t="str">
        <f>'01-Mapa de riesgo'!G81:G83</f>
        <v>No contar con adecuaciones físicas actualizadas para la facultad</v>
      </c>
      <c r="E81" s="398" t="str">
        <f>'01-Mapa de riesgo'!H81:H83</f>
        <v>El edificio de la facultad requiere renovación de unos espacios para mejores servicios académicos.</v>
      </c>
      <c r="F81" s="126" t="str">
        <f>'01-Mapa de riesgo'!E81</f>
        <v>Falta de espacios de estudio para estudiantes</v>
      </c>
      <c r="G81" s="398" t="str">
        <f>'01-Mapa de riesgo'!I81:I83</f>
        <v>Disminucion de la calidad academica en el cumplimiento de las funciones misionales.</v>
      </c>
      <c r="H81" s="351" t="str">
        <f>'01-Mapa de riesgo'!V81:V83</f>
        <v>GRAVE</v>
      </c>
      <c r="I81" s="206" t="str">
        <f>'01-Mapa de riesgo'!Y81:Y83</f>
        <v>COMPARTIR</v>
      </c>
      <c r="J81" s="264" t="s">
        <v>452</v>
      </c>
      <c r="K81" s="401" t="str">
        <f>'01-Mapa de riesgo'!W81:W83</f>
        <v>Número de adecuaciones</v>
      </c>
      <c r="L81" s="404">
        <v>30</v>
      </c>
      <c r="M81" s="394" t="s">
        <v>872</v>
      </c>
      <c r="N81" s="127" t="str">
        <f>'01-Mapa de riesgo'!R81</f>
        <v>Tres reuniones con la Oficina de Planeación</v>
      </c>
      <c r="O81" s="128" t="str">
        <f>'01-Mapa de riesgo'!S81</f>
        <v>Mensual</v>
      </c>
      <c r="P81" s="128" t="str">
        <f>'01-Mapa de riesgo'!T81</f>
        <v>Direccion</v>
      </c>
      <c r="Q81" s="395" t="s">
        <v>874</v>
      </c>
      <c r="R81" s="395"/>
      <c r="S81" s="212" t="str">
        <f>'01-Mapa de riesgo'!Y81</f>
        <v>COMPARTIR</v>
      </c>
      <c r="T81" s="213" t="str">
        <f>'01-Mapa de riesgo'!Z81</f>
        <v>Presentar necesidades ante la Oficina de Planeación</v>
      </c>
      <c r="U81" s="212" t="str">
        <f>'01-Mapa de riesgo'!AB81</f>
        <v>Vicerrectoría académica y Departamento de Humanidades</v>
      </c>
      <c r="V81" s="209" t="s">
        <v>446</v>
      </c>
      <c r="W81" s="242" t="s">
        <v>877</v>
      </c>
      <c r="X81" s="209" t="s">
        <v>449</v>
      </c>
      <c r="Y81" s="209" t="s">
        <v>879</v>
      </c>
      <c r="Z81" s="396" t="s">
        <v>847</v>
      </c>
    </row>
    <row r="82" spans="1:26" ht="65.099999999999994" customHeight="1" x14ac:dyDescent="0.2">
      <c r="A82" s="271"/>
      <c r="B82" s="273"/>
      <c r="C82" s="398"/>
      <c r="D82" s="398"/>
      <c r="E82" s="398"/>
      <c r="F82" s="126" t="str">
        <f>'01-Mapa de riesgo'!E82</f>
        <v>falta de espacios para oficinas de nuevos programas de Maestría</v>
      </c>
      <c r="G82" s="398"/>
      <c r="H82" s="351"/>
      <c r="I82" s="206" t="str">
        <f>'01-Mapa de riesgo'!Y82:Y84</f>
        <v>COMPARTIR</v>
      </c>
      <c r="J82" s="264"/>
      <c r="K82" s="398"/>
      <c r="L82" s="403"/>
      <c r="M82" s="394"/>
      <c r="N82" s="127" t="str">
        <f>'01-Mapa de riesgo'!R82</f>
        <v xml:space="preserve">Presentación de diseños de adecuaciones al Edificio al decano </v>
      </c>
      <c r="O82" s="128" t="str">
        <f>'01-Mapa de riesgo'!S82</f>
        <v>Semestral</v>
      </c>
      <c r="P82" s="128" t="str">
        <f>'01-Mapa de riesgo'!T82</f>
        <v>Direccion</v>
      </c>
      <c r="Q82" s="395" t="s">
        <v>875</v>
      </c>
      <c r="R82" s="395"/>
      <c r="S82" s="212" t="str">
        <f>'01-Mapa de riesgo'!Y82</f>
        <v>COMPARTIR</v>
      </c>
      <c r="T82" s="213" t="str">
        <f>'01-Mapa de riesgo'!Z82</f>
        <v>Proyectar acciones de intervención edificio</v>
      </c>
      <c r="U82" s="212" t="str">
        <f>'01-Mapa de riesgo'!AB82</f>
        <v>Oficina de Planeación</v>
      </c>
      <c r="V82" s="209" t="s">
        <v>447</v>
      </c>
      <c r="W82" s="242" t="s">
        <v>878</v>
      </c>
      <c r="X82" s="209" t="s">
        <v>450</v>
      </c>
      <c r="Y82" s="209"/>
      <c r="Z82" s="396"/>
    </row>
    <row r="83" spans="1:26" ht="65.099999999999994" customHeight="1" x14ac:dyDescent="0.2">
      <c r="A83" s="271"/>
      <c r="B83" s="273"/>
      <c r="C83" s="398"/>
      <c r="D83" s="398"/>
      <c r="E83" s="398"/>
      <c r="F83" s="126" t="str">
        <f>'01-Mapa de riesgo'!E83</f>
        <v>Falta de adecuaciones de espacios para programas de música y artes</v>
      </c>
      <c r="G83" s="398"/>
      <c r="H83" s="351"/>
      <c r="I83" s="206" t="str">
        <f>'01-Mapa de riesgo'!Y83:Y85</f>
        <v>COMPARTIR</v>
      </c>
      <c r="J83" s="264"/>
      <c r="K83" s="398"/>
      <c r="L83" s="403"/>
      <c r="M83" s="394"/>
      <c r="N83" s="127" t="str">
        <f>'01-Mapa de riesgo'!R83</f>
        <v>Presentación de diseños de adecuaciones al Edificio a la comunidad de la facultad</v>
      </c>
      <c r="O83" s="128" t="str">
        <f>'01-Mapa de riesgo'!S83</f>
        <v>Semestral</v>
      </c>
      <c r="P83" s="128" t="str">
        <f>'01-Mapa de riesgo'!T83</f>
        <v>Direccion</v>
      </c>
      <c r="Q83" s="395" t="s">
        <v>876</v>
      </c>
      <c r="R83" s="395"/>
      <c r="S83" s="212" t="str">
        <f>'01-Mapa de riesgo'!Y83</f>
        <v>COMPARTIR</v>
      </c>
      <c r="T83" s="213" t="str">
        <f>'01-Mapa de riesgo'!Z83</f>
        <v>Priorizar acciones de intervención edificio</v>
      </c>
      <c r="U83" s="212" t="str">
        <f>'01-Mapa de riesgo'!AB83</f>
        <v>Decanatura programas</v>
      </c>
      <c r="V83" s="209" t="s">
        <v>447</v>
      </c>
      <c r="W83" s="242" t="s">
        <v>878</v>
      </c>
      <c r="X83" s="209" t="s">
        <v>450</v>
      </c>
      <c r="Y83" s="209"/>
      <c r="Z83" s="396"/>
    </row>
    <row r="84" spans="1:26" ht="65.099999999999994" customHeight="1" x14ac:dyDescent="0.2">
      <c r="A84" s="271">
        <v>26</v>
      </c>
      <c r="B84" s="273" t="str">
        <f>'01-Mapa de riesgo'!B84:B86</f>
        <v>FACULTAD_INGENIERÍA_INDUSTRIAL</v>
      </c>
      <c r="C84" s="398" t="str">
        <f>'01-Mapa de riesgo'!F84:F86</f>
        <v>Corrupción</v>
      </c>
      <c r="D84" s="398" t="str">
        <f>'01-Mapa de riesgo'!G84:G86</f>
        <v>Incumplimiento con el plan de trabajo docente</v>
      </c>
      <c r="E84" s="398" t="str">
        <f>'01-Mapa de riesgo'!H84:H86</f>
        <v>No orientar las horas programadas de docencia directa, o no cumplir con las actividades de extensión, investigación o administración registradas en el plan de trabajo docente</v>
      </c>
      <c r="F84" s="126" t="str">
        <f>'01-Mapa de riesgo'!E84</f>
        <v>Desconocimiento de las normas</v>
      </c>
      <c r="G84" s="398" t="str">
        <f>'01-Mapa de riesgo'!I84:I86</f>
        <v>Procesos disciplinarios y penales
Demandas a la Universidad
Aumento de peticiones, quejas y reclamos</v>
      </c>
      <c r="H84" s="351" t="str">
        <f>'01-Mapa de riesgo'!V84:V86</f>
        <v>LEVE</v>
      </c>
      <c r="I84" s="206" t="str">
        <f>'01-Mapa de riesgo'!Y84:Y86</f>
        <v>ASUMIR</v>
      </c>
      <c r="J84" s="264" t="s">
        <v>838</v>
      </c>
      <c r="K84" s="401" t="str">
        <f>'01-Mapa de riesgo'!W84:W86</f>
        <v>Porcentaje de cumplimiento de los planes de trabajo de los docentes</v>
      </c>
      <c r="L84" s="413">
        <v>1</v>
      </c>
      <c r="M84" s="394" t="s">
        <v>909</v>
      </c>
      <c r="N84" s="127" t="str">
        <f>'01-Mapa de riesgo'!R84</f>
        <v>Aplicativo para formular el plan de trabajo docente</v>
      </c>
      <c r="O84" s="128" t="str">
        <f>'01-Mapa de riesgo'!S84</f>
        <v>Semestral</v>
      </c>
      <c r="P84" s="128" t="str">
        <f>'01-Mapa de riesgo'!T84</f>
        <v>Preventivo</v>
      </c>
      <c r="Q84" s="395" t="s">
        <v>910</v>
      </c>
      <c r="R84" s="395"/>
      <c r="S84" s="212" t="str">
        <f>'01-Mapa de riesgo'!Y84</f>
        <v>ASUMIR</v>
      </c>
      <c r="T84" s="213">
        <f>'01-Mapa de riesgo'!Z84</f>
        <v>0</v>
      </c>
      <c r="U84" s="212">
        <f>'01-Mapa de riesgo'!AB84</f>
        <v>0</v>
      </c>
      <c r="V84" s="209"/>
      <c r="W84" s="209"/>
      <c r="X84" s="209"/>
      <c r="Y84" s="209"/>
      <c r="Z84" s="396" t="s">
        <v>860</v>
      </c>
    </row>
    <row r="85" spans="1:26" ht="65.099999999999994" customHeight="1" x14ac:dyDescent="0.2">
      <c r="A85" s="271"/>
      <c r="B85" s="273"/>
      <c r="C85" s="398"/>
      <c r="D85" s="398"/>
      <c r="E85" s="398"/>
      <c r="F85" s="126">
        <f>'01-Mapa de riesgo'!E85</f>
        <v>0</v>
      </c>
      <c r="G85" s="398"/>
      <c r="H85" s="351"/>
      <c r="I85" s="206" t="str">
        <f>'01-Mapa de riesgo'!Y85:Y87</f>
        <v>ASUMIR</v>
      </c>
      <c r="J85" s="264"/>
      <c r="K85" s="398"/>
      <c r="L85" s="403"/>
      <c r="M85" s="394"/>
      <c r="N85" s="127" t="str">
        <f>'01-Mapa de riesgo'!R85</f>
        <v>Estatuto docente</v>
      </c>
      <c r="O85" s="128" t="str">
        <f>'01-Mapa de riesgo'!S85</f>
        <v>Otra</v>
      </c>
      <c r="P85" s="128" t="str">
        <f>'01-Mapa de riesgo'!T85</f>
        <v>Direccion</v>
      </c>
      <c r="Q85" s="406" t="s">
        <v>840</v>
      </c>
      <c r="R85" s="406"/>
      <c r="S85" s="212" t="str">
        <f>'01-Mapa de riesgo'!Y85</f>
        <v>ASUMIR</v>
      </c>
      <c r="T85" s="213">
        <f>'01-Mapa de riesgo'!Z85</f>
        <v>0</v>
      </c>
      <c r="U85" s="212">
        <f>'01-Mapa de riesgo'!AB85</f>
        <v>0</v>
      </c>
      <c r="V85" s="209"/>
      <c r="W85" s="209"/>
      <c r="X85" s="209"/>
      <c r="Y85" s="209"/>
      <c r="Z85" s="396"/>
    </row>
    <row r="86" spans="1:26" ht="65.099999999999994" customHeight="1" x14ac:dyDescent="0.2">
      <c r="A86" s="271"/>
      <c r="B86" s="273"/>
      <c r="C86" s="398"/>
      <c r="D86" s="398"/>
      <c r="E86" s="398"/>
      <c r="F86" s="126">
        <f>'01-Mapa de riesgo'!E86</f>
        <v>0</v>
      </c>
      <c r="G86" s="398"/>
      <c r="H86" s="351"/>
      <c r="I86" s="206">
        <f>'01-Mapa de riesgo'!Y86:Y88</f>
        <v>0</v>
      </c>
      <c r="J86" s="264"/>
      <c r="K86" s="398"/>
      <c r="L86" s="403"/>
      <c r="M86" s="394"/>
      <c r="N86" s="127">
        <f>'01-Mapa de riesgo'!R86</f>
        <v>0</v>
      </c>
      <c r="O86" s="128">
        <f>'01-Mapa de riesgo'!S86</f>
        <v>0</v>
      </c>
      <c r="P86" s="128">
        <f>'01-Mapa de riesgo'!T86</f>
        <v>0</v>
      </c>
      <c r="Q86" s="406"/>
      <c r="R86" s="406"/>
      <c r="S86" s="212">
        <f>'01-Mapa de riesgo'!Y86</f>
        <v>0</v>
      </c>
      <c r="T86" s="213">
        <f>'01-Mapa de riesgo'!Z86</f>
        <v>0</v>
      </c>
      <c r="U86" s="212">
        <f>'01-Mapa de riesgo'!AB86</f>
        <v>0</v>
      </c>
      <c r="V86" s="209"/>
      <c r="W86" s="209"/>
      <c r="X86" s="209"/>
      <c r="Y86" s="209"/>
      <c r="Z86" s="396"/>
    </row>
    <row r="87" spans="1:26" ht="65.099999999999994" customHeight="1" x14ac:dyDescent="0.2">
      <c r="A87" s="271">
        <v>27</v>
      </c>
      <c r="B87" s="273" t="str">
        <f>'01-Mapa de riesgo'!B87:B89</f>
        <v>FACULTAD_INGENIERÍA_INDUSTRIAL</v>
      </c>
      <c r="C87" s="398" t="str">
        <f>'01-Mapa de riesgo'!F87:F89</f>
        <v>Operacional</v>
      </c>
      <c r="D87" s="398" t="str">
        <f>'01-Mapa de riesgo'!G87:G89</f>
        <v>Baja calidad de la labor docente</v>
      </c>
      <c r="E87" s="398" t="str">
        <f>'01-Mapa de riesgo'!H87:H89</f>
        <v>Docentes con baja competencia para ejercer las actividades asignadas</v>
      </c>
      <c r="F87" s="126" t="str">
        <f>'01-Mapa de riesgo'!E87</f>
        <v>Malas prácticas pedagógicas</v>
      </c>
      <c r="G87" s="398" t="str">
        <f>'01-Mapa de riesgo'!I87:I89</f>
        <v>Pérdida de la calidad del programa académico
Aumento de peticiones, quejas y reclamos
Pérdida de imagen institucional</v>
      </c>
      <c r="H87" s="351" t="str">
        <f>'01-Mapa de riesgo'!V87:V89</f>
        <v>LEVE</v>
      </c>
      <c r="I87" s="206" t="str">
        <f>'01-Mapa de riesgo'!Y87:Y89</f>
        <v>ASUMIR</v>
      </c>
      <c r="J87" s="264" t="s">
        <v>838</v>
      </c>
      <c r="K87" s="401" t="str">
        <f>'01-Mapa de riesgo'!W87:W89</f>
        <v>Porcentaje de satisfacción de los estudiantes frente a la labor docente (evaluación del desempeño)</v>
      </c>
      <c r="L87" s="402">
        <v>4.5400000000000003E-2</v>
      </c>
      <c r="M87" s="394" t="s">
        <v>911</v>
      </c>
      <c r="N87" s="127" t="str">
        <f>'01-Mapa de riesgo'!R87</f>
        <v>Evaluación docente</v>
      </c>
      <c r="O87" s="128" t="str">
        <f>'01-Mapa de riesgo'!S87</f>
        <v>Semestral</v>
      </c>
      <c r="P87" s="128" t="str">
        <f>'01-Mapa de riesgo'!T87</f>
        <v>Detectivo</v>
      </c>
      <c r="Q87" s="395" t="s">
        <v>912</v>
      </c>
      <c r="R87" s="395"/>
      <c r="S87" s="212" t="str">
        <f>'01-Mapa de riesgo'!Y87</f>
        <v>ASUMIR</v>
      </c>
      <c r="T87" s="213">
        <f>'01-Mapa de riesgo'!Z87</f>
        <v>0</v>
      </c>
      <c r="U87" s="212">
        <f>'01-Mapa de riesgo'!AB87</f>
        <v>0</v>
      </c>
      <c r="V87" s="209"/>
      <c r="W87" s="209"/>
      <c r="X87" s="209"/>
      <c r="Y87" s="209"/>
      <c r="Z87" s="396" t="s">
        <v>860</v>
      </c>
    </row>
    <row r="88" spans="1:26" ht="65.099999999999994" customHeight="1" x14ac:dyDescent="0.2">
      <c r="A88" s="271"/>
      <c r="B88" s="273"/>
      <c r="C88" s="398"/>
      <c r="D88" s="398"/>
      <c r="E88" s="398"/>
      <c r="F88" s="126" t="str">
        <f>'01-Mapa de riesgo'!E88</f>
        <v>Grupos de estudiantes superiores a las políticas institucionales de creación de grupos</v>
      </c>
      <c r="G88" s="398"/>
      <c r="H88" s="351"/>
      <c r="I88" s="206" t="str">
        <f>'01-Mapa de riesgo'!Y88:Y90</f>
        <v>ASUMIR</v>
      </c>
      <c r="J88" s="264"/>
      <c r="K88" s="398"/>
      <c r="L88" s="403"/>
      <c r="M88" s="394"/>
      <c r="N88" s="127">
        <f>'01-Mapa de riesgo'!R88</f>
        <v>0</v>
      </c>
      <c r="O88" s="128">
        <f>'01-Mapa de riesgo'!S88</f>
        <v>0</v>
      </c>
      <c r="P88" s="128">
        <f>'01-Mapa de riesgo'!T88</f>
        <v>0</v>
      </c>
      <c r="Q88" s="406"/>
      <c r="R88" s="406"/>
      <c r="S88" s="212" t="str">
        <f>'01-Mapa de riesgo'!Y88</f>
        <v>ASUMIR</v>
      </c>
      <c r="T88" s="213">
        <f>'01-Mapa de riesgo'!Z88</f>
        <v>0</v>
      </c>
      <c r="U88" s="212">
        <f>'01-Mapa de riesgo'!AB88</f>
        <v>0</v>
      </c>
      <c r="V88" s="209"/>
      <c r="W88" s="209"/>
      <c r="X88" s="209"/>
      <c r="Y88" s="209"/>
      <c r="Z88" s="396"/>
    </row>
    <row r="89" spans="1:26" ht="65.099999999999994" customHeight="1" x14ac:dyDescent="0.2">
      <c r="A89" s="271"/>
      <c r="B89" s="273"/>
      <c r="C89" s="398"/>
      <c r="D89" s="398"/>
      <c r="E89" s="398"/>
      <c r="F89" s="126" t="str">
        <f>'01-Mapa de riesgo'!E89</f>
        <v xml:space="preserve">Herramientas pedagógicas desactualizadas </v>
      </c>
      <c r="G89" s="398"/>
      <c r="H89" s="351"/>
      <c r="I89" s="206" t="str">
        <f>'01-Mapa de riesgo'!Y89:Y91</f>
        <v>ASUMIR</v>
      </c>
      <c r="J89" s="264"/>
      <c r="K89" s="398"/>
      <c r="L89" s="403"/>
      <c r="M89" s="394"/>
      <c r="N89" s="127">
        <f>'01-Mapa de riesgo'!R89</f>
        <v>0</v>
      </c>
      <c r="O89" s="128">
        <f>'01-Mapa de riesgo'!S89</f>
        <v>0</v>
      </c>
      <c r="P89" s="128">
        <f>'01-Mapa de riesgo'!T89</f>
        <v>0</v>
      </c>
      <c r="Q89" s="406"/>
      <c r="R89" s="406"/>
      <c r="S89" s="212" t="str">
        <f>'01-Mapa de riesgo'!Y89</f>
        <v>ASUMIR</v>
      </c>
      <c r="T89" s="213">
        <f>'01-Mapa de riesgo'!Z89</f>
        <v>0</v>
      </c>
      <c r="U89" s="212">
        <f>'01-Mapa de riesgo'!AB89</f>
        <v>0</v>
      </c>
      <c r="V89" s="209"/>
      <c r="W89" s="209"/>
      <c r="X89" s="209"/>
      <c r="Y89" s="209"/>
      <c r="Z89" s="396"/>
    </row>
    <row r="90" spans="1:26" ht="145.5" customHeight="1" x14ac:dyDescent="0.2">
      <c r="A90" s="271">
        <v>28</v>
      </c>
      <c r="B90" s="273" t="str">
        <f>'01-Mapa de riesgo'!B90:B92</f>
        <v>COMUNICACIONES</v>
      </c>
      <c r="C90" s="398" t="str">
        <f>'01-Mapa de riesgo'!F90:F92</f>
        <v>Cumplimiento</v>
      </c>
      <c r="D90" s="398" t="str">
        <f>'01-Mapa de riesgo'!G90:G92</f>
        <v>Incumplimiento de las normas para el manejo de radio difusión de interes publico que rige a Universitaria Estereo</v>
      </c>
      <c r="E90" s="398" t="str">
        <f>'01-Mapa de riesgo'!H90:H92</f>
        <v>Cumplir con los lineamientos legales y operacionales en el manejo de la información que se difunde a través de univerisitaria estereo.</v>
      </c>
      <c r="F90" s="126" t="str">
        <f>'01-Mapa de riesgo'!E90</f>
        <v>Falta de formalzacion de criterios para la publicación institucional</v>
      </c>
      <c r="G90" s="398" t="str">
        <f>'01-Mapa de riesgo'!I90:I92</f>
        <v>Pérdida vitalicia de la Licencia de Radio Difusión ante el MINITIC
Cierre definitivo de la emisora
Sanciones legales y económicas para la Universidad+J16</v>
      </c>
      <c r="H90" s="351" t="str">
        <f>'01-Mapa de riesgo'!V90:V92</f>
        <v>GRAVE</v>
      </c>
      <c r="I90" s="206" t="str">
        <f>'01-Mapa de riesgo'!Y90:Y92</f>
        <v>COMPARTIR</v>
      </c>
      <c r="J90" s="264" t="s">
        <v>452</v>
      </c>
      <c r="K90" s="401" t="str">
        <f>'01-Mapa de riesgo'!W90:W92</f>
        <v xml:space="preserve"># detectados de incumplimientos de la ley 1341 del 2009 </v>
      </c>
      <c r="L90" s="404">
        <v>0</v>
      </c>
      <c r="M90" s="409" t="s">
        <v>969</v>
      </c>
      <c r="N90" s="127" t="str">
        <f>'01-Mapa de riesgo'!R90</f>
        <v>Directrices establecidas por la Dirección de Comunicaciones</v>
      </c>
      <c r="O90" s="128" t="str">
        <f>'01-Mapa de riesgo'!S90</f>
        <v>Otra</v>
      </c>
      <c r="P90" s="128" t="str">
        <f>'01-Mapa de riesgo'!T90</f>
        <v>Direccion</v>
      </c>
      <c r="Q90" s="395" t="s">
        <v>972</v>
      </c>
      <c r="R90" s="395"/>
      <c r="S90" s="212" t="str">
        <f>'01-Mapa de riesgo'!Y90</f>
        <v>COMPARTIR</v>
      </c>
      <c r="T90" s="213" t="str">
        <f>'01-Mapa de riesgo'!Z90</f>
        <v>Formalizar los criterios de publicacion en medios institucionales</v>
      </c>
      <c r="U90" s="212" t="str">
        <f>'01-Mapa de riesgo'!AB90</f>
        <v>Comunicaciones
Secretaría General</v>
      </c>
      <c r="V90" s="209" t="s">
        <v>447</v>
      </c>
      <c r="W90" s="249" t="s">
        <v>976</v>
      </c>
      <c r="X90" s="209" t="s">
        <v>450</v>
      </c>
      <c r="Y90" s="209"/>
      <c r="Z90" s="396" t="s">
        <v>847</v>
      </c>
    </row>
    <row r="91" spans="1:26" ht="65.099999999999994" customHeight="1" x14ac:dyDescent="0.2">
      <c r="A91" s="271"/>
      <c r="B91" s="273"/>
      <c r="C91" s="398"/>
      <c r="D91" s="398"/>
      <c r="E91" s="398"/>
      <c r="F91" s="126" t="str">
        <f>'01-Mapa de riesgo'!E91</f>
        <v>Omisión de las directrices internas y de la normaividad que rige a Universitaria Estereo</v>
      </c>
      <c r="G91" s="398"/>
      <c r="H91" s="351"/>
      <c r="I91" s="206">
        <f>'01-Mapa de riesgo'!Y91:Y93</f>
        <v>0</v>
      </c>
      <c r="J91" s="264"/>
      <c r="K91" s="398"/>
      <c r="L91" s="403"/>
      <c r="M91" s="394"/>
      <c r="N91" s="127" t="str">
        <f>'01-Mapa de riesgo'!R91</f>
        <v>Acompañamiento permanente de la Oficina Jurídica de la Universidad</v>
      </c>
      <c r="O91" s="128" t="str">
        <f>'01-Mapa de riesgo'!S91</f>
        <v>Otra</v>
      </c>
      <c r="P91" s="128" t="str">
        <f>'01-Mapa de riesgo'!T91</f>
        <v>Preventivo</v>
      </c>
      <c r="Q91" s="395" t="s">
        <v>973</v>
      </c>
      <c r="R91" s="395"/>
      <c r="S91" s="212">
        <f>'01-Mapa de riesgo'!Y91</f>
        <v>0</v>
      </c>
      <c r="T91" s="213">
        <f>'01-Mapa de riesgo'!Z91</f>
        <v>0</v>
      </c>
      <c r="U91" s="212">
        <f>'01-Mapa de riesgo'!AB91</f>
        <v>0</v>
      </c>
      <c r="V91" s="209"/>
      <c r="W91" s="209"/>
      <c r="X91" s="209"/>
      <c r="Y91" s="209"/>
      <c r="Z91" s="396"/>
    </row>
    <row r="92" spans="1:26" ht="65.099999999999994" customHeight="1" x14ac:dyDescent="0.2">
      <c r="A92" s="271"/>
      <c r="B92" s="273"/>
      <c r="C92" s="398"/>
      <c r="D92" s="398"/>
      <c r="E92" s="398"/>
      <c r="F92" s="126">
        <f>'01-Mapa de riesgo'!E92</f>
        <v>0</v>
      </c>
      <c r="G92" s="398"/>
      <c r="H92" s="351"/>
      <c r="I92" s="206">
        <f>'01-Mapa de riesgo'!Y92:Y94</f>
        <v>0</v>
      </c>
      <c r="J92" s="264"/>
      <c r="K92" s="398"/>
      <c r="L92" s="403"/>
      <c r="M92" s="394"/>
      <c r="N92" s="127" t="str">
        <f>'01-Mapa de riesgo'!R92</f>
        <v>Comité de programación para universitaria estéreo</v>
      </c>
      <c r="O92" s="128" t="str">
        <f>'01-Mapa de riesgo'!S92</f>
        <v>Mensual</v>
      </c>
      <c r="P92" s="128" t="str">
        <f>'01-Mapa de riesgo'!T92</f>
        <v>Correctivo</v>
      </c>
      <c r="Q92" s="395" t="s">
        <v>974</v>
      </c>
      <c r="R92" s="395"/>
      <c r="S92" s="212">
        <f>'01-Mapa de riesgo'!Y92</f>
        <v>0</v>
      </c>
      <c r="T92" s="213">
        <f>'01-Mapa de riesgo'!Z92</f>
        <v>0</v>
      </c>
      <c r="U92" s="212">
        <f>'01-Mapa de riesgo'!AB92</f>
        <v>0</v>
      </c>
      <c r="V92" s="209"/>
      <c r="W92" s="209"/>
      <c r="X92" s="209"/>
      <c r="Y92" s="209"/>
      <c r="Z92" s="396"/>
    </row>
    <row r="93" spans="1:26" ht="142.5" customHeight="1" x14ac:dyDescent="0.2">
      <c r="A93" s="271">
        <v>29</v>
      </c>
      <c r="B93" s="273" t="str">
        <f>'01-Mapa de riesgo'!B93:B95</f>
        <v>COMUNICACIONES</v>
      </c>
      <c r="C93" s="398" t="str">
        <f>'01-Mapa de riesgo'!F93:F95</f>
        <v>Imagen</v>
      </c>
      <c r="D93" s="398" t="str">
        <f>'01-Mapa de riesgo'!G93:G95</f>
        <v>Divulgación de información errada o perjudicial para la institución</v>
      </c>
      <c r="E93" s="398" t="str">
        <f>'01-Mapa de riesgo'!H93:H95</f>
        <v>Publicación y divulgación a través de medios masivos de comunicación de información errada o parcial que pueda perjudicar la imagen que se tiene de la Universidad.</v>
      </c>
      <c r="F93" s="126" t="str">
        <f>'01-Mapa de riesgo'!E93</f>
        <v>Falta de formalzacion de criterios para la publicación institucional</v>
      </c>
      <c r="G93" s="398" t="str">
        <f>'01-Mapa de riesgo'!I93:I95</f>
        <v>Crisis reputacional de la Universdad</v>
      </c>
      <c r="H93" s="351" t="str">
        <f>'01-Mapa de riesgo'!V93:V95</f>
        <v>MODERADO</v>
      </c>
      <c r="I93" s="206" t="str">
        <f>'01-Mapa de riesgo'!Y93:Y95</f>
        <v>COMPARTIR</v>
      </c>
      <c r="J93" s="264" t="s">
        <v>838</v>
      </c>
      <c r="K93" s="401" t="str">
        <f>'01-Mapa de riesgo'!W93:W95</f>
        <v># de publicaciones de rectificaciones solicitadas por la Universidad a medios externos
# de rectificaciones que debe asumir la Universidad</v>
      </c>
      <c r="L93" s="404">
        <v>0</v>
      </c>
      <c r="M93" s="394" t="s">
        <v>970</v>
      </c>
      <c r="N93" s="127" t="str">
        <f>'01-Mapa de riesgo'!R93</f>
        <v>Redacción de criterios de publicación</v>
      </c>
      <c r="O93" s="128" t="str">
        <f>'01-Mapa de riesgo'!S93</f>
        <v>Anual</v>
      </c>
      <c r="P93" s="128" t="str">
        <f>'01-Mapa de riesgo'!T93</f>
        <v>Preventivo</v>
      </c>
      <c r="Q93" s="395" t="s">
        <v>975</v>
      </c>
      <c r="R93" s="395"/>
      <c r="S93" s="212" t="str">
        <f>'01-Mapa de riesgo'!Y93</f>
        <v>COMPARTIR</v>
      </c>
      <c r="T93" s="213" t="str">
        <f>'01-Mapa de riesgo'!Z93</f>
        <v>Formalizar los criterios de publicacion en medios institucionales</v>
      </c>
      <c r="U93" s="212" t="str">
        <f>'01-Mapa de riesgo'!AB93</f>
        <v>Comunicaciones
Secretaría General</v>
      </c>
      <c r="V93" s="209" t="s">
        <v>447</v>
      </c>
      <c r="W93" s="249" t="s">
        <v>977</v>
      </c>
      <c r="X93" s="209" t="s">
        <v>450</v>
      </c>
      <c r="Y93" s="209"/>
      <c r="Z93" s="396" t="s">
        <v>847</v>
      </c>
    </row>
    <row r="94" spans="1:26" ht="120" customHeight="1" x14ac:dyDescent="0.2">
      <c r="A94" s="271"/>
      <c r="B94" s="273"/>
      <c r="C94" s="398"/>
      <c r="D94" s="398"/>
      <c r="E94" s="398"/>
      <c r="F94" s="126" t="str">
        <f>'01-Mapa de riesgo'!E94</f>
        <v>No establecimiento de voceros oficiales de la institución</v>
      </c>
      <c r="G94" s="398"/>
      <c r="H94" s="351"/>
      <c r="I94" s="206" t="str">
        <f>'01-Mapa de riesgo'!Y94:Y96</f>
        <v>COMPARTIR</v>
      </c>
      <c r="J94" s="264"/>
      <c r="K94" s="398"/>
      <c r="L94" s="403"/>
      <c r="M94" s="394"/>
      <c r="N94" s="127" t="str">
        <f>'01-Mapa de riesgo'!R94</f>
        <v>Directrices establecidas por la Dirección de Comunicaciones</v>
      </c>
      <c r="O94" s="128" t="str">
        <f>'01-Mapa de riesgo'!S94</f>
        <v>Otra</v>
      </c>
      <c r="P94" s="128" t="str">
        <f>'01-Mapa de riesgo'!T94</f>
        <v>Direccion</v>
      </c>
      <c r="Q94" s="395" t="s">
        <v>975</v>
      </c>
      <c r="R94" s="395"/>
      <c r="S94" s="212" t="str">
        <f>'01-Mapa de riesgo'!Y94</f>
        <v>COMPARTIR</v>
      </c>
      <c r="T94" s="213" t="str">
        <f>'01-Mapa de riesgo'!Z94</f>
        <v>Definir criterios que permitan establecer los voceros oficiales por la Universidad</v>
      </c>
      <c r="U94" s="212" t="str">
        <f>'01-Mapa de riesgo'!AB94</f>
        <v>Comunicaciones
Comité Directivo</v>
      </c>
      <c r="V94" s="209" t="s">
        <v>447</v>
      </c>
      <c r="W94" s="249" t="s">
        <v>978</v>
      </c>
      <c r="X94" s="209" t="s">
        <v>450</v>
      </c>
      <c r="Y94" s="209"/>
      <c r="Z94" s="396"/>
    </row>
    <row r="95" spans="1:26" ht="105.75" customHeight="1" x14ac:dyDescent="0.2">
      <c r="A95" s="271"/>
      <c r="B95" s="273"/>
      <c r="C95" s="398"/>
      <c r="D95" s="398"/>
      <c r="E95" s="398"/>
      <c r="F95" s="126" t="str">
        <f>'01-Mapa de riesgo'!E95</f>
        <v>Malas intenciones de actores externos por motivaciones personales</v>
      </c>
      <c r="G95" s="398"/>
      <c r="H95" s="351"/>
      <c r="I95" s="206">
        <f>'01-Mapa de riesgo'!Y95:Y97</f>
        <v>0</v>
      </c>
      <c r="J95" s="264"/>
      <c r="K95" s="398"/>
      <c r="L95" s="403"/>
      <c r="M95" s="394"/>
      <c r="N95" s="127" t="str">
        <f>'01-Mapa de riesgo'!R95</f>
        <v>Revisión de publicaciones sobre la Universidad en medios externos</v>
      </c>
      <c r="O95" s="128" t="str">
        <f>'01-Mapa de riesgo'!S95</f>
        <v>Mensual</v>
      </c>
      <c r="P95" s="128" t="str">
        <f>'01-Mapa de riesgo'!T95</f>
        <v>Correctivo</v>
      </c>
      <c r="Q95" s="395" t="s">
        <v>975</v>
      </c>
      <c r="R95" s="395"/>
      <c r="S95" s="212">
        <f>'01-Mapa de riesgo'!Y95</f>
        <v>0</v>
      </c>
      <c r="T95" s="213">
        <f>'01-Mapa de riesgo'!Z95</f>
        <v>0</v>
      </c>
      <c r="U95" s="212">
        <f>'01-Mapa de riesgo'!AB95</f>
        <v>0</v>
      </c>
      <c r="V95" s="209"/>
      <c r="W95" s="209"/>
      <c r="X95" s="209"/>
      <c r="Y95" s="209"/>
      <c r="Z95" s="396"/>
    </row>
    <row r="96" spans="1:26" ht="129.75" customHeight="1" x14ac:dyDescent="0.2">
      <c r="A96" s="271">
        <v>30</v>
      </c>
      <c r="B96" s="273" t="str">
        <f>'01-Mapa de riesgo'!B96:B98</f>
        <v>COMUNICACIONES</v>
      </c>
      <c r="C96" s="398" t="str">
        <f>'01-Mapa de riesgo'!F96:F98</f>
        <v>Corrupción</v>
      </c>
      <c r="D96" s="398" t="str">
        <f>'01-Mapa de riesgo'!G96:G98</f>
        <v>Manipulacion de los medios de comunicación de la Universidad</v>
      </c>
      <c r="E96" s="398" t="str">
        <f>'01-Mapa de riesgo'!H96:H98</f>
        <v>Uso indebido de los medios de comunicaciòn con el fin de favorecer a terceros o intereses particulares</v>
      </c>
      <c r="F96" s="126" t="str">
        <f>'01-Mapa de riesgo'!E96</f>
        <v>Presiones por actores externos a la Universidad</v>
      </c>
      <c r="G96" s="398" t="str">
        <f>'01-Mapa de riesgo'!I96:I98</f>
        <v>Crisis reputacional de la Universdad
Sanciones legales para la Universidad</v>
      </c>
      <c r="H96" s="351" t="str">
        <f>'01-Mapa de riesgo'!V96:V98</f>
        <v>MODERADO</v>
      </c>
      <c r="I96" s="206" t="str">
        <f>'01-Mapa de riesgo'!Y96:Y98</f>
        <v>REDUCIR</v>
      </c>
      <c r="J96" s="264" t="s">
        <v>838</v>
      </c>
      <c r="K96" s="401" t="str">
        <f>'01-Mapa de riesgo'!W96:W98</f>
        <v># de Casos detectados de manipulacion de medios</v>
      </c>
      <c r="L96" s="404">
        <v>0</v>
      </c>
      <c r="M96" s="394" t="s">
        <v>971</v>
      </c>
      <c r="N96" s="127" t="str">
        <f>'01-Mapa de riesgo'!R96</f>
        <v>Directrices establecidas por la Dirección de Comunicaciones</v>
      </c>
      <c r="O96" s="128" t="str">
        <f>'01-Mapa de riesgo'!S96</f>
        <v>Otra</v>
      </c>
      <c r="P96" s="128" t="str">
        <f>'01-Mapa de riesgo'!T96</f>
        <v>Direccion</v>
      </c>
      <c r="Q96" s="395" t="s">
        <v>972</v>
      </c>
      <c r="R96" s="395"/>
      <c r="S96" s="212" t="str">
        <f>'01-Mapa de riesgo'!Y96</f>
        <v>REDUCIR</v>
      </c>
      <c r="T96" s="213" t="str">
        <f>'01-Mapa de riesgo'!Z96</f>
        <v>Revisar procedimientos con el fin de evaluar la necesidad de actualizacion</v>
      </c>
      <c r="U96" s="212">
        <f>'01-Mapa de riesgo'!AB96</f>
        <v>0</v>
      </c>
      <c r="V96" s="209" t="s">
        <v>447</v>
      </c>
      <c r="W96" s="249" t="s">
        <v>979</v>
      </c>
      <c r="X96" s="209" t="s">
        <v>450</v>
      </c>
      <c r="Y96" s="209"/>
      <c r="Z96" s="396" t="s">
        <v>847</v>
      </c>
    </row>
    <row r="97" spans="1:26" ht="159" customHeight="1" x14ac:dyDescent="0.2">
      <c r="A97" s="271"/>
      <c r="B97" s="273"/>
      <c r="C97" s="398"/>
      <c r="D97" s="398"/>
      <c r="E97" s="398"/>
      <c r="F97" s="126" t="str">
        <f>'01-Mapa de riesgo'!E97</f>
        <v>Falta de ética al interior de la Universidad</v>
      </c>
      <c r="G97" s="398"/>
      <c r="H97" s="351"/>
      <c r="I97" s="206" t="str">
        <f>'01-Mapa de riesgo'!Y97:Y99</f>
        <v>COMPARTIR</v>
      </c>
      <c r="J97" s="264"/>
      <c r="K97" s="398"/>
      <c r="L97" s="403"/>
      <c r="M97" s="394"/>
      <c r="N97" s="127" t="str">
        <f>'01-Mapa de riesgo'!R97</f>
        <v>Comité de programación de emisora
Comité de programación Campus Informa</v>
      </c>
      <c r="O97" s="128" t="str">
        <f>'01-Mapa de riesgo'!S97</f>
        <v>Mensual</v>
      </c>
      <c r="P97" s="128" t="str">
        <f>'01-Mapa de riesgo'!T97</f>
        <v>Preventivo</v>
      </c>
      <c r="Q97" s="395" t="s">
        <v>975</v>
      </c>
      <c r="R97" s="395"/>
      <c r="S97" s="212" t="str">
        <f>'01-Mapa de riesgo'!Y97</f>
        <v>COMPARTIR</v>
      </c>
      <c r="T97" s="213" t="str">
        <f>'01-Mapa de riesgo'!Z97</f>
        <v>Formalizar los criterios de publicacion en medios institucionales</v>
      </c>
      <c r="U97" s="212" t="str">
        <f>'01-Mapa de riesgo'!AB97</f>
        <v>Comunicaciones
Sistema Integral de Gestión</v>
      </c>
      <c r="V97" s="209" t="s">
        <v>447</v>
      </c>
      <c r="W97" s="249" t="s">
        <v>979</v>
      </c>
      <c r="X97" s="209" t="s">
        <v>450</v>
      </c>
      <c r="Y97" s="209"/>
      <c r="Z97" s="396"/>
    </row>
    <row r="98" spans="1:26" ht="65.099999999999994" customHeight="1" x14ac:dyDescent="0.2">
      <c r="A98" s="271"/>
      <c r="B98" s="273"/>
      <c r="C98" s="398"/>
      <c r="D98" s="398"/>
      <c r="E98" s="398"/>
      <c r="F98" s="126" t="str">
        <f>'01-Mapa de riesgo'!E98</f>
        <v>Falta de formalización de lineamientos para la publicacion en medios institucionales</v>
      </c>
      <c r="G98" s="398"/>
      <c r="H98" s="351"/>
      <c r="I98" s="206">
        <f>'01-Mapa de riesgo'!Y98:Y100</f>
        <v>0</v>
      </c>
      <c r="J98" s="264"/>
      <c r="K98" s="398"/>
      <c r="L98" s="403"/>
      <c r="M98" s="394"/>
      <c r="N98" s="127" t="str">
        <f>'01-Mapa de riesgo'!R98</f>
        <v>1112-GCI-02 - Emisora universitaria estéreo.
1112-GCI-03 - Informativos institucionales.</v>
      </c>
      <c r="O98" s="128" t="str">
        <f>'01-Mapa de riesgo'!S98</f>
        <v>Otra</v>
      </c>
      <c r="P98" s="128" t="str">
        <f>'01-Mapa de riesgo'!T98</f>
        <v>Detectivo</v>
      </c>
      <c r="Q98" s="395" t="s">
        <v>975</v>
      </c>
      <c r="R98" s="395"/>
      <c r="S98" s="212">
        <f>'01-Mapa de riesgo'!Y98</f>
        <v>0</v>
      </c>
      <c r="T98" s="213">
        <f>'01-Mapa de riesgo'!Z98</f>
        <v>0</v>
      </c>
      <c r="U98" s="212">
        <f>'01-Mapa de riesgo'!AB98</f>
        <v>0</v>
      </c>
      <c r="V98" s="209"/>
      <c r="W98" s="209"/>
      <c r="X98" s="209"/>
      <c r="Y98" s="209"/>
      <c r="Z98" s="396"/>
    </row>
    <row r="99" spans="1:26" ht="65.099999999999994" customHeight="1" x14ac:dyDescent="0.2">
      <c r="A99" s="271">
        <v>31</v>
      </c>
      <c r="B99" s="273" t="str">
        <f>'01-Mapa de riesgo'!B99:B101</f>
        <v>GESTIÓN_DE_TALENTO_HUMANO</v>
      </c>
      <c r="C99" s="398" t="str">
        <f>'01-Mapa de riesgo'!F99:F101</f>
        <v>Cumplimiento</v>
      </c>
      <c r="D99" s="398" t="str">
        <f>'01-Mapa de riesgo'!G99:G101</f>
        <v>Requerimientos internos y externos sin respuesta oportuna (Derechos de petición y solicitudes de organismos de control)</v>
      </c>
      <c r="E99" s="398" t="str">
        <f>'01-Mapa de riesgo'!H99:H101</f>
        <v>No tramitar oportunamente la respuesta a los requerimientos</v>
      </c>
      <c r="F99" s="126" t="str">
        <f>'01-Mapa de riesgo'!E99</f>
        <v>Faltan controles para un efectivo seguimiento. Procedimiento no definido</v>
      </c>
      <c r="G99" s="398" t="str">
        <f>'01-Mapa de riesgo'!I99:I101</f>
        <v xml:space="preserve">Sanciones </v>
      </c>
      <c r="H99" s="351" t="str">
        <f>'01-Mapa de riesgo'!V99:V101</f>
        <v>MODERADO</v>
      </c>
      <c r="I99" s="206" t="str">
        <f>'01-Mapa de riesgo'!Y99:Y101</f>
        <v>REDUCIR</v>
      </c>
      <c r="J99" s="264" t="s">
        <v>452</v>
      </c>
      <c r="K99" s="401" t="str">
        <f>'01-Mapa de riesgo'!W99:W101</f>
        <v>Número de respuestas entregadas/ Número de requerimientos</v>
      </c>
      <c r="L99" s="402">
        <v>1</v>
      </c>
      <c r="M99" s="394" t="s">
        <v>949</v>
      </c>
      <c r="N99" s="127" t="str">
        <f>'01-Mapa de riesgo'!R99</f>
        <v>Seguimiento al trámite de respuesta</v>
      </c>
      <c r="O99" s="128" t="str">
        <f>'01-Mapa de riesgo'!S99</f>
        <v>Semanal</v>
      </c>
      <c r="P99" s="128" t="str">
        <f>'01-Mapa de riesgo'!T99</f>
        <v>Preventivo</v>
      </c>
      <c r="Q99" s="395" t="s">
        <v>951</v>
      </c>
      <c r="R99" s="395"/>
      <c r="S99" s="212" t="str">
        <f>'01-Mapa de riesgo'!Y99</f>
        <v>REDUCIR</v>
      </c>
      <c r="T99" s="213" t="str">
        <f>'01-Mapa de riesgo'!Z99</f>
        <v>Definir el procedimiento y revisar el control existente</v>
      </c>
      <c r="U99" s="212">
        <f>'01-Mapa de riesgo'!AB99</f>
        <v>0</v>
      </c>
      <c r="V99" s="209" t="s">
        <v>447</v>
      </c>
      <c r="W99" s="247" t="s">
        <v>954</v>
      </c>
      <c r="X99" s="209" t="s">
        <v>450</v>
      </c>
      <c r="Y99" s="209"/>
      <c r="Z99" s="396" t="s">
        <v>847</v>
      </c>
    </row>
    <row r="100" spans="1:26" ht="65.099999999999994" customHeight="1" x14ac:dyDescent="0.2">
      <c r="A100" s="271"/>
      <c r="B100" s="273"/>
      <c r="C100" s="398"/>
      <c r="D100" s="398"/>
      <c r="E100" s="398"/>
      <c r="F100" s="126">
        <f>'01-Mapa de riesgo'!E100</f>
        <v>0</v>
      </c>
      <c r="G100" s="398"/>
      <c r="H100" s="351"/>
      <c r="I100" s="206">
        <f>'01-Mapa de riesgo'!Y100:Y102</f>
        <v>0</v>
      </c>
      <c r="J100" s="264"/>
      <c r="K100" s="398"/>
      <c r="L100" s="403"/>
      <c r="M100" s="394"/>
      <c r="N100" s="127">
        <f>'01-Mapa de riesgo'!R100</f>
        <v>0</v>
      </c>
      <c r="O100" s="128">
        <f>'01-Mapa de riesgo'!S100</f>
        <v>0</v>
      </c>
      <c r="P100" s="128">
        <f>'01-Mapa de riesgo'!T100</f>
        <v>0</v>
      </c>
      <c r="Q100" s="395"/>
      <c r="R100" s="395"/>
      <c r="S100" s="212">
        <f>'01-Mapa de riesgo'!Y100</f>
        <v>0</v>
      </c>
      <c r="T100" s="213">
        <f>'01-Mapa de riesgo'!Z100</f>
        <v>0</v>
      </c>
      <c r="U100" s="212">
        <f>'01-Mapa de riesgo'!AB100</f>
        <v>0</v>
      </c>
      <c r="V100" s="209"/>
      <c r="W100" s="209"/>
      <c r="X100" s="209"/>
      <c r="Y100" s="209"/>
      <c r="Z100" s="396"/>
    </row>
    <row r="101" spans="1:26" ht="65.099999999999994" customHeight="1" x14ac:dyDescent="0.2">
      <c r="A101" s="271"/>
      <c r="B101" s="273"/>
      <c r="C101" s="398"/>
      <c r="D101" s="398"/>
      <c r="E101" s="398"/>
      <c r="F101" s="126">
        <f>'01-Mapa de riesgo'!E101</f>
        <v>0</v>
      </c>
      <c r="G101" s="398"/>
      <c r="H101" s="351"/>
      <c r="I101" s="206">
        <f>'01-Mapa de riesgo'!Y101:Y103</f>
        <v>0</v>
      </c>
      <c r="J101" s="264"/>
      <c r="K101" s="398"/>
      <c r="L101" s="403"/>
      <c r="M101" s="394"/>
      <c r="N101" s="127">
        <f>'01-Mapa de riesgo'!R101</f>
        <v>0</v>
      </c>
      <c r="O101" s="128">
        <f>'01-Mapa de riesgo'!S101</f>
        <v>0</v>
      </c>
      <c r="P101" s="128">
        <f>'01-Mapa de riesgo'!T101</f>
        <v>0</v>
      </c>
      <c r="Q101" s="395"/>
      <c r="R101" s="395"/>
      <c r="S101" s="212">
        <f>'01-Mapa de riesgo'!Y101</f>
        <v>0</v>
      </c>
      <c r="T101" s="213">
        <f>'01-Mapa de riesgo'!Z101</f>
        <v>0</v>
      </c>
      <c r="U101" s="212">
        <f>'01-Mapa de riesgo'!AB101</f>
        <v>0</v>
      </c>
      <c r="V101" s="209"/>
      <c r="W101" s="209"/>
      <c r="X101" s="209"/>
      <c r="Y101" s="209"/>
      <c r="Z101" s="396"/>
    </row>
    <row r="102" spans="1:26" ht="87.75" customHeight="1" x14ac:dyDescent="0.2">
      <c r="A102" s="271">
        <v>32</v>
      </c>
      <c r="B102" s="273" t="str">
        <f>'01-Mapa de riesgo'!B102:B104</f>
        <v>GESTIÓN_DE_TALENTO_HUMANO</v>
      </c>
      <c r="C102" s="398" t="str">
        <f>'01-Mapa de riesgo'!F102:F104</f>
        <v>Cumplimiento</v>
      </c>
      <c r="D102" s="398" t="str">
        <f>'01-Mapa de riesgo'!G102:G104</f>
        <v>Colaboradores sin las afiliaciones al sistema de seguridad social intergral</v>
      </c>
      <c r="E102" s="398" t="str">
        <f>'01-Mapa de riesgo'!H102:H104</f>
        <v>No afiliar oportunamente al personal vinculado por Gestión del Talento Humano</v>
      </c>
      <c r="F102" s="126" t="str">
        <f>'01-Mapa de riesgo'!E102</f>
        <v>No se recibe información para la afiliación oportunamente. Controles no aplicados</v>
      </c>
      <c r="G102" s="398" t="str">
        <f>'01-Mapa de riesgo'!I102:I104</f>
        <v xml:space="preserve">El empleado no recibe los servicios de seguridad social. 
No pago de las incapacidades por parte de las EPS a la Universidad. Incremento de la cartera con 
las diferentes entidades. </v>
      </c>
      <c r="H102" s="351" t="str">
        <f>'01-Mapa de riesgo'!V102:V104</f>
        <v>MODERADO</v>
      </c>
      <c r="I102" s="206" t="str">
        <f>'01-Mapa de riesgo'!Y102:Y104</f>
        <v>REDUCIR</v>
      </c>
      <c r="J102" s="264" t="s">
        <v>838</v>
      </c>
      <c r="K102" s="401" t="str">
        <f>'01-Mapa de riesgo'!W102:W104</f>
        <v>Número de personas afiliadas/Número de personal vinculado</v>
      </c>
      <c r="L102" s="402">
        <v>1</v>
      </c>
      <c r="M102" s="394" t="s">
        <v>950</v>
      </c>
      <c r="N102" s="127" t="str">
        <f>'01-Mapa de riesgo'!R102</f>
        <v>Comparar listado de afiliados con personal aprobado por la Vicerrectoría Académica</v>
      </c>
      <c r="O102" s="128" t="str">
        <f>'01-Mapa de riesgo'!S102</f>
        <v>Semestral</v>
      </c>
      <c r="P102" s="128" t="str">
        <f>'01-Mapa de riesgo'!T102</f>
        <v>Preventivo</v>
      </c>
      <c r="Q102" s="395" t="s">
        <v>952</v>
      </c>
      <c r="R102" s="395"/>
      <c r="S102" s="212" t="str">
        <f>'01-Mapa de riesgo'!Y102</f>
        <v>REDUCIR</v>
      </c>
      <c r="T102" s="213" t="str">
        <f>'01-Mapa de riesgo'!Z102</f>
        <v>Enviar comunicación a todas las entidades prestadoras de salud solicitando el acompañamiento en el ingreso del personal.</v>
      </c>
      <c r="U102" s="212">
        <f>'01-Mapa de riesgo'!AB102</f>
        <v>0</v>
      </c>
      <c r="V102" s="209" t="s">
        <v>446</v>
      </c>
      <c r="W102" s="247" t="s">
        <v>955</v>
      </c>
      <c r="X102" s="209" t="s">
        <v>449</v>
      </c>
      <c r="Y102" s="209" t="s">
        <v>957</v>
      </c>
      <c r="Z102" s="396" t="s">
        <v>847</v>
      </c>
    </row>
    <row r="103" spans="1:26" ht="115.5" customHeight="1" x14ac:dyDescent="0.2">
      <c r="A103" s="271"/>
      <c r="B103" s="273"/>
      <c r="C103" s="398"/>
      <c r="D103" s="398"/>
      <c r="E103" s="398"/>
      <c r="F103" s="126">
        <f>'01-Mapa de riesgo'!E103</f>
        <v>0</v>
      </c>
      <c r="G103" s="398"/>
      <c r="H103" s="351"/>
      <c r="I103" s="206" t="str">
        <f>'01-Mapa de riesgo'!Y103:Y105</f>
        <v>REDUCIR</v>
      </c>
      <c r="J103" s="264"/>
      <c r="K103" s="398"/>
      <c r="L103" s="403"/>
      <c r="M103" s="394"/>
      <c r="N103" s="127" t="str">
        <f>'01-Mapa de riesgo'!R103</f>
        <v>Procedimiento establecido en resolución de procedimiento de nómina</v>
      </c>
      <c r="O103" s="128" t="str">
        <f>'01-Mapa de riesgo'!S103</f>
        <v>Mensual</v>
      </c>
      <c r="P103" s="128" t="str">
        <f>'01-Mapa de riesgo'!T103</f>
        <v>Preventivo</v>
      </c>
      <c r="Q103" s="395" t="s">
        <v>953</v>
      </c>
      <c r="R103" s="395"/>
      <c r="S103" s="212" t="str">
        <f>'01-Mapa de riesgo'!Y103</f>
        <v>REDUCIR</v>
      </c>
      <c r="T103" s="213" t="str">
        <f>'01-Mapa de riesgo'!Z103</f>
        <v>Enviar memorando recordatorio de lo contenido en la resolución de procedimiento de nómina</v>
      </c>
      <c r="U103" s="212">
        <f>'01-Mapa de riesgo'!AB103</f>
        <v>0</v>
      </c>
      <c r="V103" s="209" t="s">
        <v>447</v>
      </c>
      <c r="W103" s="247" t="s">
        <v>956</v>
      </c>
      <c r="X103" s="209" t="s">
        <v>450</v>
      </c>
      <c r="Y103" s="209"/>
      <c r="Z103" s="396"/>
    </row>
    <row r="104" spans="1:26" ht="69" customHeight="1" x14ac:dyDescent="0.2">
      <c r="A104" s="271"/>
      <c r="B104" s="273"/>
      <c r="C104" s="398"/>
      <c r="D104" s="398"/>
      <c r="E104" s="398"/>
      <c r="F104" s="126">
        <f>'01-Mapa de riesgo'!E104</f>
        <v>0</v>
      </c>
      <c r="G104" s="398"/>
      <c r="H104" s="351"/>
      <c r="I104" s="206">
        <f>'01-Mapa de riesgo'!Y104:Y106</f>
        <v>0</v>
      </c>
      <c r="J104" s="264"/>
      <c r="K104" s="398"/>
      <c r="L104" s="403"/>
      <c r="M104" s="394"/>
      <c r="N104" s="127">
        <f>'01-Mapa de riesgo'!R104</f>
        <v>0</v>
      </c>
      <c r="O104" s="128">
        <f>'01-Mapa de riesgo'!S104</f>
        <v>0</v>
      </c>
      <c r="P104" s="128">
        <f>'01-Mapa de riesgo'!T104</f>
        <v>0</v>
      </c>
      <c r="Q104" s="395"/>
      <c r="R104" s="395"/>
      <c r="S104" s="212">
        <f>'01-Mapa de riesgo'!Y104</f>
        <v>0</v>
      </c>
      <c r="T104" s="213">
        <f>'01-Mapa de riesgo'!Z104</f>
        <v>0</v>
      </c>
      <c r="U104" s="212">
        <f>'01-Mapa de riesgo'!AB104</f>
        <v>0</v>
      </c>
      <c r="V104" s="209"/>
      <c r="W104" s="209"/>
      <c r="X104" s="209"/>
      <c r="Y104" s="209"/>
      <c r="Z104" s="396"/>
    </row>
    <row r="105" spans="1:26" ht="65.099999999999994" customHeight="1" x14ac:dyDescent="0.2">
      <c r="A105" s="271">
        <v>33</v>
      </c>
      <c r="B105" s="273" t="str">
        <f>'01-Mapa de riesgo'!B105:B107</f>
        <v>RECURSOS_INFORMÁTICOS_EDUCATIVOS</v>
      </c>
      <c r="C105" s="398" t="str">
        <f>'01-Mapa de riesgo'!F105:F107</f>
        <v>Tecnológico</v>
      </c>
      <c r="D105" s="398" t="str">
        <f>'01-Mapa de riesgo'!G105:G107</f>
        <v>Intrusión a equipos y servicios de red</v>
      </c>
      <c r="E105" s="398" t="str">
        <f>'01-Mapa de riesgo'!H105:H107</f>
        <v>Acceso no autorizado a servidores,  servicios y equipos de conectividad bajo la gestión de la Administración de la Red.</v>
      </c>
      <c r="F105" s="126" t="str">
        <f>'01-Mapa de riesgo'!E105</f>
        <v>Vulnerabilidades en sistemas operativos y servicios desarrollados por terceros</v>
      </c>
      <c r="G105" s="398" t="str">
        <f>'01-Mapa de riesgo'!I105:I107</f>
        <v>Cambio de configuraciones que afecten el buen funcionamiento de equipos y servicios.
Robo, sabotaje o cambios de información.</v>
      </c>
      <c r="H105" s="351" t="str">
        <f>'01-Mapa de riesgo'!V105:V107</f>
        <v>MODERADO</v>
      </c>
      <c r="I105" s="206" t="str">
        <f>'01-Mapa de riesgo'!Y105:Y107</f>
        <v>REDUCIR</v>
      </c>
      <c r="J105" s="264" t="s">
        <v>838</v>
      </c>
      <c r="K105" s="401" t="str">
        <f>'01-Mapa de riesgo'!W105:W107</f>
        <v>Total de intrusiones detectadas/Total de intentos de intrusión cada semestre</v>
      </c>
      <c r="L105" s="404">
        <v>0</v>
      </c>
      <c r="M105" s="394" t="s">
        <v>865</v>
      </c>
      <c r="N105" s="127" t="str">
        <f>'01-Mapa de riesgo'!R105</f>
        <v>Actualización de las aplicaciones, servicios y sistemas operativos de los servidores</v>
      </c>
      <c r="O105" s="128" t="str">
        <f>'01-Mapa de riesgo'!S105</f>
        <v>Otra</v>
      </c>
      <c r="P105" s="128" t="str">
        <f>'01-Mapa de riesgo'!T105</f>
        <v>Preventivo</v>
      </c>
      <c r="Q105" s="395" t="s">
        <v>866</v>
      </c>
      <c r="R105" s="395"/>
      <c r="S105" s="212" t="str">
        <f>'01-Mapa de riesgo'!Y105</f>
        <v>REDUCIR</v>
      </c>
      <c r="T105" s="213" t="str">
        <f>'01-Mapa de riesgo'!Z105</f>
        <v xml:space="preserve">Adquisición de solución para la  Correlación de los eventos registrados en los archivos de bitácoras de los servidores </v>
      </c>
      <c r="U105" s="212">
        <f>'01-Mapa de riesgo'!AB105</f>
        <v>0</v>
      </c>
      <c r="V105" s="209" t="s">
        <v>448</v>
      </c>
      <c r="W105" s="242" t="s">
        <v>869</v>
      </c>
      <c r="X105" s="209" t="s">
        <v>451</v>
      </c>
      <c r="Y105" s="209"/>
      <c r="Z105" s="396" t="s">
        <v>847</v>
      </c>
    </row>
    <row r="106" spans="1:26" ht="65.099999999999994" customHeight="1" x14ac:dyDescent="0.2">
      <c r="A106" s="271"/>
      <c r="B106" s="273"/>
      <c r="C106" s="398"/>
      <c r="D106" s="398"/>
      <c r="E106" s="398"/>
      <c r="F106" s="126" t="str">
        <f>'01-Mapa de riesgo'!E106</f>
        <v>Falta de equipos adecuados para la seguridad en la red</v>
      </c>
      <c r="G106" s="398"/>
      <c r="H106" s="351"/>
      <c r="I106" s="206" t="str">
        <f>'01-Mapa de riesgo'!Y106:Y108</f>
        <v>REDUCIR</v>
      </c>
      <c r="J106" s="264"/>
      <c r="K106" s="398"/>
      <c r="L106" s="403"/>
      <c r="M106" s="394"/>
      <c r="N106" s="127" t="str">
        <f>'01-Mapa de riesgo'!R106</f>
        <v>Conexiones seguras para todos los servicios que se accedan a través de la red</v>
      </c>
      <c r="O106" s="128" t="str">
        <f>'01-Mapa de riesgo'!S106</f>
        <v>Otra</v>
      </c>
      <c r="P106" s="128" t="str">
        <f>'01-Mapa de riesgo'!T106</f>
        <v>Preventivo</v>
      </c>
      <c r="Q106" s="395" t="s">
        <v>867</v>
      </c>
      <c r="R106" s="395"/>
      <c r="S106" s="212" t="str">
        <f>'01-Mapa de riesgo'!Y106</f>
        <v>REDUCIR</v>
      </c>
      <c r="T106" s="213" t="str">
        <f>'01-Mapa de riesgo'!Z106</f>
        <v>Actualización de las aplicaciones, servicios y sistemas operativos de los servidores</v>
      </c>
      <c r="U106" s="212">
        <f>'01-Mapa de riesgo'!AB106</f>
        <v>0</v>
      </c>
      <c r="V106" s="209" t="s">
        <v>447</v>
      </c>
      <c r="W106" s="242" t="s">
        <v>870</v>
      </c>
      <c r="X106" s="209" t="s">
        <v>450</v>
      </c>
      <c r="Y106" s="209"/>
      <c r="Z106" s="396"/>
    </row>
    <row r="107" spans="1:26" ht="96" customHeight="1" thickBot="1" x14ac:dyDescent="0.25">
      <c r="A107" s="272"/>
      <c r="B107" s="274"/>
      <c r="C107" s="399"/>
      <c r="D107" s="399"/>
      <c r="E107" s="399"/>
      <c r="F107" s="145" t="str">
        <f>'01-Mapa de riesgo'!E107</f>
        <v>Contraseñas y usuarios por defecto, Contraseñas débiles.
Errores en configuraciones.
Uso de protocolos inseguros.</v>
      </c>
      <c r="G107" s="399"/>
      <c r="H107" s="352"/>
      <c r="I107" s="208" t="str">
        <f>'01-Mapa de riesgo'!Y107:Y109</f>
        <v>REDUCIR</v>
      </c>
      <c r="J107" s="400"/>
      <c r="K107" s="398"/>
      <c r="L107" s="403"/>
      <c r="M107" s="394"/>
      <c r="N107" s="146" t="str">
        <f>'01-Mapa de riesgo'!R107</f>
        <v>Equipos de seguridad (Firewall e IPS)</v>
      </c>
      <c r="O107" s="147" t="str">
        <f>'01-Mapa de riesgo'!S107</f>
        <v>Otra</v>
      </c>
      <c r="P107" s="147" t="str">
        <f>'01-Mapa de riesgo'!T107</f>
        <v>Preventivo</v>
      </c>
      <c r="Q107" s="395" t="s">
        <v>868</v>
      </c>
      <c r="R107" s="395"/>
      <c r="S107" s="220" t="str">
        <f>'01-Mapa de riesgo'!Y107</f>
        <v>REDUCIR</v>
      </c>
      <c r="T107" s="221" t="str">
        <f>'01-Mapa de riesgo'!Z107</f>
        <v>Actualización tecnológica y correcto funcionamiento de los dispositivos de seguridad asegurando las actulizaciones, soportes y garantías durante su funcionamiento</v>
      </c>
      <c r="U107" s="220">
        <f>'01-Mapa de riesgo'!AB107</f>
        <v>0</v>
      </c>
      <c r="V107" s="210" t="s">
        <v>447</v>
      </c>
      <c r="W107" s="242" t="s">
        <v>871</v>
      </c>
      <c r="X107" s="210" t="s">
        <v>450</v>
      </c>
      <c r="Y107" s="210"/>
      <c r="Z107" s="397"/>
    </row>
    <row r="1048553" spans="22:25" ht="24.75" customHeight="1" x14ac:dyDescent="0.2">
      <c r="V1048553" s="1" t="s">
        <v>445</v>
      </c>
      <c r="W1048553" s="1" t="s">
        <v>446</v>
      </c>
      <c r="X1048553" s="1" t="s">
        <v>447</v>
      </c>
      <c r="Y1048553" s="1" t="s">
        <v>448</v>
      </c>
    </row>
    <row r="1048554" spans="22:25" ht="24" x14ac:dyDescent="0.2">
      <c r="V1048554" s="1" t="s">
        <v>446</v>
      </c>
      <c r="W1048554" s="1" t="s">
        <v>449</v>
      </c>
      <c r="X1048554" s="1" t="s">
        <v>450</v>
      </c>
      <c r="Y1048554" s="1" t="s">
        <v>451</v>
      </c>
    </row>
    <row r="1048555" spans="22:25" ht="24" x14ac:dyDescent="0.2">
      <c r="V1048555" s="1" t="s">
        <v>447</v>
      </c>
      <c r="W1048555" s="1" t="s">
        <v>451</v>
      </c>
    </row>
    <row r="1048556" spans="22:25" x14ac:dyDescent="0.2">
      <c r="V1048556" s="1" t="s">
        <v>448</v>
      </c>
    </row>
  </sheetData>
  <sheetProtection algorithmName="SHA-512" hashValue="XL+SucUwY5o5d4HmYNMQxOC8+F6eWGCcuUVNN7798Lx+8fGVFhzWS8sH1fgFQQCjPmjYCY2WYOhYbdltIANaGw==" saltValue="wBp1SHQVYf6BVfZ2S8EA9Q==" spinCount="100000" sheet="1" objects="1" scenarios="1"/>
  <dataConsolidate/>
  <mergeCells count="519">
    <mergeCell ref="A5:B5"/>
    <mergeCell ref="K24:K26"/>
    <mergeCell ref="L24:L26"/>
    <mergeCell ref="M24:M26"/>
    <mergeCell ref="Q24:R24"/>
    <mergeCell ref="Z24:Z26"/>
    <mergeCell ref="Q25:R25"/>
    <mergeCell ref="Q26:R26"/>
    <mergeCell ref="Z21:Z23"/>
    <mergeCell ref="Q22:R22"/>
    <mergeCell ref="Q23:R23"/>
    <mergeCell ref="K21:K23"/>
    <mergeCell ref="L21:L23"/>
    <mergeCell ref="M21:M23"/>
    <mergeCell ref="Q21:R21"/>
    <mergeCell ref="A24:A26"/>
    <mergeCell ref="B24:B26"/>
    <mergeCell ref="C24:C26"/>
    <mergeCell ref="D24:D26"/>
    <mergeCell ref="E24:E26"/>
    <mergeCell ref="G24:G26"/>
    <mergeCell ref="H24:H26"/>
    <mergeCell ref="H21:H23"/>
    <mergeCell ref="J21:J23"/>
    <mergeCell ref="A21:A23"/>
    <mergeCell ref="B21:B23"/>
    <mergeCell ref="C21:C23"/>
    <mergeCell ref="D21:D23"/>
    <mergeCell ref="E21:E23"/>
    <mergeCell ref="G21:G23"/>
    <mergeCell ref="J24:J26"/>
    <mergeCell ref="K18:K20"/>
    <mergeCell ref="L18:L20"/>
    <mergeCell ref="A18:A20"/>
    <mergeCell ref="B18:B20"/>
    <mergeCell ref="C18:C20"/>
    <mergeCell ref="D18:D20"/>
    <mergeCell ref="E18:E20"/>
    <mergeCell ref="G18:G20"/>
    <mergeCell ref="H18:H20"/>
    <mergeCell ref="M18:M20"/>
    <mergeCell ref="Q18:R18"/>
    <mergeCell ref="Z18:Z20"/>
    <mergeCell ref="Q19:R19"/>
    <mergeCell ref="Q20:R20"/>
    <mergeCell ref="Z15:Z17"/>
    <mergeCell ref="Q16:R16"/>
    <mergeCell ref="Q17:R17"/>
    <mergeCell ref="K15:K17"/>
    <mergeCell ref="L15:L17"/>
    <mergeCell ref="M15:M17"/>
    <mergeCell ref="Q15:R15"/>
    <mergeCell ref="H15:H17"/>
    <mergeCell ref="J15:J17"/>
    <mergeCell ref="J18:J20"/>
    <mergeCell ref="A15:A17"/>
    <mergeCell ref="B15:B17"/>
    <mergeCell ref="C15:C17"/>
    <mergeCell ref="D15:D17"/>
    <mergeCell ref="E15:E17"/>
    <mergeCell ref="G15:G17"/>
    <mergeCell ref="A9:A11"/>
    <mergeCell ref="B9:B11"/>
    <mergeCell ref="C9:C11"/>
    <mergeCell ref="D9:D11"/>
    <mergeCell ref="E9:E11"/>
    <mergeCell ref="Q9:R9"/>
    <mergeCell ref="Z12:Z14"/>
    <mergeCell ref="Q13:R13"/>
    <mergeCell ref="Q14:R14"/>
    <mergeCell ref="L12:L14"/>
    <mergeCell ref="M12:M14"/>
    <mergeCell ref="Q12:R12"/>
    <mergeCell ref="M9:M11"/>
    <mergeCell ref="H12:H14"/>
    <mergeCell ref="J12:J14"/>
    <mergeCell ref="K12:K14"/>
    <mergeCell ref="A12:A14"/>
    <mergeCell ref="B12:B14"/>
    <mergeCell ref="C12:C14"/>
    <mergeCell ref="D12:D14"/>
    <mergeCell ref="E12:E14"/>
    <mergeCell ref="G12:G14"/>
    <mergeCell ref="C1:X1"/>
    <mergeCell ref="C2:X2"/>
    <mergeCell ref="C3:X3"/>
    <mergeCell ref="C4:X4"/>
    <mergeCell ref="C5:D5"/>
    <mergeCell ref="F5:O5"/>
    <mergeCell ref="P5:Q5"/>
    <mergeCell ref="R5:Z5"/>
    <mergeCell ref="G9:G11"/>
    <mergeCell ref="H9:H11"/>
    <mergeCell ref="J9:J11"/>
    <mergeCell ref="A27:A29"/>
    <mergeCell ref="A6:D6"/>
    <mergeCell ref="E6:V6"/>
    <mergeCell ref="W6:X6"/>
    <mergeCell ref="Y6:Z6"/>
    <mergeCell ref="A7:A8"/>
    <mergeCell ref="C7:G7"/>
    <mergeCell ref="H7:H8"/>
    <mergeCell ref="I7:I8"/>
    <mergeCell ref="J7:J8"/>
    <mergeCell ref="K7:M7"/>
    <mergeCell ref="N7:R7"/>
    <mergeCell ref="S7:Y7"/>
    <mergeCell ref="Z7:Z8"/>
    <mergeCell ref="Q8:R8"/>
    <mergeCell ref="V8:W8"/>
    <mergeCell ref="E27:E29"/>
    <mergeCell ref="K27:K29"/>
    <mergeCell ref="Z27:Z29"/>
    <mergeCell ref="Z9:Z11"/>
    <mergeCell ref="Q10:R10"/>
    <mergeCell ref="Q11:R11"/>
    <mergeCell ref="K9:K11"/>
    <mergeCell ref="L9:L11"/>
    <mergeCell ref="A30:A32"/>
    <mergeCell ref="A33:A35"/>
    <mergeCell ref="A36:A38"/>
    <mergeCell ref="A39:A41"/>
    <mergeCell ref="A42:A44"/>
    <mergeCell ref="A45:A47"/>
    <mergeCell ref="A48:A50"/>
    <mergeCell ref="A51:A53"/>
    <mergeCell ref="A54:A56"/>
    <mergeCell ref="A57:A59"/>
    <mergeCell ref="A60:A62"/>
    <mergeCell ref="A63:A65"/>
    <mergeCell ref="A66:A68"/>
    <mergeCell ref="A69:A71"/>
    <mergeCell ref="A72:A74"/>
    <mergeCell ref="A75:A77"/>
    <mergeCell ref="A78:A80"/>
    <mergeCell ref="A81:A83"/>
    <mergeCell ref="A84:A86"/>
    <mergeCell ref="A87:A89"/>
    <mergeCell ref="A90:A92"/>
    <mergeCell ref="A93:A95"/>
    <mergeCell ref="A96:A98"/>
    <mergeCell ref="A99:A101"/>
    <mergeCell ref="B27:B29"/>
    <mergeCell ref="B30:B32"/>
    <mergeCell ref="B33:B35"/>
    <mergeCell ref="B36:B38"/>
    <mergeCell ref="B39:B41"/>
    <mergeCell ref="B42:B44"/>
    <mergeCell ref="B45:B47"/>
    <mergeCell ref="B48:B50"/>
    <mergeCell ref="B51:B53"/>
    <mergeCell ref="B54:B56"/>
    <mergeCell ref="B57:B59"/>
    <mergeCell ref="B60:B62"/>
    <mergeCell ref="B63:B65"/>
    <mergeCell ref="B66:B68"/>
    <mergeCell ref="B69:B71"/>
    <mergeCell ref="B72:B74"/>
    <mergeCell ref="B75:B77"/>
    <mergeCell ref="B78:B80"/>
    <mergeCell ref="B81:B83"/>
    <mergeCell ref="B84:B86"/>
    <mergeCell ref="B87:B89"/>
    <mergeCell ref="B90:B92"/>
    <mergeCell ref="B93:B95"/>
    <mergeCell ref="B96:B98"/>
    <mergeCell ref="B99:B101"/>
    <mergeCell ref="C27:C29"/>
    <mergeCell ref="C30:C32"/>
    <mergeCell ref="C33:C35"/>
    <mergeCell ref="C36:C38"/>
    <mergeCell ref="C39:C41"/>
    <mergeCell ref="C42:C44"/>
    <mergeCell ref="C45:C47"/>
    <mergeCell ref="C48:C50"/>
    <mergeCell ref="C51:C53"/>
    <mergeCell ref="C54:C56"/>
    <mergeCell ref="C57:C59"/>
    <mergeCell ref="C60:C62"/>
    <mergeCell ref="C63:C65"/>
    <mergeCell ref="C66:C68"/>
    <mergeCell ref="C69:C71"/>
    <mergeCell ref="C72:C74"/>
    <mergeCell ref="C75:C77"/>
    <mergeCell ref="C78:C80"/>
    <mergeCell ref="C81:C83"/>
    <mergeCell ref="C84:C86"/>
    <mergeCell ref="C87:C89"/>
    <mergeCell ref="C90:C92"/>
    <mergeCell ref="C93:C95"/>
    <mergeCell ref="C96:C98"/>
    <mergeCell ref="C99:C101"/>
    <mergeCell ref="D27:D29"/>
    <mergeCell ref="D30:D32"/>
    <mergeCell ref="D33:D35"/>
    <mergeCell ref="D36:D38"/>
    <mergeCell ref="D39:D41"/>
    <mergeCell ref="D42:D44"/>
    <mergeCell ref="D45:D47"/>
    <mergeCell ref="D48:D50"/>
    <mergeCell ref="D51:D53"/>
    <mergeCell ref="D54:D56"/>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E30:E32"/>
    <mergeCell ref="E33:E35"/>
    <mergeCell ref="E36:E38"/>
    <mergeCell ref="E39:E41"/>
    <mergeCell ref="E42:E44"/>
    <mergeCell ref="E45:E47"/>
    <mergeCell ref="E48:E50"/>
    <mergeCell ref="E51:E53"/>
    <mergeCell ref="E54:E56"/>
    <mergeCell ref="E57:E59"/>
    <mergeCell ref="E60:E62"/>
    <mergeCell ref="E63:E65"/>
    <mergeCell ref="E66:E68"/>
    <mergeCell ref="E69:E71"/>
    <mergeCell ref="E72:E74"/>
    <mergeCell ref="E75:E77"/>
    <mergeCell ref="E78:E80"/>
    <mergeCell ref="E81:E83"/>
    <mergeCell ref="E84:E86"/>
    <mergeCell ref="E87:E89"/>
    <mergeCell ref="E90:E92"/>
    <mergeCell ref="E93:E95"/>
    <mergeCell ref="E96:E98"/>
    <mergeCell ref="E99:E101"/>
    <mergeCell ref="G27:G29"/>
    <mergeCell ref="G30:G32"/>
    <mergeCell ref="G33:G35"/>
    <mergeCell ref="G36:G38"/>
    <mergeCell ref="G39:G41"/>
    <mergeCell ref="G42:G44"/>
    <mergeCell ref="G45:G47"/>
    <mergeCell ref="G48:G50"/>
    <mergeCell ref="G51:G53"/>
    <mergeCell ref="G54:G56"/>
    <mergeCell ref="G57:G59"/>
    <mergeCell ref="G60:G62"/>
    <mergeCell ref="G63:G65"/>
    <mergeCell ref="G66:G68"/>
    <mergeCell ref="G69:G71"/>
    <mergeCell ref="G72:G74"/>
    <mergeCell ref="G75:G77"/>
    <mergeCell ref="G78:G80"/>
    <mergeCell ref="G81:G83"/>
    <mergeCell ref="G84:G86"/>
    <mergeCell ref="G87:G89"/>
    <mergeCell ref="G90:G92"/>
    <mergeCell ref="G93:G95"/>
    <mergeCell ref="G96:G98"/>
    <mergeCell ref="G99:G101"/>
    <mergeCell ref="H27:H29"/>
    <mergeCell ref="H30:H32"/>
    <mergeCell ref="H33:H35"/>
    <mergeCell ref="H36:H38"/>
    <mergeCell ref="H39:H41"/>
    <mergeCell ref="H42:H44"/>
    <mergeCell ref="H45:H47"/>
    <mergeCell ref="H48:H50"/>
    <mergeCell ref="H51:H53"/>
    <mergeCell ref="H54:H56"/>
    <mergeCell ref="H57:H59"/>
    <mergeCell ref="H60:H62"/>
    <mergeCell ref="H63:H65"/>
    <mergeCell ref="H66:H68"/>
    <mergeCell ref="H69:H71"/>
    <mergeCell ref="H72:H74"/>
    <mergeCell ref="H75:H77"/>
    <mergeCell ref="H78:H80"/>
    <mergeCell ref="H81:H83"/>
    <mergeCell ref="H84:H86"/>
    <mergeCell ref="H87:H89"/>
    <mergeCell ref="H90:H92"/>
    <mergeCell ref="H93:H95"/>
    <mergeCell ref="H96:H98"/>
    <mergeCell ref="H99:H101"/>
    <mergeCell ref="J27:J29"/>
    <mergeCell ref="J30:J32"/>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J78:J80"/>
    <mergeCell ref="J81:J83"/>
    <mergeCell ref="J84:J86"/>
    <mergeCell ref="J87:J89"/>
    <mergeCell ref="J90:J92"/>
    <mergeCell ref="J93:J95"/>
    <mergeCell ref="J96:J98"/>
    <mergeCell ref="J99:J101"/>
    <mergeCell ref="K30:K32"/>
    <mergeCell ref="K33:K35"/>
    <mergeCell ref="K36:K38"/>
    <mergeCell ref="K39:K41"/>
    <mergeCell ref="K42:K44"/>
    <mergeCell ref="K45:K47"/>
    <mergeCell ref="K48:K50"/>
    <mergeCell ref="K51:K53"/>
    <mergeCell ref="K54:K56"/>
    <mergeCell ref="K57:K59"/>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L27:L29"/>
    <mergeCell ref="L30:L32"/>
    <mergeCell ref="L33:L35"/>
    <mergeCell ref="L36:L38"/>
    <mergeCell ref="L39:L41"/>
    <mergeCell ref="L42:L44"/>
    <mergeCell ref="L45:L47"/>
    <mergeCell ref="L48:L50"/>
    <mergeCell ref="L51:L53"/>
    <mergeCell ref="L54:L56"/>
    <mergeCell ref="L57:L59"/>
    <mergeCell ref="L60:L62"/>
    <mergeCell ref="L63:L65"/>
    <mergeCell ref="L66:L68"/>
    <mergeCell ref="L69:L71"/>
    <mergeCell ref="L72:L74"/>
    <mergeCell ref="L75:L77"/>
    <mergeCell ref="L78:L80"/>
    <mergeCell ref="L81:L83"/>
    <mergeCell ref="L84:L86"/>
    <mergeCell ref="L87:L89"/>
    <mergeCell ref="L90:L92"/>
    <mergeCell ref="L93:L95"/>
    <mergeCell ref="L96:L98"/>
    <mergeCell ref="L99:L101"/>
    <mergeCell ref="M27:M29"/>
    <mergeCell ref="M30:M32"/>
    <mergeCell ref="M33:M35"/>
    <mergeCell ref="M36:M38"/>
    <mergeCell ref="M39:M41"/>
    <mergeCell ref="M42:M44"/>
    <mergeCell ref="M45:M47"/>
    <mergeCell ref="M48:M50"/>
    <mergeCell ref="M51:M53"/>
    <mergeCell ref="M54:M56"/>
    <mergeCell ref="M57:M59"/>
    <mergeCell ref="M60:M62"/>
    <mergeCell ref="M63:M65"/>
    <mergeCell ref="M66:M68"/>
    <mergeCell ref="M69:M71"/>
    <mergeCell ref="M72:M74"/>
    <mergeCell ref="M75:M77"/>
    <mergeCell ref="M78:M80"/>
    <mergeCell ref="M81:M83"/>
    <mergeCell ref="M84:M86"/>
    <mergeCell ref="M87:M89"/>
    <mergeCell ref="M90:M92"/>
    <mergeCell ref="M93:M95"/>
    <mergeCell ref="M96:M98"/>
    <mergeCell ref="M99:M101"/>
    <mergeCell ref="Q27:R27"/>
    <mergeCell ref="Q28:R28"/>
    <mergeCell ref="Q29:R29"/>
    <mergeCell ref="Q30:R30"/>
    <mergeCell ref="Q31:R31"/>
    <mergeCell ref="Q32:R32"/>
    <mergeCell ref="Q33:R33"/>
    <mergeCell ref="Q34:R34"/>
    <mergeCell ref="Q35:R35"/>
    <mergeCell ref="Q36:R36"/>
    <mergeCell ref="Q37:R37"/>
    <mergeCell ref="Q38:R38"/>
    <mergeCell ref="Q39:R39"/>
    <mergeCell ref="Q40:R40"/>
    <mergeCell ref="Q41:R41"/>
    <mergeCell ref="Q42:R42"/>
    <mergeCell ref="Q43:R43"/>
    <mergeCell ref="Q44:R44"/>
    <mergeCell ref="Q45:R45"/>
    <mergeCell ref="Q46:R46"/>
    <mergeCell ref="Q47:R47"/>
    <mergeCell ref="Q48:R48"/>
    <mergeCell ref="Q49:R49"/>
    <mergeCell ref="Q50:R50"/>
    <mergeCell ref="Q51:R51"/>
    <mergeCell ref="Q52:R52"/>
    <mergeCell ref="Q53:R53"/>
    <mergeCell ref="Q54:R54"/>
    <mergeCell ref="Q55:R55"/>
    <mergeCell ref="Q56:R56"/>
    <mergeCell ref="Q57:R57"/>
    <mergeCell ref="Q58:R58"/>
    <mergeCell ref="Q59:R59"/>
    <mergeCell ref="Q60:R60"/>
    <mergeCell ref="Q61:R61"/>
    <mergeCell ref="Q62:R62"/>
    <mergeCell ref="Q63:R63"/>
    <mergeCell ref="Q64:R64"/>
    <mergeCell ref="Q65:R65"/>
    <mergeCell ref="Q66:R66"/>
    <mergeCell ref="Q67:R67"/>
    <mergeCell ref="Q68:R68"/>
    <mergeCell ref="Q69:R69"/>
    <mergeCell ref="Q70:R70"/>
    <mergeCell ref="Q71:R71"/>
    <mergeCell ref="Q72:R72"/>
    <mergeCell ref="Q73:R73"/>
    <mergeCell ref="Q74:R74"/>
    <mergeCell ref="Q75:R75"/>
    <mergeCell ref="Q76:R76"/>
    <mergeCell ref="Q77:R77"/>
    <mergeCell ref="Q78:R78"/>
    <mergeCell ref="Q79:R79"/>
    <mergeCell ref="Q80:R80"/>
    <mergeCell ref="Q81:R81"/>
    <mergeCell ref="Q82:R82"/>
    <mergeCell ref="Q83:R83"/>
    <mergeCell ref="Q84:R84"/>
    <mergeCell ref="Z81:Z83"/>
    <mergeCell ref="Q94:R94"/>
    <mergeCell ref="Q95:R95"/>
    <mergeCell ref="Z87:Z89"/>
    <mergeCell ref="Z90:Z92"/>
    <mergeCell ref="Z93:Z95"/>
    <mergeCell ref="Q96:R96"/>
    <mergeCell ref="Q97:R97"/>
    <mergeCell ref="Q98:R98"/>
    <mergeCell ref="Q99:R99"/>
    <mergeCell ref="Q100:R100"/>
    <mergeCell ref="Q101:R101"/>
    <mergeCell ref="Q85:R85"/>
    <mergeCell ref="Q86:R86"/>
    <mergeCell ref="Q87:R87"/>
    <mergeCell ref="Q88:R88"/>
    <mergeCell ref="Q89:R89"/>
    <mergeCell ref="Q90:R90"/>
    <mergeCell ref="Q91:R91"/>
    <mergeCell ref="Q92:R92"/>
    <mergeCell ref="Q93:R93"/>
    <mergeCell ref="Z96:Z98"/>
    <mergeCell ref="Z99:Z101"/>
    <mergeCell ref="Z30:Z32"/>
    <mergeCell ref="Z33:Z35"/>
    <mergeCell ref="Z36:Z38"/>
    <mergeCell ref="Z39:Z41"/>
    <mergeCell ref="Z42:Z44"/>
    <mergeCell ref="Z45:Z47"/>
    <mergeCell ref="Z48:Z50"/>
    <mergeCell ref="Z51:Z53"/>
    <mergeCell ref="Z84:Z86"/>
    <mergeCell ref="Z54:Z56"/>
    <mergeCell ref="Z57:Z59"/>
    <mergeCell ref="Z60:Z62"/>
    <mergeCell ref="Z63:Z65"/>
    <mergeCell ref="Z66:Z68"/>
    <mergeCell ref="Z69:Z71"/>
    <mergeCell ref="Z72:Z74"/>
    <mergeCell ref="Z75:Z77"/>
    <mergeCell ref="Z78:Z80"/>
    <mergeCell ref="A102:A104"/>
    <mergeCell ref="A105:A107"/>
    <mergeCell ref="B102:B104"/>
    <mergeCell ref="B105:B107"/>
    <mergeCell ref="C102:C104"/>
    <mergeCell ref="C105:C107"/>
    <mergeCell ref="D102:D104"/>
    <mergeCell ref="D105:D107"/>
    <mergeCell ref="E102:E104"/>
    <mergeCell ref="E105:E107"/>
    <mergeCell ref="G102:G104"/>
    <mergeCell ref="G105:G107"/>
    <mergeCell ref="H102:H104"/>
    <mergeCell ref="H105:H107"/>
    <mergeCell ref="J102:J104"/>
    <mergeCell ref="J105:J107"/>
    <mergeCell ref="K102:K104"/>
    <mergeCell ref="K105:K107"/>
    <mergeCell ref="L102:L104"/>
    <mergeCell ref="L105:L107"/>
    <mergeCell ref="M102:M104"/>
    <mergeCell ref="M105:M107"/>
    <mergeCell ref="Q102:R102"/>
    <mergeCell ref="Q103:R103"/>
    <mergeCell ref="Q104:R104"/>
    <mergeCell ref="Q105:R105"/>
    <mergeCell ref="Q106:R106"/>
    <mergeCell ref="Q107:R107"/>
    <mergeCell ref="Z102:Z104"/>
    <mergeCell ref="Z105:Z107"/>
  </mergeCells>
  <conditionalFormatting sqref="J12:J107">
    <cfRule type="containsText" dxfId="43" priority="71" operator="containsText" text="NO">
      <formula>NOT(ISERROR(SEARCH("NO",J12)))</formula>
    </cfRule>
    <cfRule type="containsText" dxfId="42" priority="72" operator="containsText" text="SI">
      <formula>NOT(ISERROR(SEARCH("SI",J12)))</formula>
    </cfRule>
  </conditionalFormatting>
  <conditionalFormatting sqref="Z9:Z11">
    <cfRule type="containsText" dxfId="41" priority="68" operator="containsText" text="CONTINUA LA ACCIÓN ANTERIOR">
      <formula>NOT(ISERROR(SEARCH("CONTINUA LA ACCIÓN ANTERIOR",Z9)))</formula>
    </cfRule>
    <cfRule type="containsText" dxfId="40" priority="69" operator="containsText" text="REQUIERE NUEVA ACCIÓN">
      <formula>NOT(ISERROR(SEARCH("REQUIERE NUEVA ACCIÓN",Z9)))</formula>
    </cfRule>
    <cfRule type="containsText" dxfId="39" priority="70" operator="containsText" text="RIESGO CONTROLADO">
      <formula>NOT(ISERROR(SEARCH("RIESGO CONTROLADO",Z9)))</formula>
    </cfRule>
  </conditionalFormatting>
  <conditionalFormatting sqref="Z12:Z107">
    <cfRule type="containsText" dxfId="38" priority="65" operator="containsText" text="CONTINUA LA ACCIÓN ANTERIOR">
      <formula>NOT(ISERROR(SEARCH("CONTINUA LA ACCIÓN ANTERIOR",Z12)))</formula>
    </cfRule>
    <cfRule type="containsText" dxfId="37" priority="66" operator="containsText" text="REQUIERE NUEVA ACCIÓN">
      <formula>NOT(ISERROR(SEARCH("REQUIERE NUEVA ACCIÓN",Z12)))</formula>
    </cfRule>
    <cfRule type="containsText" dxfId="36" priority="67" operator="containsText" text="RIESGO CONTROLADO">
      <formula>NOT(ISERROR(SEARCH("RIESGO CONTROLADO",Z12)))</formula>
    </cfRule>
  </conditionalFormatting>
  <conditionalFormatting sqref="H9:H107">
    <cfRule type="cellIs" dxfId="35" priority="62" stopIfTrue="1" operator="equal">
      <formula>1</formula>
    </cfRule>
    <cfRule type="cellIs" dxfId="34" priority="63" stopIfTrue="1" operator="between">
      <formula>1.9</formula>
      <formula>3.1</formula>
    </cfRule>
    <cfRule type="cellIs" dxfId="33" priority="64" stopIfTrue="1" operator="equal">
      <formula>4</formula>
    </cfRule>
  </conditionalFormatting>
  <conditionalFormatting sqref="H9:H107">
    <cfRule type="cellIs" dxfId="32" priority="59" operator="equal">
      <formula>"LEVE"</formula>
    </cfRule>
    <cfRule type="cellIs" dxfId="31" priority="60" operator="equal">
      <formula>"MODERADO"</formula>
    </cfRule>
    <cfRule type="cellIs" dxfId="30" priority="61" operator="equal">
      <formula>"GRAVE"</formula>
    </cfRule>
  </conditionalFormatting>
  <conditionalFormatting sqref="J9:J11">
    <cfRule type="containsText" dxfId="29" priority="57" operator="containsText" text="NO">
      <formula>NOT(ISERROR(SEARCH("NO",J9)))</formula>
    </cfRule>
    <cfRule type="containsText" dxfId="28" priority="58" operator="containsText" text="SI">
      <formula>NOT(ISERROR(SEARCH("SI",J9)))</formula>
    </cfRule>
  </conditionalFormatting>
  <conditionalFormatting sqref="W66:W68">
    <cfRule type="expression" dxfId="27" priority="28">
      <formula>S66="ASUMIR"</formula>
    </cfRule>
  </conditionalFormatting>
  <conditionalFormatting sqref="W69">
    <cfRule type="expression" dxfId="26" priority="27">
      <formula>S69="ASUMIR"</formula>
    </cfRule>
  </conditionalFormatting>
  <conditionalFormatting sqref="W72:W74">
    <cfRule type="expression" dxfId="25" priority="26">
      <formula>S72="ASUMIR"</formula>
    </cfRule>
  </conditionalFormatting>
  <conditionalFormatting sqref="W63:W64">
    <cfRule type="expression" dxfId="24" priority="25">
      <formula>S63="ASUMIR"</formula>
    </cfRule>
  </conditionalFormatting>
  <conditionalFormatting sqref="W105:W107">
    <cfRule type="expression" dxfId="23" priority="24">
      <formula>S105="ASUMIR"</formula>
    </cfRule>
  </conditionalFormatting>
  <conditionalFormatting sqref="W81:W83">
    <cfRule type="expression" dxfId="22" priority="23">
      <formula>S81="ASUMIR"</formula>
    </cfRule>
  </conditionalFormatting>
  <conditionalFormatting sqref="W57">
    <cfRule type="expression" dxfId="21" priority="22">
      <formula>S57="ASUMIR"</formula>
    </cfRule>
  </conditionalFormatting>
  <conditionalFormatting sqref="W10">
    <cfRule type="expression" dxfId="20" priority="21">
      <formula>S10="ASUMIR"</formula>
    </cfRule>
  </conditionalFormatting>
  <conditionalFormatting sqref="W9">
    <cfRule type="expression" dxfId="19" priority="20">
      <formula>S9="ASUMIR"</formula>
    </cfRule>
  </conditionalFormatting>
  <conditionalFormatting sqref="W12:W13">
    <cfRule type="expression" dxfId="18" priority="19">
      <formula>S12="ASUMIR"</formula>
    </cfRule>
  </conditionalFormatting>
  <conditionalFormatting sqref="W15:W17">
    <cfRule type="expression" dxfId="17" priority="18">
      <formula>S15="ASUMIR"</formula>
    </cfRule>
  </conditionalFormatting>
  <conditionalFormatting sqref="W18:W19">
    <cfRule type="expression" dxfId="16" priority="17">
      <formula>S18="ASUMIR"</formula>
    </cfRule>
  </conditionalFormatting>
  <conditionalFormatting sqref="W21:W22">
    <cfRule type="expression" dxfId="15" priority="16">
      <formula>S21="ASUMIR"</formula>
    </cfRule>
  </conditionalFormatting>
  <conditionalFormatting sqref="W24:W25">
    <cfRule type="expression" dxfId="14" priority="15">
      <formula>S24="ASUMIR"</formula>
    </cfRule>
  </conditionalFormatting>
  <conditionalFormatting sqref="W27:W28">
    <cfRule type="expression" dxfId="13" priority="14">
      <formula>S27="ASUMIR"</formula>
    </cfRule>
  </conditionalFormatting>
  <conditionalFormatting sqref="W30">
    <cfRule type="expression" dxfId="12" priority="13">
      <formula>S30="ASUMIR"</formula>
    </cfRule>
  </conditionalFormatting>
  <conditionalFormatting sqref="W33:W34">
    <cfRule type="expression" dxfId="11" priority="12">
      <formula>S33="ASUMIR"</formula>
    </cfRule>
  </conditionalFormatting>
  <conditionalFormatting sqref="W36">
    <cfRule type="expression" dxfId="10" priority="11">
      <formula>S36="ASUMIR"</formula>
    </cfRule>
  </conditionalFormatting>
  <conditionalFormatting sqref="W48">
    <cfRule type="expression" dxfId="9" priority="10">
      <formula>S48="ASUMIR"</formula>
    </cfRule>
  </conditionalFormatting>
  <conditionalFormatting sqref="W51">
    <cfRule type="expression" dxfId="8" priority="9">
      <formula>S51="ASUMIR"</formula>
    </cfRule>
  </conditionalFormatting>
  <conditionalFormatting sqref="W54">
    <cfRule type="expression" dxfId="7" priority="8">
      <formula>S54="ASUMIR"</formula>
    </cfRule>
  </conditionalFormatting>
  <conditionalFormatting sqref="W99">
    <cfRule type="expression" dxfId="6" priority="7">
      <formula>S99="ASUMIR"</formula>
    </cfRule>
  </conditionalFormatting>
  <conditionalFormatting sqref="W102">
    <cfRule type="expression" dxfId="5" priority="6">
      <formula>S102="ASUMIR"</formula>
    </cfRule>
  </conditionalFormatting>
  <conditionalFormatting sqref="W39:W41">
    <cfRule type="expression" dxfId="4" priority="5">
      <formula>S39="ASUMIR"</formula>
    </cfRule>
  </conditionalFormatting>
  <conditionalFormatting sqref="W42:W44">
    <cfRule type="expression" dxfId="3" priority="4">
      <formula>S42="ASUMIR"</formula>
    </cfRule>
  </conditionalFormatting>
  <conditionalFormatting sqref="W90">
    <cfRule type="expression" dxfId="2" priority="3">
      <formula>S90="ASUMIR"</formula>
    </cfRule>
  </conditionalFormatting>
  <conditionalFormatting sqref="W93:W94">
    <cfRule type="expression" dxfId="1" priority="2">
      <formula>S93="ASUMIR"</formula>
    </cfRule>
  </conditionalFormatting>
  <conditionalFormatting sqref="W96:W97">
    <cfRule type="expression" dxfId="0" priority="1">
      <formula>S96="ASUMIR"</formula>
    </cfRule>
  </conditionalFormatting>
  <dataValidations count="12">
    <dataValidation type="date" operator="greaterThan" allowBlank="1" showInputMessage="1" showErrorMessage="1" errorTitle="INTRODUZCA FECHA" error="DD/MM/AA" promptTitle="FECHA DE ELABORACIÓN" prompt="Ingrese la fecha en la cual elabora el plan de manejo de riesgos" sqref="Y3">
      <formula1>#REF!</formula1>
    </dataValidation>
    <dataValidation type="list" allowBlank="1" showInputMessage="1" showErrorMessage="1" promptTitle="SITUACION DEL RIESGO" prompt="Evalue luego del seguimiento el riesgo." sqref="Z9:Z107">
      <formula1>"RIESGO CONTROLADO, REQUIERE NUEVA ACCIÓN, CONTINUA LA ACCIÓN ANTERIOR"</formula1>
    </dataValidation>
    <dataValidation allowBlank="1" showInputMessage="1" showErrorMessage="1" promptTitle="Análisis del indicador" prompt="Describa brevemente el comportamiento del indicador" sqref="M9:M107"/>
    <dataValidation type="list" allowBlank="1" showInputMessage="1" showErrorMessage="1" promptTitle="Plan de Mitigación" prompt="Establezca si tiene Plan de Mitigacion" sqref="J9:J107">
      <formula1>"SI, NO"</formula1>
    </dataValidation>
    <dataValidation allowBlank="1" showInputMessage="1" showErrorMessage="1" promptTitle="FACTORES DE RIESGO" prompt="Seleccione el factor de riesgo interno o externo" sqref="C9:C107"/>
    <dataValidation allowBlank="1" showErrorMessage="1" sqref="Q18"/>
    <dataValidation type="list" allowBlank="1" showInputMessage="1" showErrorMessage="1" sqref="V9:V107">
      <formula1>$V$1048554:$V$1048557</formula1>
    </dataValidation>
    <dataValidation type="list" allowBlank="1" showInputMessage="1" showErrorMessage="1" sqref="X9:X107">
      <formula1>INDIRECT(V9)</formula1>
    </dataValidation>
    <dataValidation allowBlank="1" showInputMessage="1" showErrorMessage="1" promptTitle="Limitación del control" prompt="Describa brevemente los problemas o limitantes tenidos al momento de aplicar el control establecido._x000a_En caso de &quot;NO EXISTE CONTROL&quot;, deje en blanco la celda" sqref="Q9:R9 Q12:R17 Q21:R22 Q36:R36 Q39:R43 Q45:R52 Q54:R55 Q57:R65 Q105:R107 Q72:R72 Q102:R103 Q24:R34 Q93:R99"/>
    <dataValidation allowBlank="1" showInputMessage="1" showErrorMessage="1" promptTitle="Acción" prompt="Describa la forma en la cual se ha cumplido con la acción (oportunidad de mejora) que se implementó para tratar el riesgo" sqref="W9:W10 W12:W13 W15:W19 W21:W22 W30 W33:W34 W36 W39:W44 W48 W51 W54 W57 W63:W64 W105:W107 W66:W69 W72:W74 W99 W102:W103 W24:W25 W27:W28 W93:W94 W96:W97"/>
    <dataValidation type="decimal" allowBlank="1" showInputMessage="1" showErrorMessage="1" promptTitle="% De medición del indicador" prompt="Sólo permite números" sqref="L105:L107 L12:L74 L93:L98">
      <formula1>-2E+22</formula1>
      <formula2>2E+21</formula2>
    </dataValidation>
    <dataValidation type="decimal" allowBlank="1" showInputMessage="1" showErrorMessage="1" promptTitle="% De medición del indicador" prompt="Sólo permite números " sqref="L99:L104">
      <formula1>-2E+22</formula1>
      <formula2>2E+21</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07"/>
  <sheetViews>
    <sheetView topLeftCell="A58" zoomScale="110" zoomScaleNormal="110" workbookViewId="0">
      <selection activeCell="K6" sqref="K6:Q6"/>
    </sheetView>
  </sheetViews>
  <sheetFormatPr baseColWidth="10" defaultColWidth="11.42578125" defaultRowHeight="12.75" x14ac:dyDescent="0.2"/>
  <cols>
    <col min="1" max="1" width="11.42578125" style="15"/>
    <col min="2" max="2" width="1.5703125" style="15"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20" ht="15.75" x14ac:dyDescent="0.25">
      <c r="A1" s="468" t="s">
        <v>59</v>
      </c>
      <c r="B1" s="469"/>
      <c r="C1" s="469"/>
      <c r="D1" s="469"/>
      <c r="E1" s="469"/>
      <c r="F1" s="469"/>
      <c r="G1" s="469"/>
      <c r="H1" s="469"/>
      <c r="I1" s="469"/>
      <c r="J1" s="469"/>
      <c r="K1" s="469"/>
      <c r="L1" s="469"/>
      <c r="M1" s="469"/>
      <c r="N1" s="469"/>
      <c r="O1" s="469"/>
      <c r="P1" s="469"/>
      <c r="Q1" s="469"/>
      <c r="R1" s="469"/>
      <c r="S1" s="469"/>
      <c r="T1" s="470"/>
    </row>
    <row r="2" spans="1:20" ht="15.75" x14ac:dyDescent="0.25">
      <c r="A2" s="36"/>
      <c r="B2" s="37"/>
      <c r="C2" s="37"/>
      <c r="D2" s="37"/>
      <c r="E2" s="37"/>
      <c r="F2" s="37"/>
      <c r="G2" s="37"/>
      <c r="H2" s="37"/>
      <c r="I2" s="37"/>
      <c r="J2" s="37"/>
      <c r="K2" s="37"/>
      <c r="L2" s="37"/>
      <c r="M2" s="37"/>
      <c r="N2" s="37"/>
      <c r="O2" s="37"/>
      <c r="P2" s="37"/>
      <c r="Q2" s="37"/>
      <c r="R2" s="53"/>
      <c r="S2" s="53"/>
      <c r="T2" s="38"/>
    </row>
    <row r="3" spans="1:20" ht="15.75" x14ac:dyDescent="0.25">
      <c r="A3" s="465" t="s">
        <v>58</v>
      </c>
      <c r="B3" s="466"/>
      <c r="C3" s="466"/>
      <c r="D3" s="466"/>
      <c r="E3" s="466"/>
      <c r="F3" s="466"/>
      <c r="G3" s="466"/>
      <c r="H3" s="466"/>
      <c r="I3" s="466"/>
      <c r="J3" s="466"/>
      <c r="K3" s="466"/>
      <c r="L3" s="466"/>
      <c r="M3" s="466"/>
      <c r="N3" s="466"/>
      <c r="O3" s="466"/>
      <c r="P3" s="466"/>
      <c r="Q3" s="466"/>
      <c r="R3" s="466"/>
      <c r="S3" s="466"/>
      <c r="T3" s="467"/>
    </row>
    <row r="4" spans="1:20" x14ac:dyDescent="0.2">
      <c r="A4" s="32"/>
      <c r="B4" s="33"/>
      <c r="C4" s="34"/>
      <c r="D4" s="34"/>
      <c r="E4" s="34"/>
      <c r="F4" s="34"/>
      <c r="G4" s="34"/>
      <c r="H4" s="34"/>
      <c r="I4" s="34"/>
      <c r="J4" s="34"/>
      <c r="K4" s="34"/>
      <c r="L4" s="34"/>
      <c r="M4" s="34"/>
      <c r="N4" s="34"/>
      <c r="O4" s="34"/>
      <c r="P4" s="34"/>
      <c r="Q4" s="34"/>
      <c r="R4" s="34"/>
      <c r="S4" s="34"/>
      <c r="T4" s="35"/>
    </row>
    <row r="5" spans="1:20" ht="13.5" thickBot="1" x14ac:dyDescent="0.25">
      <c r="A5" s="39"/>
      <c r="B5" s="39"/>
      <c r="C5" s="40"/>
      <c r="D5" s="40"/>
      <c r="E5" s="40"/>
      <c r="F5" s="40"/>
      <c r="G5" s="40"/>
      <c r="H5" s="40"/>
      <c r="I5" s="40"/>
      <c r="J5" s="40"/>
      <c r="K5" s="40"/>
      <c r="L5" s="40"/>
      <c r="M5" s="40"/>
      <c r="N5" s="40"/>
      <c r="O5" s="40"/>
      <c r="P5" s="40"/>
      <c r="Q5" s="40"/>
      <c r="R5" s="40"/>
      <c r="S5" s="40"/>
      <c r="T5" s="40"/>
    </row>
    <row r="6" spans="1:20" ht="24" customHeight="1" x14ac:dyDescent="0.2">
      <c r="A6" s="41" t="s">
        <v>17</v>
      </c>
      <c r="B6" s="479"/>
      <c r="C6" s="440" t="s">
        <v>77</v>
      </c>
      <c r="D6" s="440"/>
      <c r="E6" s="440"/>
      <c r="F6" s="440"/>
      <c r="G6" s="440"/>
      <c r="H6" s="440"/>
      <c r="I6" s="486"/>
      <c r="J6" s="483"/>
      <c r="K6" s="482" t="s">
        <v>76</v>
      </c>
      <c r="L6" s="482"/>
      <c r="M6" s="482"/>
      <c r="N6" s="482"/>
      <c r="O6" s="482"/>
      <c r="P6" s="482"/>
      <c r="Q6" s="482"/>
      <c r="R6" s="56"/>
      <c r="S6" s="56"/>
      <c r="T6" s="472"/>
    </row>
    <row r="7" spans="1:20" ht="15" customHeight="1" x14ac:dyDescent="0.2">
      <c r="A7" s="477" t="s">
        <v>19</v>
      </c>
      <c r="B7" s="480"/>
      <c r="C7" s="438"/>
      <c r="D7" s="438"/>
      <c r="E7" s="438"/>
      <c r="F7" s="438"/>
      <c r="G7" s="438"/>
      <c r="H7" s="438"/>
      <c r="I7" s="487"/>
      <c r="J7" s="484"/>
      <c r="K7" s="439" t="s">
        <v>98</v>
      </c>
      <c r="L7" s="439"/>
      <c r="M7" s="439"/>
      <c r="N7" s="439"/>
      <c r="O7" s="439"/>
      <c r="P7" s="439"/>
      <c r="Q7" s="439"/>
      <c r="R7" s="439"/>
      <c r="S7" s="439"/>
      <c r="T7" s="473"/>
    </row>
    <row r="8" spans="1:20" ht="15" customHeight="1" x14ac:dyDescent="0.2">
      <c r="A8" s="477"/>
      <c r="B8" s="480"/>
      <c r="C8" s="489" t="s">
        <v>18</v>
      </c>
      <c r="D8" s="489"/>
      <c r="E8" s="489"/>
      <c r="F8" s="489" t="s">
        <v>301</v>
      </c>
      <c r="G8" s="489"/>
      <c r="H8" s="489"/>
      <c r="I8" s="487"/>
      <c r="J8" s="484"/>
      <c r="K8" s="439"/>
      <c r="L8" s="439"/>
      <c r="M8" s="439"/>
      <c r="N8" s="439"/>
      <c r="O8" s="439"/>
      <c r="P8" s="439"/>
      <c r="Q8" s="439"/>
      <c r="R8" s="439"/>
      <c r="S8" s="439"/>
      <c r="T8" s="473"/>
    </row>
    <row r="9" spans="1:20" ht="15" customHeight="1" x14ac:dyDescent="0.2">
      <c r="A9" s="477"/>
      <c r="B9" s="480"/>
      <c r="C9" s="471" t="s">
        <v>31</v>
      </c>
      <c r="D9" s="471"/>
      <c r="E9" s="471"/>
      <c r="F9" s="471" t="s">
        <v>36</v>
      </c>
      <c r="G9" s="471"/>
      <c r="H9" s="471"/>
      <c r="I9" s="487"/>
      <c r="J9" s="484"/>
      <c r="K9" s="439" t="s">
        <v>99</v>
      </c>
      <c r="L9" s="439"/>
      <c r="M9" s="439"/>
      <c r="N9" s="439"/>
      <c r="O9" s="439"/>
      <c r="P9" s="439"/>
      <c r="Q9" s="439"/>
      <c r="R9" s="439"/>
      <c r="S9" s="439"/>
      <c r="T9" s="473"/>
    </row>
    <row r="10" spans="1:20" ht="12.75" customHeight="1" x14ac:dyDescent="0.2">
      <c r="A10" s="477"/>
      <c r="B10" s="480"/>
      <c r="C10" s="471" t="s">
        <v>32</v>
      </c>
      <c r="D10" s="471"/>
      <c r="E10" s="471"/>
      <c r="F10" s="471" t="s">
        <v>37</v>
      </c>
      <c r="G10" s="471"/>
      <c r="H10" s="471"/>
      <c r="I10" s="487"/>
      <c r="J10" s="484"/>
      <c r="K10" s="439"/>
      <c r="L10" s="439"/>
      <c r="M10" s="439"/>
      <c r="N10" s="439"/>
      <c r="O10" s="439"/>
      <c r="P10" s="439"/>
      <c r="Q10" s="439"/>
      <c r="R10" s="439"/>
      <c r="S10" s="439"/>
      <c r="T10" s="473"/>
    </row>
    <row r="11" spans="1:20" ht="15" customHeight="1" x14ac:dyDescent="0.2">
      <c r="A11" s="477"/>
      <c r="B11" s="480"/>
      <c r="C11" s="471" t="s">
        <v>33</v>
      </c>
      <c r="D11" s="471"/>
      <c r="E11" s="471"/>
      <c r="F11" s="471" t="s">
        <v>38</v>
      </c>
      <c r="G11" s="471"/>
      <c r="H11" s="471"/>
      <c r="I11" s="487"/>
      <c r="J11" s="484"/>
      <c r="K11" s="439"/>
      <c r="L11" s="439"/>
      <c r="M11" s="439"/>
      <c r="N11" s="439"/>
      <c r="O11" s="439"/>
      <c r="P11" s="439"/>
      <c r="Q11" s="439"/>
      <c r="R11" s="439"/>
      <c r="S11" s="439"/>
      <c r="T11" s="473"/>
    </row>
    <row r="12" spans="1:20" ht="12.75" customHeight="1" x14ac:dyDescent="0.2">
      <c r="A12" s="477"/>
      <c r="B12" s="480"/>
      <c r="C12" s="471" t="s">
        <v>34</v>
      </c>
      <c r="D12" s="471"/>
      <c r="E12" s="471"/>
      <c r="F12" s="471" t="s">
        <v>39</v>
      </c>
      <c r="G12" s="471"/>
      <c r="H12" s="471"/>
      <c r="I12" s="487"/>
      <c r="J12" s="484"/>
      <c r="K12" s="439" t="s">
        <v>100</v>
      </c>
      <c r="L12" s="439"/>
      <c r="M12" s="439"/>
      <c r="N12" s="439"/>
      <c r="O12" s="439"/>
      <c r="P12" s="439"/>
      <c r="Q12" s="439"/>
      <c r="R12" s="439"/>
      <c r="S12" s="439"/>
      <c r="T12" s="473"/>
    </row>
    <row r="13" spans="1:20" ht="12.75" customHeight="1" x14ac:dyDescent="0.2">
      <c r="A13" s="477"/>
      <c r="B13" s="480"/>
      <c r="C13" s="471" t="s">
        <v>304</v>
      </c>
      <c r="D13" s="471"/>
      <c r="E13" s="471"/>
      <c r="F13" s="471" t="s">
        <v>302</v>
      </c>
      <c r="G13" s="471"/>
      <c r="H13" s="471"/>
      <c r="I13" s="487"/>
      <c r="J13" s="484"/>
      <c r="K13" s="439"/>
      <c r="L13" s="439"/>
      <c r="M13" s="439"/>
      <c r="N13" s="439"/>
      <c r="O13" s="439"/>
      <c r="P13" s="439"/>
      <c r="Q13" s="439"/>
      <c r="R13" s="439"/>
      <c r="S13" s="439"/>
      <c r="T13" s="473"/>
    </row>
    <row r="14" spans="1:20" ht="12.75" customHeight="1" x14ac:dyDescent="0.2">
      <c r="A14" s="477"/>
      <c r="B14" s="480"/>
      <c r="C14" s="471" t="s">
        <v>35</v>
      </c>
      <c r="D14" s="471"/>
      <c r="E14" s="471"/>
      <c r="F14" s="471" t="s">
        <v>303</v>
      </c>
      <c r="G14" s="471"/>
      <c r="H14" s="471"/>
      <c r="I14" s="487"/>
      <c r="J14" s="484"/>
      <c r="K14" s="439" t="s">
        <v>101</v>
      </c>
      <c r="L14" s="439"/>
      <c r="M14" s="439"/>
      <c r="N14" s="439"/>
      <c r="O14" s="439"/>
      <c r="P14" s="439"/>
      <c r="Q14" s="439"/>
      <c r="R14" s="439"/>
      <c r="S14" s="439"/>
      <c r="T14" s="473"/>
    </row>
    <row r="15" spans="1:20" ht="12.75" customHeight="1" x14ac:dyDescent="0.2">
      <c r="A15" s="477"/>
      <c r="B15" s="480"/>
      <c r="C15" s="471"/>
      <c r="D15" s="471"/>
      <c r="E15" s="471"/>
      <c r="F15" s="512"/>
      <c r="G15" s="512"/>
      <c r="H15" s="512"/>
      <c r="I15" s="487"/>
      <c r="J15" s="484"/>
      <c r="K15" s="439" t="s">
        <v>102</v>
      </c>
      <c r="L15" s="439"/>
      <c r="M15" s="439"/>
      <c r="N15" s="439"/>
      <c r="O15" s="439"/>
      <c r="P15" s="439"/>
      <c r="Q15" s="439"/>
      <c r="R15" s="439"/>
      <c r="S15" s="439"/>
      <c r="T15" s="473"/>
    </row>
    <row r="16" spans="1:20" ht="12.75" customHeight="1" x14ac:dyDescent="0.2">
      <c r="A16" s="477"/>
      <c r="B16" s="480"/>
      <c r="C16" s="471" t="s">
        <v>78</v>
      </c>
      <c r="D16" s="471"/>
      <c r="E16" s="471"/>
      <c r="F16" s="471"/>
      <c r="G16" s="471"/>
      <c r="H16" s="471"/>
      <c r="I16" s="487"/>
      <c r="J16" s="484"/>
      <c r="K16" s="439"/>
      <c r="L16" s="439"/>
      <c r="M16" s="439"/>
      <c r="N16" s="439"/>
      <c r="O16" s="439"/>
      <c r="P16" s="439"/>
      <c r="Q16" s="439"/>
      <c r="R16" s="439"/>
      <c r="S16" s="439"/>
      <c r="T16" s="473"/>
    </row>
    <row r="17" spans="1:21" ht="19.5" customHeight="1" x14ac:dyDescent="0.2">
      <c r="A17" s="477"/>
      <c r="B17" s="480"/>
      <c r="C17" s="471"/>
      <c r="D17" s="471"/>
      <c r="E17" s="471"/>
      <c r="F17" s="471"/>
      <c r="G17" s="471"/>
      <c r="H17" s="471"/>
      <c r="I17" s="487"/>
      <c r="J17" s="484"/>
      <c r="K17" s="439"/>
      <c r="L17" s="439"/>
      <c r="M17" s="439"/>
      <c r="N17" s="439"/>
      <c r="O17" s="439"/>
      <c r="P17" s="439"/>
      <c r="Q17" s="439"/>
      <c r="R17" s="439"/>
      <c r="S17" s="439"/>
      <c r="T17" s="473"/>
    </row>
    <row r="18" spans="1:21" ht="13.5" thickBot="1" x14ac:dyDescent="0.25">
      <c r="A18" s="478"/>
      <c r="B18" s="481"/>
      <c r="C18" s="475"/>
      <c r="D18" s="475"/>
      <c r="E18" s="475"/>
      <c r="F18" s="475"/>
      <c r="G18" s="475"/>
      <c r="H18" s="475"/>
      <c r="I18" s="488"/>
      <c r="J18" s="485"/>
      <c r="K18" s="476"/>
      <c r="L18" s="476"/>
      <c r="M18" s="476"/>
      <c r="N18" s="476"/>
      <c r="O18" s="476"/>
      <c r="P18" s="476"/>
      <c r="Q18" s="476"/>
      <c r="R18" s="55"/>
      <c r="S18" s="55"/>
      <c r="T18" s="474"/>
    </row>
    <row r="19" spans="1:21" ht="24" customHeight="1" x14ac:dyDescent="0.2">
      <c r="A19" s="42" t="s">
        <v>20</v>
      </c>
      <c r="B19" s="490"/>
      <c r="C19" s="440" t="s">
        <v>48</v>
      </c>
      <c r="D19" s="440"/>
      <c r="E19" s="440"/>
      <c r="F19" s="440"/>
      <c r="G19" s="440"/>
      <c r="H19" s="440"/>
      <c r="I19" s="493"/>
      <c r="J19" s="483"/>
      <c r="K19" s="82"/>
      <c r="L19" s="82"/>
      <c r="M19" s="82"/>
      <c r="N19" s="82"/>
      <c r="O19" s="82"/>
      <c r="P19" s="82"/>
      <c r="Q19" s="82"/>
      <c r="R19" s="82"/>
      <c r="S19" s="82"/>
      <c r="T19" s="456"/>
    </row>
    <row r="20" spans="1:21" ht="12.75" customHeight="1" x14ac:dyDescent="0.2">
      <c r="A20" s="477" t="s">
        <v>21</v>
      </c>
      <c r="B20" s="491"/>
      <c r="C20" s="463"/>
      <c r="D20" s="463"/>
      <c r="E20" s="463"/>
      <c r="F20" s="463"/>
      <c r="G20" s="463"/>
      <c r="H20" s="463"/>
      <c r="I20" s="494"/>
      <c r="J20" s="484"/>
      <c r="K20" s="459" t="s">
        <v>275</v>
      </c>
      <c r="L20" s="459"/>
      <c r="M20" s="459"/>
      <c r="N20" s="459"/>
      <c r="O20" s="459"/>
      <c r="P20" s="459"/>
      <c r="Q20" s="459"/>
      <c r="R20" s="459"/>
      <c r="S20" s="459"/>
      <c r="T20" s="457"/>
      <c r="U20" s="7"/>
    </row>
    <row r="21" spans="1:21" ht="12.75" customHeight="1" x14ac:dyDescent="0.2">
      <c r="A21" s="477"/>
      <c r="B21" s="491"/>
      <c r="C21" s="464" t="s">
        <v>103</v>
      </c>
      <c r="D21" s="464"/>
      <c r="E21" s="464"/>
      <c r="F21" s="464"/>
      <c r="G21" s="464"/>
      <c r="H21" s="464"/>
      <c r="I21" s="494"/>
      <c r="J21" s="484"/>
      <c r="K21" s="509" t="s">
        <v>22</v>
      </c>
      <c r="L21" s="63" t="s">
        <v>276</v>
      </c>
      <c r="M21" s="64" t="s">
        <v>176</v>
      </c>
      <c r="N21" s="64">
        <v>5</v>
      </c>
      <c r="O21" s="65">
        <v>5</v>
      </c>
      <c r="P21" s="66">
        <v>10</v>
      </c>
      <c r="Q21" s="66">
        <v>15</v>
      </c>
      <c r="R21" s="66">
        <v>20</v>
      </c>
      <c r="S21" s="66">
        <v>25</v>
      </c>
      <c r="T21" s="457"/>
      <c r="U21" s="6"/>
    </row>
    <row r="22" spans="1:21" x14ac:dyDescent="0.2">
      <c r="A22" s="477"/>
      <c r="B22" s="491"/>
      <c r="C22" s="464" t="s">
        <v>291</v>
      </c>
      <c r="D22" s="464"/>
      <c r="E22" s="464"/>
      <c r="F22" s="464"/>
      <c r="G22" s="464"/>
      <c r="H22" s="464"/>
      <c r="I22" s="494"/>
      <c r="J22" s="484"/>
      <c r="K22" s="510"/>
      <c r="L22" s="67" t="s">
        <v>277</v>
      </c>
      <c r="M22" s="64" t="s">
        <v>278</v>
      </c>
      <c r="N22" s="64">
        <v>4</v>
      </c>
      <c r="O22" s="65">
        <v>4</v>
      </c>
      <c r="P22" s="65">
        <v>8</v>
      </c>
      <c r="Q22" s="66">
        <v>12</v>
      </c>
      <c r="R22" s="66">
        <v>16</v>
      </c>
      <c r="S22" s="66">
        <v>20</v>
      </c>
      <c r="T22" s="457"/>
      <c r="U22" s="6"/>
    </row>
    <row r="23" spans="1:21" x14ac:dyDescent="0.2">
      <c r="A23" s="477"/>
      <c r="B23" s="491"/>
      <c r="C23" s="464" t="s">
        <v>292</v>
      </c>
      <c r="D23" s="464"/>
      <c r="E23" s="464"/>
      <c r="F23" s="464"/>
      <c r="G23" s="464"/>
      <c r="H23" s="464"/>
      <c r="I23" s="494"/>
      <c r="J23" s="484"/>
      <c r="K23" s="510"/>
      <c r="L23" s="67" t="s">
        <v>279</v>
      </c>
      <c r="M23" s="64" t="s">
        <v>113</v>
      </c>
      <c r="N23" s="64">
        <v>3</v>
      </c>
      <c r="O23" s="68">
        <v>3</v>
      </c>
      <c r="P23" s="65">
        <v>6</v>
      </c>
      <c r="Q23" s="65">
        <v>9</v>
      </c>
      <c r="R23" s="66">
        <v>12</v>
      </c>
      <c r="S23" s="66">
        <v>15</v>
      </c>
      <c r="T23" s="457"/>
      <c r="U23" s="6"/>
    </row>
    <row r="24" spans="1:21" x14ac:dyDescent="0.2">
      <c r="A24" s="477"/>
      <c r="B24" s="491"/>
      <c r="C24" s="464" t="s">
        <v>295</v>
      </c>
      <c r="D24" s="464"/>
      <c r="E24" s="464"/>
      <c r="F24" s="464"/>
      <c r="G24" s="464"/>
      <c r="H24" s="464"/>
      <c r="I24" s="494"/>
      <c r="J24" s="484"/>
      <c r="K24" s="510"/>
      <c r="L24" s="67" t="s">
        <v>280</v>
      </c>
      <c r="M24" s="64" t="s">
        <v>281</v>
      </c>
      <c r="N24" s="64">
        <v>2</v>
      </c>
      <c r="O24" s="68">
        <v>2</v>
      </c>
      <c r="P24" s="65">
        <v>4</v>
      </c>
      <c r="Q24" s="65">
        <v>6</v>
      </c>
      <c r="R24" s="65">
        <v>8</v>
      </c>
      <c r="S24" s="66">
        <v>10</v>
      </c>
      <c r="T24" s="457"/>
      <c r="U24" s="6"/>
    </row>
    <row r="25" spans="1:21" x14ac:dyDescent="0.2">
      <c r="A25" s="477"/>
      <c r="B25" s="491"/>
      <c r="C25" s="464" t="s">
        <v>296</v>
      </c>
      <c r="D25" s="464"/>
      <c r="E25" s="464"/>
      <c r="F25" s="464"/>
      <c r="G25" s="464"/>
      <c r="H25" s="464"/>
      <c r="I25" s="494"/>
      <c r="J25" s="484"/>
      <c r="K25" s="511"/>
      <c r="L25" s="67" t="s">
        <v>282</v>
      </c>
      <c r="M25" s="64" t="s">
        <v>146</v>
      </c>
      <c r="N25" s="64">
        <v>1</v>
      </c>
      <c r="O25" s="69">
        <v>1</v>
      </c>
      <c r="P25" s="69">
        <v>2</v>
      </c>
      <c r="Q25" s="69">
        <v>3</v>
      </c>
      <c r="R25" s="70">
        <v>4</v>
      </c>
      <c r="S25" s="65">
        <v>5</v>
      </c>
      <c r="T25" s="457"/>
      <c r="U25" s="6"/>
    </row>
    <row r="26" spans="1:21" ht="12.75" customHeight="1" x14ac:dyDescent="0.2">
      <c r="A26" s="477"/>
      <c r="B26" s="491"/>
      <c r="C26" s="464" t="s">
        <v>293</v>
      </c>
      <c r="D26" s="464"/>
      <c r="E26" s="464"/>
      <c r="F26" s="464"/>
      <c r="G26" s="464"/>
      <c r="H26" s="464"/>
      <c r="I26" s="494"/>
      <c r="J26" s="484"/>
      <c r="K26" s="71"/>
      <c r="L26" s="71"/>
      <c r="M26" s="71"/>
      <c r="N26" s="71"/>
      <c r="O26" s="64">
        <v>1</v>
      </c>
      <c r="P26" s="64">
        <v>2</v>
      </c>
      <c r="Q26" s="64">
        <v>3</v>
      </c>
      <c r="R26" s="72">
        <v>4</v>
      </c>
      <c r="S26" s="64">
        <v>5</v>
      </c>
      <c r="T26" s="457"/>
    </row>
    <row r="27" spans="1:21" ht="12.75" customHeight="1" x14ac:dyDescent="0.2">
      <c r="A27" s="477"/>
      <c r="B27" s="491"/>
      <c r="C27" s="6"/>
      <c r="D27" s="6"/>
      <c r="E27" s="6"/>
      <c r="F27" s="6"/>
      <c r="G27" s="6"/>
      <c r="H27" s="6"/>
      <c r="I27" s="494"/>
      <c r="J27" s="484"/>
      <c r="K27" s="73"/>
      <c r="L27" s="73"/>
      <c r="M27" s="74"/>
      <c r="N27" s="74"/>
      <c r="O27" s="64" t="s">
        <v>168</v>
      </c>
      <c r="P27" s="64" t="s">
        <v>283</v>
      </c>
      <c r="Q27" s="64" t="s">
        <v>167</v>
      </c>
      <c r="R27" s="64" t="s">
        <v>284</v>
      </c>
      <c r="S27" s="64" t="s">
        <v>166</v>
      </c>
      <c r="T27" s="457"/>
    </row>
    <row r="28" spans="1:21" ht="12.75" customHeight="1" x14ac:dyDescent="0.2">
      <c r="A28" s="477"/>
      <c r="B28" s="491"/>
      <c r="C28" s="462"/>
      <c r="D28" s="462"/>
      <c r="E28" s="462"/>
      <c r="F28" s="462"/>
      <c r="G28" s="462"/>
      <c r="H28" s="462"/>
      <c r="I28" s="494"/>
      <c r="J28" s="484"/>
      <c r="K28" s="73"/>
      <c r="L28" s="73"/>
      <c r="M28" s="74"/>
      <c r="N28" s="74"/>
      <c r="O28" s="75" t="s">
        <v>285</v>
      </c>
      <c r="P28" s="75" t="s">
        <v>286</v>
      </c>
      <c r="Q28" s="75" t="s">
        <v>90</v>
      </c>
      <c r="R28" s="75" t="s">
        <v>287</v>
      </c>
      <c r="S28" s="75" t="s">
        <v>288</v>
      </c>
      <c r="T28" s="457"/>
    </row>
    <row r="29" spans="1:21" ht="12.75" customHeight="1" x14ac:dyDescent="0.2">
      <c r="A29" s="477"/>
      <c r="B29" s="491"/>
      <c r="C29" s="57" t="s">
        <v>104</v>
      </c>
      <c r="D29" s="57"/>
      <c r="E29" s="57"/>
      <c r="F29" s="57"/>
      <c r="G29" s="57"/>
      <c r="H29" s="57"/>
      <c r="I29" s="494"/>
      <c r="J29" s="484"/>
      <c r="K29" s="76"/>
      <c r="L29" s="73"/>
      <c r="M29" s="77"/>
      <c r="N29" s="77"/>
      <c r="O29" s="460" t="s">
        <v>23</v>
      </c>
      <c r="P29" s="461"/>
      <c r="Q29" s="461"/>
      <c r="R29" s="461"/>
      <c r="S29" s="461"/>
      <c r="T29" s="457"/>
    </row>
    <row r="30" spans="1:21" x14ac:dyDescent="0.2">
      <c r="A30" s="477"/>
      <c r="B30" s="491"/>
      <c r="C30" s="464" t="s">
        <v>294</v>
      </c>
      <c r="D30" s="464"/>
      <c r="E30" s="464"/>
      <c r="F30" s="464"/>
      <c r="G30" s="464"/>
      <c r="H30" s="464"/>
      <c r="I30" s="494"/>
      <c r="J30" s="484"/>
      <c r="K30" s="83"/>
      <c r="L30" s="83"/>
      <c r="M30" s="83"/>
      <c r="N30" s="83"/>
      <c r="O30" s="83"/>
      <c r="P30" s="83"/>
      <c r="Q30" s="83"/>
      <c r="R30" s="83"/>
      <c r="S30" s="83"/>
      <c r="T30" s="457"/>
    </row>
    <row r="31" spans="1:21" ht="12.75" customHeight="1" x14ac:dyDescent="0.2">
      <c r="A31" s="477"/>
      <c r="B31" s="491"/>
      <c r="C31" s="464" t="s">
        <v>297</v>
      </c>
      <c r="D31" s="464"/>
      <c r="E31" s="464"/>
      <c r="F31" s="464"/>
      <c r="G31" s="464"/>
      <c r="H31" s="464"/>
      <c r="I31" s="494"/>
      <c r="J31" s="484"/>
      <c r="K31" s="462" t="s">
        <v>41</v>
      </c>
      <c r="L31" s="462"/>
      <c r="M31" s="462"/>
      <c r="N31" s="462"/>
      <c r="O31" s="462"/>
      <c r="P31" s="462"/>
      <c r="Q31" s="462"/>
      <c r="R31" s="462"/>
      <c r="S31" s="462"/>
      <c r="T31" s="457"/>
    </row>
    <row r="32" spans="1:21" x14ac:dyDescent="0.2">
      <c r="A32" s="477"/>
      <c r="B32" s="491"/>
      <c r="C32" s="464" t="s">
        <v>298</v>
      </c>
      <c r="D32" s="464"/>
      <c r="E32" s="464"/>
      <c r="F32" s="464"/>
      <c r="G32" s="464"/>
      <c r="H32" s="464"/>
      <c r="I32" s="494"/>
      <c r="J32" s="484"/>
      <c r="K32" s="83"/>
      <c r="L32" s="83"/>
      <c r="M32" s="83"/>
      <c r="N32" s="83"/>
      <c r="O32" s="83"/>
      <c r="P32" s="83"/>
      <c r="Q32" s="83"/>
      <c r="R32" s="83"/>
      <c r="S32" s="83"/>
      <c r="T32" s="457"/>
    </row>
    <row r="33" spans="1:20" ht="12.75" customHeight="1" x14ac:dyDescent="0.2">
      <c r="A33" s="477"/>
      <c r="B33" s="491"/>
      <c r="C33" s="464" t="s">
        <v>299</v>
      </c>
      <c r="D33" s="464"/>
      <c r="E33" s="464"/>
      <c r="F33" s="464"/>
      <c r="G33" s="464"/>
      <c r="H33" s="464"/>
      <c r="I33" s="494"/>
      <c r="J33" s="484"/>
      <c r="K33" s="463" t="s">
        <v>105</v>
      </c>
      <c r="L33" s="463"/>
      <c r="M33" s="463"/>
      <c r="N33" s="463"/>
      <c r="O33" s="463"/>
      <c r="P33" s="463"/>
      <c r="Q33" s="463"/>
      <c r="R33" s="463"/>
      <c r="S33" s="463"/>
      <c r="T33" s="457"/>
    </row>
    <row r="34" spans="1:20" x14ac:dyDescent="0.2">
      <c r="A34" s="477"/>
      <c r="B34" s="491"/>
      <c r="C34" s="464" t="s">
        <v>300</v>
      </c>
      <c r="D34" s="464"/>
      <c r="E34" s="464"/>
      <c r="F34" s="464"/>
      <c r="G34" s="464"/>
      <c r="H34" s="464"/>
      <c r="I34" s="494"/>
      <c r="J34" s="484"/>
      <c r="K34" s="463"/>
      <c r="L34" s="463"/>
      <c r="M34" s="463"/>
      <c r="N34" s="463"/>
      <c r="O34" s="463"/>
      <c r="P34" s="463"/>
      <c r="Q34" s="463"/>
      <c r="R34" s="463"/>
      <c r="S34" s="463"/>
      <c r="T34" s="457"/>
    </row>
    <row r="35" spans="1:20" ht="13.5" thickBot="1" x14ac:dyDescent="0.25">
      <c r="A35" s="478"/>
      <c r="B35" s="492"/>
      <c r="C35" s="498"/>
      <c r="D35" s="498"/>
      <c r="E35" s="498"/>
      <c r="F35" s="498"/>
      <c r="G35" s="498"/>
      <c r="H35" s="498"/>
      <c r="I35" s="495"/>
      <c r="J35" s="485"/>
      <c r="K35" s="455"/>
      <c r="L35" s="455"/>
      <c r="M35" s="455"/>
      <c r="N35" s="455"/>
      <c r="O35" s="455"/>
      <c r="P35" s="455"/>
      <c r="Q35" s="455"/>
      <c r="R35" s="58"/>
      <c r="S35" s="58"/>
      <c r="T35" s="458"/>
    </row>
    <row r="36" spans="1:20" ht="24" customHeight="1" x14ac:dyDescent="0.2">
      <c r="A36" s="42" t="s">
        <v>24</v>
      </c>
      <c r="B36" s="490"/>
      <c r="I36" s="493"/>
      <c r="J36" s="500"/>
      <c r="K36" s="81"/>
      <c r="L36" s="81"/>
      <c r="M36" s="81"/>
      <c r="N36" s="81"/>
      <c r="O36" s="81"/>
      <c r="P36" s="81"/>
      <c r="Q36" s="81"/>
      <c r="R36" s="78"/>
      <c r="S36" s="78"/>
      <c r="T36" s="442"/>
    </row>
    <row r="37" spans="1:20" ht="21" customHeight="1" x14ac:dyDescent="0.2">
      <c r="A37" s="496" t="s">
        <v>45</v>
      </c>
      <c r="B37" s="491"/>
      <c r="C37" s="438" t="s">
        <v>82</v>
      </c>
      <c r="D37" s="438"/>
      <c r="E37" s="438"/>
      <c r="F37" s="438"/>
      <c r="G37" s="438"/>
      <c r="H37" s="438"/>
      <c r="I37" s="494"/>
      <c r="J37" s="501"/>
      <c r="K37" s="81"/>
      <c r="L37" s="81"/>
      <c r="M37" s="81"/>
      <c r="N37" s="81"/>
      <c r="O37" s="81"/>
      <c r="P37" s="81"/>
      <c r="Q37" s="81"/>
      <c r="R37" s="78"/>
      <c r="S37" s="78"/>
      <c r="T37" s="442"/>
    </row>
    <row r="38" spans="1:20" ht="12.75" customHeight="1" x14ac:dyDescent="0.2">
      <c r="A38" s="496"/>
      <c r="B38" s="491"/>
      <c r="C38" s="438"/>
      <c r="D38" s="438"/>
      <c r="E38" s="438"/>
      <c r="F38" s="438"/>
      <c r="G38" s="438"/>
      <c r="H38" s="438"/>
      <c r="I38" s="494"/>
      <c r="J38" s="501"/>
      <c r="K38" s="86"/>
      <c r="L38" s="81"/>
      <c r="M38" s="87"/>
      <c r="N38" s="87"/>
      <c r="O38" s="87"/>
      <c r="P38" s="87"/>
      <c r="Q38" s="87"/>
      <c r="R38" s="84"/>
      <c r="S38" s="84"/>
      <c r="T38" s="442"/>
    </row>
    <row r="39" spans="1:20" ht="12.75" customHeight="1" x14ac:dyDescent="0.2">
      <c r="A39" s="496"/>
      <c r="B39" s="491"/>
      <c r="I39" s="494"/>
      <c r="J39" s="501"/>
      <c r="K39" s="86"/>
      <c r="L39" s="81"/>
      <c r="M39" s="87"/>
      <c r="N39" s="87"/>
      <c r="O39" s="87"/>
      <c r="P39" s="87"/>
      <c r="Q39" s="87"/>
      <c r="R39" s="84"/>
      <c r="S39" s="84"/>
      <c r="T39" s="442"/>
    </row>
    <row r="40" spans="1:20" x14ac:dyDescent="0.2">
      <c r="A40" s="496"/>
      <c r="B40" s="491"/>
      <c r="C40" s="439" t="s">
        <v>106</v>
      </c>
      <c r="D40" s="439"/>
      <c r="E40" s="439"/>
      <c r="F40" s="439"/>
      <c r="G40" s="439"/>
      <c r="H40" s="439"/>
      <c r="I40" s="494"/>
      <c r="J40" s="501"/>
      <c r="K40" s="86"/>
      <c r="L40" s="81"/>
      <c r="M40" s="87"/>
      <c r="N40" s="87"/>
      <c r="O40" s="87"/>
      <c r="P40" s="87"/>
      <c r="Q40" s="87"/>
      <c r="R40" s="84"/>
      <c r="S40" s="84"/>
      <c r="T40" s="442"/>
    </row>
    <row r="41" spans="1:20" x14ac:dyDescent="0.2">
      <c r="A41" s="496"/>
      <c r="B41" s="491"/>
      <c r="C41" s="439"/>
      <c r="D41" s="439"/>
      <c r="E41" s="439"/>
      <c r="F41" s="439"/>
      <c r="G41" s="439"/>
      <c r="H41" s="439"/>
      <c r="I41" s="494"/>
      <c r="J41" s="501"/>
      <c r="K41" s="86"/>
      <c r="L41" s="81"/>
      <c r="M41" s="87"/>
      <c r="N41" s="87"/>
      <c r="O41" s="87"/>
      <c r="P41" s="87"/>
      <c r="Q41" s="87"/>
      <c r="R41" s="84"/>
      <c r="S41" s="84"/>
      <c r="T41" s="442"/>
    </row>
    <row r="42" spans="1:20" ht="12.75" customHeight="1" x14ac:dyDescent="0.2">
      <c r="A42" s="496"/>
      <c r="B42" s="491"/>
      <c r="C42" s="439"/>
      <c r="D42" s="439"/>
      <c r="E42" s="439"/>
      <c r="F42" s="439"/>
      <c r="G42" s="439"/>
      <c r="H42" s="439"/>
      <c r="I42" s="494"/>
      <c r="J42" s="501"/>
      <c r="K42" s="86"/>
      <c r="L42" s="81"/>
      <c r="M42" s="87"/>
      <c r="N42" s="87"/>
      <c r="O42" s="87"/>
      <c r="P42" s="87"/>
      <c r="Q42" s="87"/>
      <c r="R42" s="84"/>
      <c r="S42" s="84"/>
      <c r="T42" s="442"/>
    </row>
    <row r="43" spans="1:20" ht="12.75" customHeight="1" x14ac:dyDescent="0.2">
      <c r="A43" s="496"/>
      <c r="B43" s="491"/>
      <c r="C43" s="439"/>
      <c r="D43" s="439"/>
      <c r="E43" s="439"/>
      <c r="F43" s="439"/>
      <c r="G43" s="439"/>
      <c r="H43" s="439"/>
      <c r="I43" s="494"/>
      <c r="J43" s="501"/>
      <c r="K43" s="86"/>
      <c r="L43" s="81"/>
      <c r="M43" s="87"/>
      <c r="N43" s="87"/>
      <c r="O43" s="87"/>
      <c r="P43" s="87"/>
      <c r="Q43" s="87"/>
      <c r="R43" s="84"/>
      <c r="S43" s="84"/>
      <c r="T43" s="442"/>
    </row>
    <row r="44" spans="1:20" ht="12.75" customHeight="1" x14ac:dyDescent="0.2">
      <c r="A44" s="496"/>
      <c r="B44" s="491"/>
      <c r="C44" s="40"/>
      <c r="D44" s="45"/>
      <c r="E44" s="45"/>
      <c r="F44" s="45"/>
      <c r="G44" s="45"/>
      <c r="H44" s="45"/>
      <c r="I44" s="494"/>
      <c r="J44" s="501"/>
      <c r="K44" s="86"/>
      <c r="L44" s="81"/>
      <c r="M44" s="87"/>
      <c r="N44" s="87"/>
      <c r="O44" s="87"/>
      <c r="P44" s="87"/>
      <c r="Q44" s="87"/>
      <c r="R44" s="84"/>
      <c r="S44" s="84"/>
      <c r="T44" s="442"/>
    </row>
    <row r="45" spans="1:20" ht="12.75" customHeight="1" x14ac:dyDescent="0.2">
      <c r="A45" s="496"/>
      <c r="B45" s="491"/>
      <c r="C45" s="438" t="s">
        <v>107</v>
      </c>
      <c r="D45" s="438"/>
      <c r="E45" s="438"/>
      <c r="F45" s="438"/>
      <c r="G45" s="438"/>
      <c r="H45" s="438"/>
      <c r="I45" s="494"/>
      <c r="J45" s="501"/>
      <c r="K45" s="86"/>
      <c r="L45" s="81"/>
      <c r="M45" s="87"/>
      <c r="N45" s="87"/>
      <c r="O45" s="87"/>
      <c r="P45" s="87"/>
      <c r="Q45" s="87"/>
      <c r="R45" s="84"/>
      <c r="S45" s="84"/>
      <c r="T45" s="442"/>
    </row>
    <row r="46" spans="1:20" ht="12.75" customHeight="1" x14ac:dyDescent="0.2">
      <c r="A46" s="496"/>
      <c r="B46" s="491"/>
      <c r="C46" s="438"/>
      <c r="D46" s="438"/>
      <c r="E46" s="438"/>
      <c r="F46" s="438"/>
      <c r="G46" s="438"/>
      <c r="H46" s="438"/>
      <c r="I46" s="494"/>
      <c r="J46" s="501"/>
      <c r="K46" s="86"/>
      <c r="L46" s="81"/>
      <c r="M46" s="87"/>
      <c r="N46" s="87"/>
      <c r="O46" s="87"/>
      <c r="P46" s="87"/>
      <c r="Q46" s="87"/>
      <c r="R46" s="84"/>
      <c r="S46" s="84"/>
      <c r="T46" s="442"/>
    </row>
    <row r="47" spans="1:20" ht="12.75" customHeight="1" x14ac:dyDescent="0.2">
      <c r="A47" s="496"/>
      <c r="B47" s="491"/>
      <c r="C47" s="438"/>
      <c r="D47" s="438"/>
      <c r="E47" s="438"/>
      <c r="F47" s="438"/>
      <c r="G47" s="438"/>
      <c r="H47" s="438"/>
      <c r="I47" s="494"/>
      <c r="J47" s="501"/>
      <c r="K47" s="86"/>
      <c r="L47" s="81"/>
      <c r="M47" s="87"/>
      <c r="N47" s="87"/>
      <c r="O47" s="87"/>
      <c r="P47" s="87"/>
      <c r="Q47" s="87"/>
      <c r="R47" s="84"/>
      <c r="S47" s="84"/>
      <c r="T47" s="442"/>
    </row>
    <row r="48" spans="1:20" ht="12.75" customHeight="1" x14ac:dyDescent="0.2">
      <c r="A48" s="496"/>
      <c r="B48" s="491"/>
      <c r="C48" s="438"/>
      <c r="D48" s="438"/>
      <c r="E48" s="438"/>
      <c r="F48" s="438"/>
      <c r="G48" s="438"/>
      <c r="H48" s="438"/>
      <c r="I48" s="494"/>
      <c r="J48" s="501"/>
      <c r="K48" s="86"/>
      <c r="L48" s="81"/>
      <c r="M48" s="87"/>
      <c r="N48" s="87"/>
      <c r="O48" s="87"/>
      <c r="P48" s="87"/>
      <c r="Q48" s="87"/>
      <c r="R48" s="84"/>
      <c r="S48" s="84"/>
      <c r="T48" s="442"/>
    </row>
    <row r="49" spans="1:20" ht="12.75" customHeight="1" x14ac:dyDescent="0.2">
      <c r="A49" s="496"/>
      <c r="B49" s="491"/>
      <c r="C49" s="438"/>
      <c r="D49" s="438"/>
      <c r="E49" s="438"/>
      <c r="F49" s="438"/>
      <c r="G49" s="438"/>
      <c r="H49" s="438"/>
      <c r="I49" s="494"/>
      <c r="J49" s="501"/>
      <c r="K49" s="86"/>
      <c r="L49" s="81"/>
      <c r="M49" s="87"/>
      <c r="N49" s="87"/>
      <c r="O49" s="87"/>
      <c r="P49" s="87"/>
      <c r="Q49" s="87"/>
      <c r="R49" s="84"/>
      <c r="S49" s="84"/>
      <c r="T49" s="442"/>
    </row>
    <row r="50" spans="1:20" ht="12.75" customHeight="1" x14ac:dyDescent="0.2">
      <c r="A50" s="496"/>
      <c r="B50" s="491"/>
      <c r="C50" s="438"/>
      <c r="D50" s="438"/>
      <c r="E50" s="438"/>
      <c r="F50" s="438"/>
      <c r="G50" s="438"/>
      <c r="H50" s="438"/>
      <c r="I50" s="494"/>
      <c r="J50" s="501"/>
      <c r="K50" s="86"/>
      <c r="L50" s="81"/>
      <c r="M50" s="87"/>
      <c r="N50" s="87"/>
      <c r="O50" s="87"/>
      <c r="P50" s="87"/>
      <c r="Q50" s="87"/>
      <c r="R50" s="84"/>
      <c r="S50" s="84"/>
      <c r="T50" s="442"/>
    </row>
    <row r="51" spans="1:20" ht="12.75" customHeight="1" x14ac:dyDescent="0.2">
      <c r="A51" s="496"/>
      <c r="B51" s="491"/>
      <c r="C51" s="438"/>
      <c r="D51" s="438"/>
      <c r="E51" s="438"/>
      <c r="F51" s="438"/>
      <c r="G51" s="438"/>
      <c r="H51" s="438"/>
      <c r="I51" s="494"/>
      <c r="J51" s="501"/>
      <c r="K51" s="86"/>
      <c r="L51" s="81"/>
      <c r="M51" s="87"/>
      <c r="N51" s="87"/>
      <c r="O51" s="87"/>
      <c r="P51" s="87"/>
      <c r="Q51" s="87"/>
      <c r="R51" s="84"/>
      <c r="S51" s="84"/>
      <c r="T51" s="442"/>
    </row>
    <row r="52" spans="1:20" ht="12.75" customHeight="1" x14ac:dyDescent="0.2">
      <c r="A52" s="496"/>
      <c r="B52" s="491"/>
      <c r="I52" s="494"/>
      <c r="J52" s="501"/>
      <c r="K52" s="86"/>
      <c r="L52" s="81"/>
      <c r="M52" s="87"/>
      <c r="N52" s="87"/>
      <c r="O52" s="87"/>
      <c r="P52" s="87"/>
      <c r="Q52" s="87"/>
      <c r="R52" s="84"/>
      <c r="S52" s="84"/>
      <c r="T52" s="442"/>
    </row>
    <row r="53" spans="1:20" x14ac:dyDescent="0.2">
      <c r="A53" s="496"/>
      <c r="B53" s="491"/>
      <c r="C53" s="489" t="s">
        <v>75</v>
      </c>
      <c r="D53" s="471"/>
      <c r="E53" s="471"/>
      <c r="F53" s="471"/>
      <c r="G53" s="471"/>
      <c r="H53" s="471"/>
      <c r="I53" s="494"/>
      <c r="J53" s="501"/>
      <c r="K53" s="86"/>
      <c r="L53" s="81"/>
      <c r="M53" s="87"/>
      <c r="N53" s="87"/>
      <c r="O53" s="87"/>
      <c r="P53" s="87"/>
      <c r="Q53" s="87"/>
      <c r="R53" s="84"/>
      <c r="S53" s="84"/>
      <c r="T53" s="442"/>
    </row>
    <row r="54" spans="1:20" ht="21" customHeight="1" x14ac:dyDescent="0.2">
      <c r="A54" s="496"/>
      <c r="B54" s="491"/>
      <c r="C54" s="471" t="s">
        <v>108</v>
      </c>
      <c r="D54" s="438" t="s">
        <v>109</v>
      </c>
      <c r="E54" s="438"/>
      <c r="F54" s="438"/>
      <c r="G54" s="438"/>
      <c r="H54" s="438"/>
      <c r="I54" s="494"/>
      <c r="J54" s="501"/>
      <c r="K54" s="86"/>
      <c r="L54" s="81"/>
      <c r="M54" s="87"/>
      <c r="N54" s="87"/>
      <c r="O54" s="87"/>
      <c r="P54" s="87"/>
      <c r="Q54" s="87"/>
      <c r="R54" s="84"/>
      <c r="S54" s="84"/>
      <c r="T54" s="442"/>
    </row>
    <row r="55" spans="1:20" ht="29.25" customHeight="1" x14ac:dyDescent="0.2">
      <c r="A55" s="496"/>
      <c r="B55" s="491"/>
      <c r="C55" s="471"/>
      <c r="D55" s="438"/>
      <c r="E55" s="438"/>
      <c r="F55" s="438"/>
      <c r="G55" s="438"/>
      <c r="H55" s="438"/>
      <c r="I55" s="494"/>
      <c r="J55" s="501"/>
      <c r="K55" s="86"/>
      <c r="L55" s="81"/>
      <c r="M55" s="87"/>
      <c r="N55" s="87"/>
      <c r="O55" s="87"/>
      <c r="P55" s="87"/>
      <c r="Q55" s="87"/>
      <c r="R55" s="84"/>
      <c r="S55" s="84"/>
      <c r="T55" s="442"/>
    </row>
    <row r="56" spans="1:20" ht="32.25" customHeight="1" x14ac:dyDescent="0.2">
      <c r="A56" s="496"/>
      <c r="B56" s="491"/>
      <c r="C56" s="471"/>
      <c r="D56" s="438"/>
      <c r="E56" s="438"/>
      <c r="F56" s="438"/>
      <c r="G56" s="438"/>
      <c r="H56" s="438"/>
      <c r="I56" s="494"/>
      <c r="J56" s="501"/>
      <c r="K56" s="86"/>
      <c r="L56" s="81"/>
      <c r="M56" s="87"/>
      <c r="N56" s="87"/>
      <c r="O56" s="87"/>
      <c r="P56" s="87"/>
      <c r="Q56" s="87"/>
      <c r="R56" s="84"/>
      <c r="S56" s="84"/>
      <c r="T56" s="442"/>
    </row>
    <row r="57" spans="1:20" ht="20.25" customHeight="1" x14ac:dyDescent="0.2">
      <c r="A57" s="496"/>
      <c r="B57" s="491"/>
      <c r="C57" s="439" t="s">
        <v>290</v>
      </c>
      <c r="D57" s="439"/>
      <c r="E57" s="439"/>
      <c r="F57" s="439"/>
      <c r="G57" s="439"/>
      <c r="H57" s="439"/>
      <c r="I57" s="494"/>
      <c r="J57" s="501"/>
      <c r="K57" s="86"/>
      <c r="L57" s="81"/>
      <c r="M57" s="87"/>
      <c r="N57" s="87"/>
      <c r="O57" s="87"/>
      <c r="P57" s="87"/>
      <c r="Q57" s="87"/>
      <c r="R57" s="84"/>
      <c r="S57" s="84"/>
      <c r="T57" s="442"/>
    </row>
    <row r="58" spans="1:20" x14ac:dyDescent="0.2">
      <c r="A58" s="496"/>
      <c r="B58" s="491"/>
      <c r="C58" s="439"/>
      <c r="D58" s="439"/>
      <c r="E58" s="439"/>
      <c r="F58" s="439"/>
      <c r="G58" s="439"/>
      <c r="H58" s="439"/>
      <c r="I58" s="494"/>
      <c r="J58" s="501"/>
      <c r="K58" s="86"/>
      <c r="L58" s="81"/>
      <c r="M58" s="87"/>
      <c r="N58" s="87"/>
      <c r="O58" s="87"/>
      <c r="P58" s="87"/>
      <c r="Q58" s="87"/>
      <c r="R58" s="84"/>
      <c r="S58" s="84"/>
      <c r="T58" s="442"/>
    </row>
    <row r="59" spans="1:20" x14ac:dyDescent="0.2">
      <c r="A59" s="496"/>
      <c r="B59" s="491"/>
      <c r="I59" s="494"/>
      <c r="J59" s="501"/>
      <c r="K59" s="83"/>
      <c r="L59" s="83"/>
      <c r="M59" s="78"/>
      <c r="N59" s="78"/>
      <c r="O59" s="78"/>
      <c r="P59" s="78"/>
      <c r="Q59" s="78"/>
      <c r="R59" s="78"/>
      <c r="S59" s="78"/>
      <c r="T59" s="442"/>
    </row>
    <row r="60" spans="1:20" ht="12.75" customHeight="1" x14ac:dyDescent="0.2">
      <c r="A60" s="496"/>
      <c r="B60" s="491"/>
      <c r="C60" s="439" t="s">
        <v>289</v>
      </c>
      <c r="D60" s="439"/>
      <c r="E60" s="439"/>
      <c r="F60" s="439"/>
      <c r="G60" s="439"/>
      <c r="H60" s="439"/>
      <c r="I60" s="494"/>
      <c r="J60" s="501"/>
      <c r="K60" s="62"/>
      <c r="L60" s="62"/>
      <c r="M60" s="88"/>
      <c r="N60" s="88"/>
      <c r="O60" s="88"/>
      <c r="P60" s="88"/>
      <c r="Q60" s="88"/>
      <c r="R60" s="85"/>
      <c r="S60" s="85"/>
      <c r="T60" s="442"/>
    </row>
    <row r="61" spans="1:20" ht="20.25" customHeight="1" x14ac:dyDescent="0.2">
      <c r="A61" s="496"/>
      <c r="B61" s="491"/>
      <c r="C61" s="439"/>
      <c r="D61" s="439"/>
      <c r="E61" s="439"/>
      <c r="F61" s="439"/>
      <c r="G61" s="439"/>
      <c r="H61" s="439"/>
      <c r="I61" s="494"/>
      <c r="J61" s="501"/>
      <c r="K61" s="44"/>
      <c r="L61" s="44"/>
      <c r="M61" s="46"/>
      <c r="N61" s="46"/>
      <c r="O61" s="46"/>
      <c r="P61" s="46"/>
      <c r="Q61" s="46"/>
      <c r="R61" s="52"/>
      <c r="S61" s="52"/>
      <c r="T61" s="47"/>
    </row>
    <row r="62" spans="1:20" ht="11.25" customHeight="1" thickBot="1" x14ac:dyDescent="0.25">
      <c r="A62" s="497"/>
      <c r="B62" s="491"/>
      <c r="C62" s="506"/>
      <c r="D62" s="506"/>
      <c r="E62" s="506"/>
      <c r="F62" s="506"/>
      <c r="G62" s="506"/>
      <c r="H62" s="506"/>
      <c r="I62" s="494"/>
      <c r="J62" s="501"/>
      <c r="K62" s="504"/>
      <c r="L62" s="504"/>
      <c r="M62" s="504"/>
      <c r="N62" s="504"/>
      <c r="O62" s="504"/>
      <c r="P62" s="504"/>
      <c r="Q62" s="504"/>
      <c r="R62" s="504"/>
      <c r="S62" s="504"/>
      <c r="T62" s="505"/>
    </row>
    <row r="63" spans="1:20" ht="32.25" customHeight="1" x14ac:dyDescent="0.2">
      <c r="A63" s="43" t="s">
        <v>25</v>
      </c>
      <c r="B63" s="490"/>
      <c r="C63" s="440" t="s">
        <v>83</v>
      </c>
      <c r="D63" s="440"/>
      <c r="E63" s="440"/>
      <c r="F63" s="440"/>
      <c r="G63" s="440"/>
      <c r="H63" s="440"/>
      <c r="I63" s="444"/>
      <c r="J63" s="500"/>
      <c r="K63" s="507"/>
      <c r="L63" s="507"/>
      <c r="M63" s="507"/>
      <c r="N63" s="507"/>
      <c r="O63" s="507"/>
      <c r="P63" s="507"/>
      <c r="Q63" s="507"/>
      <c r="R63" s="79"/>
      <c r="S63" s="79"/>
      <c r="T63" s="441"/>
    </row>
    <row r="64" spans="1:20" ht="25.5" customHeight="1" x14ac:dyDescent="0.2">
      <c r="A64" s="477" t="s">
        <v>27</v>
      </c>
      <c r="B64" s="491"/>
      <c r="C64" s="438" t="s">
        <v>85</v>
      </c>
      <c r="D64" s="438"/>
      <c r="E64" s="438"/>
      <c r="F64" s="438"/>
      <c r="G64" s="438"/>
      <c r="H64" s="438"/>
      <c r="I64" s="445"/>
      <c r="J64" s="501"/>
      <c r="K64" s="447" t="s">
        <v>49</v>
      </c>
      <c r="L64" s="448"/>
      <c r="M64" s="503" t="s">
        <v>46</v>
      </c>
      <c r="N64" s="503" t="s">
        <v>47</v>
      </c>
      <c r="O64" s="503"/>
      <c r="P64" s="503"/>
      <c r="Q64" s="503"/>
      <c r="R64" s="52"/>
      <c r="S64" s="52"/>
      <c r="T64" s="442"/>
    </row>
    <row r="65" spans="1:20" ht="24.95" customHeight="1" x14ac:dyDescent="0.2">
      <c r="A65" s="477"/>
      <c r="B65" s="491"/>
      <c r="C65" s="438" t="s">
        <v>84</v>
      </c>
      <c r="D65" s="438"/>
      <c r="E65" s="438"/>
      <c r="F65" s="438"/>
      <c r="G65" s="438"/>
      <c r="H65" s="438"/>
      <c r="I65" s="445"/>
      <c r="J65" s="501"/>
      <c r="K65" s="449"/>
      <c r="L65" s="450"/>
      <c r="M65" s="503"/>
      <c r="N65" s="503"/>
      <c r="O65" s="503"/>
      <c r="P65" s="503"/>
      <c r="Q65" s="503"/>
      <c r="R65" s="52"/>
      <c r="S65" s="52"/>
      <c r="T65" s="442"/>
    </row>
    <row r="66" spans="1:20" ht="23.25" customHeight="1" x14ac:dyDescent="0.2">
      <c r="A66" s="477"/>
      <c r="B66" s="491"/>
      <c r="C66" s="489" t="s">
        <v>110</v>
      </c>
      <c r="D66" s="489"/>
      <c r="E66" s="489"/>
      <c r="F66" s="489"/>
      <c r="G66" s="489"/>
      <c r="H66" s="489"/>
      <c r="I66" s="445"/>
      <c r="J66" s="501"/>
      <c r="K66" s="452" t="s">
        <v>305</v>
      </c>
      <c r="L66" s="452"/>
      <c r="M66" s="451" t="s">
        <v>42</v>
      </c>
      <c r="N66" s="451" t="s">
        <v>66</v>
      </c>
      <c r="O66" s="451"/>
      <c r="P66" s="451"/>
      <c r="Q66" s="451"/>
      <c r="R66" s="54"/>
      <c r="S66" s="54"/>
      <c r="T66" s="442"/>
    </row>
    <row r="67" spans="1:20" ht="24.95" customHeight="1" x14ac:dyDescent="0.2">
      <c r="A67" s="477"/>
      <c r="B67" s="491"/>
      <c r="C67" s="437" t="s">
        <v>86</v>
      </c>
      <c r="D67" s="438"/>
      <c r="E67" s="438"/>
      <c r="F67" s="438"/>
      <c r="G67" s="438"/>
      <c r="H67" s="438"/>
      <c r="I67" s="445"/>
      <c r="J67" s="501"/>
      <c r="K67" s="452"/>
      <c r="L67" s="452"/>
      <c r="M67" s="451"/>
      <c r="N67" s="451"/>
      <c r="O67" s="451"/>
      <c r="P67" s="451"/>
      <c r="Q67" s="451"/>
      <c r="R67" s="54"/>
      <c r="S67" s="54"/>
      <c r="T67" s="442"/>
    </row>
    <row r="68" spans="1:20" ht="24.95" customHeight="1" x14ac:dyDescent="0.2">
      <c r="A68" s="477"/>
      <c r="B68" s="491"/>
      <c r="C68" s="438"/>
      <c r="D68" s="438"/>
      <c r="E68" s="438"/>
      <c r="F68" s="438"/>
      <c r="G68" s="438"/>
      <c r="H68" s="438"/>
      <c r="I68" s="445"/>
      <c r="J68" s="501"/>
      <c r="K68" s="452"/>
      <c r="L68" s="452"/>
      <c r="M68" s="451"/>
      <c r="N68" s="451"/>
      <c r="O68" s="451"/>
      <c r="P68" s="451"/>
      <c r="Q68" s="451"/>
      <c r="R68" s="54"/>
      <c r="S68" s="54"/>
      <c r="T68" s="442"/>
    </row>
    <row r="69" spans="1:20" ht="24.95" customHeight="1" x14ac:dyDescent="0.2">
      <c r="A69" s="477"/>
      <c r="B69" s="491"/>
      <c r="C69" s="438"/>
      <c r="D69" s="438"/>
      <c r="E69" s="438"/>
      <c r="F69" s="438"/>
      <c r="G69" s="438"/>
      <c r="H69" s="438"/>
      <c r="I69" s="445"/>
      <c r="J69" s="501"/>
      <c r="K69" s="452"/>
      <c r="L69" s="452"/>
      <c r="M69" s="451"/>
      <c r="N69" s="451"/>
      <c r="O69" s="451"/>
      <c r="P69" s="451"/>
      <c r="Q69" s="451"/>
      <c r="R69" s="54"/>
      <c r="S69" s="54"/>
      <c r="T69" s="442"/>
    </row>
    <row r="70" spans="1:20" ht="24.95" customHeight="1" x14ac:dyDescent="0.2">
      <c r="A70" s="477"/>
      <c r="B70" s="491"/>
      <c r="C70" s="489" t="s">
        <v>26</v>
      </c>
      <c r="D70" s="489"/>
      <c r="E70" s="489"/>
      <c r="F70" s="489"/>
      <c r="G70" s="489"/>
      <c r="H70" s="489"/>
      <c r="I70" s="445"/>
      <c r="J70" s="501"/>
      <c r="K70" s="452"/>
      <c r="L70" s="452"/>
      <c r="M70" s="451"/>
      <c r="N70" s="451"/>
      <c r="O70" s="451"/>
      <c r="P70" s="451"/>
      <c r="Q70" s="451"/>
      <c r="R70" s="54"/>
      <c r="S70" s="54"/>
      <c r="T70" s="442"/>
    </row>
    <row r="71" spans="1:20" ht="23.1" customHeight="1" x14ac:dyDescent="0.2">
      <c r="A71" s="477"/>
      <c r="B71" s="491"/>
      <c r="C71" s="438" t="s">
        <v>111</v>
      </c>
      <c r="D71" s="438"/>
      <c r="E71" s="438"/>
      <c r="F71" s="438"/>
      <c r="G71" s="438"/>
      <c r="H71" s="438"/>
      <c r="I71" s="445"/>
      <c r="J71" s="501"/>
      <c r="K71" s="452"/>
      <c r="L71" s="452"/>
      <c r="M71" s="451"/>
      <c r="N71" s="451"/>
      <c r="O71" s="451"/>
      <c r="P71" s="451"/>
      <c r="Q71" s="451"/>
      <c r="R71" s="54"/>
      <c r="S71" s="54"/>
      <c r="T71" s="442"/>
    </row>
    <row r="72" spans="1:20" ht="23.1" customHeight="1" x14ac:dyDescent="0.2">
      <c r="A72" s="477"/>
      <c r="B72" s="491"/>
      <c r="C72" s="438"/>
      <c r="D72" s="438"/>
      <c r="E72" s="438"/>
      <c r="F72" s="438"/>
      <c r="G72" s="438"/>
      <c r="H72" s="438"/>
      <c r="I72" s="445"/>
      <c r="J72" s="501"/>
      <c r="K72" s="454" t="s">
        <v>306</v>
      </c>
      <c r="L72" s="454"/>
      <c r="M72" s="451" t="s">
        <v>43</v>
      </c>
      <c r="N72" s="451" t="s">
        <v>67</v>
      </c>
      <c r="O72" s="451"/>
      <c r="P72" s="451"/>
      <c r="Q72" s="451"/>
      <c r="R72" s="54"/>
      <c r="S72" s="54"/>
      <c r="T72" s="442"/>
    </row>
    <row r="73" spans="1:20" ht="23.1" customHeight="1" x14ac:dyDescent="0.2">
      <c r="A73" s="477"/>
      <c r="B73" s="491"/>
      <c r="C73" s="438"/>
      <c r="D73" s="438"/>
      <c r="E73" s="438"/>
      <c r="F73" s="438"/>
      <c r="G73" s="438"/>
      <c r="H73" s="438"/>
      <c r="I73" s="445"/>
      <c r="J73" s="501"/>
      <c r="K73" s="454"/>
      <c r="L73" s="454"/>
      <c r="M73" s="451"/>
      <c r="N73" s="451"/>
      <c r="O73" s="451"/>
      <c r="P73" s="451"/>
      <c r="Q73" s="451"/>
      <c r="R73" s="54"/>
      <c r="S73" s="54"/>
      <c r="T73" s="442"/>
    </row>
    <row r="74" spans="1:20" ht="23.1" customHeight="1" x14ac:dyDescent="0.2">
      <c r="A74" s="477"/>
      <c r="B74" s="491"/>
      <c r="C74" s="489" t="s">
        <v>112</v>
      </c>
      <c r="D74" s="489"/>
      <c r="E74" s="489"/>
      <c r="F74" s="489"/>
      <c r="G74" s="489"/>
      <c r="H74" s="489"/>
      <c r="I74" s="445"/>
      <c r="J74" s="501"/>
      <c r="K74" s="454"/>
      <c r="L74" s="454"/>
      <c r="M74" s="451"/>
      <c r="N74" s="451"/>
      <c r="O74" s="451"/>
      <c r="P74" s="451"/>
      <c r="Q74" s="451"/>
      <c r="R74" s="54"/>
      <c r="S74" s="54"/>
      <c r="T74" s="442"/>
    </row>
    <row r="75" spans="1:20" ht="23.1" customHeight="1" x14ac:dyDescent="0.2">
      <c r="A75" s="477"/>
      <c r="B75" s="491"/>
      <c r="C75" s="437" t="s">
        <v>88</v>
      </c>
      <c r="D75" s="439"/>
      <c r="E75" s="439"/>
      <c r="F75" s="439"/>
      <c r="G75" s="439"/>
      <c r="H75" s="439"/>
      <c r="I75" s="445"/>
      <c r="J75" s="501"/>
      <c r="K75" s="454"/>
      <c r="L75" s="454"/>
      <c r="M75" s="451"/>
      <c r="N75" s="451"/>
      <c r="O75" s="451"/>
      <c r="P75" s="451"/>
      <c r="Q75" s="451"/>
      <c r="R75" s="54"/>
      <c r="S75" s="54"/>
      <c r="T75" s="442"/>
    </row>
    <row r="76" spans="1:20" ht="23.1" customHeight="1" x14ac:dyDescent="0.2">
      <c r="A76" s="477"/>
      <c r="B76" s="491"/>
      <c r="C76" s="439"/>
      <c r="D76" s="439"/>
      <c r="E76" s="439"/>
      <c r="F76" s="439"/>
      <c r="G76" s="439"/>
      <c r="H76" s="439"/>
      <c r="I76" s="445"/>
      <c r="J76" s="501"/>
      <c r="K76" s="454"/>
      <c r="L76" s="454"/>
      <c r="M76" s="451"/>
      <c r="N76" s="451"/>
      <c r="O76" s="451"/>
      <c r="P76" s="451"/>
      <c r="Q76" s="451"/>
      <c r="R76" s="54"/>
      <c r="S76" s="54"/>
      <c r="T76" s="442"/>
    </row>
    <row r="77" spans="1:20" ht="23.1" customHeight="1" x14ac:dyDescent="0.2">
      <c r="A77" s="477"/>
      <c r="B77" s="491"/>
      <c r="C77" s="489" t="s">
        <v>74</v>
      </c>
      <c r="D77" s="489"/>
      <c r="E77" s="489"/>
      <c r="F77" s="489"/>
      <c r="G77" s="489"/>
      <c r="H77" s="489"/>
      <c r="I77" s="445"/>
      <c r="J77" s="501"/>
      <c r="K77" s="454"/>
      <c r="L77" s="454"/>
      <c r="M77" s="451"/>
      <c r="N77" s="451"/>
      <c r="O77" s="451"/>
      <c r="P77" s="451"/>
      <c r="Q77" s="451"/>
      <c r="R77" s="54"/>
      <c r="S77" s="54"/>
      <c r="T77" s="442"/>
    </row>
    <row r="78" spans="1:20" ht="23.1" customHeight="1" x14ac:dyDescent="0.2">
      <c r="A78" s="477"/>
      <c r="B78" s="491"/>
      <c r="C78" s="471" t="s">
        <v>73</v>
      </c>
      <c r="D78" s="471"/>
      <c r="E78" s="471"/>
      <c r="F78" s="471"/>
      <c r="G78" s="471"/>
      <c r="H78" s="471"/>
      <c r="I78" s="445"/>
      <c r="J78" s="501"/>
      <c r="K78" s="453" t="s">
        <v>79</v>
      </c>
      <c r="L78" s="453"/>
      <c r="M78" s="508" t="s">
        <v>44</v>
      </c>
      <c r="N78" s="508" t="s">
        <v>68</v>
      </c>
      <c r="O78" s="508"/>
      <c r="P78" s="508"/>
      <c r="Q78" s="508"/>
      <c r="R78" s="80"/>
      <c r="S78" s="80"/>
      <c r="T78" s="442"/>
    </row>
    <row r="79" spans="1:20" ht="23.1" customHeight="1" x14ac:dyDescent="0.2">
      <c r="A79" s="477"/>
      <c r="B79" s="491"/>
      <c r="C79" s="471"/>
      <c r="D79" s="471"/>
      <c r="E79" s="471"/>
      <c r="F79" s="471"/>
      <c r="G79" s="471"/>
      <c r="H79" s="471"/>
      <c r="I79" s="445"/>
      <c r="J79" s="501"/>
      <c r="K79" s="453"/>
      <c r="L79" s="453"/>
      <c r="M79" s="508"/>
      <c r="N79" s="508"/>
      <c r="O79" s="508"/>
      <c r="P79" s="508"/>
      <c r="Q79" s="508"/>
      <c r="R79" s="80"/>
      <c r="S79" s="80"/>
      <c r="T79" s="442"/>
    </row>
    <row r="80" spans="1:20" ht="23.1" customHeight="1" x14ac:dyDescent="0.2">
      <c r="A80" s="477"/>
      <c r="B80" s="491"/>
      <c r="C80" s="489" t="s">
        <v>55</v>
      </c>
      <c r="D80" s="489"/>
      <c r="E80" s="489"/>
      <c r="F80" s="489"/>
      <c r="G80" s="489"/>
      <c r="H80" s="489"/>
      <c r="I80" s="445"/>
      <c r="J80" s="501"/>
      <c r="K80" s="453"/>
      <c r="L80" s="453"/>
      <c r="M80" s="508"/>
      <c r="N80" s="508"/>
      <c r="O80" s="508"/>
      <c r="P80" s="508"/>
      <c r="Q80" s="508"/>
      <c r="R80" s="80"/>
      <c r="S80" s="80"/>
      <c r="T80" s="442"/>
    </row>
    <row r="81" spans="1:20" ht="23.1" customHeight="1" x14ac:dyDescent="0.2">
      <c r="A81" s="477"/>
      <c r="B81" s="491"/>
      <c r="C81" s="471" t="s">
        <v>87</v>
      </c>
      <c r="D81" s="471"/>
      <c r="E81" s="471"/>
      <c r="F81" s="471"/>
      <c r="G81" s="471"/>
      <c r="H81" s="471"/>
      <c r="I81" s="445"/>
      <c r="J81" s="501"/>
      <c r="K81" s="453"/>
      <c r="L81" s="453"/>
      <c r="M81" s="508"/>
      <c r="N81" s="508"/>
      <c r="O81" s="508"/>
      <c r="P81" s="508"/>
      <c r="Q81" s="508"/>
      <c r="R81" s="80"/>
      <c r="S81" s="80"/>
      <c r="T81" s="442"/>
    </row>
    <row r="82" spans="1:20" ht="23.1" customHeight="1" x14ac:dyDescent="0.2">
      <c r="A82" s="477"/>
      <c r="B82" s="491"/>
      <c r="C82" s="471"/>
      <c r="D82" s="471"/>
      <c r="E82" s="471"/>
      <c r="F82" s="471"/>
      <c r="G82" s="471"/>
      <c r="H82" s="471"/>
      <c r="I82" s="445"/>
      <c r="J82" s="501"/>
      <c r="K82" s="453"/>
      <c r="L82" s="453"/>
      <c r="M82" s="508"/>
      <c r="N82" s="508"/>
      <c r="O82" s="508"/>
      <c r="P82" s="508"/>
      <c r="Q82" s="508"/>
      <c r="R82" s="80"/>
      <c r="S82" s="80"/>
      <c r="T82" s="442"/>
    </row>
    <row r="83" spans="1:20" ht="22.5" customHeight="1" x14ac:dyDescent="0.2">
      <c r="A83" s="477"/>
      <c r="B83" s="491"/>
      <c r="C83" s="471"/>
      <c r="D83" s="471"/>
      <c r="E83" s="471"/>
      <c r="F83" s="471"/>
      <c r="G83" s="471"/>
      <c r="H83" s="471"/>
      <c r="I83" s="445"/>
      <c r="J83" s="501"/>
      <c r="K83" s="453"/>
      <c r="L83" s="453"/>
      <c r="M83" s="508"/>
      <c r="N83" s="508"/>
      <c r="O83" s="508"/>
      <c r="P83" s="508"/>
      <c r="Q83" s="508"/>
      <c r="R83" s="80"/>
      <c r="S83" s="80"/>
      <c r="T83" s="442"/>
    </row>
    <row r="84" spans="1:20" ht="18" customHeight="1" thickBot="1" x14ac:dyDescent="0.25">
      <c r="A84" s="478"/>
      <c r="B84" s="492"/>
      <c r="C84" s="498"/>
      <c r="D84" s="498"/>
      <c r="E84" s="498"/>
      <c r="F84" s="498"/>
      <c r="G84" s="498"/>
      <c r="H84" s="498"/>
      <c r="I84" s="446"/>
      <c r="J84" s="502"/>
      <c r="K84" s="455"/>
      <c r="L84" s="455"/>
      <c r="M84" s="455"/>
      <c r="N84" s="455"/>
      <c r="O84" s="455"/>
      <c r="P84" s="455"/>
      <c r="Q84" s="455"/>
      <c r="R84" s="58"/>
      <c r="S84" s="58"/>
      <c r="T84" s="443"/>
    </row>
    <row r="88" spans="1:20" ht="12.75" customHeight="1" x14ac:dyDescent="0.2"/>
    <row r="89" spans="1:20" x14ac:dyDescent="0.2">
      <c r="F89" s="9"/>
    </row>
    <row r="90" spans="1:20" x14ac:dyDescent="0.2">
      <c r="F90" s="9"/>
    </row>
    <row r="91" spans="1:20" x14ac:dyDescent="0.2">
      <c r="F91" s="9"/>
    </row>
    <row r="92" spans="1:20" ht="12.75" customHeight="1" x14ac:dyDescent="0.2">
      <c r="F92" s="9"/>
    </row>
    <row r="94" spans="1:20" ht="12.75" customHeight="1" x14ac:dyDescent="0.2">
      <c r="B94" s="8"/>
      <c r="C94" s="8"/>
      <c r="D94" s="8"/>
      <c r="E94" s="8"/>
      <c r="F94" s="8"/>
    </row>
    <row r="95" spans="1:20" x14ac:dyDescent="0.2">
      <c r="A95" s="8"/>
      <c r="B95" s="8"/>
      <c r="C95" s="8"/>
      <c r="D95" s="8"/>
      <c r="E95" s="8"/>
      <c r="F95" s="8"/>
      <c r="I95" s="11"/>
      <c r="J95" s="499"/>
      <c r="K95" s="499"/>
      <c r="L95" s="499"/>
    </row>
    <row r="96" spans="1:20" ht="22.5" customHeight="1" x14ac:dyDescent="0.2">
      <c r="A96" s="8"/>
      <c r="B96" s="8"/>
      <c r="C96" s="8"/>
      <c r="D96" s="8"/>
      <c r="E96" s="8"/>
      <c r="F96" s="8"/>
      <c r="I96" s="12"/>
      <c r="J96" s="499"/>
      <c r="K96" s="499"/>
      <c r="L96" s="499"/>
    </row>
    <row r="97" spans="1:12" x14ac:dyDescent="0.2">
      <c r="A97" s="8"/>
      <c r="B97" s="8"/>
      <c r="C97" s="8"/>
      <c r="D97" s="8"/>
      <c r="E97" s="8"/>
      <c r="F97" s="8"/>
      <c r="I97" s="13"/>
      <c r="J97" s="14"/>
      <c r="K97" s="10"/>
      <c r="L97" s="10"/>
    </row>
    <row r="98" spans="1:12" x14ac:dyDescent="0.2">
      <c r="A98" s="8"/>
      <c r="B98" s="8"/>
      <c r="C98" s="8"/>
      <c r="D98" s="8"/>
      <c r="E98" s="8"/>
      <c r="F98" s="8"/>
    </row>
    <row r="107" spans="1:12" x14ac:dyDescent="0.2">
      <c r="E107" s="20"/>
    </row>
  </sheetData>
  <mergeCells count="108">
    <mergeCell ref="C32:H32"/>
    <mergeCell ref="C34:H34"/>
    <mergeCell ref="K21:K25"/>
    <mergeCell ref="F15:H15"/>
    <mergeCell ref="K7:S8"/>
    <mergeCell ref="K9:S11"/>
    <mergeCell ref="K12:S13"/>
    <mergeCell ref="K14:S14"/>
    <mergeCell ref="K15:S17"/>
    <mergeCell ref="C6:H7"/>
    <mergeCell ref="C15:E15"/>
    <mergeCell ref="F14:H14"/>
    <mergeCell ref="J95:L96"/>
    <mergeCell ref="J63:J84"/>
    <mergeCell ref="M64:M65"/>
    <mergeCell ref="N64:Q65"/>
    <mergeCell ref="B36:B62"/>
    <mergeCell ref="I36:I62"/>
    <mergeCell ref="J36:J62"/>
    <mergeCell ref="K62:T62"/>
    <mergeCell ref="T36:T60"/>
    <mergeCell ref="C53:H53"/>
    <mergeCell ref="C54:C56"/>
    <mergeCell ref="D54:H56"/>
    <mergeCell ref="C62:H62"/>
    <mergeCell ref="B63:B84"/>
    <mergeCell ref="C74:H74"/>
    <mergeCell ref="C80:H80"/>
    <mergeCell ref="C70:H70"/>
    <mergeCell ref="C81:H83"/>
    <mergeCell ref="C84:H84"/>
    <mergeCell ref="K84:Q84"/>
    <mergeCell ref="K63:Q63"/>
    <mergeCell ref="C77:H77"/>
    <mergeCell ref="N78:Q83"/>
    <mergeCell ref="M78:M83"/>
    <mergeCell ref="A64:A84"/>
    <mergeCell ref="A20:A35"/>
    <mergeCell ref="C22:H22"/>
    <mergeCell ref="C24:H24"/>
    <mergeCell ref="C26:H26"/>
    <mergeCell ref="B19:B35"/>
    <mergeCell ref="I19:I35"/>
    <mergeCell ref="J19:J35"/>
    <mergeCell ref="A37:A62"/>
    <mergeCell ref="C20:H20"/>
    <mergeCell ref="C28:H28"/>
    <mergeCell ref="C30:H30"/>
    <mergeCell ref="C21:H21"/>
    <mergeCell ref="C78:H79"/>
    <mergeCell ref="C45:H51"/>
    <mergeCell ref="C60:H61"/>
    <mergeCell ref="C57:H58"/>
    <mergeCell ref="C35:H35"/>
    <mergeCell ref="C37:H38"/>
    <mergeCell ref="C40:H43"/>
    <mergeCell ref="C63:H63"/>
    <mergeCell ref="C64:H64"/>
    <mergeCell ref="C65:H65"/>
    <mergeCell ref="C66:H66"/>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C67:H69"/>
    <mergeCell ref="C71:H73"/>
    <mergeCell ref="C75:H76"/>
    <mergeCell ref="C19:H19"/>
    <mergeCell ref="T63:T84"/>
    <mergeCell ref="I63:I84"/>
    <mergeCell ref="K64:L65"/>
    <mergeCell ref="M72:M77"/>
    <mergeCell ref="N72:Q77"/>
    <mergeCell ref="K66:L71"/>
    <mergeCell ref="M66:M71"/>
    <mergeCell ref="N66:Q71"/>
    <mergeCell ref="K78:L83"/>
    <mergeCell ref="K72:L77"/>
    <mergeCell ref="K35:Q35"/>
    <mergeCell ref="T19:T35"/>
    <mergeCell ref="K20:S20"/>
    <mergeCell ref="O29:S29"/>
    <mergeCell ref="K31:S31"/>
    <mergeCell ref="K33:S34"/>
    <mergeCell ref="C23:H23"/>
    <mergeCell ref="C25:H25"/>
    <mergeCell ref="C31:H31"/>
    <mergeCell ref="C33:H33"/>
  </mergeCells>
  <pageMargins left="0.7" right="0.7" top="0.75" bottom="0.75" header="0.3" footer="0.3"/>
  <pageSetup scale="80" orientation="landscape" r:id="rId1"/>
  <rowBreaks count="2" manualBreakCount="2">
    <brk id="35" max="16383" man="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topLeftCell="A9" zoomScaleNormal="100" workbookViewId="0">
      <selection activeCell="C18" sqref="C18"/>
    </sheetView>
  </sheetViews>
  <sheetFormatPr baseColWidth="10" defaultRowHeight="12.75" x14ac:dyDescent="0.2"/>
  <cols>
    <col min="1" max="1" width="18.42578125" customWidth="1"/>
    <col min="2" max="2" width="19.5703125" customWidth="1"/>
    <col min="3" max="3" width="17.28515625" customWidth="1"/>
    <col min="4" max="4" width="14.7109375" customWidth="1"/>
    <col min="5" max="5" width="15.7109375" customWidth="1"/>
    <col min="6" max="6" width="16.5703125" customWidth="1"/>
    <col min="7" max="10" width="14.42578125" customWidth="1"/>
    <col min="11" max="11" width="15.7109375" customWidth="1"/>
    <col min="12" max="12" width="12.5703125" customWidth="1"/>
    <col min="13" max="13" width="17.140625" customWidth="1"/>
  </cols>
  <sheetData>
    <row r="1" spans="1:13" ht="19.5" thickBot="1" x14ac:dyDescent="0.25">
      <c r="A1" s="513" t="s">
        <v>115</v>
      </c>
      <c r="B1" s="514"/>
      <c r="C1" s="514"/>
      <c r="D1" s="514"/>
      <c r="E1" s="514"/>
      <c r="F1" s="514"/>
      <c r="G1" s="514"/>
      <c r="H1" s="514"/>
      <c r="I1" s="514"/>
      <c r="J1" s="514"/>
      <c r="K1" s="514"/>
      <c r="L1" s="514"/>
      <c r="M1" s="515"/>
    </row>
    <row r="2" spans="1:13" x14ac:dyDescent="0.2">
      <c r="A2" s="523" t="s">
        <v>116</v>
      </c>
      <c r="B2" s="525" t="s">
        <v>117</v>
      </c>
      <c r="C2" s="527" t="s">
        <v>118</v>
      </c>
      <c r="D2" s="527" t="s">
        <v>114</v>
      </c>
      <c r="E2" s="527" t="s">
        <v>119</v>
      </c>
      <c r="F2" s="527" t="s">
        <v>120</v>
      </c>
      <c r="G2" s="527" t="s">
        <v>121</v>
      </c>
      <c r="H2" s="527" t="s">
        <v>122</v>
      </c>
      <c r="I2" s="527" t="s">
        <v>123</v>
      </c>
      <c r="J2" s="527" t="s">
        <v>170</v>
      </c>
      <c r="K2" s="527" t="s">
        <v>307</v>
      </c>
      <c r="L2" s="527" t="s">
        <v>125</v>
      </c>
      <c r="M2" s="527" t="s">
        <v>126</v>
      </c>
    </row>
    <row r="3" spans="1:13" ht="13.5" thickBot="1" x14ac:dyDescent="0.25">
      <c r="A3" s="524"/>
      <c r="B3" s="526"/>
      <c r="C3" s="528"/>
      <c r="D3" s="528"/>
      <c r="E3" s="528"/>
      <c r="F3" s="528"/>
      <c r="G3" s="528"/>
      <c r="H3" s="528"/>
      <c r="I3" s="528"/>
      <c r="J3" s="528"/>
      <c r="K3" s="528"/>
      <c r="L3" s="528"/>
      <c r="M3" s="528"/>
    </row>
    <row r="4" spans="1:13" ht="57.75" customHeight="1" x14ac:dyDescent="0.2">
      <c r="A4" s="524"/>
      <c r="B4" s="531" t="s">
        <v>127</v>
      </c>
      <c r="C4" s="533" t="s">
        <v>128</v>
      </c>
      <c r="D4" s="529" t="s">
        <v>129</v>
      </c>
      <c r="E4" s="529" t="s">
        <v>308</v>
      </c>
      <c r="F4" s="529" t="s">
        <v>130</v>
      </c>
      <c r="G4" s="529" t="s">
        <v>131</v>
      </c>
      <c r="H4" s="529" t="s">
        <v>132</v>
      </c>
      <c r="I4" s="529" t="s">
        <v>133</v>
      </c>
      <c r="J4" s="529" t="s">
        <v>134</v>
      </c>
      <c r="K4" s="529" t="s">
        <v>135</v>
      </c>
      <c r="L4" s="529" t="s">
        <v>136</v>
      </c>
      <c r="M4" s="529" t="s">
        <v>137</v>
      </c>
    </row>
    <row r="5" spans="1:13" ht="120" customHeight="1" thickBot="1" x14ac:dyDescent="0.25">
      <c r="A5" s="95" t="s">
        <v>165</v>
      </c>
      <c r="B5" s="532"/>
      <c r="C5" s="534"/>
      <c r="D5" s="530"/>
      <c r="E5" s="530"/>
      <c r="F5" s="530"/>
      <c r="G5" s="530"/>
      <c r="H5" s="530"/>
      <c r="I5" s="530"/>
      <c r="J5" s="530"/>
      <c r="K5" s="530"/>
      <c r="L5" s="530"/>
      <c r="M5" s="530"/>
    </row>
    <row r="6" spans="1:13" ht="147" customHeight="1" thickBot="1" x14ac:dyDescent="0.25">
      <c r="A6" s="94" t="s">
        <v>138</v>
      </c>
      <c r="B6" s="97" t="s">
        <v>309</v>
      </c>
      <c r="C6" s="93" t="s">
        <v>139</v>
      </c>
      <c r="D6" s="92" t="s">
        <v>310</v>
      </c>
      <c r="E6" s="92" t="s">
        <v>140</v>
      </c>
      <c r="F6" s="92" t="s">
        <v>141</v>
      </c>
      <c r="G6" s="92" t="s">
        <v>311</v>
      </c>
      <c r="H6" s="92" t="s">
        <v>312</v>
      </c>
      <c r="I6" s="92" t="s">
        <v>313</v>
      </c>
      <c r="J6" s="92" t="s">
        <v>314</v>
      </c>
      <c r="K6" s="49" t="s">
        <v>315</v>
      </c>
      <c r="L6" s="92" t="s">
        <v>316</v>
      </c>
      <c r="M6" s="92" t="s">
        <v>142</v>
      </c>
    </row>
    <row r="7" spans="1:13" ht="108.75" customHeight="1" thickBot="1" x14ac:dyDescent="0.25">
      <c r="A7" s="98" t="s">
        <v>317</v>
      </c>
      <c r="B7" s="99" t="s">
        <v>318</v>
      </c>
      <c r="C7" s="99" t="s">
        <v>319</v>
      </c>
      <c r="D7" s="100" t="s">
        <v>320</v>
      </c>
      <c r="E7" s="100" t="s">
        <v>321</v>
      </c>
      <c r="F7" s="100" t="s">
        <v>322</v>
      </c>
      <c r="G7" s="100" t="s">
        <v>323</v>
      </c>
      <c r="H7" s="100" t="s">
        <v>324</v>
      </c>
      <c r="I7" s="100" t="s">
        <v>325</v>
      </c>
      <c r="J7" s="92" t="s">
        <v>326</v>
      </c>
      <c r="K7" s="100" t="s">
        <v>144</v>
      </c>
      <c r="L7" s="100" t="s">
        <v>145</v>
      </c>
      <c r="M7" s="100" t="s">
        <v>327</v>
      </c>
    </row>
    <row r="8" spans="1:13" ht="90.75" thickBot="1" x14ac:dyDescent="0.25">
      <c r="A8" s="101" t="s">
        <v>113</v>
      </c>
      <c r="B8" s="99" t="s">
        <v>328</v>
      </c>
      <c r="C8" s="99" t="s">
        <v>329</v>
      </c>
      <c r="D8" s="100" t="s">
        <v>330</v>
      </c>
      <c r="E8" s="100" t="s">
        <v>331</v>
      </c>
      <c r="F8" s="100" t="s">
        <v>332</v>
      </c>
      <c r="G8" s="100" t="s">
        <v>333</v>
      </c>
      <c r="H8" s="100" t="s">
        <v>334</v>
      </c>
      <c r="I8" s="100" t="s">
        <v>335</v>
      </c>
      <c r="J8" s="100" t="s">
        <v>336</v>
      </c>
      <c r="K8" s="100" t="s">
        <v>144</v>
      </c>
      <c r="L8" s="100" t="s">
        <v>337</v>
      </c>
      <c r="M8" s="100" t="s">
        <v>338</v>
      </c>
    </row>
    <row r="9" spans="1:13" ht="103.5" customHeight="1" thickBot="1" x14ac:dyDescent="0.25">
      <c r="A9" s="102" t="s">
        <v>281</v>
      </c>
      <c r="B9" s="96" t="s">
        <v>339</v>
      </c>
      <c r="C9" s="96" t="s">
        <v>147</v>
      </c>
      <c r="D9" s="100" t="s">
        <v>143</v>
      </c>
      <c r="E9" s="50" t="s">
        <v>340</v>
      </c>
      <c r="F9" s="100" t="s">
        <v>341</v>
      </c>
      <c r="G9" s="50" t="s">
        <v>342</v>
      </c>
      <c r="H9" s="100" t="s">
        <v>343</v>
      </c>
      <c r="I9" s="50" t="s">
        <v>344</v>
      </c>
      <c r="J9" s="50" t="s">
        <v>149</v>
      </c>
      <c r="K9" s="50" t="s">
        <v>150</v>
      </c>
      <c r="L9" s="100" t="s">
        <v>345</v>
      </c>
      <c r="M9" s="100" t="s">
        <v>346</v>
      </c>
    </row>
    <row r="10" spans="1:13" ht="90.75" thickBot="1" x14ac:dyDescent="0.25">
      <c r="A10" s="51" t="s">
        <v>146</v>
      </c>
      <c r="B10" s="96" t="s">
        <v>347</v>
      </c>
      <c r="C10" s="96" t="s">
        <v>348</v>
      </c>
      <c r="D10" s="50" t="s">
        <v>148</v>
      </c>
      <c r="E10" s="50" t="s">
        <v>349</v>
      </c>
      <c r="F10" s="100" t="s">
        <v>350</v>
      </c>
      <c r="G10" s="50" t="s">
        <v>351</v>
      </c>
      <c r="H10" s="100" t="s">
        <v>352</v>
      </c>
      <c r="I10" s="50" t="s">
        <v>353</v>
      </c>
      <c r="J10" s="50" t="s">
        <v>149</v>
      </c>
      <c r="K10" s="50" t="s">
        <v>150</v>
      </c>
      <c r="L10" s="100" t="s">
        <v>345</v>
      </c>
      <c r="M10" s="50" t="s">
        <v>151</v>
      </c>
    </row>
    <row r="11" spans="1:13" x14ac:dyDescent="0.2">
      <c r="A11" s="48"/>
      <c r="B11" s="48"/>
      <c r="C11" s="48"/>
      <c r="D11" s="48"/>
      <c r="E11" s="48"/>
      <c r="F11" s="48"/>
      <c r="G11" s="48"/>
      <c r="H11" s="48"/>
      <c r="I11" s="48"/>
      <c r="J11" s="48"/>
      <c r="K11" s="48"/>
      <c r="L11" s="48"/>
      <c r="M11" s="48"/>
    </row>
    <row r="12" spans="1:13" ht="13.5" thickBot="1" x14ac:dyDescent="0.25">
      <c r="A12" s="48"/>
      <c r="B12" s="48"/>
      <c r="C12" s="48"/>
      <c r="D12" s="48"/>
      <c r="E12" s="48"/>
      <c r="F12" s="48"/>
      <c r="G12" s="48"/>
      <c r="H12" s="48"/>
      <c r="I12" s="48"/>
      <c r="J12" s="48"/>
      <c r="K12" s="48"/>
      <c r="L12" s="48"/>
      <c r="M12" s="48"/>
    </row>
    <row r="13" spans="1:13" ht="19.5" thickBot="1" x14ac:dyDescent="0.25">
      <c r="A13" s="513" t="s">
        <v>152</v>
      </c>
      <c r="B13" s="514"/>
      <c r="C13" s="514"/>
      <c r="D13" s="514"/>
      <c r="E13" s="514"/>
      <c r="F13" s="514"/>
      <c r="G13" s="514"/>
      <c r="H13" s="514"/>
      <c r="I13" s="514"/>
      <c r="J13" s="514"/>
      <c r="K13" s="514"/>
      <c r="L13" s="514"/>
      <c r="M13" s="515"/>
    </row>
    <row r="14" spans="1:13" x14ac:dyDescent="0.2">
      <c r="A14" s="516" t="s">
        <v>153</v>
      </c>
      <c r="B14" s="518" t="s">
        <v>117</v>
      </c>
      <c r="C14" s="518" t="s">
        <v>118</v>
      </c>
      <c r="D14" s="518" t="s">
        <v>114</v>
      </c>
      <c r="E14" s="518" t="s">
        <v>119</v>
      </c>
      <c r="F14" s="518" t="s">
        <v>120</v>
      </c>
      <c r="G14" s="518" t="s">
        <v>121</v>
      </c>
      <c r="H14" s="518" t="s">
        <v>122</v>
      </c>
      <c r="I14" s="518" t="s">
        <v>123</v>
      </c>
      <c r="J14" s="518" t="s">
        <v>170</v>
      </c>
      <c r="K14" s="518" t="s">
        <v>124</v>
      </c>
      <c r="L14" s="518" t="s">
        <v>125</v>
      </c>
      <c r="M14" s="520" t="s">
        <v>126</v>
      </c>
    </row>
    <row r="15" spans="1:13" x14ac:dyDescent="0.2">
      <c r="A15" s="517"/>
      <c r="B15" s="519"/>
      <c r="C15" s="519"/>
      <c r="D15" s="519"/>
      <c r="E15" s="519"/>
      <c r="F15" s="519"/>
      <c r="G15" s="519"/>
      <c r="H15" s="519"/>
      <c r="I15" s="519"/>
      <c r="J15" s="519"/>
      <c r="K15" s="519"/>
      <c r="L15" s="519"/>
      <c r="M15" s="521"/>
    </row>
    <row r="16" spans="1:13" x14ac:dyDescent="0.2">
      <c r="A16" s="522" t="s">
        <v>154</v>
      </c>
      <c r="B16" s="519"/>
      <c r="C16" s="519"/>
      <c r="D16" s="519"/>
      <c r="E16" s="519"/>
      <c r="F16" s="519"/>
      <c r="G16" s="519"/>
      <c r="H16" s="519"/>
      <c r="I16" s="519"/>
      <c r="J16" s="519"/>
      <c r="K16" s="519"/>
      <c r="L16" s="519"/>
      <c r="M16" s="521"/>
    </row>
    <row r="17" spans="1:13" x14ac:dyDescent="0.2">
      <c r="A17" s="522" t="s">
        <v>155</v>
      </c>
      <c r="B17" s="519"/>
      <c r="C17" s="519"/>
      <c r="D17" s="519"/>
      <c r="E17" s="519"/>
      <c r="F17" s="519"/>
      <c r="G17" s="519"/>
      <c r="H17" s="519"/>
      <c r="I17" s="519"/>
      <c r="J17" s="519"/>
      <c r="K17" s="519"/>
      <c r="L17" s="519"/>
      <c r="M17" s="521"/>
    </row>
    <row r="18" spans="1:13" ht="41.25" customHeight="1" thickBot="1" x14ac:dyDescent="0.25">
      <c r="A18" s="94" t="s">
        <v>138</v>
      </c>
      <c r="B18" s="90" t="s">
        <v>156</v>
      </c>
      <c r="C18" s="90" t="s">
        <v>156</v>
      </c>
      <c r="D18" s="90" t="s">
        <v>354</v>
      </c>
      <c r="E18" s="90" t="s">
        <v>355</v>
      </c>
      <c r="F18" s="90" t="s">
        <v>356</v>
      </c>
      <c r="G18" s="90" t="s">
        <v>357</v>
      </c>
      <c r="H18" s="90" t="s">
        <v>354</v>
      </c>
      <c r="I18" s="90" t="s">
        <v>354</v>
      </c>
      <c r="J18" s="89" t="s">
        <v>358</v>
      </c>
      <c r="K18" s="89" t="s">
        <v>158</v>
      </c>
      <c r="L18" s="90" t="s">
        <v>156</v>
      </c>
      <c r="M18" s="90" t="s">
        <v>355</v>
      </c>
    </row>
    <row r="19" spans="1:13" ht="44.25" customHeight="1" thickBot="1" x14ac:dyDescent="0.25">
      <c r="A19" s="98" t="s">
        <v>359</v>
      </c>
      <c r="B19" s="90" t="s">
        <v>360</v>
      </c>
      <c r="C19" s="90" t="s">
        <v>159</v>
      </c>
      <c r="D19" s="90" t="s">
        <v>361</v>
      </c>
      <c r="E19" s="90" t="s">
        <v>362</v>
      </c>
      <c r="F19" s="90" t="s">
        <v>157</v>
      </c>
      <c r="G19" s="90" t="s">
        <v>363</v>
      </c>
      <c r="H19" s="90" t="s">
        <v>361</v>
      </c>
      <c r="I19" s="90" t="s">
        <v>361</v>
      </c>
      <c r="J19" s="89" t="s">
        <v>364</v>
      </c>
      <c r="K19" s="89"/>
      <c r="L19" s="90" t="s">
        <v>159</v>
      </c>
      <c r="M19" s="90" t="s">
        <v>362</v>
      </c>
    </row>
    <row r="20" spans="1:13" ht="48" customHeight="1" thickBot="1" x14ac:dyDescent="0.25">
      <c r="A20" s="101" t="s">
        <v>113</v>
      </c>
      <c r="B20" s="90" t="s">
        <v>365</v>
      </c>
      <c r="C20" s="90" t="s">
        <v>163</v>
      </c>
      <c r="D20" s="90" t="s">
        <v>160</v>
      </c>
      <c r="E20" s="90" t="s">
        <v>366</v>
      </c>
      <c r="F20" s="90" t="s">
        <v>161</v>
      </c>
      <c r="G20" s="90" t="s">
        <v>367</v>
      </c>
      <c r="H20" s="90" t="s">
        <v>160</v>
      </c>
      <c r="I20" s="90" t="s">
        <v>160</v>
      </c>
      <c r="J20" s="89" t="s">
        <v>368</v>
      </c>
      <c r="K20" s="89" t="s">
        <v>162</v>
      </c>
      <c r="L20" s="90" t="s">
        <v>163</v>
      </c>
      <c r="M20" s="90" t="s">
        <v>366</v>
      </c>
    </row>
    <row r="21" spans="1:13" ht="43.5" customHeight="1" thickBot="1" x14ac:dyDescent="0.25">
      <c r="A21" s="102" t="s">
        <v>281</v>
      </c>
      <c r="B21" s="90" t="s">
        <v>369</v>
      </c>
      <c r="C21" s="90" t="s">
        <v>369</v>
      </c>
      <c r="D21" s="90" t="s">
        <v>164</v>
      </c>
      <c r="E21" s="90" t="s">
        <v>370</v>
      </c>
      <c r="F21" s="90" t="s">
        <v>371</v>
      </c>
      <c r="G21" s="90" t="s">
        <v>367</v>
      </c>
      <c r="H21" s="90" t="s">
        <v>164</v>
      </c>
      <c r="I21" s="90" t="s">
        <v>164</v>
      </c>
      <c r="J21" s="89" t="s">
        <v>372</v>
      </c>
      <c r="K21" s="89"/>
      <c r="L21" s="90" t="s">
        <v>369</v>
      </c>
      <c r="M21" s="90" t="s">
        <v>370</v>
      </c>
    </row>
    <row r="22" spans="1:13" ht="51.75" customHeight="1" thickBot="1" x14ac:dyDescent="0.25">
      <c r="A22" s="51" t="s">
        <v>146</v>
      </c>
      <c r="B22" s="91" t="s">
        <v>373</v>
      </c>
      <c r="C22" s="91" t="s">
        <v>373</v>
      </c>
      <c r="D22" s="91" t="s">
        <v>373</v>
      </c>
      <c r="E22" s="91" t="s">
        <v>374</v>
      </c>
      <c r="F22" s="91" t="s">
        <v>373</v>
      </c>
      <c r="G22" s="91" t="s">
        <v>375</v>
      </c>
      <c r="H22" s="91" t="s">
        <v>373</v>
      </c>
      <c r="I22" s="91" t="s">
        <v>373</v>
      </c>
      <c r="J22" s="91" t="s">
        <v>376</v>
      </c>
      <c r="K22" s="91" t="s">
        <v>373</v>
      </c>
      <c r="L22" s="91" t="s">
        <v>373</v>
      </c>
      <c r="M22" s="91" t="s">
        <v>374</v>
      </c>
    </row>
  </sheetData>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86</vt:i4>
      </vt:variant>
    </vt:vector>
  </HeadingPairs>
  <TitlesOfParts>
    <vt:vector size="91" baseType="lpstr">
      <vt:lpstr>01-Mapa de riesgo</vt:lpstr>
      <vt:lpstr>02-Plan Contingencia</vt:lpstr>
      <vt:lpstr>03-Seguimiento</vt:lpstr>
      <vt:lpstr>INSTRUCTIVO</vt:lpstr>
      <vt:lpstr>ESCALA</vt:lpstr>
      <vt:lpstr>ACCION</vt:lpstr>
      <vt:lpstr>ADMINISTRACIÓN_INSTITUCIONAL</vt:lpstr>
      <vt:lpstr>ADMISIONES_REGISTRO_CONTROL_ACADÉMICO</vt:lpstr>
      <vt:lpstr>ALIANZAS_ESTRATÉGICAS</vt:lpstr>
      <vt:lpstr>Ambiental</vt:lpstr>
      <vt:lpstr>APROBADO</vt:lpstr>
      <vt:lpstr>ASEGURAMIENTO_DE_LA_CALIDAD_INSTITUCIONAL</vt:lpstr>
      <vt:lpstr>BIBLIOTECA_E_INFORMACIÓN_CIENTIFICA</vt:lpstr>
      <vt:lpstr>BIENESTAR_INSTITUCIONAL</vt:lpstr>
      <vt:lpstr>COBERTURA_CON_CALIDAD</vt:lpstr>
      <vt:lpstr>COMUNICACIONES</vt:lpstr>
      <vt:lpstr>Contable</vt:lpstr>
      <vt:lpstr>CONTROL_INTERNO</vt:lpstr>
      <vt:lpstr>CONTROL_INTERNO_DISCIPLINARIO</vt:lpstr>
      <vt:lpstr>CONTROL_SEGUIMIENTO</vt:lpstr>
      <vt:lpstr>Corrupción</vt:lpstr>
      <vt:lpstr>Cumplimiento</vt:lpstr>
      <vt:lpstr>CUMPLIMIENTO_PARCIAL</vt:lpstr>
      <vt:lpstr>CUMPLIMIENTO_TOTAL</vt:lpstr>
      <vt:lpstr>CUMPLIMIENTOS</vt:lpstr>
      <vt:lpstr>Derechos_Humanos</vt:lpstr>
      <vt:lpstr>DIRECCIONAMIENTO_INSTITUCIONAL</vt:lpstr>
      <vt:lpstr>DOCENCIA</vt:lpstr>
      <vt:lpstr>EGRESADOS</vt:lpstr>
      <vt:lpstr>Estratégico</vt:lpstr>
      <vt:lpstr>EXTENSIÓN_PROYECCIÓN_SOCIAL</vt:lpstr>
      <vt:lpstr>EXTERNO</vt:lpstr>
      <vt:lpstr>FACTOR</vt:lpstr>
      <vt:lpstr>FACULTAD_BELLAS_ARTES_HUMANIDADES</vt:lpstr>
      <vt:lpstr>FACULTAD_CIENCIAS_AGRARIAS_AGROINDUSTRIA</vt:lpstr>
      <vt:lpstr>FACULTAD_CIENCIAS_AMBIENTALES</vt:lpstr>
      <vt:lpstr>FACULTAD_CIENCIAS_BÁSICAS</vt:lpstr>
      <vt:lpstr>FACULTAD_CIENCIAS_DE_LA_EDUCACIÓN</vt:lpstr>
      <vt:lpstr>FACULTAD_CIENCIAS_DE_LA_SALUD</vt:lpstr>
      <vt:lpstr>FACULTAD_INGENIERÍA_INDUSTRIAL</vt:lpstr>
      <vt:lpstr>FACULTAD_INGENIERÍA_MECÁNICA</vt:lpstr>
      <vt:lpstr>FACULTAD_INGENIERÍAS</vt:lpstr>
      <vt:lpstr>Financiero</vt:lpstr>
      <vt:lpstr>GESTIÓN_DE_DOCUMENTOS</vt:lpstr>
      <vt:lpstr>GESTIÓN_DE_SERVICIOS_INSTITUCIONALES</vt:lpstr>
      <vt:lpstr>GESTIÓN_DE_TALENTO_HUMANO</vt:lpstr>
      <vt:lpstr>GESTIÓN_DE_TECNOLOGÍAS_INFORMÁTICAS_SISTEMAS_DE_INFORMACIÓN</vt:lpstr>
      <vt:lpstr>GESTIÓN_FINANCIERA</vt:lpstr>
      <vt:lpstr>GRAVE</vt:lpstr>
      <vt:lpstr>GRUPO_INVESTIGACIÓN_AGUAS_SANEAMIENTO</vt:lpstr>
      <vt:lpstr>Imagen</vt:lpstr>
      <vt:lpstr>IMPACTO_REGIONAL</vt:lpstr>
      <vt:lpstr>IMPACTO_REGIONAL_</vt:lpstr>
      <vt:lpstr>Información</vt:lpstr>
      <vt:lpstr>INTERNACIONALIZACIÓN</vt:lpstr>
      <vt:lpstr>INTERNO</vt:lpstr>
      <vt:lpstr>INVESTIGACIÓN_E_INNOVACIÓN</vt:lpstr>
      <vt:lpstr>INVESTIGACIÓN_INNOVACIÓN_EXTENSIÓN</vt:lpstr>
      <vt:lpstr>JURIDICA</vt:lpstr>
      <vt:lpstr>LABORATORIO_AGUAS_ALIMENTOS</vt:lpstr>
      <vt:lpstr>LABORATORIO_DE_METROOLOGIA_DE_VARIABLES_ELECTRICAS</vt:lpstr>
      <vt:lpstr>LABORATORIO_ENSAYOS_NO_DESTRUCTIVOS_DESTRUCTIVOS</vt:lpstr>
      <vt:lpstr>LABORATORIO_ENSAYOS_PARA_EQUIPO_DE_AIRE_ACONDICIONADO</vt:lpstr>
      <vt:lpstr>LABORATORIO_GENÉTICA_MÉDICA</vt:lpstr>
      <vt:lpstr>LABORATORIO_QUÍMICA_AMBIENTAL</vt:lpstr>
      <vt:lpstr>LEVE</vt:lpstr>
      <vt:lpstr>MAPA</vt:lpstr>
      <vt:lpstr>MODERADO</vt:lpstr>
      <vt:lpstr>NO_CUMPLIDA</vt:lpstr>
      <vt:lpstr>Operacional</vt:lpstr>
      <vt:lpstr>ORGANISMO_CERTIFICADOR_DE_SISTEMAS_DE_GESTIÓN_QLCT</vt:lpstr>
      <vt:lpstr>PDI</vt:lpstr>
      <vt:lpstr>PLANEACIÓN</vt:lpstr>
      <vt:lpstr>PROBABILIDAD</vt:lpstr>
      <vt:lpstr>PROCESOS</vt:lpstr>
      <vt:lpstr>RECTORÍA</vt:lpstr>
      <vt:lpstr>RECURSOS_INFORMÁTICOS_EDUCATIVOS</vt:lpstr>
      <vt:lpstr>RELACIONES_INTERNACIONALES</vt:lpstr>
      <vt:lpstr>RESPONSABLES_PDI</vt:lpstr>
      <vt:lpstr>SECRETARIA_GENERAL</vt:lpstr>
      <vt:lpstr>Seguridad_y_Salud_en_el_trabajo</vt:lpstr>
      <vt:lpstr>SISTEMA_INTEGRAL_DE_GESTIÓN</vt:lpstr>
      <vt:lpstr>Tecnológico</vt:lpstr>
      <vt:lpstr>TIPO</vt:lpstr>
      <vt:lpstr>'01-Mapa de riesgo'!Títulos_a_imprimir</vt:lpstr>
      <vt:lpstr>'02-Plan Contingencia'!Títulos_a_imprimir</vt:lpstr>
      <vt:lpstr>UNIVIRTUAL</vt:lpstr>
      <vt:lpstr>VICERRECTORÍA_ACADÉMICA</vt:lpstr>
      <vt:lpstr>VICERRECTORIA_ADMINISTRATIVA_FINANCIERA</vt:lpstr>
      <vt:lpstr>VICERRECTORÍA_DE_RESPONSABILIDAD_SOCIAL_BIENESTAR_UNIVERSITARIO</vt:lpstr>
      <vt:lpstr>VICERRECTORÍA_INVESTIGACIÓN_INNOVACIÓN_EXTENSIÓN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2012-06-15T13:28:45Z</cp:lastPrinted>
  <dcterms:created xsi:type="dcterms:W3CDTF">2006-09-13T22:30:50Z</dcterms:created>
  <dcterms:modified xsi:type="dcterms:W3CDTF">2019-09-30T13:22:06Z</dcterms:modified>
</cp:coreProperties>
</file>