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 UTP\Documents\Monitoria 2019\Seguimiento de Riesgos por PROCESOS\"/>
    </mc:Choice>
  </mc:AlternateContent>
  <bookViews>
    <workbookView xWindow="0" yWindow="0" windowWidth="28800" windowHeight="12045" activeTab="2"/>
  </bookViews>
  <sheets>
    <sheet name="01-Mapa de riesgo" sheetId="4" r:id="rId1"/>
    <sheet name="02-Plan Contingencia" sheetId="8" r:id="rId2"/>
    <sheet name="03-Seguimiento" sheetId="9" r:id="rId3"/>
    <sheet name="INSTRUCTIVO" sheetId="10" r:id="rId4"/>
    <sheet name="ESCALA" sheetId="11" r:id="rId5"/>
  </sheets>
  <externalReferences>
    <externalReference r:id="rId6"/>
  </externalReferences>
  <definedNames>
    <definedName name="_xlnm._FilterDatabase" localSheetId="0" hidden="1">'01-Mapa de riesgo'!$F$1:$AC$26</definedName>
    <definedName name="ACCION">'01-Mapa de riesgo'!$Q$1048459:$Q$1048461</definedName>
    <definedName name="ADMINISTRACIÓN_INSTITUCIONAL">'01-Mapa de riesgo'!$AE$1048441:$AE$1048462</definedName>
    <definedName name="ADMISIONES_REGISTRO_CONTROL_ACADÉMICO">'01-Mapa de riesgo'!$U$1048451</definedName>
    <definedName name="ALIANZAS_ESTRATÉGICAS">'01-Mapa de riesgo'!$Z$1048435</definedName>
    <definedName name="Ambiental">'01-Mapa de riesgo'!$M$1048473:$M$1048477</definedName>
    <definedName name="APROBADO">'01-Mapa de riesgo'!$V$1048475:$V$1048476</definedName>
    <definedName name="ASEGURAMIENTO_DE_LA_CALIDAD_INSTITUCIONAL">'01-Mapa de riesgo'!$Y$1048447:$Y$1048449</definedName>
    <definedName name="BIBLIOTECA_E_INFORMACIÓN_CIENTIFICA">'01-Mapa de riesgo'!$U$1048453</definedName>
    <definedName name="BIENESTAR_INSTITUCIONAL">'01-Mapa de riesgo'!$AF$1048441:$AF$1048454</definedName>
    <definedName name="COBERTURA_CON_CALIDAD">'01-Mapa de riesgo'!$Y$1048433</definedName>
    <definedName name="COMUNICACIONES">'01-Mapa de riesgo'!$U$1048436</definedName>
    <definedName name="Contable">'01-Mapa de riesgo'!$N$1048473:$N$1048477</definedName>
    <definedName name="CONTROL_INTERNO">'01-Mapa de riesgo'!$U$1048450</definedName>
    <definedName name="CONTROL_INTERNO_DISCIPLINARIO">'01-Mapa de riesgo'!$U$1048434</definedName>
    <definedName name="CONTROL_SEGUIMIENTO">'01-Mapa de riesgo'!$Y$1048451:$Y$1048457</definedName>
    <definedName name="Corrupción">'01-Mapa de riesgo'!$K$1048473:$K$1048475</definedName>
    <definedName name="Cumplimiento">'01-Mapa de riesgo'!$K$1048460:$K$1048464</definedName>
    <definedName name="CUMPLIMIENTO_PARCIAL">'03-Seguimiento'!$X$1048482</definedName>
    <definedName name="CUMPLIMIENTO_TOTAL">'03-Seguimiento'!$W$1048482:$W$1048483</definedName>
    <definedName name="CUMPLIMIENTOS">'03-Seguimiento'!$V$1048481</definedName>
    <definedName name="DEMAS">'01-Mapa de riesgo'!#REF!</definedName>
    <definedName name="Derechos_Humanos">'01-Mapa de riesgo'!$O$1048475:$O$1048477</definedName>
    <definedName name="DIRECCIONAMIENTO_INSTITUCIONAL">'01-Mapa de riesgo'!$Y$1048441:$Y$1048445</definedName>
    <definedName name="DOCENCIA">'01-Mapa de riesgo'!$Z$1048441:$Z$1048456</definedName>
    <definedName name="EGRESADOS">'01-Mapa de riesgo'!$AG$1048441:$AG$1048451</definedName>
    <definedName name="Estratégico">'01-Mapa de riesgo'!$L$1048459:$L$1048463</definedName>
    <definedName name="EXTENSIÓN_PROYECCIÓN_SOCIAL">'01-Mapa de riesgo'!$AC$1048441:$AC$1048460</definedName>
    <definedName name="EXTERNO">'01-Mapa de riesgo'!$D$1048457:$D$1048462</definedName>
    <definedName name="FACTOR">'01-Mapa de riesgo'!$B$1048457:$B$1048458</definedName>
    <definedName name="FACULTAD_BELLAS_ARTES_HUMANIDADES">'01-Mapa de riesgo'!$U$1048459</definedName>
    <definedName name="FACULTAD_CIENCIAS_AGRARIAS_AGROINDUSTRIA">'01-Mapa de riesgo'!$U$1048460</definedName>
    <definedName name="FACULTAD_CIENCIAS_AMBIENTALES">'01-Mapa de riesgo'!$U$1048461</definedName>
    <definedName name="FACULTAD_CIENCIAS_BÁSICAS">'01-Mapa de riesgo'!$U$1048462</definedName>
    <definedName name="FACULTAD_CIENCIAS_DE_LA_EDUCACIÓN">'01-Mapa de riesgo'!$U$1048463</definedName>
    <definedName name="FACULTAD_CIENCIAS_DE_LA_SALUD">'01-Mapa de riesgo'!$U$1048454</definedName>
    <definedName name="FACULTAD_INGENIERÍA_INDUSTRIAL">'01-Mapa de riesgo'!$U$1048456</definedName>
    <definedName name="FACULTAD_INGENIERÍA_MECÁNICA">'01-Mapa de riesgo'!$U$1048457</definedName>
    <definedName name="FACULTAD_INGENIERÍAS">'01-Mapa de riesgo'!$U$1048455</definedName>
    <definedName name="FACULTAD_TECNOLOGÍA">#REF!</definedName>
    <definedName name="Financiero">'01-Mapa de riesgo'!$N$1048459:$N$1048463</definedName>
    <definedName name="GESTIÓN_DE_DOCUMENTOS">'01-Mapa de riesgo'!$U$1048440</definedName>
    <definedName name="GESTIÓN_DE_SERVICIOS_INSTITUCIONALES">'01-Mapa de riesgo'!$U$1048447</definedName>
    <definedName name="GESTIÓN_DE_TALENTO_HUMANO">'01-Mapa de riesgo'!$U$1048449</definedName>
    <definedName name="GESTIÓN_DE_TECNOLOGÍAS_INFORMÁTICAS_SISTEMAS_DE_INFORMACIÓN">'01-Mapa de riesgo'!$U$1048448</definedName>
    <definedName name="GESTIÓN_FINANCIERA">'01-Mapa de riesgo'!$U$1048446</definedName>
    <definedName name="GRAVE">'01-Mapa de riesgo'!$T$1048459:$T$1048462</definedName>
    <definedName name="GRUPO_INVESTIGACIÓN_AGUAS_SANEAMIENTO">'01-Mapa de riesgo'!$U$1048472</definedName>
    <definedName name="Imagen">'01-Mapa de riesgo'!$L$1048465:$L$1048469</definedName>
    <definedName name="IMPACTO_REGIONAL">'01-Mapa de riesgo'!$Y$1048435</definedName>
    <definedName name="IMPACTO_REGIONAL_">'01-Mapa de riesgo'!$U$1048473</definedName>
    <definedName name="Información">'01-Mapa de riesgo'!$N$1048466:$N$1048470</definedName>
    <definedName name="INTERNACIONALIZACIÓN">'01-Mapa de riesgo'!$AD$1048441:$AD$1048451</definedName>
    <definedName name="INTERNO">'01-Mapa de riesgo'!$C$1048457:$C$1048462</definedName>
    <definedName name="INVESTIGACIÓN_E_INNOVACIÓN">'01-Mapa de riesgo'!$AB$1048441:$AB$1048451</definedName>
    <definedName name="INVESTIGACIÓN_INNOVACIÓN_EXTENSIÓN">'01-Mapa de riesgo'!$Z$1048433</definedName>
    <definedName name="JURIDICA">'01-Mapa de riesgo'!$U$1048435</definedName>
    <definedName name="Laborales">'01-Mapa de riesgo'!#REF!</definedName>
    <definedName name="LABORATORIO_AGUAS_ALIMENTOS">'01-Mapa de riesgo'!$U$1048465</definedName>
    <definedName name="LABORATORIO_DE_METROOLOGIA_DE_VARIABLES_ELECTRICAS">'01-Mapa de riesgo'!$U$1048469</definedName>
    <definedName name="LABORATORIO_ENSAYOS_NO_DESTRUCTIVOS_DESTRUCTIVOS">'01-Mapa de riesgo'!$U$1048466</definedName>
    <definedName name="LABORATORIO_ENSAYOS_PARA_EQUIPO_DE_AIRE_ACONDICIONADO">'01-Mapa de riesgo'!$U$1048467</definedName>
    <definedName name="LABORATORIO_GENÉTICA_MÉDICA">'01-Mapa de riesgo'!$U$1048464</definedName>
    <definedName name="LABORATORIO_QUÍMICA_AMBIENTAL">'01-Mapa de riesgo'!$U$1048471</definedName>
    <definedName name="LEVE">'01-Mapa de riesgo'!$R$1048459</definedName>
    <definedName name="MAPA">'01-Mapa de riesgo'!$A$1048457:$A$1048458</definedName>
    <definedName name="MODERADO">'01-Mapa de riesgo'!$S$1048459:$S$1048461</definedName>
    <definedName name="nnnn">'01-Mapa de riesgo'!#REF!</definedName>
    <definedName name="NO_CUMPLIDA">'01-Mapa de riesgo'!$Y$1048484</definedName>
    <definedName name="OBJETIVOS">'01-Mapa de riesgo'!#REF!</definedName>
    <definedName name="Operacional">'01-Mapa de riesgo'!$M$1048459:$M$1048463</definedName>
    <definedName name="ORGANISMO_CERTIFICADOR_DE_SISTEMAS_DE_GESTIÓN_QLCT">'01-Mapa de riesgo'!$U$1048470</definedName>
    <definedName name="PDI">'01-Mapa de riesgo'!$F$1048469:$F$1048475</definedName>
    <definedName name="PLANEACIÓN">'01-Mapa de riesgo'!$U$1048437</definedName>
    <definedName name="PLANEACIÓN_">#REF!</definedName>
    <definedName name="Presupuestal">'01-Mapa de riesgo'!#REF!</definedName>
    <definedName name="PROBABILIDAD">'01-Mapa de riesgo'!$H$1048459:$H$1048463</definedName>
    <definedName name="PROCESOS">'01-Mapa de riesgo'!$F$1048457:$F$1048466</definedName>
    <definedName name="PROCESOSA">#REF!</definedName>
    <definedName name="RECTORÍA">'01-Mapa de riesgo'!$U$1048433</definedName>
    <definedName name="RECURSOS_INFORMÁTICOS_EDUCATIVOS">'01-Mapa de riesgo'!$U$1048452</definedName>
    <definedName name="RELACIONES_INTERNACIONALES">'01-Mapa de riesgo'!$U$1048438</definedName>
    <definedName name="RELACIONES_INTERNACIONALES_">#REF!</definedName>
    <definedName name="RESPONSABLES_PDI">'01-Mapa de riesgo'!$G$1048469:$G$1048475</definedName>
    <definedName name="SECRETARIA_GENERAL">'01-Mapa de riesgo'!$U$1048439</definedName>
    <definedName name="Seguridad_y_Salud_en_el_trabajo">'01-Mapa de riesgo'!$L$1048473:$L$1048477</definedName>
    <definedName name="SISTEMA_INTEGRAL_DE_GESTIÓN">'01-Mapa de riesgo'!$U$1048468</definedName>
    <definedName name="Tecnología">'01-Mapa de riesgo'!#REF!</definedName>
    <definedName name="Tecnológico">'01-Mapa de riesgo'!$M$1048466:$M$1048470</definedName>
    <definedName name="TIPO">'01-Mapa de riesgo'!$I$1048459:$I$1048470</definedName>
    <definedName name="_xlnm.Print_Titles" localSheetId="0">'01-Mapa de riesgo'!$7:$8</definedName>
    <definedName name="_xlnm.Print_Titles" localSheetId="1">'02-Plan Contingencia'!$7:$8</definedName>
    <definedName name="Transparencia">'01-Mapa de riesgo'!#REF!</definedName>
    <definedName name="UNIDAD">#REF!</definedName>
    <definedName name="UNIVIRTUAL">'01-Mapa de riesgo'!$U$1048442</definedName>
    <definedName name="VICERRECTORÍA_ACADÉMICA">'01-Mapa de riesgo'!$U$1048441</definedName>
    <definedName name="VICERRECTORÍA_ACADÉMICA_">#REF!</definedName>
    <definedName name="VICERRECTORIA_ADMINISTRATIVA_FINANCIERA">'01-Mapa de riesgo'!$U$1048445</definedName>
    <definedName name="VICERRECTORIA_ADMINISTRATIVA_FINANCIERA_">#REF!</definedName>
    <definedName name="VICERRECTORÍA_DE_RESPONSABILIDAD_SOCIAL_BIENESTAR_UNIVERSITARIO">'01-Mapa de riesgo'!$U$1048444</definedName>
    <definedName name="VICERRECTORÍA_DE_RESPONSABILIDAD_SOCIAL_BIENESTAR_UNIVERSITARIO_">#REF!</definedName>
    <definedName name="VICERRECTORÍA_INVESTIGACIÓN_INNOVACIÓN_EXTENSIÓN">'01-Mapa de riesgo'!$U$1048443</definedName>
    <definedName name="VICERRECTORÍA_INVESTIGACIÓN_INNOVACIÓN_EXTENSIÓN_">#REF!</definedName>
  </definedNames>
  <calcPr calcId="162913"/>
</workbook>
</file>

<file path=xl/calcChain.xml><?xml version="1.0" encoding="utf-8"?>
<calcChain xmlns="http://schemas.openxmlformats.org/spreadsheetml/2006/main">
  <c r="D12" i="9" l="1"/>
  <c r="D15" i="9"/>
  <c r="D18" i="9"/>
  <c r="D21" i="9"/>
  <c r="D24" i="9"/>
  <c r="D9" i="9"/>
  <c r="F9" i="8"/>
  <c r="K12" i="4" l="1"/>
  <c r="K15" i="4"/>
  <c r="K18" i="4"/>
  <c r="K21" i="4"/>
  <c r="K24" i="4"/>
  <c r="K9" i="4"/>
  <c r="P26" i="4" l="1"/>
  <c r="P25" i="4"/>
  <c r="P24" i="4"/>
  <c r="Q24" i="4" s="1"/>
  <c r="P23" i="4"/>
  <c r="P22" i="4"/>
  <c r="P21" i="4"/>
  <c r="Q21" i="4" s="1"/>
  <c r="P20" i="4"/>
  <c r="P19" i="4"/>
  <c r="P18" i="4"/>
  <c r="Q18" i="4" s="1"/>
  <c r="P17" i="4"/>
  <c r="P16" i="4"/>
  <c r="P15" i="4"/>
  <c r="Q15" i="4" s="1"/>
  <c r="P14" i="4"/>
  <c r="P13" i="4"/>
  <c r="P12" i="4"/>
  <c r="Q12" i="4" s="1"/>
  <c r="P11" i="4"/>
  <c r="P10" i="4"/>
  <c r="P9" i="4"/>
  <c r="Q9" i="4" s="1"/>
  <c r="T9" i="9" l="1"/>
  <c r="U10" i="9"/>
  <c r="U11" i="9"/>
  <c r="U12" i="9"/>
  <c r="U13" i="9"/>
  <c r="U14" i="9"/>
  <c r="U15" i="9"/>
  <c r="U16" i="9"/>
  <c r="U17" i="9"/>
  <c r="U18" i="9"/>
  <c r="U19" i="9"/>
  <c r="U20" i="9"/>
  <c r="U21" i="9"/>
  <c r="U22" i="9"/>
  <c r="U23" i="9"/>
  <c r="U24" i="9"/>
  <c r="U25" i="9"/>
  <c r="U26" i="9"/>
  <c r="U27" i="9"/>
  <c r="U28" i="9"/>
  <c r="U29" i="9"/>
  <c r="T10" i="9"/>
  <c r="T11" i="9"/>
  <c r="T12" i="9"/>
  <c r="T13" i="9"/>
  <c r="T14" i="9"/>
  <c r="T15" i="9"/>
  <c r="T16" i="9"/>
  <c r="T17" i="9"/>
  <c r="T18" i="9"/>
  <c r="T19" i="9"/>
  <c r="T20" i="9"/>
  <c r="T21" i="9"/>
  <c r="T22" i="9"/>
  <c r="T23" i="9"/>
  <c r="T24" i="9"/>
  <c r="T25" i="9"/>
  <c r="T26" i="9"/>
  <c r="T27" i="9"/>
  <c r="T28" i="9"/>
  <c r="T29" i="9"/>
  <c r="S10" i="9"/>
  <c r="S11" i="9"/>
  <c r="S12" i="9"/>
  <c r="S13" i="9"/>
  <c r="S14" i="9"/>
  <c r="S15" i="9"/>
  <c r="S16" i="9"/>
  <c r="S17" i="9"/>
  <c r="S18" i="9"/>
  <c r="S19" i="9"/>
  <c r="S20" i="9"/>
  <c r="S21" i="9"/>
  <c r="S22" i="9"/>
  <c r="S23" i="9"/>
  <c r="S24" i="9"/>
  <c r="S25" i="9"/>
  <c r="S26" i="9"/>
  <c r="S27" i="9"/>
  <c r="S28" i="9"/>
  <c r="S29" i="9"/>
  <c r="P10" i="9"/>
  <c r="P11" i="9"/>
  <c r="P12" i="9"/>
  <c r="P13" i="9"/>
  <c r="P14" i="9"/>
  <c r="P15" i="9"/>
  <c r="P16" i="9"/>
  <c r="P17" i="9"/>
  <c r="P18" i="9"/>
  <c r="P19" i="9"/>
  <c r="P20" i="9"/>
  <c r="P21" i="9"/>
  <c r="P22" i="9"/>
  <c r="P23" i="9"/>
  <c r="P24" i="9"/>
  <c r="P25" i="9"/>
  <c r="P26" i="9"/>
  <c r="P27" i="9"/>
  <c r="P28" i="9"/>
  <c r="P29" i="9"/>
  <c r="O10" i="9"/>
  <c r="O11" i="9"/>
  <c r="O12" i="9"/>
  <c r="O13" i="9"/>
  <c r="O14" i="9"/>
  <c r="O15" i="9"/>
  <c r="O16" i="9"/>
  <c r="O17" i="9"/>
  <c r="O18" i="9"/>
  <c r="O19" i="9"/>
  <c r="O20" i="9"/>
  <c r="O21" i="9"/>
  <c r="O22" i="9"/>
  <c r="O23" i="9"/>
  <c r="O24" i="9"/>
  <c r="O25" i="9"/>
  <c r="O26" i="9"/>
  <c r="O27" i="9"/>
  <c r="O28" i="9"/>
  <c r="O29" i="9"/>
  <c r="N10" i="9"/>
  <c r="N11" i="9"/>
  <c r="N12" i="9"/>
  <c r="N13" i="9"/>
  <c r="N14" i="9"/>
  <c r="N15" i="9"/>
  <c r="N16" i="9"/>
  <c r="N17" i="9"/>
  <c r="N18" i="9"/>
  <c r="N19" i="9"/>
  <c r="N20" i="9"/>
  <c r="N21" i="9"/>
  <c r="N22" i="9"/>
  <c r="N23" i="9"/>
  <c r="N24" i="9"/>
  <c r="N25" i="9"/>
  <c r="N26" i="9"/>
  <c r="N27" i="9"/>
  <c r="N28" i="9"/>
  <c r="N29" i="9"/>
  <c r="K12" i="9"/>
  <c r="K15" i="9"/>
  <c r="K18" i="9"/>
  <c r="K21" i="9"/>
  <c r="K24" i="9"/>
  <c r="K27" i="9"/>
  <c r="I12" i="9"/>
  <c r="I13" i="9"/>
  <c r="I14" i="9"/>
  <c r="I15" i="9"/>
  <c r="I16" i="9"/>
  <c r="I17" i="9"/>
  <c r="I18" i="9"/>
  <c r="I19" i="9"/>
  <c r="I20" i="9"/>
  <c r="I21" i="9"/>
  <c r="I22" i="9"/>
  <c r="I23" i="9"/>
  <c r="I24" i="9"/>
  <c r="I25" i="9"/>
  <c r="I26" i="9"/>
  <c r="I27" i="9"/>
  <c r="I28" i="9"/>
  <c r="I29" i="9"/>
  <c r="G12" i="9"/>
  <c r="G15" i="9"/>
  <c r="G18" i="9"/>
  <c r="G21" i="9"/>
  <c r="G24" i="9"/>
  <c r="G27" i="9"/>
  <c r="F10" i="9"/>
  <c r="F11" i="9"/>
  <c r="F12" i="9"/>
  <c r="F13" i="9"/>
  <c r="F14" i="9"/>
  <c r="F15" i="9"/>
  <c r="F16" i="9"/>
  <c r="F17" i="9"/>
  <c r="F18" i="9"/>
  <c r="F19" i="9"/>
  <c r="F20" i="9"/>
  <c r="F21" i="9"/>
  <c r="F22" i="9"/>
  <c r="F23" i="9"/>
  <c r="F24" i="9"/>
  <c r="F25" i="9"/>
  <c r="F26" i="9"/>
  <c r="F27" i="9"/>
  <c r="F28" i="9"/>
  <c r="F29" i="9"/>
  <c r="E12" i="9"/>
  <c r="E15" i="9"/>
  <c r="E18" i="9"/>
  <c r="E21" i="9"/>
  <c r="E24" i="9"/>
  <c r="E27" i="9"/>
  <c r="D27" i="9"/>
  <c r="C12" i="9"/>
  <c r="C15" i="9"/>
  <c r="C18" i="9"/>
  <c r="C21" i="9"/>
  <c r="C24" i="9"/>
  <c r="C27" i="9"/>
  <c r="U9" i="9"/>
  <c r="S9" i="9"/>
  <c r="P9" i="9"/>
  <c r="O9" i="9"/>
  <c r="N9" i="9"/>
  <c r="K9" i="9"/>
  <c r="I10" i="9"/>
  <c r="I11" i="9"/>
  <c r="I9" i="9"/>
  <c r="G9" i="9" l="1"/>
  <c r="F9" i="9"/>
  <c r="E9" i="9"/>
  <c r="C9" i="9"/>
  <c r="B15" i="9"/>
  <c r="B18" i="9"/>
  <c r="B21" i="9"/>
  <c r="B24" i="9"/>
  <c r="B27" i="9"/>
  <c r="B12" i="9"/>
  <c r="B9" i="9"/>
  <c r="P29" i="4" l="1"/>
  <c r="P28" i="4"/>
  <c r="P27" i="4"/>
  <c r="Q27" i="4" s="1"/>
  <c r="F5" i="9" l="1"/>
  <c r="E6" i="9"/>
  <c r="A6" i="9"/>
  <c r="R5" i="9"/>
  <c r="E5" i="9"/>
  <c r="C5" i="9"/>
  <c r="A5" i="9"/>
  <c r="J27" i="8" l="1"/>
  <c r="J28" i="8"/>
  <c r="J29" i="8"/>
  <c r="H27" i="8"/>
  <c r="G27" i="8"/>
  <c r="F27" i="8"/>
  <c r="E27" i="8"/>
  <c r="D27" i="8"/>
  <c r="D28" i="8"/>
  <c r="D29" i="8"/>
  <c r="C27" i="8"/>
  <c r="C28" i="8"/>
  <c r="C29" i="8"/>
  <c r="B27" i="8"/>
  <c r="M12" i="4"/>
  <c r="N12" i="4" s="1"/>
  <c r="U12" i="4" s="1"/>
  <c r="V12" i="4" s="1"/>
  <c r="M15" i="4"/>
  <c r="N15" i="4" s="1"/>
  <c r="U15" i="4" s="1"/>
  <c r="V15" i="4" s="1"/>
  <c r="M18" i="4"/>
  <c r="M21" i="4"/>
  <c r="N21" i="4" s="1"/>
  <c r="U21" i="4" s="1"/>
  <c r="V21" i="4" s="1"/>
  <c r="M24" i="4"/>
  <c r="N24" i="4" s="1"/>
  <c r="U24" i="4" s="1"/>
  <c r="V24" i="4" s="1"/>
  <c r="M27" i="4"/>
  <c r="N27" i="4" s="1"/>
  <c r="U27" i="4" s="1"/>
  <c r="V27" i="4" s="1"/>
  <c r="M9" i="4"/>
  <c r="C10" i="8"/>
  <c r="C11" i="8"/>
  <c r="C12" i="8"/>
  <c r="C13" i="8"/>
  <c r="C14" i="8"/>
  <c r="C15" i="8"/>
  <c r="C16" i="8"/>
  <c r="C17" i="8"/>
  <c r="C18" i="8"/>
  <c r="C19" i="8"/>
  <c r="C20" i="8"/>
  <c r="C21" i="8"/>
  <c r="C22" i="8"/>
  <c r="C23" i="8"/>
  <c r="C24" i="8"/>
  <c r="C25" i="8"/>
  <c r="C26" i="8"/>
  <c r="C9" i="8"/>
  <c r="B12" i="8"/>
  <c r="B15" i="8"/>
  <c r="B18" i="8"/>
  <c r="B21" i="8"/>
  <c r="B24" i="8"/>
  <c r="B9" i="8"/>
  <c r="E12" i="8"/>
  <c r="E15" i="8"/>
  <c r="E18" i="8"/>
  <c r="E21" i="8"/>
  <c r="E24" i="8"/>
  <c r="D10" i="8"/>
  <c r="D11" i="8"/>
  <c r="D12" i="8"/>
  <c r="D13" i="8"/>
  <c r="D14" i="8"/>
  <c r="D15" i="8"/>
  <c r="D16" i="8"/>
  <c r="D17" i="8"/>
  <c r="D18" i="8"/>
  <c r="D19" i="8"/>
  <c r="D20" i="8"/>
  <c r="D21" i="8"/>
  <c r="D22" i="8"/>
  <c r="D23" i="8"/>
  <c r="D24" i="8"/>
  <c r="D25" i="8"/>
  <c r="D26" i="8"/>
  <c r="D9" i="8"/>
  <c r="E9" i="8"/>
  <c r="Q5" i="8"/>
  <c r="H6" i="4"/>
  <c r="J6" i="8" s="1"/>
  <c r="P5" i="8"/>
  <c r="J5" i="8"/>
  <c r="G5" i="8"/>
  <c r="F5" i="8"/>
  <c r="AC1048460" i="4"/>
  <c r="AC1048459" i="4"/>
  <c r="AC1048458" i="4"/>
  <c r="AC1048457" i="4"/>
  <c r="AC1048456" i="4"/>
  <c r="AC1048455" i="4"/>
  <c r="AC1048454" i="4"/>
  <c r="AC1048453" i="4"/>
  <c r="AG1048451" i="4"/>
  <c r="AG1048450" i="4"/>
  <c r="AG1048449" i="4"/>
  <c r="AG1048448" i="4"/>
  <c r="AG1048447" i="4"/>
  <c r="AG1048446" i="4"/>
  <c r="AG1048445" i="4"/>
  <c r="AG1048444" i="4"/>
  <c r="AG1048443" i="4"/>
  <c r="AG1048442" i="4"/>
  <c r="AF1048454" i="4"/>
  <c r="AF1048453" i="4"/>
  <c r="AF1048452" i="4"/>
  <c r="AF1048451" i="4"/>
  <c r="AF1048450" i="4"/>
  <c r="AF1048449" i="4"/>
  <c r="AF1048448" i="4"/>
  <c r="AF1048447" i="4"/>
  <c r="AF1048446" i="4"/>
  <c r="AF1048445" i="4"/>
  <c r="AE1048462" i="4"/>
  <c r="AE1048461" i="4"/>
  <c r="AE1048460" i="4"/>
  <c r="AE1048459" i="4"/>
  <c r="AE1048458" i="4"/>
  <c r="AE1048457" i="4"/>
  <c r="AE1048456" i="4"/>
  <c r="AE1048455" i="4"/>
  <c r="AE1048454" i="4"/>
  <c r="AE1048453" i="4"/>
  <c r="AD1048451" i="4"/>
  <c r="AD1048450" i="4"/>
  <c r="AD1048449" i="4"/>
  <c r="AD1048448" i="4"/>
  <c r="AD1048447" i="4"/>
  <c r="AD1048446" i="4"/>
  <c r="AD1048445" i="4"/>
  <c r="AD1048444" i="4"/>
  <c r="AD1048443" i="4"/>
  <c r="AD1048442" i="4"/>
  <c r="AC1048452" i="4"/>
  <c r="AC1048451" i="4"/>
  <c r="AC1048450" i="4"/>
  <c r="AC1048449" i="4"/>
  <c r="AC1048448" i="4"/>
  <c r="AC1048447" i="4"/>
  <c r="AC1048446" i="4"/>
  <c r="AC1048445" i="4"/>
  <c r="AC1048444" i="4"/>
  <c r="AC1048443" i="4"/>
  <c r="AB1048451" i="4"/>
  <c r="AB1048450" i="4"/>
  <c r="AB1048449" i="4"/>
  <c r="AB1048448" i="4"/>
  <c r="AB1048447" i="4"/>
  <c r="AB1048446" i="4"/>
  <c r="AB1048445" i="4"/>
  <c r="AB1048444" i="4"/>
  <c r="AB1048443" i="4"/>
  <c r="AB1048442" i="4"/>
  <c r="Z1048450" i="4"/>
  <c r="Z1048455" i="4"/>
  <c r="Z1048449" i="4"/>
  <c r="Z1048456" i="4"/>
  <c r="Z1048447" i="4"/>
  <c r="Z1048451" i="4"/>
  <c r="Z1048453" i="4"/>
  <c r="Z1048452" i="4"/>
  <c r="Z1048454" i="4"/>
  <c r="Z1048448" i="4"/>
  <c r="Y1048449" i="4"/>
  <c r="Y1048448" i="4"/>
  <c r="Y1048447" i="4"/>
  <c r="Z1048446" i="4"/>
  <c r="AE1048452" i="4"/>
  <c r="Y1048457" i="4"/>
  <c r="Z1048445" i="4"/>
  <c r="Y1048456" i="4"/>
  <c r="AE1048451" i="4"/>
  <c r="Z1048444" i="4"/>
  <c r="AE1048450" i="4"/>
  <c r="Y1048455" i="4"/>
  <c r="AE1048449" i="4"/>
  <c r="Y1048454" i="4"/>
  <c r="AE1048448" i="4"/>
  <c r="AF1048444" i="4"/>
  <c r="AE1048447" i="4"/>
  <c r="Y1048453" i="4"/>
  <c r="Y1048452" i="4"/>
  <c r="AD1048441" i="4"/>
  <c r="AE1048446" i="4"/>
  <c r="Y1048445" i="4"/>
  <c r="AE1048445" i="4"/>
  <c r="AF1048443" i="4"/>
  <c r="Z1048443" i="4"/>
  <c r="AB1048441" i="4"/>
  <c r="AC1048442" i="4"/>
  <c r="Z1048442" i="4"/>
  <c r="AG1048441" i="4"/>
  <c r="AF1048442" i="4"/>
  <c r="Z1048441" i="4"/>
  <c r="Y1048444" i="4"/>
  <c r="Y1048451" i="4"/>
  <c r="AF1048441" i="4"/>
  <c r="AE1048444" i="4"/>
  <c r="AC1048441" i="4"/>
  <c r="Y1048443" i="4"/>
  <c r="AE1048443" i="4"/>
  <c r="AE1048442" i="4"/>
  <c r="AE1048441" i="4"/>
  <c r="Y1048442" i="4"/>
  <c r="Y1048441" i="4"/>
  <c r="Z1048433" i="4"/>
  <c r="Z1048435" i="4"/>
  <c r="Y1048433" i="4"/>
  <c r="J10" i="8"/>
  <c r="J11" i="8"/>
  <c r="J12" i="8"/>
  <c r="J13" i="8"/>
  <c r="J14" i="8"/>
  <c r="J15" i="8"/>
  <c r="J16" i="8"/>
  <c r="J17" i="8"/>
  <c r="J18" i="8"/>
  <c r="J19" i="8"/>
  <c r="J20" i="8"/>
  <c r="J21" i="8"/>
  <c r="J22" i="8"/>
  <c r="J23" i="8"/>
  <c r="J24" i="8"/>
  <c r="J25" i="8"/>
  <c r="J26" i="8"/>
  <c r="H12" i="8"/>
  <c r="H15" i="8"/>
  <c r="H18" i="8"/>
  <c r="H21" i="8"/>
  <c r="H24" i="8"/>
  <c r="G12" i="8"/>
  <c r="G15" i="8"/>
  <c r="G18" i="8"/>
  <c r="G21" i="8"/>
  <c r="G24" i="8"/>
  <c r="F12" i="8"/>
  <c r="F15" i="8"/>
  <c r="F18" i="8"/>
  <c r="F21" i="8"/>
  <c r="F24" i="8"/>
  <c r="H9" i="8"/>
  <c r="G9" i="8"/>
  <c r="A6" i="8"/>
  <c r="A5" i="8"/>
  <c r="J9" i="8"/>
  <c r="I15" i="8" l="1"/>
  <c r="K15" i="8" s="1"/>
  <c r="H15" i="9"/>
  <c r="I24" i="8"/>
  <c r="K24" i="8" s="1"/>
  <c r="H24" i="9"/>
  <c r="I12" i="8"/>
  <c r="K12" i="8" s="1"/>
  <c r="H12" i="9"/>
  <c r="I21" i="8"/>
  <c r="K21" i="8" s="1"/>
  <c r="H21" i="9"/>
  <c r="I27" i="8"/>
  <c r="K27" i="8" s="1"/>
  <c r="H27" i="9"/>
  <c r="N18" i="4"/>
  <c r="U18" i="4" s="1"/>
  <c r="V18" i="4" s="1"/>
  <c r="N9" i="4"/>
  <c r="U9" i="4" s="1"/>
  <c r="V9" i="4" s="1"/>
  <c r="I9" i="8" l="1"/>
  <c r="K9" i="8" s="1"/>
  <c r="H9" i="9"/>
  <c r="I18" i="8"/>
  <c r="K18" i="8" s="1"/>
  <c r="H18" i="9"/>
</calcChain>
</file>

<file path=xl/sharedStrings.xml><?xml version="1.0" encoding="utf-8"?>
<sst xmlns="http://schemas.openxmlformats.org/spreadsheetml/2006/main" count="914" uniqueCount="565">
  <si>
    <t>DESCRIPCIÓN</t>
  </si>
  <si>
    <t>POSIBLES CONSECUENCIAS</t>
  </si>
  <si>
    <t>TRATAMIENTO</t>
  </si>
  <si>
    <t>RESPONSABLE (S) EN EL PROCESO</t>
  </si>
  <si>
    <t>RIESGO</t>
  </si>
  <si>
    <t xml:space="preserve">PROBABILIDAD </t>
  </si>
  <si>
    <t xml:space="preserve">IMPACTO </t>
  </si>
  <si>
    <t>Estado</t>
  </si>
  <si>
    <t>FECHA DE ACTUALIZACIÓN</t>
  </si>
  <si>
    <t xml:space="preserve">Código </t>
  </si>
  <si>
    <t xml:space="preserve">Versión </t>
  </si>
  <si>
    <t xml:space="preserve">Fecha </t>
  </si>
  <si>
    <t>1 de 1</t>
  </si>
  <si>
    <t>ACCIÓN DURANTE (Contingencia)</t>
  </si>
  <si>
    <t>ACCIÓN DESPUÉS (Recuperación)</t>
  </si>
  <si>
    <t>Periodicidad del control</t>
  </si>
  <si>
    <t>Tipo de control</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</si>
  <si>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</si>
  <si>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</si>
  <si>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</si>
  <si>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</si>
  <si>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</si>
  <si>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</si>
  <si>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</si>
  <si>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</si>
  <si>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</si>
  <si>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</si>
  <si>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</si>
  <si>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</si>
  <si>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</si>
  <si>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</si>
  <si>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</si>
  <si>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</si>
  <si>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</si>
  <si>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</si>
  <si>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</si>
  <si>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Economicos</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</si>
  <si>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</si>
  <si>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</si>
  <si>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</si>
  <si>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</si>
  <si>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</si>
  <si>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</si>
  <si>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</si>
  <si>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</si>
  <si>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</si>
  <si>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</si>
  <si>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</si>
  <si>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</si>
  <si>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</si>
  <si>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 xml:space="preserve">PRIORIDAD
INICIAL </t>
  </si>
  <si>
    <t>FECHA ACTUALIZACIÓN</t>
  </si>
  <si>
    <t>No</t>
  </si>
  <si>
    <t>No.</t>
  </si>
  <si>
    <t>CAUSA</t>
  </si>
  <si>
    <t>Seguimiento al Mapa de riesgos</t>
  </si>
  <si>
    <t xml:space="preserve">Página </t>
  </si>
  <si>
    <t>Código</t>
  </si>
  <si>
    <t xml:space="preserve">INSTRUCTIVO METODOLOGÍA ADMINISTRACIÓN DE RIESGOS </t>
  </si>
  <si>
    <t>SISTEMA DE GESTIÓN DE CALIDAD</t>
  </si>
  <si>
    <t>TIPO</t>
  </si>
  <si>
    <t>VULNERABILIDAD</t>
  </si>
  <si>
    <t>ACCIÓN</t>
  </si>
  <si>
    <t>CLASE</t>
  </si>
  <si>
    <t>VALORACIÓN</t>
  </si>
  <si>
    <t>NIVEL DE EXPOSICIÓN AL RIESGO</t>
  </si>
  <si>
    <t>Se deberá implementar inmediatamente las acciones preventivas que conlleven a evitar, reducir, transferir o compartir el riesgo de acuerdo al procedimiento del Sistema de Gestión de Calidad.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</si>
  <si>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del Sistema de Gestión de Calidad. 
Se deberá implementar acciones preventivas que conlleven a mejorar o documentar los controles existentes. 
La implementación de un plan de contingencia estará sujeto a las necesidades del usuario de la metodología</t>
  </si>
  <si>
    <t>Se debe realizar seguimiento a los riesgos con el fin de verificar su impacto, probabilidad y la valoración de los controles.</t>
  </si>
  <si>
    <t>IDENTIFICACIÓN DEL RIESGO</t>
  </si>
  <si>
    <t>IDENTIFICACIÓN</t>
  </si>
  <si>
    <t>ANÁLISIS</t>
  </si>
  <si>
    <t>MANEJO</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</si>
  <si>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</si>
  <si>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</si>
  <si>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</si>
  <si>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</si>
  <si>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</si>
  <si>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</si>
  <si>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LEVE
Riesgos con calificación inferior o igual a 3</t>
  </si>
  <si>
    <t>CONTROL EXISTENTE
(Máximo 3 controles)</t>
  </si>
  <si>
    <t>1  de 1</t>
  </si>
  <si>
    <t>Una vez ubicados los riesgos en la matriz de priorización, se identifica si existen controles asociados, si son aplicados, están documentados y son efectivos, con el fin de determinar la posición del riesgo en la matriz de vulnerabilidad.</t>
  </si>
  <si>
    <t xml:space="preserve">De acuerdo a los nivel de exposición del riesgo, el proceso (usuario de la metodologia) establecerá si corresponde: </t>
  </si>
  <si>
    <t>o  Plan de mitigación, para lo cual deberá  emplear el formato de Plan de mitigación</t>
  </si>
  <si>
    <t xml:space="preserve">o  Acciones preventivas de acuerdo al tipo de tratamiento, para lo cual deberá  seguir el procedimiento de acciones correctivas, preventivas y de mejora SGC-PRO-006 </t>
  </si>
  <si>
    <t>- Recursos asignados en el presupuesto
- Relación costo - beneficio
- Accion que conlleve a "Compartir" se deberá concertar previamente con el proceso o entidad  - involucrada.
- Accion que conlleve a "Transferir" se deberá concertar previamiente con la entidad involucrada y contar con las autorizaciones administrativas pertinentes.</t>
  </si>
  <si>
    <t>Se hará a traves del formato "seguimiento", y podrá ser realizada a través de procesos de autoevaluación, auditorias de calidad, evaluación de la Oficina de Control y auditorias externas por parte de organismo certificadores, entes de control u otro que lo requiera.</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</si>
  <si>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</si>
  <si>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</si>
  <si>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</si>
  <si>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</si>
  <si>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</si>
  <si>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</si>
  <si>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</si>
  <si>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</si>
  <si>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</si>
  <si>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</si>
  <si>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</si>
  <si>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 xml:space="preserve">Clase: </t>
    </r>
    <r>
      <rPr>
        <sz val="8"/>
        <rFont val="Calibri"/>
        <family val="2"/>
        <scheme val="minor"/>
      </rPr>
      <t>determine qué clase de riesgo es el identificado, de acuerdo a la siguiente clasificación: Estratégico, Imagen, Operacional, Financiero, Contable, Presupuestal, Cumplimiento, Tecnología, Información, Transparencia, Laborales, Ambiental, Derechos Humanos.</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</si>
  <si>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</si>
  <si>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</si>
  <si>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</si>
  <si>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</si>
  <si>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IMPACTO: </t>
    </r>
    <r>
      <rPr>
        <sz val="8"/>
        <rFont val="Calibri"/>
        <family val="2"/>
        <scheme val="minor"/>
      </rPr>
      <t>Forma en la cual el riesgo afecta los resultados del proceso.</t>
    </r>
  </si>
  <si>
    <r>
      <t xml:space="preserve">Nota: </t>
    </r>
    <r>
      <rPr>
        <sz val="8"/>
        <rFont val="Calibri"/>
        <family val="2"/>
        <scheme val="minor"/>
      </rPr>
      <t>Cada proceso deberá individualizar la escala de calificación del riesgo basado en información objetiva y/o datos históricos.</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</si>
  <si>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</si>
  <si>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rPr>
        <b/>
        <sz val="8"/>
        <rFont val="Calibri"/>
        <family val="2"/>
        <scheme val="minor"/>
      </rPr>
      <t>Tipos de Control:</t>
    </r>
    <r>
      <rPr>
        <sz val="8"/>
        <rFont val="Calibri"/>
        <family val="2"/>
        <scheme val="minor"/>
      </rPr>
      <t xml:space="preserve">
</t>
    </r>
    <r>
      <rPr>
        <b/>
        <sz val="8"/>
        <rFont val="Calibri"/>
        <family val="2"/>
        <scheme val="minor"/>
      </rPr>
      <t>Dirección:</t>
    </r>
    <r>
      <rPr>
        <sz val="8"/>
        <rFont val="Calibri"/>
        <family val="2"/>
        <scheme val="minor"/>
      </rPr>
      <t xml:space="preserve"> se diseñan para crear guías que permiten el cumplimiento de los resultados.
</t>
    </r>
    <r>
      <rPr>
        <b/>
        <sz val="8"/>
        <rFont val="Calibri"/>
        <family val="2"/>
        <scheme val="minor"/>
      </rPr>
      <t xml:space="preserve">Detectivo: </t>
    </r>
    <r>
      <rPr>
        <sz val="8"/>
        <rFont val="Calibri"/>
        <family val="2"/>
        <scheme val="minor"/>
      </rPr>
      <t xml:space="preserve">se diseñan para identificar si resultados indeseables han ocurrido después de un acontecimiento.
</t>
    </r>
    <r>
      <rPr>
        <b/>
        <sz val="8"/>
        <rFont val="Calibri"/>
        <family val="2"/>
        <scheme val="minor"/>
      </rPr>
      <t>Preventivo:</t>
    </r>
    <r>
      <rPr>
        <sz val="8"/>
        <rFont val="Calibri"/>
        <family val="2"/>
        <scheme val="minor"/>
      </rPr>
      <t xml:space="preserve"> está diseñado para evitar o limitar la posibilidad de materialización de un riesgo.
</t>
    </r>
    <r>
      <rPr>
        <b/>
        <sz val="8"/>
        <rFont val="Calibri"/>
        <family val="2"/>
        <scheme val="minor"/>
      </rPr>
      <t>Correctivos:</t>
    </r>
    <r>
      <rPr>
        <sz val="8"/>
        <rFont val="Calibri"/>
        <family val="2"/>
        <scheme val="minor"/>
      </rPr>
      <t xml:space="preserve"> se diseña para corregir los resultados indeseables que se han observado</t>
    </r>
  </si>
  <si>
    <r>
      <rPr>
        <b/>
        <sz val="8"/>
        <rFont val="Calibri"/>
        <family val="2"/>
        <scheme val="minor"/>
      </rPr>
      <t>Calificación</t>
    </r>
    <r>
      <rPr>
        <sz val="8"/>
        <rFont val="Calibri"/>
        <family val="2"/>
        <scheme val="minor"/>
      </rPr>
      <t xml:space="preserve">
1
2
3
4
5</t>
    </r>
  </si>
  <si>
    <r>
      <rPr>
        <b/>
        <sz val="8"/>
        <rFont val="Calibri"/>
        <family val="2"/>
        <scheme val="minor"/>
      </rPr>
      <t>Situación:</t>
    </r>
    <r>
      <rPr>
        <sz val="8"/>
        <rFont val="Calibri"/>
        <family val="2"/>
        <scheme val="minor"/>
      </rPr>
      <t xml:space="preserve">
Documentados, aplicados y efectivos
Aplicados, efectivos y No documentados
Aplicados y No efectivos
No aplicados
No Existen controles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</si>
  <si>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</si>
  <si>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</si>
  <si>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</si>
  <si>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</si>
  <si>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</si>
  <si>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</si>
  <si>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r>
      <t>Tipo de riesgo
(Descriptor)</t>
    </r>
    <r>
      <rPr>
        <sz val="8"/>
        <color theme="1"/>
        <rFont val="Arial"/>
        <family val="2"/>
      </rPr>
      <t xml:space="preserve"> </t>
    </r>
  </si>
  <si>
    <t>Estratégico</t>
  </si>
  <si>
    <t>Imagen</t>
  </si>
  <si>
    <t>Financiero</t>
  </si>
  <si>
    <t>Contable</t>
  </si>
  <si>
    <t>Cumplimiento</t>
  </si>
  <si>
    <t>Tecnología</t>
  </si>
  <si>
    <t>Información</t>
  </si>
  <si>
    <t>Laborales</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</si>
  <si>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</si>
  <si>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</si>
  <si>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</si>
  <si>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r>
      <t>Están relacionados con la percepción y la confianza por parte de la comunidad universitaria y ciudadanía. Estos pueden derivarse de acción de terceros que afectan mediante rumores o propaganda negativa la imagen de la Universidad</t>
    </r>
    <r>
      <rPr>
        <sz val="8"/>
        <color rgb="FF000000"/>
        <rFont val="Arial"/>
        <family val="2"/>
      </rPr>
      <t>.</t>
    </r>
  </si>
  <si>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</si>
  <si>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</si>
  <si>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</si>
  <si>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</si>
  <si>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</si>
  <si>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</si>
  <si>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asocian con la seguridad y salud ocupacional</t>
  </si>
  <si>
    <t>Se asocia con los aspectos que generan impactos ambientales</t>
  </si>
  <si>
    <t>Se relacionan con la vulneración de los DDHH en el ámbito de influencia de la Universidad.</t>
  </si>
  <si>
    <t xml:space="preserve">ALTA </t>
  </si>
  <si>
    <t>Afecta la imagen a Nivel Nacional y/o Internacional</t>
  </si>
  <si>
    <t>Afecta los recursos de la entidad en más del 5%</t>
  </si>
  <si>
    <t>Estados financieros que no reflejan la situación de la entidad/ Dictamen de abstención por la CGR</t>
  </si>
  <si>
    <t>Afecta los DDHH de más de 5 miembros de la comunidad universitaria/ se viola un derecho fundamental</t>
  </si>
  <si>
    <t>Afecta la operación de un proceso / Medio día</t>
  </si>
  <si>
    <t>Afecta a todos los funcionarios de la institución/ Se presenta accidente sin lesiones graves</t>
  </si>
  <si>
    <t>Genera impactos ambientales que afectan a la Institución</t>
  </si>
  <si>
    <t>BAJA</t>
  </si>
  <si>
    <t>Afecta la imagen a Nivel institucional</t>
  </si>
  <si>
    <t>Afecta un trámite o servicio</t>
  </si>
  <si>
    <t>N/A</t>
  </si>
  <si>
    <t>Afecta a los funcionarios de un proceso/se presenta un incidente que no implica lesiones</t>
  </si>
  <si>
    <t>No existe afectación a los DDHH, pero se presenta una situación que podría desencadenar la vulneración</t>
  </si>
  <si>
    <t>TABLA 2. ANÁLISIS DE PROBABILIDAD</t>
  </si>
  <si>
    <t>Tipo de 
riesgo</t>
  </si>
  <si>
    <t>Probabilidad</t>
  </si>
  <si>
    <t>Nivel</t>
  </si>
  <si>
    <t xml:space="preserve"> 5 o más veces en la vigencia</t>
  </si>
  <si>
    <t>Ha ocurrido en los últimos 3 años</t>
  </si>
  <si>
    <t>Más de 3 veces en la vigencia</t>
  </si>
  <si>
    <t>3 a 4 veces en la vigencia</t>
  </si>
  <si>
    <t>2 veces al semestre</t>
  </si>
  <si>
    <t>Ha ocurrido en los últimos 2 años</t>
  </si>
  <si>
    <t>2 veces en la vigencia</t>
  </si>
  <si>
    <t>Menos de 3 veces en la vigencia</t>
  </si>
  <si>
    <t>1 vez al semestre</t>
  </si>
  <si>
    <t xml:space="preserve">       Impacto </t>
  </si>
  <si>
    <t>ALTO</t>
  </si>
  <si>
    <t>MEDIO</t>
  </si>
  <si>
    <t>BAJO</t>
  </si>
  <si>
    <t xml:space="preserve"> Imagen</t>
  </si>
  <si>
    <t>Corrupción</t>
  </si>
  <si>
    <t>MEDIO ALTO</t>
  </si>
  <si>
    <t>MEDIO BAJO</t>
  </si>
  <si>
    <t>Derechos_Humanos</t>
  </si>
  <si>
    <t>Seguridad_y_Salud_en_el_trabajo</t>
  </si>
  <si>
    <t>Tecnológico</t>
  </si>
  <si>
    <t>ALTA</t>
  </si>
  <si>
    <t>MEDIO ALTA</t>
  </si>
  <si>
    <t>MEDIO BAJA</t>
  </si>
  <si>
    <t xml:space="preserve">LEVE </t>
  </si>
  <si>
    <t>PROCESOS</t>
  </si>
  <si>
    <t>DOCENCIA</t>
  </si>
  <si>
    <t>INTERNACIONALIZACIÓN</t>
  </si>
  <si>
    <t>EGRESADOS</t>
  </si>
  <si>
    <t>MAPA</t>
  </si>
  <si>
    <t>PDI</t>
  </si>
  <si>
    <t>TIPO DE MAPA</t>
  </si>
  <si>
    <t>OSCAR ARANGO GAVIRIA</t>
  </si>
  <si>
    <t>FERNANDO NOREÑA JARAMILLO</t>
  </si>
  <si>
    <t>UNIDAD</t>
  </si>
  <si>
    <t>RECTORÍA</t>
  </si>
  <si>
    <t>JURIDICA</t>
  </si>
  <si>
    <t>PLANEACIÓN</t>
  </si>
  <si>
    <t>COMUNICACIONES</t>
  </si>
  <si>
    <t>COBERTURA_CON_CALIDAD</t>
  </si>
  <si>
    <t>BIENESTAR_INSTITUCIONAL</t>
  </si>
  <si>
    <t>IMPACTO_REGIONAL</t>
  </si>
  <si>
    <t>ALIANZAS_ESTRATÉGICAS</t>
  </si>
  <si>
    <t>ADMINISTRACIÓN_INSTITUCIONAL</t>
  </si>
  <si>
    <t>INVESTIGACIÓN_INNOVACIÓN_EXTENSIÓN</t>
  </si>
  <si>
    <t>DIRECCIONAMIENTO_INSTITUCIONAL</t>
  </si>
  <si>
    <t>INVESTIGACIÓN_E_INNOVACIÓN</t>
  </si>
  <si>
    <t>CONTROL_SEGUIMIENTO</t>
  </si>
  <si>
    <t>ASEGURAMIENTO_DE_LA_CALIDAD_INSTITUCIONAL</t>
  </si>
  <si>
    <t>UNIVIRTUAL</t>
  </si>
  <si>
    <t>EXTENSIÓN_PROYECCIÓN_SOCIAL</t>
  </si>
  <si>
    <t>LUIS FERNANDO GAVIRIA TRUJILLO</t>
  </si>
  <si>
    <t>LUZ SOCORRO LEONTES LENNIS</t>
  </si>
  <si>
    <t>MARIA TERESA VELEZ ANGEL</t>
  </si>
  <si>
    <t>LAURA GUTIERREZ TREJOS</t>
  </si>
  <si>
    <t>LINA MARIA VALENCIA GIRALDO</t>
  </si>
  <si>
    <t>LILIANA ARDILA GOMEZ</t>
  </si>
  <si>
    <t>JORGE ALBERTO LOZANO VALENCIA</t>
  </si>
  <si>
    <t>MARTHA LEONOR MARULANDA ANGEL</t>
  </si>
  <si>
    <t>DIANA PATRICIA GOMEZ BOTERO</t>
  </si>
  <si>
    <t>DIANA PATRICIA JURADO RAMIREZ</t>
  </si>
  <si>
    <t>SANDRA YAMILE CALVO CATAÑO</t>
  </si>
  <si>
    <t>OSWALDO AGUDELO  GONZALEZ</t>
  </si>
  <si>
    <t>MARGARITA MARIA FAJARDO TORRES</t>
  </si>
  <si>
    <t>RODOLFO CABRALES VEGA</t>
  </si>
  <si>
    <t>ALBERTO OCMAPO VALENCIA</t>
  </si>
  <si>
    <t>WILSON ARENAS VALENCIA</t>
  </si>
  <si>
    <t>JOSE REINALDO MARIN BETANCUR</t>
  </si>
  <si>
    <t>JUAN HUMBERTO GALLEGO RAMIREZ</t>
  </si>
  <si>
    <t>JORGE IVAN QUINTERO SAAVEDRA</t>
  </si>
  <si>
    <t>LUIS GONZAGA GUTIERREZ LOPEZ</t>
  </si>
  <si>
    <t>HUGO ARMANDO GALLEGO BECERRA</t>
  </si>
  <si>
    <t>JULIETA HENAO BONILLA</t>
  </si>
  <si>
    <t>ENIS PAOLA GARCIA GARCIA</t>
  </si>
  <si>
    <t>CONTROL_INTERNO_DISCIPLINARIO</t>
  </si>
  <si>
    <t>RELACIONES_INTERNACIONALES</t>
  </si>
  <si>
    <t>SECRETARIA_GENERAL</t>
  </si>
  <si>
    <t>GESTIÓN_DE_DOCUMENTOS</t>
  </si>
  <si>
    <t>VICERRECTORÍA_ACADÉMICA</t>
  </si>
  <si>
    <t>VICERRECTORIA_ADMINISTRATIVA_FINANCIERA</t>
  </si>
  <si>
    <t>GESTIÓN_FINANCIERA</t>
  </si>
  <si>
    <t>GESTIÓN_DE_SERVICIOS_INSTITUCIONALES</t>
  </si>
  <si>
    <t>GESTIÓN_DE_TALENTO_HUMANO</t>
  </si>
  <si>
    <t>CONTROL_INTERNO</t>
  </si>
  <si>
    <t>BIBLIOTECA_E_INFORMACIÓN_CIENTIFICA</t>
  </si>
  <si>
    <t>FACULTAD_CIENCIAS_DE_LA_SALUD</t>
  </si>
  <si>
    <t>FACULTAD_INGENIERÍAS</t>
  </si>
  <si>
    <t>FACULTAD_INGENIERÍA_INDUSTRIAL</t>
  </si>
  <si>
    <t>FACULTAD_INGENIERÍA_MECÁNICA</t>
  </si>
  <si>
    <t>FACULTAD_TECNOLOGÍA</t>
  </si>
  <si>
    <t>FACULTAD_CIENCIAS_AMBIENTALES</t>
  </si>
  <si>
    <t>FACULTAD_CIENCIAS_BÁSICAS</t>
  </si>
  <si>
    <t>FACULTAD_CIENCIAS_DE_LA_EDUCACIÓN</t>
  </si>
  <si>
    <t>JUAN ESTEBAN TIBAQUIRA GIRALDO</t>
  </si>
  <si>
    <t>IMPACTO_REGIONAL_</t>
  </si>
  <si>
    <t>FACULTAD_CIENCIAS_AGRARIAS_AGROINDUSTRIA</t>
  </si>
  <si>
    <t>FACULTAD_BELLAS_ARTES_HUMANIDADES</t>
  </si>
  <si>
    <t>RECURSOS_INFORMÁTICOS_EDUCATIVOS</t>
  </si>
  <si>
    <t>ADMISIONES_REGISTRO_CONTROL_ACADÉMICO</t>
  </si>
  <si>
    <t>GESTIÓN_DE_TECNOLOGÍAS_INFORMÁTICAS_SISTEMAS_DE_INFORMACIÓN</t>
  </si>
  <si>
    <t>VICERRECTORÍA_DE_RESPONSABILIDAD_SOCIAL_BIENESTAR_UNIVERSITARIO</t>
  </si>
  <si>
    <t>VICERRECTORÍA_INVESTIGACIÓN_INNOVACIÓN_EXTENSIÓN</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</si>
  <si>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</si>
  <si>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</si>
  <si>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</si>
  <si>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</si>
  <si>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</si>
  <si>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Fortalecer la relación de la Universidad con sus egresados, a través de la de la participación en el desarrollo de actividades que permitan la retroalimentación, el seguimiento continuo y sistemático y el desarrollo de un portafolio de servicios y beneficios acordes al entorno laboral y social.</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</si>
  <si>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</si>
  <si>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</si>
  <si>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</si>
  <si>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</si>
  <si>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Desarrollo Institucional fortalecido en la Gestión Humana,  Financiera, Física, Informática y de servicios.</t>
  </si>
  <si>
    <t>Universidad con una cobertura adecuada y reconocida calidad  en el proyecto educativo.</t>
  </si>
  <si>
    <t xml:space="preserve">Bienestar Institucional implementado, facilitando la formación integral, el desarrollo social e intercultural y el acompañamiento institucional. </t>
  </si>
  <si>
    <t xml:space="preserve">Fortalecer la gestión del conocimiento en lo relacionado con la Investigación, Innovación y Extensión. </t>
  </si>
  <si>
    <t>La internacionalización en la Universidad Tecnológica de Pereira es el proceso integral de transformación y fortalecimiento en las funciones de investigación, docencia, extensión y proyección social para su articulación en un ambiente multicultural y globalizado, con excelencia académica.</t>
  </si>
  <si>
    <t>Desarrollar capacidades para la gestión y generación de conocimiento en la UTP que pueda impactar positivamente en la región.</t>
  </si>
  <si>
    <t>Establecer Alianzas Estratégicas entre dos o más actores sociales, diferentes y complementarios del orden Nacional e Internacional generando valor agregado para contribuir sobre los fines institucionales.</t>
  </si>
  <si>
    <t>OBJETIVO (PROCESO) / ALCANCE OBJETIVO PDI</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</si>
  <si>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</si>
  <si>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</si>
  <si>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</si>
  <si>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</si>
  <si>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</si>
  <si>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</si>
  <si>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</si>
  <si>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</si>
  <si>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</si>
  <si>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</si>
  <si>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</si>
  <si>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</si>
  <si>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</si>
  <si>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</si>
  <si>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t>El riesgo residual resulta de cruzar el resultado de la matriz de riesgo inherente con la evaluación de los controles asociados al riesgo identificado</t>
  </si>
  <si>
    <t>La calificación del control resulta del promedio de la evaluación de los controles asociados al riesgo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</si>
  <si>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</si>
  <si>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</si>
  <si>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</si>
  <si>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</si>
  <si>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</si>
  <si>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</si>
  <si>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</si>
  <si>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</si>
  <si>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</si>
  <si>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</si>
  <si>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</si>
  <si>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</si>
  <si>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</si>
  <si>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</si>
  <si>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GRAVE
Riesgos con calificación superior o igual a 20</t>
  </si>
  <si>
    <t>MODERADO
Riesgos con calificación entre 4 y 18</t>
  </si>
  <si>
    <t>Seguridad y Salud en el trabajo</t>
  </si>
  <si>
    <t>Se relacionan con el manejo de los recursos monetarios  respecto al presupuesto de la Universidad</t>
  </si>
  <si>
    <t>Afecta el cumplimiento de la misión, de los fines y objetivos establecidos en el PDI</t>
  </si>
  <si>
    <t>Afecta la operación de la Institución
 / Más de 1 día</t>
  </si>
  <si>
    <t>Intervención por parte del Ministerio de Educación Nacional o cualquier otro organo de control o supervisión, Sanción penal / Fallos judiciales en contra de los intereses de la Universidad</t>
  </si>
  <si>
    <t>Afecta los SI de la institución / Mas de 5 horas</t>
  </si>
  <si>
    <t>Afecta la información sensible (Reservada y clasificada)</t>
  </si>
  <si>
    <t>Ocasiona delitos  contra  la  
administración pública /
ocasiona detrimentro patrimonial</t>
  </si>
  <si>
    <t>Afecta a toda la comunidad universitaria/
Se presenta un accidente con lesiones graves o muerte</t>
  </si>
  <si>
    <t xml:space="preserve">Genera impactos ambientales que afectan a la  zona de influencia de la Universidad </t>
  </si>
  <si>
    <t>MEIDIA-ALTA</t>
  </si>
  <si>
    <t>Afecta el cumplimiento de los Macroprocesos y/o  objetivos institucionales</t>
  </si>
  <si>
    <t>Afecta la imagen a Nivel Regional</t>
  </si>
  <si>
    <t>Afecta la operación de la Institución
 / Medio día</t>
  </si>
  <si>
    <t>Afecta los recursos de la entidad entre el  4% y 5%</t>
  </si>
  <si>
    <t>Estados financieros con observaciones que no afectan la situación de la entidad
/ Dictamen con salvedades por la CGR</t>
  </si>
  <si>
    <t>Fallos fiscales o disciplinarios /
Procesos judiciales en contra de los intereses de la Universidad</t>
  </si>
  <si>
    <t>Afecta los SI de un proceso / Menos de 4 horas</t>
  </si>
  <si>
    <t>Afecta la información Institucional (Clasificada)</t>
  </si>
  <si>
    <t xml:space="preserve"> Ocasiona faltas gravísimas o faltas graves</t>
  </si>
  <si>
    <t>Afecta los DDHH de más de 5 miembros de la comunidad universitaria/ se viola un derecho colectivo</t>
  </si>
  <si>
    <t>Afecta el cumplimiento de los procesos y/o los  componentes del PDI</t>
  </si>
  <si>
    <t>Afecta la imagen a Nivel  local</t>
  </si>
  <si>
    <t>Afecta la operación de un proceso / Más de 1 día</t>
  </si>
  <si>
    <t>Afecta los recursos de la entidad entre el 3% y el 4%</t>
  </si>
  <si>
    <t>Estados financieros con errores sin ninguna incidencia / Dictamen sin salvedades por la CGR, pero con más de 10 hallazgos contables</t>
  </si>
  <si>
    <t>Procesos de Responsabilidad fiscal o disciplinaria / Conciliaciones extrajudiciales</t>
  </si>
  <si>
    <t xml:space="preserve">  Afecta los SI de un proceso / Menos de 3 horas</t>
  </si>
  <si>
    <t>Afecta la información Institucional (Pública)</t>
  </si>
  <si>
    <t xml:space="preserve"> Ocasiona faltas  leves, o vulnera el Código de Ética y Buen Gobierno</t>
  </si>
  <si>
    <t>Genera impactos ambientales que afectan a más de una zona  de la Institución</t>
  </si>
  <si>
    <t>Afecta los DDHH de 2 a  5 miembros de la comunidad universitaria/ se viola un derecho colectivo</t>
  </si>
  <si>
    <t>Afecta el cumplimiento de los subproceso y/o  proyectos del PDI</t>
  </si>
  <si>
    <t>Afecta los recursos de la entidad entre el 2% y 1%</t>
  </si>
  <si>
    <t>Estados financieros con errores sin ninguna incidencia / Dictamen sin salvedades por la CGR, pero entre 5 y 10 hallazgos contables</t>
  </si>
  <si>
    <t>Indagaciones preliminares (fiscales y disciplinarias) / Incumplimiento de clausulas contractuales</t>
  </si>
  <si>
    <t xml:space="preserve">  Afecta los SI de un proceso / Menos de 2 horas</t>
  </si>
  <si>
    <t>Afecta la información del Proceso (Clasificada)</t>
  </si>
  <si>
    <t>Genera impactos ambientales que afectan a una zona determinada de la Institución</t>
  </si>
  <si>
    <t>Afecta los DDHH de menos de 1 miembro de la comunidad universitaria/ se viola un derecho colectivo</t>
  </si>
  <si>
    <t>Afecta el cumplimiento de los procedimientos y/o  planes operativos del PDI</t>
  </si>
  <si>
    <t>Afecta la imagen a Nivel unidad organizacional.</t>
  </si>
  <si>
    <t>Afecta los recursos de la entidad en menos 1%</t>
  </si>
  <si>
    <t>Estados financieros con errores sin ninguna incidencia / Dictamen sin salvedades por la CGR, pero con menos de 5 hallazgos contables</t>
  </si>
  <si>
    <t>Hallazgos sin incidencia por parte de la CGR</t>
  </si>
  <si>
    <t xml:space="preserve">  Afecta los SI de un proceso / Menos de 1 horas</t>
  </si>
  <si>
    <t>Afecta la información del Proceso
(Pública)</t>
  </si>
  <si>
    <t>5 veces al semestre</t>
  </si>
  <si>
    <t>Ha ocurrido más de una vez en los  últimos 3  años</t>
  </si>
  <si>
    <t>Ha ocurrido en los últimos 4 años</t>
  </si>
  <si>
    <t>Ha ocurrido más de una vez en los últimos (2) años</t>
  </si>
  <si>
    <t>Se ha presentado más de una vez en el último el año.</t>
  </si>
  <si>
    <t>MEIDA-ALTA</t>
  </si>
  <si>
    <t>3 y 4 veces en la vigencia</t>
  </si>
  <si>
    <t>3 a 4 veces al semestre</t>
  </si>
  <si>
    <t>Ha ocurrido mas de una vez  en los últimos 4 años</t>
  </si>
  <si>
    <t>Ha ocurrido una vez en los últimos (2) años</t>
  </si>
  <si>
    <t>Se presenta una vez en el último año.</t>
  </si>
  <si>
    <t>1 y 2 veces en la vigencia</t>
  </si>
  <si>
    <t>Ha ocurrido más de una vez en los últimos 5 años</t>
  </si>
  <si>
    <t>Ha ocurrido una (1) vez en los últimos tres (3)  años</t>
  </si>
  <si>
    <t>Se presentó una vez en los últimos 2 años</t>
  </si>
  <si>
    <t>menos de 1 en la vigencia</t>
  </si>
  <si>
    <t>Ha ocurrido una vez en los últimos 5 años</t>
  </si>
  <si>
    <t>Ha ocurrido en los últimos 1 año</t>
  </si>
  <si>
    <t>Se presentó una vez en los últimos tres 3 años</t>
  </si>
  <si>
    <t>No se ha presentado</t>
  </si>
  <si>
    <t>No se ha presentado en los últimos 5 años</t>
  </si>
  <si>
    <t>No ha ocurrido en los últimos tres (3) años</t>
  </si>
  <si>
    <t>No se ha presentado en los últimos 3 años</t>
  </si>
  <si>
    <t>FRANCISCO ANTORIO URIBE GOMEZ</t>
  </si>
  <si>
    <t>CARLOS FERNANDO CASTAÑ O MONTOYA</t>
  </si>
  <si>
    <t>ORLANDO CAÑAS MORENO</t>
  </si>
  <si>
    <t>MARIA CRISTINA VALDERRAMA ALVARADO</t>
  </si>
  <si>
    <t>JHONNIERS GUERRERO ERAZO</t>
  </si>
  <si>
    <t>JAIRO ORDILIO TORRES MORENO</t>
  </si>
  <si>
    <t>YETSIKA NATALIA VILLA MONTES</t>
  </si>
  <si>
    <t>GONZAGA CASTRO ARBOLEDA</t>
  </si>
  <si>
    <t>CARLOS HUMBERTO MONTOYA NAVARRETE</t>
  </si>
  <si>
    <t>LABORATORIO_GENÉTICA_MÉDICA</t>
  </si>
  <si>
    <t>LABORATORIO_AGUAS_ALIMENTOS</t>
  </si>
  <si>
    <t xml:space="preserve">LABORATORIO_ENSAYOS_NO_DESTRUCTIVOS_DESTRUCTIVOS </t>
  </si>
  <si>
    <t>LABORATORIO_ENSAYOS_PARA_EQUIPO_DE_AIRE_ACONDICIONADO</t>
  </si>
  <si>
    <t>SISTEMA_INTEGRAL_DE_GESTIÓN</t>
  </si>
  <si>
    <t>LABORATORIO_DE_METROOLOGIA_DE_VARIABLES_ELECTRICAS</t>
  </si>
  <si>
    <t>MARCELA BOTERO ARBELAEZ</t>
  </si>
  <si>
    <t>DIANA MILENA ARISTIZABAL AGUDELO</t>
  </si>
  <si>
    <t>JOSE LUIS TRISTANCHO REYES</t>
  </si>
  <si>
    <t>ALVARO HERNAN RESTREPO VICTORIA</t>
  </si>
  <si>
    <t>CLARA INES ARANGO SOTELO</t>
  </si>
  <si>
    <t>ORGANISMO_CERTIFICADOR_DE_SISTEMAS_DE_GESTIÓN_QLCT</t>
  </si>
  <si>
    <t>DIEGO PAREDES CUERVO</t>
  </si>
  <si>
    <t>LABORATORIO_QUÍMICA_AMBIENTAL</t>
  </si>
  <si>
    <t>GRUPO_INVESTIGACIÓN_AGUAS_SANEAMIENTO</t>
  </si>
  <si>
    <t>PROCESO /OBJETIVO PDI</t>
  </si>
  <si>
    <t>UNIDAD ORGANIZACIONAL/
AREA</t>
  </si>
  <si>
    <t>COMITÉ DE COORDINACIÓN CONTROL INTERNO</t>
  </si>
  <si>
    <t>COMITÉ DE GERENCIA DEL PLAN DE DESARROLLO</t>
  </si>
  <si>
    <t>FACTOR</t>
  </si>
  <si>
    <t>INTERNO</t>
  </si>
  <si>
    <t>EXTERNO</t>
  </si>
  <si>
    <t>TIPO FACTOR</t>
  </si>
  <si>
    <t>Económicos</t>
  </si>
  <si>
    <t>FECHA DE FINALIZACIÓN</t>
  </si>
  <si>
    <t>AREA INVOLUCRADOS EN EL MANEJO</t>
  </si>
  <si>
    <t>MAPA DE RIESGOS PROCESO / OBJETIVO INSTITUCIONAL</t>
  </si>
  <si>
    <t>PLAN DE MITIGACIÓN PARA EL MAPA DE RIESGOS  PROCESO / OBJETIVO INSTITUCIONAL</t>
  </si>
  <si>
    <t>REVISADO POR</t>
  </si>
  <si>
    <t>SGC-FOR-011-04</t>
  </si>
  <si>
    <t>2017-12-15</t>
  </si>
  <si>
    <t>SGC-FOR-011-05</t>
  </si>
  <si>
    <t>FORMULA</t>
  </si>
  <si>
    <t>META</t>
  </si>
  <si>
    <t>FACTPR</t>
  </si>
  <si>
    <t>Documentados Aplicados y Efectivos</t>
  </si>
  <si>
    <t>Aplicados - No efectivos</t>
  </si>
  <si>
    <t>Aplicados efectivos y No Documentados</t>
  </si>
  <si>
    <t>SGC-FOR-011-06</t>
  </si>
  <si>
    <t>SEGUIMIENTO AL MAPA DE RIESGOS  PROCESO / OBJETIVO INSTITUCIONAL</t>
  </si>
  <si>
    <t>APROBADO</t>
  </si>
  <si>
    <t>FECHA DE SEGUIMIENTO</t>
  </si>
  <si>
    <t>PLAN DE MITIGACIÓN</t>
  </si>
  <si>
    <t>INDICADOR DEL RIESGO</t>
  </si>
  <si>
    <t>CONTROLES</t>
  </si>
  <si>
    <t>SITUACIÓN DEL RIESGO LUEGO DE SEGUIMIENTO</t>
  </si>
  <si>
    <t>Nombre</t>
  </si>
  <si>
    <t>Medición</t>
  </si>
  <si>
    <t>Análisis</t>
  </si>
  <si>
    <t>Control</t>
  </si>
  <si>
    <t>Periodicidad</t>
  </si>
  <si>
    <t>Dificultades en la aplicación del control</t>
  </si>
  <si>
    <t>Tipo</t>
  </si>
  <si>
    <t>Acción</t>
  </si>
  <si>
    <t>Áreas involucradas</t>
  </si>
  <si>
    <t>Análisis de cumplimiento</t>
  </si>
  <si>
    <t>Eficacia de la acción</t>
  </si>
  <si>
    <t>Soporte de cumplimiento</t>
  </si>
  <si>
    <t>CUMPLIMIENTOS</t>
  </si>
  <si>
    <t>CUMPLIMIENTO_TOTAL</t>
  </si>
  <si>
    <t>CUMPLIMIENTO_PARCIAL</t>
  </si>
  <si>
    <t>NO_CUMPLIDA</t>
  </si>
  <si>
    <t>Eficaz</t>
  </si>
  <si>
    <t>No requiere evaluación</t>
  </si>
  <si>
    <t>No eficaz</t>
  </si>
  <si>
    <t>Disminución del recurso entregado por la vicerrectoría administrativa para desarrollo docente.</t>
  </si>
  <si>
    <t>Desfinanciación en el desarrollo de propuestas de formación para el bienestar docente</t>
  </si>
  <si>
    <t xml:space="preserve">Disminución de los recursos financieros para el desarrollo de propuesta de formación que aportan al bienestar del docente </t>
  </si>
  <si>
    <t>Insatisfacción del personal docente de la institución.
Bajo rendimiento de los docentes.
Detrimento de la calidad de los programas académicos.</t>
  </si>
  <si>
    <t>Cambios en los estándares normativos en cuanto a  la habilitación de los servicios de salud.</t>
  </si>
  <si>
    <t>No renovación de habilitación del servicio de salud integral de la UTP</t>
  </si>
  <si>
    <t>La Universidad no es certificada por la Secretaría Departamental de Salud y el Ministerio de Salud para prestar servicios de atencón de baja complejidad: consulta odontológica, psicología, medicina general, prevención en salud bucal, servicio de esterilización, rayos x y salud sexual y reproductiva, entre otros programas.</t>
  </si>
  <si>
    <t>Cierre de los servicios de salud en la institución
Sanciones a la Universidad</t>
  </si>
  <si>
    <t>Desactualización de los procedimientos y normas internas que rige los servicios de salud que ofrece la Universidad</t>
  </si>
  <si>
    <t>Infraestructura no adecuada para la prestación de los servicios de salud</t>
  </si>
  <si>
    <t xml:space="preserve">Normatividad desactualizada o vacios en la misma, que no permiten tener claridad sobre temas de: recursos, alcances, sanciones y controles </t>
  </si>
  <si>
    <t>Apoyos socioeconómicos sin cumplimiento de requisitos o con información inconsistente</t>
  </si>
  <si>
    <t>Otorgamiento de apoyos socioeconómicos que no cumplen con los crtierios y normas establecidas</t>
  </si>
  <si>
    <t xml:space="preserve">Mal uso de los recursos por parte de los estudiantes beneficiarios
Asignación inadecuada de los recursos orientados a apoyos socioeconómicos
Perdida de imagen institucional
Reprocesos, desgaste por parte del equipo, tardanza en las respuestas. 
</t>
  </si>
  <si>
    <t>Falta de articulación entre dependencias para la aplicación de sanciones por mal uso de recursos por parte del beneficiario.</t>
  </si>
  <si>
    <t>Desactualización de los procedimientos</t>
  </si>
  <si>
    <t>Falta de escenarios adecuados para los programas de formación para la vida</t>
  </si>
  <si>
    <t>Programas de formación para la vida no prestados (deportivos, culturales, desarrollo humano y responsabilidad social)</t>
  </si>
  <si>
    <t>Programas de formación para la vida de la Vicerrectoría de Responsabilidad Social y Bienestar Universitarios no ofrecidos bajo condiciones establecidas ante el aumento de cobertura</t>
  </si>
  <si>
    <t>Perdida de imagen de la Vicerrectoría de Responsabilidad Social y Bienestar Universitario
Baja de cobertura de los programas de formación para la vida
Disminución de la satisfacción de los beneficiarios de los programas de formación para la vida</t>
  </si>
  <si>
    <t>Talento humano contratado bajo diversas modalidades y tiempos</t>
  </si>
  <si>
    <t>Presupuesto limitado para el desarrollo de los programas de formación para la vida</t>
  </si>
  <si>
    <t xml:space="preserve"> No hay claridad en  Estructura organizacional de dependencia padre de algunos procesos  que afectan la información que hay en el sistema </t>
  </si>
  <si>
    <t>Evaluación de competencias no aplicada a la totalidad de los servidores públicos</t>
  </si>
  <si>
    <t>No aplicar la evaluación de competencias a los funcionarios y colaboradores de acuerdo a la normatividad vigente</t>
  </si>
  <si>
    <t>No se conoce el desempeño comportamental de los colaboradores y funcionarios.
Imcumplimiento de la norma
Implicaciones legales</t>
  </si>
  <si>
    <t xml:space="preserve">Retraso en la evaluación por parte de algunos evaluados y evaluadores 
</t>
  </si>
  <si>
    <t>Riesgos no valorados e identificados con la metodología de identificación guía técnica colombiana (GTC 45)</t>
  </si>
  <si>
    <t>No identificacion de los peligros y riesgos ocupacionales en las áreas de la universidad</t>
  </si>
  <si>
    <t>No identificar los peligros y cuantificar los riesgos, significa que existe una gran probabilidad de materializarcen por la ausencia de mecanismos de control.</t>
  </si>
  <si>
    <t>No se formulen mecanismos de control. 
No se intervenga a toda la población de la universidad. 
La acciones formuladas no sean las requeridas.</t>
  </si>
  <si>
    <t>Que no se valoren las áreas o dependencias de la universidad tanto internas como externas</t>
  </si>
  <si>
    <t>Deficiencias en la valoración del riesgo. (subestimar las consecuencias)</t>
  </si>
  <si>
    <t>Manejo del presupuesto desde la VicerrectoriaAdministraiva y Financiera</t>
  </si>
  <si>
    <t>Anual</t>
  </si>
  <si>
    <t>Direccion</t>
  </si>
  <si>
    <t>Distribución efectiva del presupuesto en la Vicerrectoría Académica</t>
  </si>
  <si>
    <t>Revisión del cumplimiento de los estándares de habilitación</t>
  </si>
  <si>
    <t>Detectivo</t>
  </si>
  <si>
    <t>Procedimiento: 136-AI-10 - Gestión y administración de Apoyos socio-económicos.</t>
  </si>
  <si>
    <t>Otra</t>
  </si>
  <si>
    <t xml:space="preserve">Aplicación de los formatos  que amparan el  proceso de asignación y control  de apoyos socioeconomicos y procesos relacionados. </t>
  </si>
  <si>
    <t>Semestral</t>
  </si>
  <si>
    <t>Preventivo</t>
  </si>
  <si>
    <t>Aplicación de protocolos frente a incumplimientos en el uso de los apoyos por parte de los estudiantes</t>
  </si>
  <si>
    <t>Correctivo</t>
  </si>
  <si>
    <t>Ejecución de presupuesto de la Vicerrectoría de Responsabilidad Social y Bienestar Universitario asignado para los programas de formación para la vida</t>
  </si>
  <si>
    <t>Indicadores del PDI, Objetivo Bienestar Institucional</t>
  </si>
  <si>
    <t>Mensual</t>
  </si>
  <si>
    <t>Listado personal administrativo a evaluar</t>
  </si>
  <si>
    <t>Comunicaciones oficiales para evaluar al personal</t>
  </si>
  <si>
    <t xml:space="preserve">Socialización del proceso de Evaluación de Competencias </t>
  </si>
  <si>
    <t>Metodología definida (procedimiento escrito)</t>
  </si>
  <si>
    <t xml:space="preserve">Inventario de áreas internas y externas de la universidad </t>
  </si>
  <si>
    <t>Revision por parte de integrantes del equipo SST y comision del COPASST</t>
  </si>
  <si>
    <t>% de disminución de los recursos financieros para el desarrollo de propuesta de formación frente al año inmediatamente anterior</t>
  </si>
  <si>
    <t>(No. de servicios de salud habilitados / Total de servicios de salud prestados por Vicerrectoria de Responsabilidad Social y Bienestar Universitario) * 100</t>
  </si>
  <si>
    <t xml:space="preserve">Numero de estudiantes que sin cumplir requisitos deben recibir apoyos por sus condiciones de vulnerabilidad/ Total de estudiantes apoyados </t>
  </si>
  <si>
    <t xml:space="preserve">Porcentaje de avance de los componentes del preyecto: formación para la vida </t>
  </si>
  <si>
    <t>Número de casos detectados de personal administrativo sin evaluación</t>
  </si>
  <si>
    <t>5
Decreciente</t>
  </si>
  <si>
    <t>Numero de factores de peligros identificados y valorados/ sobre mecanismos de control propuestos</t>
  </si>
  <si>
    <t>Capacitar al personal involucrado en los servicios de salud  sobre las normas y estandares de habilitación de servicios de salud</t>
  </si>
  <si>
    <t>Realizar procesos de auditoria a los servicios de salud que permitan evaluar el grado de cumplimiento de los estandares para la habilitación del servicio de salud</t>
  </si>
  <si>
    <t>Presentar propuesta de  actualización de la normatividad asociada a los apoyos socio económicos</t>
  </si>
  <si>
    <t>Campañas de sensibilización sobre el buen uso de los recursos de apoyos socioeconómicos</t>
  </si>
  <si>
    <t>Actualización de procedimientos y protocolos respecto a los apoyos socicioeconómicos</t>
  </si>
  <si>
    <t>Verificar listado de  personal administrativo a evaluar, teniendo en cuenta las consideraciones</t>
  </si>
  <si>
    <t xml:space="preserve">Ajustar la información en el aplicativo de acuerdo a listados verificados </t>
  </si>
  <si>
    <t>Soporte técnico -Gestión de Tecnologías y Sistemas de Información</t>
  </si>
  <si>
    <t xml:space="preserve">Realizar seguimiento en  cada fase de la evalución </t>
  </si>
  <si>
    <t xml:space="preserve">Uso de herramienta virtual de la ARL </t>
  </si>
  <si>
    <t>Programación y visitas a todas las áreas</t>
  </si>
  <si>
    <t>Revisiones periódicas a las matrices construidas y seguimiento al plan de trabajo</t>
  </si>
  <si>
    <t xml:space="preserve">No requiere </t>
  </si>
  <si>
    <t>NA</t>
  </si>
  <si>
    <t>El presupuesto para formación docente tuvo el incremento del IPC, lo cual permite garantizar el desarrollo de propuestas para este año.</t>
  </si>
  <si>
    <t>NO</t>
  </si>
  <si>
    <t>Ninguna</t>
  </si>
  <si>
    <t>RIESGO CONTROLADO</t>
  </si>
  <si>
    <t>SI</t>
  </si>
  <si>
    <t>Los servicios que fueron autorizados para seguir funcionando son medicina general, odontología general, psicología, esterilización, antoconcepción hombres y mujers, prevención en salud bucodental, toma de muestras. Los servicios suspendidos fueron toma de citologías, inserción de DIU y se suspendieron dos espacios consultorios.</t>
  </si>
  <si>
    <t>Gestionar la contratación de los servicios de salud prioritarios</t>
  </si>
  <si>
    <t>Vicerrectora de Responsabilidad Social y Bienestar Universitario
Líder de Promoción de la Salud Integral</t>
  </si>
  <si>
    <t>Establecer acciones correctivas de acuerdo a los incumplimientos reportados por el ente de vigilancia y control  de los servicios de salud</t>
  </si>
  <si>
    <t>Líder de Promoción de la Salud Integral</t>
  </si>
  <si>
    <t>Suspender el apoyo socio económico otorgado</t>
  </si>
  <si>
    <t>Vicerrectora de Responsabilidad Social y Bienestar Universitario</t>
  </si>
  <si>
    <t>Iniciar proceso de verificación sobre las razones del incumplimiento de los requisitos</t>
  </si>
  <si>
    <t>Líder de Gestión Social</t>
  </si>
  <si>
    <t xml:space="preserve">Falta de una unidad especializada en aseguramieto de la calidad en salud en la Universidad. 
Para dar cumplimiento a  los estandares de habilitación se han presentado dificultades relacionadas con: demoras administrativas en algunos procesos relacionados con adquisición de equipos, insumos, insfraestructura y entregas relacionadas con la habilitación de los espacios </t>
  </si>
  <si>
    <t xml:space="preserve">Se realizó un plan de capacitación con los respectivos cronogramas </t>
  </si>
  <si>
    <t>Se realizó un simulacro de auditoria  de los servicios identificando cumplimiento de 100% en procesos prioritarios, infraestructura,  talento humano, historias clínicas, respecto a tecnologías se identificaron dificultades con el control de humedad en el cuarto de medicamentos por lo cual se buscó la asesoría de un experto en el tema y se definió la compra de un deshumidificador, la cual está en proceso de compras, también se identificó la necesidad de actualizar certificados de calibración de algunos equipos</t>
  </si>
  <si>
    <t>Plan de capacitacitación
El talento humano se encuentra capacitado para recibir visita de la secretaria de salud y generar un proceso continuo</t>
  </si>
  <si>
    <t>CONTINUA LA ACCIÓN ANTERIOR</t>
  </si>
  <si>
    <t xml:space="preserve">Se esta avanzando en el levantamiento de la información, a partir de las diferentes poblaciones identificadas </t>
  </si>
  <si>
    <t xml:space="preserve">Acceso y manejo del sistema de información para la solicitud de apoyos.
Adquisición y/o presentacion de documentacion que respalda o evidencia la solicitud 
</t>
  </si>
  <si>
    <t xml:space="preserve">No se tienen dificultades </t>
  </si>
  <si>
    <t xml:space="preserve">Para evidenciar mayores resultados frente al seguimiento bono de transporte </t>
  </si>
  <si>
    <t>La normatividad se encuentra en proceso de ser modificada a partir de  la implementación y resultados del pilotaje del  nuevo proceso de asignación de apoyos</t>
  </si>
  <si>
    <t>Se continuan las acciones sobre el buen uso del apoyo, tanto en las reuniones iniciales, como en los procesos de acompañamiento y de SSU.</t>
  </si>
  <si>
    <t>Actualmente se esta realizando el pilotaje a la nueva forma de asignar apoyo, el cual permite optimizar el tiempo requerido para el acompañamiento, seguimiento de avance del estudiante y visitas domiciliarias.
Así mismo a partir de la entrega de lo apoyos, aleatoriamente se realizaran segumiento de control al consumo de los apoyos.</t>
  </si>
  <si>
    <t>Ponderado de formacion para el:  Desarrollo humano,  deportiva, cultural y politica de talento</t>
  </si>
  <si>
    <t xml:space="preserve">Por la anormalidad academica del año 2018, se afecta el  presupuesto de la vigencia  2019 ,  lo que suscita una solicitud de adición de recursos </t>
  </si>
  <si>
    <t xml:space="preserve">Anormalidad academica del año 2018 la cual repercutio en el inicio de 2019 y genero que los indicadores en los primeros meses (enero febrero) fuera bajo </t>
  </si>
  <si>
    <t xml:space="preserve">Con relación al riesgo (Evaluación de competencias no aplicada a la totalidad de los servidores públicos), se precisa que la acción continua, dado que el proceso inicia en el mes de junio.
</t>
  </si>
  <si>
    <t xml:space="preserve">Actualizacion de la matriz de identificacion de los peligros y la valoracion de los riesgos. Se realiza la caracterizacion de area que cuentan con proyectos especiales y los cuales cuentan con caracteristicas de peligros y riesgos que se deben valorar para la formulacion de planes de accion. </t>
  </si>
  <si>
    <t>La herramienta de la ARL  genera un proceso complejo de actualización, debido a que el registro de cada uno de los riesgos se realiza de manera individual.</t>
  </si>
  <si>
    <t xml:space="preserve"> la identificación de los proyectos especiales por la rotación de los mismo es decir por el cierre y apertura de nuevos proyectos de manera permanente.</t>
  </si>
  <si>
    <t>No se han presentado limitantes en la ejecución de las revisiónes y seguimientos entre SST y COPASST</t>
  </si>
  <si>
    <t xml:space="preserve">Actualmente se encuentra en el proceso de verificación y recolección de los datos la identificación de los peligros y riesgos.  </t>
  </si>
  <si>
    <t>Se han realizado diferentes visitas de seguimiento y verificación en las areas identificadas, recolectando la información para la actualización de la  matriz de identificación de peligros y valoración de riesgos GTC45</t>
  </si>
  <si>
    <t>Se realiza revisión periodica en las reuniones establecidas por el COPASST de manera mensual donde se verifican los avances del sistema de gestión de seguridad y salud en el trabajo</t>
  </si>
  <si>
    <t>Se deja constancia de las verificaciones y seguimiento a los procesos de gestión de riesgos laborales en las Actas mensuales del COPASST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</si>
</sst>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48" x14ac:knownFonts="1">
    <font>
      <sz val="10"/>
      <name val="Arial"/>
    </font>
    <font>
      <sz val="11"/>
      <color theme="1"/>
      <name val="Calibri"/>
      <family val="2"/>
      <scheme val="minor"/>
    </font>
    <font>
      <sz val="9"/>
      <name val="Arial"/>
      <family val="2"/>
    </font>
    <font>
      <b/>
      <sz val="8"/>
      <name val="Arial"/>
      <family val="2"/>
    </font>
    <font>
      <sz val="8"/>
      <name val="Arial"/>
      <family val="2"/>
    </font>
    <font>
      <sz val="10"/>
      <name val="Arial"/>
      <family val="2"/>
    </font>
    <font>
      <b/>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13"/>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sz val="13"/>
      <color theme="1"/>
      <name val="Calibri"/>
      <family val="2"/>
      <scheme val="minor"/>
    </font>
    <font>
      <b/>
      <sz val="9"/>
      <name val="Calibri"/>
      <family val="2"/>
      <scheme val="minor"/>
    </font>
    <font>
      <b/>
      <sz val="12"/>
      <name val="Calibri"/>
      <family val="2"/>
      <scheme val="minor"/>
    </font>
    <font>
      <b/>
      <sz val="14"/>
      <name val="Calibri"/>
      <family val="2"/>
      <scheme val="minor"/>
    </font>
    <font>
      <b/>
      <sz val="14"/>
      <color theme="1"/>
      <name val="Calibri"/>
      <family val="2"/>
      <scheme val="minor"/>
    </font>
    <font>
      <b/>
      <sz val="8"/>
      <color theme="1"/>
      <name val="Arial"/>
      <family val="2"/>
    </font>
    <font>
      <sz val="8"/>
      <color theme="1"/>
      <name val="Arial"/>
      <family val="2"/>
    </font>
    <font>
      <sz val="8"/>
      <color rgb="FF000000"/>
      <name val="Arial"/>
      <family val="2"/>
    </font>
    <font>
      <b/>
      <sz val="11"/>
      <color theme="1"/>
      <name val="Arial"/>
      <family val="2"/>
    </font>
    <font>
      <b/>
      <sz val="8"/>
      <color theme="1"/>
      <name val="Calibri"/>
      <family val="2"/>
      <scheme val="minor"/>
    </font>
    <font>
      <b/>
      <sz val="11"/>
      <color theme="1"/>
      <name val="Calibri"/>
      <family val="2"/>
      <scheme val="minor"/>
    </font>
    <font>
      <sz val="14"/>
      <name val="Calibri"/>
      <family val="2"/>
      <scheme val="minor"/>
    </font>
    <font>
      <b/>
      <sz val="16"/>
      <name val="Calibri"/>
      <family val="2"/>
      <scheme val="minor"/>
    </font>
    <font>
      <sz val="16"/>
      <name val="Calibri"/>
      <family val="2"/>
      <scheme val="minor"/>
    </font>
    <font>
      <sz val="7"/>
      <name val="Arial"/>
      <family val="2"/>
    </font>
    <font>
      <b/>
      <sz val="7"/>
      <name val="Arial"/>
      <family val="2"/>
    </font>
    <font>
      <sz val="11"/>
      <name val="Calibri"/>
      <family val="2"/>
    </font>
    <font>
      <b/>
      <sz val="18"/>
      <name val="Calibri"/>
      <family val="2"/>
      <scheme val="minor"/>
    </font>
    <font>
      <sz val="18"/>
      <name val="Calibri"/>
      <family val="2"/>
      <scheme val="minor"/>
    </font>
    <font>
      <b/>
      <sz val="10"/>
      <color theme="1"/>
      <name val="Arial"/>
      <family val="2"/>
    </font>
    <font>
      <sz val="7"/>
      <color theme="1"/>
      <name val="Calibri"/>
      <family val="2"/>
      <scheme val="minor"/>
    </font>
    <font>
      <sz val="8"/>
      <color indexed="8"/>
      <name val="Arial"/>
      <family val="2"/>
    </font>
    <font>
      <sz val="7"/>
      <color rgb="FFFF0000"/>
      <name val="Calibri"/>
      <family val="2"/>
      <scheme val="minor"/>
    </font>
    <font>
      <sz val="10"/>
      <name val="Arial"/>
    </font>
    <font>
      <sz val="16"/>
      <name val="Arial"/>
      <family val="2"/>
    </font>
    <font>
      <b/>
      <sz val="9"/>
      <name val="Arial"/>
      <family val="2"/>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BF3F3"/>
        <bgColor indexed="64"/>
      </patternFill>
    </fill>
    <fill>
      <patternFill patternType="solid">
        <fgColor rgb="FFF3FFF4"/>
        <bgColor indexed="64"/>
      </patternFill>
    </fill>
    <fill>
      <patternFill patternType="solid">
        <fgColor rgb="FFFFFFCC"/>
        <bgColor indexed="64"/>
      </patternFill>
    </fill>
    <fill>
      <patternFill patternType="solid">
        <fgColor theme="7" tint="0.39997558519241921"/>
        <bgColor indexed="64"/>
      </patternFill>
    </fill>
  </fills>
  <borders count="5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s>
  <cellStyleXfs count="2">
    <xf numFmtId="0" fontId="0" fillId="0" borderId="0"/>
    <xf numFmtId="9" fontId="45" fillId="0" borderId="0" applyFont="0" applyFill="0" applyBorder="0" applyAlignment="0" applyProtection="0"/>
  </cellStyleXfs>
  <cellXfs count="485">
    <xf numFmtId="0" fontId="0" fillId="0" borderId="0" xfId="0"/>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xf>
    <xf numFmtId="0" fontId="0" fillId="0" borderId="0" xfId="0" applyBorder="1"/>
    <xf numFmtId="0" fontId="8" fillId="0" borderId="0" xfId="0" applyFont="1" applyBorder="1" applyAlignment="1">
      <alignment vertical="top"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Fill="1" applyBorder="1"/>
    <xf numFmtId="0" fontId="8" fillId="0" borderId="0" xfId="0" applyFont="1" applyFill="1" applyBorder="1" applyAlignment="1">
      <alignment vertical="top" wrapText="1"/>
    </xf>
    <xf numFmtId="0" fontId="11" fillId="0" borderId="0" xfId="0" applyFont="1" applyFill="1" applyBorder="1" applyAlignment="1">
      <alignment horizontal="center" vertical="center" textRotation="90" wrapText="1"/>
    </xf>
    <xf numFmtId="0" fontId="11" fillId="0" borderId="0" xfId="0" applyFont="1" applyFill="1" applyBorder="1" applyAlignment="1">
      <alignment horizontal="center" vertical="center" wrapText="1"/>
    </xf>
    <xf numFmtId="0" fontId="0" fillId="0" borderId="0" xfId="0" applyAlignment="1">
      <alignment horizontal="center"/>
    </xf>
    <xf numFmtId="0" fontId="2" fillId="2" borderId="17" xfId="0" applyFont="1" applyFill="1" applyBorder="1" applyAlignment="1" applyProtection="1">
      <alignment horizontal="center" vertical="center" wrapText="1"/>
    </xf>
    <xf numFmtId="0" fontId="2" fillId="2" borderId="0" xfId="0" applyFont="1" applyFill="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5" fillId="0" borderId="0" xfId="0" applyFont="1"/>
    <xf numFmtId="0" fontId="14" fillId="2" borderId="2" xfId="0" applyFont="1" applyFill="1" applyBorder="1" applyAlignment="1" applyProtection="1">
      <alignment horizontal="center" vertical="center" wrapText="1"/>
      <protection locked="0"/>
    </xf>
    <xf numFmtId="0" fontId="15" fillId="9" borderId="2"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4" fillId="2" borderId="17" xfId="0" applyFont="1" applyFill="1" applyBorder="1" applyAlignment="1" applyProtection="1">
      <alignment horizontal="center" vertical="center" wrapText="1"/>
    </xf>
    <xf numFmtId="0" fontId="15" fillId="9" borderId="11" xfId="0" applyFont="1" applyFill="1" applyBorder="1" applyAlignment="1" applyProtection="1">
      <alignment horizontal="center" vertical="center" wrapText="1"/>
    </xf>
    <xf numFmtId="0" fontId="19" fillId="9" borderId="2" xfId="0" applyFont="1" applyFill="1" applyBorder="1" applyAlignment="1" applyProtection="1">
      <alignment horizontal="center" vertical="center" wrapText="1"/>
    </xf>
    <xf numFmtId="0" fontId="20" fillId="9" borderId="11" xfId="0" applyFont="1" applyFill="1" applyBorder="1" applyAlignment="1" applyProtection="1">
      <alignment horizontal="center" vertical="center" wrapText="1"/>
    </xf>
    <xf numFmtId="0" fontId="12" fillId="2" borderId="11" xfId="0" applyFont="1" applyFill="1" applyBorder="1" applyAlignment="1" applyProtection="1">
      <alignment vertical="center" wrapText="1"/>
      <protection locked="0"/>
    </xf>
    <xf numFmtId="0" fontId="12" fillId="2" borderId="2" xfId="0" applyFont="1" applyFill="1" applyBorder="1" applyAlignment="1" applyProtection="1">
      <alignment horizontal="center" vertical="center" wrapText="1"/>
      <protection locked="0"/>
    </xf>
    <xf numFmtId="0" fontId="12" fillId="2" borderId="14" xfId="0" applyFont="1" applyFill="1" applyBorder="1" applyAlignment="1" applyProtection="1">
      <alignment vertical="center" wrapText="1"/>
      <protection locked="0"/>
    </xf>
    <xf numFmtId="0" fontId="12" fillId="2" borderId="14" xfId="0" applyFont="1" applyFill="1" applyBorder="1" applyAlignment="1" applyProtection="1">
      <alignment horizontal="center" vertical="center" wrapText="1"/>
      <protection locked="0"/>
    </xf>
    <xf numFmtId="0" fontId="20" fillId="0" borderId="2" xfId="0" applyFont="1" applyFill="1" applyBorder="1" applyAlignment="1" applyProtection="1">
      <alignment horizontal="right" vertical="top" wrapText="1"/>
    </xf>
    <xf numFmtId="0" fontId="14" fillId="2" borderId="0" xfId="0" applyFont="1" applyFill="1" applyBorder="1" applyAlignment="1" applyProtection="1">
      <alignment vertical="center" wrapText="1"/>
    </xf>
    <xf numFmtId="0" fontId="13" fillId="2" borderId="17" xfId="0" applyFont="1" applyFill="1" applyBorder="1" applyAlignment="1" applyProtection="1">
      <alignment vertical="center"/>
    </xf>
    <xf numFmtId="0" fontId="13" fillId="2" borderId="0" xfId="0" applyFont="1" applyFill="1" applyBorder="1" applyAlignment="1" applyProtection="1">
      <alignment vertical="center"/>
    </xf>
    <xf numFmtId="0" fontId="14" fillId="2" borderId="13" xfId="0" applyFont="1" applyFill="1" applyBorder="1" applyAlignment="1" applyProtection="1">
      <alignment horizontal="center" vertical="center" wrapText="1"/>
      <protection locked="0"/>
    </xf>
    <xf numFmtId="0" fontId="14" fillId="2" borderId="37" xfId="0" applyFont="1" applyFill="1" applyBorder="1" applyAlignment="1" applyProtection="1">
      <alignment horizontal="center" vertical="center" wrapText="1"/>
      <protection locked="0"/>
    </xf>
    <xf numFmtId="0" fontId="16" fillId="0" borderId="26" xfId="0" applyFont="1" applyBorder="1" applyAlignment="1">
      <alignment horizontal="center"/>
    </xf>
    <xf numFmtId="0" fontId="16" fillId="0" borderId="0" xfId="0" applyFont="1" applyBorder="1" applyAlignment="1">
      <alignment horizontal="center"/>
    </xf>
    <xf numFmtId="0" fontId="16" fillId="0" borderId="0" xfId="0" applyFont="1" applyBorder="1"/>
    <xf numFmtId="0" fontId="16" fillId="0" borderId="29" xfId="0" applyFont="1" applyBorder="1"/>
    <xf numFmtId="0" fontId="24" fillId="0" borderId="26" xfId="0" applyFont="1" applyBorder="1" applyAlignment="1">
      <alignment horizontal="center"/>
    </xf>
    <xf numFmtId="0" fontId="24" fillId="0" borderId="0" xfId="0" applyFont="1" applyBorder="1" applyAlignment="1">
      <alignment horizontal="center"/>
    </xf>
    <xf numFmtId="0" fontId="24" fillId="0" borderId="29" xfId="0" applyFont="1" applyBorder="1" applyAlignment="1">
      <alignment horizontal="center"/>
    </xf>
    <xf numFmtId="0" fontId="16" fillId="0" borderId="0" xfId="0" applyFont="1" applyAlignment="1">
      <alignment horizontal="center"/>
    </xf>
    <xf numFmtId="0" fontId="16" fillId="0" borderId="0" xfId="0" applyFont="1"/>
    <xf numFmtId="0" fontId="19" fillId="0" borderId="8" xfId="0" applyFont="1" applyBorder="1" applyAlignment="1">
      <alignment horizontal="center" vertical="center"/>
    </xf>
    <xf numFmtId="0" fontId="19" fillId="0" borderId="8" xfId="0" applyFont="1" applyBorder="1" applyAlignment="1">
      <alignment horizontal="center" vertical="center" wrapText="1"/>
    </xf>
    <xf numFmtId="0" fontId="19" fillId="0" borderId="6" xfId="0" applyFont="1" applyBorder="1" applyAlignment="1">
      <alignment horizontal="center" vertical="center" wrapText="1"/>
    </xf>
    <xf numFmtId="0" fontId="12" fillId="0" borderId="0" xfId="0" applyFont="1" applyBorder="1" applyAlignment="1">
      <alignment vertical="top" wrapText="1"/>
    </xf>
    <xf numFmtId="0" fontId="12" fillId="0" borderId="0" xfId="0" applyFont="1" applyBorder="1" applyAlignment="1">
      <alignment vertical="center"/>
    </xf>
    <xf numFmtId="0" fontId="19" fillId="0" borderId="0" xfId="0" applyFont="1" applyBorder="1" applyAlignment="1">
      <alignment horizontal="center" vertical="center" wrapText="1"/>
    </xf>
    <xf numFmtId="0" fontId="19" fillId="0" borderId="25" xfId="0" applyFont="1" applyBorder="1" applyAlignment="1">
      <alignment horizontal="center" vertical="top" wrapText="1"/>
    </xf>
    <xf numFmtId="0" fontId="12" fillId="2" borderId="11" xfId="0" applyFont="1" applyFill="1" applyBorder="1" applyAlignment="1" applyProtection="1">
      <alignment vertical="center" wrapText="1"/>
      <protection hidden="1"/>
    </xf>
    <xf numFmtId="0" fontId="12" fillId="2" borderId="14" xfId="0" applyFont="1" applyFill="1" applyBorder="1" applyAlignment="1" applyProtection="1">
      <alignment vertical="center" wrapText="1"/>
      <protection hidden="1"/>
    </xf>
    <xf numFmtId="0" fontId="0" fillId="10" borderId="0" xfId="0" applyFill="1" applyAlignment="1">
      <alignment horizontal="center" vertical="center" wrapText="1"/>
    </xf>
    <xf numFmtId="0" fontId="4" fillId="10" borderId="2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30" fillId="7" borderId="36" xfId="0" applyFont="1" applyFill="1" applyBorder="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19" fillId="0" borderId="0" xfId="0" applyFont="1" applyBorder="1" applyAlignment="1">
      <alignment horizontal="center" vertical="center" wrapText="1"/>
    </xf>
    <xf numFmtId="0" fontId="24" fillId="0" borderId="0" xfId="0" applyFont="1" applyBorder="1" applyAlignment="1">
      <alignment horizontal="center"/>
    </xf>
    <xf numFmtId="0" fontId="12" fillId="0" borderId="0" xfId="0" applyFont="1" applyBorder="1" applyAlignment="1">
      <alignment horizontal="center" vertical="center" wrapText="1"/>
    </xf>
    <xf numFmtId="0" fontId="16" fillId="0" borderId="4" xfId="0" applyFont="1" applyBorder="1" applyAlignment="1">
      <alignment horizontal="center" vertical="top" wrapText="1"/>
    </xf>
    <xf numFmtId="0" fontId="12" fillId="0" borderId="3" xfId="0" applyFont="1" applyBorder="1" applyAlignment="1">
      <alignment horizontal="left" vertical="center"/>
    </xf>
    <xf numFmtId="0" fontId="19" fillId="0" borderId="0" xfId="0" applyFont="1" applyBorder="1" applyAlignment="1">
      <alignment horizontal="left" vertical="top" wrapText="1"/>
    </xf>
    <xf numFmtId="0" fontId="12" fillId="0" borderId="4" xfId="0" applyFont="1" applyBorder="1" applyAlignment="1">
      <alignment horizontal="center" vertical="top" wrapText="1"/>
    </xf>
    <xf numFmtId="0" fontId="21" fillId="2" borderId="0" xfId="0" applyFont="1" applyFill="1" applyBorder="1" applyAlignment="1" applyProtection="1">
      <alignment horizontal="center" vertical="center" wrapText="1"/>
    </xf>
    <xf numFmtId="0" fontId="21" fillId="2" borderId="0"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20" fillId="9" borderId="2" xfId="0" applyFont="1" applyFill="1" applyBorder="1" applyAlignment="1" applyProtection="1">
      <alignment horizontal="center" vertical="center" wrapText="1"/>
    </xf>
    <xf numFmtId="0" fontId="20" fillId="9" borderId="31" xfId="0" applyFont="1" applyFill="1" applyBorder="1" applyAlignment="1" applyProtection="1">
      <alignment horizontal="center" vertical="center" wrapText="1"/>
    </xf>
    <xf numFmtId="0" fontId="20" fillId="9" borderId="43" xfId="0" applyFont="1" applyFill="1" applyBorder="1" applyAlignment="1" applyProtection="1">
      <alignment horizontal="center" vertical="center" wrapText="1"/>
    </xf>
    <xf numFmtId="0" fontId="37" fillId="2" borderId="0" xfId="0" applyFont="1" applyFill="1" applyAlignment="1">
      <alignment horizontal="center" vertical="center" wrapText="1"/>
    </xf>
    <xf numFmtId="0" fontId="21" fillId="2" borderId="11" xfId="0" applyFont="1" applyFill="1" applyBorder="1" applyAlignment="1" applyProtection="1">
      <alignment horizontal="center" vertical="center" wrapText="1"/>
      <protection locked="0"/>
    </xf>
    <xf numFmtId="0" fontId="21" fillId="2" borderId="2" xfId="0" applyFont="1" applyFill="1" applyBorder="1" applyAlignment="1" applyProtection="1">
      <alignment horizontal="center" vertical="center" wrapText="1"/>
      <protection locked="0"/>
    </xf>
    <xf numFmtId="0" fontId="21" fillId="2" borderId="21" xfId="0" applyFont="1" applyFill="1" applyBorder="1" applyAlignment="1" applyProtection="1">
      <alignment horizontal="center" vertical="center" wrapText="1"/>
      <protection locked="0"/>
    </xf>
    <xf numFmtId="0" fontId="21" fillId="2" borderId="14" xfId="0" applyFont="1" applyFill="1" applyBorder="1" applyAlignment="1" applyProtection="1">
      <alignment horizontal="center" vertical="center" wrapText="1"/>
      <protection locked="0"/>
    </xf>
    <xf numFmtId="0" fontId="21" fillId="2" borderId="39" xfId="0" applyFont="1" applyFill="1" applyBorder="1" applyAlignment="1" applyProtection="1">
      <alignment horizontal="center" vertical="center" wrapText="1"/>
      <protection locked="0"/>
    </xf>
    <xf numFmtId="0" fontId="36" fillId="2" borderId="0" xfId="0" applyFont="1" applyFill="1" applyAlignment="1">
      <alignment horizontal="center" vertical="center" wrapText="1"/>
    </xf>
    <xf numFmtId="0" fontId="20" fillId="2" borderId="38" xfId="0" applyFont="1" applyFill="1" applyBorder="1" applyAlignment="1" applyProtection="1">
      <alignment horizontal="left" vertical="center" wrapText="1"/>
      <protection locked="0"/>
    </xf>
    <xf numFmtId="0" fontId="4" fillId="0" borderId="0" xfId="0" applyFont="1" applyFill="1" applyAlignment="1">
      <alignment horizontal="center" vertical="center" wrapText="1"/>
    </xf>
    <xf numFmtId="0" fontId="38" fillId="0" borderId="0" xfId="0" applyFont="1" applyAlignment="1">
      <alignment vertical="center"/>
    </xf>
    <xf numFmtId="0" fontId="5" fillId="2" borderId="0" xfId="0" applyFont="1" applyFill="1" applyAlignment="1">
      <alignment horizontal="center" vertical="center"/>
    </xf>
    <xf numFmtId="0" fontId="32" fillId="0" borderId="2" xfId="0" applyFont="1" applyBorder="1" applyAlignment="1">
      <alignment horizontal="center" vertical="center" wrapText="1"/>
    </xf>
    <xf numFmtId="0" fontId="1" fillId="0" borderId="13" xfId="0" applyFont="1" applyBorder="1" applyAlignment="1">
      <alignment horizontal="center" vertical="center"/>
    </xf>
    <xf numFmtId="0" fontId="1" fillId="0" borderId="13" xfId="0" applyFont="1" applyBorder="1" applyAlignment="1">
      <alignment horizontal="center"/>
    </xf>
    <xf numFmtId="164" fontId="14" fillId="3" borderId="1" xfId="0" applyNumberFormat="1" applyFont="1" applyFill="1" applyBorder="1" applyAlignment="1" applyProtection="1">
      <alignment horizontal="center" vertical="center" wrapText="1"/>
      <protection locked="0"/>
    </xf>
    <xf numFmtId="0" fontId="12" fillId="0" borderId="0" xfId="0" applyFont="1" applyFill="1" applyBorder="1" applyAlignment="1">
      <alignment vertical="top" wrapText="1"/>
    </xf>
    <xf numFmtId="0" fontId="36" fillId="12"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2" fillId="12"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3" fillId="7" borderId="2" xfId="0" applyFont="1" applyFill="1" applyBorder="1" applyAlignment="1">
      <alignment horizontal="center" vertical="center" wrapText="1"/>
    </xf>
    <xf numFmtId="0" fontId="43" fillId="5" borderId="2" xfId="0" applyFont="1" applyFill="1" applyBorder="1" applyAlignment="1">
      <alignment horizontal="center" vertical="center" wrapText="1"/>
    </xf>
    <xf numFmtId="0" fontId="3" fillId="10" borderId="0" xfId="0" applyFont="1" applyFill="1" applyBorder="1" applyAlignment="1">
      <alignment horizontal="center" vertical="center" textRotation="90" wrapText="1"/>
    </xf>
    <xf numFmtId="0" fontId="43" fillId="13" borderId="2"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0" fillId="10" borderId="0" xfId="0" applyFill="1" applyBorder="1"/>
    <xf numFmtId="0" fontId="3" fillId="1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3" xfId="0" applyFont="1" applyBorder="1" applyAlignment="1">
      <alignment horizontal="center"/>
    </xf>
    <xf numFmtId="0" fontId="1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6" fillId="0" borderId="3" xfId="0" applyFont="1" applyFill="1" applyBorder="1" applyAlignment="1"/>
    <xf numFmtId="0" fontId="16" fillId="0" borderId="0" xfId="0" applyFont="1" applyFill="1" applyBorder="1" applyAlignment="1"/>
    <xf numFmtId="0" fontId="16"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19" fillId="0" borderId="0" xfId="0" applyFont="1" applyFill="1" applyBorder="1" applyAlignment="1">
      <alignment vertical="center" textRotation="90"/>
    </xf>
    <xf numFmtId="0" fontId="16" fillId="0" borderId="0" xfId="0" applyFont="1" applyFill="1" applyBorder="1" applyAlignment="1">
      <alignment vertical="center"/>
    </xf>
    <xf numFmtId="0" fontId="21" fillId="0" borderId="0" xfId="0" applyFont="1" applyFill="1" applyBorder="1" applyAlignment="1">
      <alignment vertical="center" wrapText="1"/>
    </xf>
    <xf numFmtId="0" fontId="4" fillId="10" borderId="2" xfId="0" applyFont="1" applyFill="1" applyBorder="1" applyAlignment="1">
      <alignment horizontal="center" vertical="center" wrapText="1"/>
    </xf>
    <xf numFmtId="0" fontId="28" fillId="10" borderId="2" xfId="0" applyFont="1" applyFill="1" applyBorder="1" applyAlignment="1">
      <alignment horizontal="center" vertical="center" wrapText="1"/>
    </xf>
    <xf numFmtId="0" fontId="28" fillId="10" borderId="14" xfId="0" applyFont="1" applyFill="1" applyBorder="1" applyAlignment="1">
      <alignment horizontal="center" vertical="center" wrapText="1"/>
    </xf>
    <xf numFmtId="0" fontId="4" fillId="10" borderId="50" xfId="0" applyFont="1" applyFill="1" applyBorder="1" applyAlignment="1">
      <alignment horizontal="center" vertical="center" wrapText="1"/>
    </xf>
    <xf numFmtId="0" fontId="28" fillId="10" borderId="50" xfId="0" applyFont="1" applyFill="1" applyBorder="1" applyAlignment="1">
      <alignment horizontal="center" vertical="center" wrapText="1"/>
    </xf>
    <xf numFmtId="0" fontId="30" fillId="8" borderId="35" xfId="0" applyFont="1" applyFill="1" applyBorder="1" applyAlignment="1">
      <alignment horizontal="center" vertical="center" wrapText="1"/>
    </xf>
    <xf numFmtId="0" fontId="27" fillId="10" borderId="36" xfId="0" applyFont="1" applyFill="1" applyBorder="1" applyAlignment="1">
      <alignment horizontal="center" vertical="center" wrapText="1"/>
    </xf>
    <xf numFmtId="0" fontId="28" fillId="10" borderId="5" xfId="0" applyFont="1" applyFill="1" applyBorder="1" applyAlignment="1">
      <alignment horizontal="center" vertical="center" wrapText="1"/>
    </xf>
    <xf numFmtId="0" fontId="28" fillId="10" borderId="50" xfId="0" applyFont="1" applyFill="1" applyBorder="1" applyAlignment="1">
      <alignment vertical="center" wrapText="1"/>
    </xf>
    <xf numFmtId="0" fontId="30" fillId="5" borderId="51" xfId="0" applyFont="1" applyFill="1" applyBorder="1" applyAlignment="1">
      <alignment horizontal="center" vertical="center" wrapText="1"/>
    </xf>
    <xf numFmtId="0" fontId="28" fillId="10" borderId="51" xfId="0" applyFont="1" applyFill="1" applyBorder="1" applyAlignment="1">
      <alignment horizontal="center" vertical="center" wrapText="1"/>
    </xf>
    <xf numFmtId="0" fontId="4" fillId="10" borderId="51" xfId="0" applyFont="1" applyFill="1" applyBorder="1" applyAlignment="1">
      <alignment horizontal="center" vertical="center" wrapText="1"/>
    </xf>
    <xf numFmtId="0" fontId="30" fillId="6" borderId="51" xfId="0" applyFont="1" applyFill="1" applyBorder="1" applyAlignment="1">
      <alignment horizontal="center" vertical="center" wrapText="1"/>
    </xf>
    <xf numFmtId="0" fontId="30" fillId="14" borderId="36" xfId="0" applyFont="1" applyFill="1" applyBorder="1" applyAlignment="1">
      <alignment horizontal="center" vertical="center" wrapText="1"/>
    </xf>
    <xf numFmtId="0" fontId="25" fillId="9" borderId="44" xfId="0" applyFont="1" applyFill="1" applyBorder="1" applyAlignment="1" applyProtection="1">
      <alignment horizontal="center" vertical="center"/>
      <protection locked="0"/>
    </xf>
    <xf numFmtId="0" fontId="35" fillId="16" borderId="2" xfId="0" applyFont="1" applyFill="1" applyBorder="1" applyAlignment="1" applyProtection="1">
      <alignment horizontal="center" vertical="center"/>
      <protection locked="0"/>
    </xf>
    <xf numFmtId="0" fontId="15" fillId="9" borderId="44"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14" fillId="2" borderId="2" xfId="0" applyFont="1" applyFill="1" applyBorder="1" applyAlignment="1" applyProtection="1">
      <alignment vertical="center" wrapText="1"/>
      <protection locked="0"/>
    </xf>
    <xf numFmtId="0" fontId="12" fillId="0" borderId="0" xfId="0" applyFont="1" applyBorder="1" applyAlignment="1">
      <alignment vertical="center" wrapText="1"/>
    </xf>
    <xf numFmtId="0" fontId="19" fillId="2" borderId="14" xfId="0" applyFont="1" applyFill="1" applyBorder="1" applyAlignment="1" applyProtection="1">
      <alignment horizontal="center" vertical="center" wrapText="1"/>
      <protection locked="0"/>
    </xf>
    <xf numFmtId="0" fontId="40" fillId="16" borderId="2" xfId="0" applyFont="1" applyFill="1" applyBorder="1" applyAlignment="1" applyProtection="1">
      <alignment horizontal="center" vertical="center" wrapText="1"/>
    </xf>
    <xf numFmtId="0" fontId="15" fillId="9" borderId="2" xfId="0" applyNumberFormat="1" applyFont="1" applyFill="1" applyBorder="1" applyAlignment="1" applyProtection="1">
      <alignment vertical="center"/>
    </xf>
    <xf numFmtId="0" fontId="15" fillId="9" borderId="27" xfId="0" applyFont="1" applyFill="1" applyBorder="1" applyAlignment="1" applyProtection="1">
      <alignment horizontal="left" vertical="center" wrapText="1"/>
    </xf>
    <xf numFmtId="0" fontId="21" fillId="2" borderId="13" xfId="0" applyFont="1" applyFill="1" applyBorder="1" applyAlignment="1" applyProtection="1">
      <alignment horizontal="center" vertical="center" wrapText="1"/>
      <protection locked="0"/>
    </xf>
    <xf numFmtId="0" fontId="21" fillId="2" borderId="37"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xf>
    <xf numFmtId="0" fontId="15" fillId="9" borderId="2" xfId="0" applyFont="1" applyFill="1" applyBorder="1" applyAlignment="1" applyProtection="1">
      <alignment horizontal="center" vertical="center" wrapText="1"/>
    </xf>
    <xf numFmtId="0" fontId="15" fillId="9" borderId="44"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0" fontId="20" fillId="0" borderId="2" xfId="0" applyFont="1" applyFill="1" applyBorder="1" applyAlignment="1" applyProtection="1">
      <alignment horizontal="right" vertical="center" wrapText="1"/>
    </xf>
    <xf numFmtId="0" fontId="21" fillId="0" borderId="2" xfId="0" applyFont="1" applyFill="1" applyBorder="1" applyAlignment="1" applyProtection="1">
      <alignment horizontal="center" vertical="center" wrapText="1"/>
    </xf>
    <xf numFmtId="14" fontId="21" fillId="0" borderId="2" xfId="0" quotePrefix="1" applyNumberFormat="1" applyFont="1" applyFill="1" applyBorder="1" applyAlignment="1" applyProtection="1">
      <alignment horizontal="center" vertical="center" wrapText="1"/>
    </xf>
    <xf numFmtId="0" fontId="20" fillId="0" borderId="11" xfId="0" applyFont="1" applyFill="1" applyBorder="1" applyAlignment="1" applyProtection="1">
      <alignment horizontal="right" vertical="center" wrapText="1"/>
    </xf>
    <xf numFmtId="0" fontId="21" fillId="0" borderId="11" xfId="0" applyFont="1" applyFill="1" applyBorder="1" applyAlignment="1" applyProtection="1">
      <alignment horizontal="center" vertical="center" wrapText="1"/>
    </xf>
    <xf numFmtId="0" fontId="20" fillId="0" borderId="19" xfId="0" applyFont="1" applyFill="1" applyBorder="1" applyAlignment="1" applyProtection="1">
      <alignment horizontal="right" vertical="top" wrapText="1"/>
    </xf>
    <xf numFmtId="0" fontId="2" fillId="2" borderId="21" xfId="0" applyFont="1" applyFill="1" applyBorder="1" applyAlignment="1">
      <alignment vertical="center" wrapText="1"/>
    </xf>
    <xf numFmtId="0" fontId="2" fillId="2" borderId="44" xfId="0" applyFont="1" applyFill="1" applyBorder="1" applyAlignment="1">
      <alignment vertical="center" wrapText="1"/>
    </xf>
    <xf numFmtId="0" fontId="3" fillId="2" borderId="0" xfId="0" applyFont="1" applyFill="1" applyBorder="1" applyAlignment="1">
      <alignment horizontal="center" vertical="center" wrapText="1"/>
    </xf>
    <xf numFmtId="0" fontId="22" fillId="0" borderId="0" xfId="0" applyFont="1" applyFill="1" applyBorder="1" applyAlignment="1" applyProtection="1">
      <alignment vertical="center" wrapText="1"/>
    </xf>
    <xf numFmtId="0" fontId="20" fillId="0" borderId="0" xfId="0" applyFont="1" applyFill="1" applyBorder="1" applyAlignment="1" applyProtection="1">
      <alignment vertical="center" wrapText="1"/>
    </xf>
    <xf numFmtId="0" fontId="14" fillId="2" borderId="8" xfId="0" applyFont="1" applyFill="1" applyBorder="1" applyAlignment="1" applyProtection="1">
      <alignment vertical="center" wrapText="1"/>
    </xf>
    <xf numFmtId="0" fontId="14" fillId="2" borderId="3" xfId="0" applyFont="1" applyFill="1" applyBorder="1" applyAlignment="1" applyProtection="1">
      <alignment vertical="center" wrapText="1"/>
    </xf>
    <xf numFmtId="0" fontId="13" fillId="2" borderId="3" xfId="0" applyFont="1" applyFill="1" applyBorder="1" applyAlignment="1" applyProtection="1">
      <alignment horizontal="center" vertical="center"/>
    </xf>
    <xf numFmtId="0" fontId="21" fillId="2" borderId="3" xfId="0" applyFont="1" applyFill="1" applyBorder="1" applyAlignment="1" applyProtection="1">
      <alignment horizontal="center" vertical="center" wrapText="1"/>
    </xf>
    <xf numFmtId="0" fontId="21" fillId="2" borderId="3" xfId="0" applyFont="1" applyFill="1" applyBorder="1" applyAlignment="1">
      <alignment horizontal="center" vertical="center" wrapText="1"/>
    </xf>
    <xf numFmtId="0" fontId="14" fillId="2" borderId="6" xfId="0" applyFont="1" applyFill="1" applyBorder="1" applyAlignment="1" applyProtection="1">
      <alignment vertical="center" wrapText="1"/>
    </xf>
    <xf numFmtId="0" fontId="16" fillId="2" borderId="38" xfId="0" applyFont="1" applyFill="1" applyBorder="1" applyAlignment="1" applyProtection="1">
      <alignment vertical="center" wrapText="1"/>
    </xf>
    <xf numFmtId="0" fontId="16" fillId="2" borderId="40" xfId="0" applyFont="1" applyFill="1" applyBorder="1" applyAlignment="1" applyProtection="1">
      <alignment vertical="center" wrapText="1"/>
    </xf>
    <xf numFmtId="0" fontId="3" fillId="2" borderId="2" xfId="0" applyFont="1" applyFill="1" applyBorder="1" applyAlignment="1">
      <alignment horizontal="center" vertical="center" wrapText="1"/>
    </xf>
    <xf numFmtId="0" fontId="44" fillId="0" borderId="20" xfId="0" applyFont="1" applyFill="1" applyBorder="1" applyAlignment="1" applyProtection="1">
      <alignment horizontal="center" vertical="top" wrapText="1"/>
    </xf>
    <xf numFmtId="0" fontId="44" fillId="0" borderId="13" xfId="0" applyFont="1" applyFill="1" applyBorder="1" applyAlignment="1" applyProtection="1">
      <alignment horizontal="center" vertical="top" wrapText="1"/>
    </xf>
    <xf numFmtId="14" fontId="44" fillId="0" borderId="13" xfId="0" quotePrefix="1" applyNumberFormat="1" applyFont="1" applyFill="1" applyBorder="1" applyAlignment="1" applyProtection="1">
      <alignment horizontal="center" vertical="top" wrapText="1"/>
    </xf>
    <xf numFmtId="0" fontId="14" fillId="2" borderId="2" xfId="0" applyFont="1" applyFill="1" applyBorder="1" applyAlignment="1" applyProtection="1">
      <alignment horizontal="center" vertical="center" wrapText="1"/>
      <protection locked="0"/>
    </xf>
    <xf numFmtId="14" fontId="21" fillId="2" borderId="2" xfId="0" applyNumberFormat="1" applyFont="1" applyFill="1" applyBorder="1" applyAlignment="1" applyProtection="1">
      <alignment horizontal="center" vertical="center" wrapText="1"/>
      <protection locked="0"/>
    </xf>
    <xf numFmtId="0" fontId="14" fillId="2" borderId="14"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xf>
    <xf numFmtId="0" fontId="15" fillId="9" borderId="1" xfId="0" applyFont="1" applyFill="1" applyBorder="1" applyAlignment="1" applyProtection="1">
      <alignment horizontal="center" vertical="center" wrapText="1"/>
    </xf>
    <xf numFmtId="0" fontId="15" fillId="9" borderId="2" xfId="0" applyFont="1" applyFill="1" applyBorder="1" applyAlignment="1" applyProtection="1">
      <alignment horizontal="center" vertical="center" wrapText="1"/>
    </xf>
    <xf numFmtId="0" fontId="15" fillId="9" borderId="44" xfId="0" applyFont="1" applyFill="1" applyBorder="1" applyAlignment="1" applyProtection="1">
      <alignment horizontal="center" vertical="center" wrapText="1"/>
    </xf>
    <xf numFmtId="0" fontId="15" fillId="9" borderId="23" xfId="0" applyFont="1" applyFill="1" applyBorder="1" applyAlignment="1" applyProtection="1">
      <alignment horizontal="center" vertical="center" wrapText="1"/>
    </xf>
    <xf numFmtId="0" fontId="15" fillId="9" borderId="31" xfId="0" applyFont="1" applyFill="1" applyBorder="1" applyAlignment="1" applyProtection="1">
      <alignment horizontal="center" vertical="center" wrapText="1"/>
    </xf>
    <xf numFmtId="0" fontId="14" fillId="2" borderId="8" xfId="0" applyFont="1" applyFill="1" applyBorder="1" applyAlignment="1" applyProtection="1">
      <alignment horizontal="center" vertical="center" wrapText="1"/>
    </xf>
    <xf numFmtId="0" fontId="21" fillId="0" borderId="20" xfId="0" applyFont="1" applyFill="1" applyBorder="1" applyAlignment="1" applyProtection="1">
      <alignment horizontal="center" vertical="top" wrapText="1"/>
    </xf>
    <xf numFmtId="0" fontId="14" fillId="2" borderId="6"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21" fillId="0" borderId="13" xfId="0" applyFont="1" applyFill="1" applyBorder="1" applyAlignment="1" applyProtection="1">
      <alignment horizontal="center" vertical="top" wrapText="1"/>
    </xf>
    <xf numFmtId="14" fontId="21" fillId="0" borderId="13" xfId="0" quotePrefix="1" applyNumberFormat="1" applyFont="1" applyFill="1" applyBorder="1" applyAlignment="1" applyProtection="1">
      <alignment horizontal="center" vertical="top" wrapText="1"/>
    </xf>
    <xf numFmtId="0" fontId="14" fillId="2" borderId="7"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xf>
    <xf numFmtId="0" fontId="20" fillId="0" borderId="14" xfId="0" applyFont="1" applyFill="1" applyBorder="1" applyAlignment="1" applyProtection="1">
      <alignment horizontal="right" vertical="top" wrapText="1"/>
    </xf>
    <xf numFmtId="0" fontId="21" fillId="0" borderId="37" xfId="0" applyFont="1" applyFill="1" applyBorder="1" applyAlignment="1" applyProtection="1">
      <alignment horizontal="center" vertical="top" wrapText="1"/>
    </xf>
    <xf numFmtId="0" fontId="34" fillId="2" borderId="1" xfId="0" applyFont="1" applyFill="1" applyBorder="1" applyAlignment="1" applyProtection="1">
      <alignment vertical="center"/>
    </xf>
    <xf numFmtId="0" fontId="34" fillId="9" borderId="1" xfId="0" applyFont="1" applyFill="1" applyBorder="1" applyAlignment="1" applyProtection="1">
      <alignment vertical="center"/>
    </xf>
    <xf numFmtId="0" fontId="34" fillId="9" borderId="1" xfId="0" applyFont="1" applyFill="1" applyBorder="1" applyAlignment="1" applyProtection="1">
      <alignment vertical="center" wrapText="1"/>
    </xf>
    <xf numFmtId="0" fontId="14" fillId="2" borderId="2" xfId="0" applyFont="1" applyFill="1" applyBorder="1" applyAlignment="1" applyProtection="1">
      <alignment vertical="center" wrapText="1"/>
    </xf>
    <xf numFmtId="0" fontId="14" fillId="2" borderId="2" xfId="0" applyFont="1" applyFill="1" applyBorder="1" applyAlignment="1" applyProtection="1">
      <alignment horizontal="center" vertical="top" wrapText="1"/>
    </xf>
    <xf numFmtId="0" fontId="14" fillId="0" borderId="2" xfId="0" applyFont="1" applyFill="1" applyBorder="1" applyAlignment="1" applyProtection="1">
      <alignment horizontal="center" vertical="center" wrapText="1"/>
    </xf>
    <xf numFmtId="0" fontId="12" fillId="17" borderId="21" xfId="0" applyFont="1" applyFill="1" applyBorder="1" applyAlignment="1" applyProtection="1">
      <alignment horizontal="center" vertical="center" wrapText="1"/>
      <protection locked="0"/>
    </xf>
    <xf numFmtId="0" fontId="12" fillId="17" borderId="14"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locked="0"/>
    </xf>
    <xf numFmtId="0" fontId="21" fillId="0" borderId="13" xfId="0" applyFont="1" applyFill="1" applyBorder="1" applyAlignment="1" applyProtection="1">
      <alignment horizontal="center" vertical="center" wrapText="1"/>
      <protection locked="0"/>
    </xf>
    <xf numFmtId="0" fontId="12" fillId="10" borderId="21" xfId="0" applyFont="1" applyFill="1" applyBorder="1" applyAlignment="1" applyProtection="1">
      <alignment horizontal="center" vertical="center" wrapText="1"/>
    </xf>
    <xf numFmtId="0" fontId="12" fillId="10" borderId="21"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left" vertical="center" wrapText="1"/>
      <protection locked="0"/>
    </xf>
    <xf numFmtId="0" fontId="12" fillId="2" borderId="2" xfId="0" applyFont="1" applyFill="1" applyBorder="1" applyAlignment="1" applyProtection="1">
      <alignment vertical="center" wrapText="1"/>
      <protection locked="0"/>
    </xf>
    <xf numFmtId="0" fontId="12" fillId="2" borderId="2" xfId="0" applyFont="1" applyFill="1" applyBorder="1" applyAlignment="1" applyProtection="1">
      <alignment vertical="center" wrapText="1"/>
      <protection hidden="1"/>
    </xf>
    <xf numFmtId="14" fontId="14" fillId="2" borderId="2" xfId="0" applyNumberFormat="1" applyFont="1" applyFill="1" applyBorder="1" applyAlignment="1" applyProtection="1">
      <alignment horizontal="center" vertical="center" wrapText="1"/>
      <protection locked="0"/>
    </xf>
    <xf numFmtId="0" fontId="2" fillId="2" borderId="2" xfId="0" applyFont="1" applyFill="1" applyBorder="1" applyAlignment="1">
      <alignment horizontal="center" vertical="center" wrapText="1"/>
    </xf>
    <xf numFmtId="14" fontId="20" fillId="15" borderId="52" xfId="0" applyNumberFormat="1" applyFont="1" applyFill="1" applyBorder="1" applyAlignment="1" applyProtection="1">
      <alignment vertical="center" wrapText="1"/>
      <protection locked="0"/>
    </xf>
    <xf numFmtId="0" fontId="16" fillId="2" borderId="14" xfId="0" applyFont="1" applyFill="1" applyBorder="1" applyAlignment="1" applyProtection="1">
      <alignment horizontal="center" vertical="center" wrapText="1"/>
    </xf>
    <xf numFmtId="0" fontId="12" fillId="17" borderId="14" xfId="0" applyFont="1" applyFill="1" applyBorder="1" applyAlignment="1" applyProtection="1">
      <alignment horizontal="center" vertical="center" wrapText="1"/>
      <protection locked="0"/>
    </xf>
    <xf numFmtId="0" fontId="12" fillId="17"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vertical="center" wrapText="1"/>
    </xf>
    <xf numFmtId="0" fontId="16" fillId="2" borderId="33" xfId="0" applyFont="1" applyFill="1" applyBorder="1" applyAlignment="1" applyProtection="1">
      <alignment horizontal="center" vertical="center" wrapText="1"/>
    </xf>
    <xf numFmtId="0" fontId="14" fillId="2" borderId="14" xfId="0" applyFont="1" applyFill="1" applyBorder="1" applyAlignment="1" applyProtection="1">
      <alignment vertical="center" wrapText="1"/>
    </xf>
    <xf numFmtId="0" fontId="14" fillId="2" borderId="1" xfId="0" applyFont="1" applyFill="1" applyBorder="1" applyAlignment="1" applyProtection="1">
      <alignment horizontal="center" vertical="top" wrapText="1"/>
    </xf>
    <xf numFmtId="0" fontId="14" fillId="0" borderId="1" xfId="0" applyFont="1" applyFill="1" applyBorder="1" applyAlignment="1" applyProtection="1">
      <alignment horizontal="center" vertical="center" wrapText="1"/>
    </xf>
    <xf numFmtId="0" fontId="12" fillId="10" borderId="10" xfId="0" applyFont="1" applyFill="1" applyBorder="1" applyAlignment="1" applyProtection="1">
      <alignment horizontal="center" vertical="center" wrapText="1"/>
    </xf>
    <xf numFmtId="0" fontId="12" fillId="10" borderId="10" xfId="0" applyFont="1" applyFill="1" applyBorder="1" applyAlignment="1" applyProtection="1">
      <alignment horizontal="center" vertical="center" wrapText="1"/>
      <protection locked="0"/>
    </xf>
    <xf numFmtId="0" fontId="12" fillId="17" borderId="10" xfId="0" applyFont="1" applyFill="1" applyBorder="1" applyAlignment="1" applyProtection="1">
      <alignment horizontal="center" vertical="center" wrapText="1"/>
      <protection locked="0"/>
    </xf>
    <xf numFmtId="0" fontId="12" fillId="17" borderId="18" xfId="0" applyFont="1" applyFill="1" applyBorder="1" applyAlignment="1" applyProtection="1">
      <alignment horizontal="center" vertical="center" wrapText="1"/>
      <protection locked="0"/>
    </xf>
    <xf numFmtId="0" fontId="14" fillId="2" borderId="14" xfId="0" applyFont="1" applyFill="1" applyBorder="1" applyAlignment="1" applyProtection="1">
      <alignment horizontal="center" vertical="top" wrapText="1"/>
    </xf>
    <xf numFmtId="0" fontId="14" fillId="0" borderId="14" xfId="0" applyFont="1" applyFill="1" applyBorder="1" applyAlignment="1" applyProtection="1">
      <alignment horizontal="center" vertical="center" wrapText="1"/>
    </xf>
    <xf numFmtId="0" fontId="12" fillId="10" borderId="39" xfId="0" applyFont="1" applyFill="1" applyBorder="1" applyAlignment="1" applyProtection="1">
      <alignment horizontal="center" vertical="center" wrapText="1"/>
    </xf>
    <xf numFmtId="0" fontId="12" fillId="10" borderId="39" xfId="0" applyFont="1" applyFill="1" applyBorder="1" applyAlignment="1" applyProtection="1">
      <alignment horizontal="center" vertical="center" wrapText="1"/>
      <protection locked="0"/>
    </xf>
    <xf numFmtId="0" fontId="12" fillId="17" borderId="39"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15" fillId="2" borderId="33" xfId="0" applyFont="1" applyFill="1" applyBorder="1" applyAlignment="1" applyProtection="1">
      <alignment horizontal="center" vertical="center" wrapText="1"/>
      <protection locked="0"/>
    </xf>
    <xf numFmtId="0" fontId="15" fillId="0" borderId="11" xfId="0" applyFont="1" applyFill="1" applyBorder="1" applyAlignment="1" applyProtection="1">
      <alignment horizontal="center" vertical="center" wrapText="1"/>
    </xf>
    <xf numFmtId="0" fontId="15" fillId="0" borderId="33" xfId="0" applyFont="1" applyFill="1" applyBorder="1" applyAlignment="1" applyProtection="1">
      <alignment horizontal="center" vertical="center" wrapText="1"/>
    </xf>
    <xf numFmtId="0" fontId="23" fillId="0" borderId="11" xfId="0" applyFont="1" applyFill="1" applyBorder="1" applyAlignment="1" applyProtection="1">
      <alignment horizontal="center" vertical="center" wrapText="1"/>
    </xf>
    <xf numFmtId="0" fontId="23" fillId="0" borderId="33"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33"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wrapText="1"/>
      <protection hidden="1"/>
    </xf>
    <xf numFmtId="0" fontId="12" fillId="2" borderId="33" xfId="0" applyFont="1" applyFill="1" applyBorder="1" applyAlignment="1" applyProtection="1">
      <alignment horizontal="center" vertical="center" wrapText="1"/>
      <protection hidden="1"/>
    </xf>
    <xf numFmtId="0" fontId="12" fillId="2" borderId="1" xfId="0" applyFont="1" applyFill="1" applyBorder="1" applyAlignment="1" applyProtection="1">
      <alignment horizontal="center" vertical="center" wrapText="1"/>
      <protection hidden="1"/>
    </xf>
    <xf numFmtId="0" fontId="15" fillId="0" borderId="1" xfId="0" applyFont="1" applyFill="1" applyBorder="1" applyAlignment="1" applyProtection="1">
      <alignment horizontal="center" vertical="center" wrapText="1"/>
    </xf>
    <xf numFmtId="9" fontId="15" fillId="0" borderId="11" xfId="0" applyNumberFormat="1"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protection locked="0"/>
    </xf>
    <xf numFmtId="0" fontId="15" fillId="0" borderId="33"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9" fontId="15" fillId="0" borderId="11" xfId="0" applyNumberFormat="1"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9" borderId="21" xfId="0" applyFont="1" applyFill="1" applyBorder="1" applyAlignment="1" applyProtection="1">
      <alignment horizontal="center" vertical="center" wrapText="1"/>
    </xf>
    <xf numFmtId="0" fontId="15" fillId="9" borderId="38" xfId="0" applyFont="1" applyFill="1" applyBorder="1" applyAlignment="1" applyProtection="1">
      <alignment horizontal="center" vertical="center" wrapText="1"/>
    </xf>
    <xf numFmtId="0" fontId="15" fillId="9" borderId="1" xfId="0" applyFont="1" applyFill="1" applyBorder="1" applyAlignment="1" applyProtection="1">
      <alignment horizontal="center" vertical="center" wrapText="1"/>
    </xf>
    <xf numFmtId="0" fontId="15" fillId="9" borderId="2" xfId="0" applyFont="1" applyFill="1" applyBorder="1" applyAlignment="1" applyProtection="1">
      <alignment horizontal="center" vertical="center" wrapText="1"/>
    </xf>
    <xf numFmtId="0" fontId="15" fillId="9" borderId="44" xfId="0" applyFont="1" applyFill="1" applyBorder="1" applyAlignment="1" applyProtection="1">
      <alignment horizontal="center" vertical="center" wrapText="1"/>
    </xf>
    <xf numFmtId="0" fontId="19" fillId="9" borderId="21" xfId="0" applyFont="1" applyFill="1" applyBorder="1" applyAlignment="1" applyProtection="1">
      <alignment horizontal="center" vertical="center" wrapText="1"/>
    </xf>
    <xf numFmtId="0" fontId="19" fillId="9" borderId="44" xfId="0" applyFont="1" applyFill="1" applyBorder="1" applyAlignment="1" applyProtection="1">
      <alignment horizontal="center" vertical="center" wrapText="1"/>
    </xf>
    <xf numFmtId="0" fontId="19" fillId="9" borderId="38" xfId="0" applyFont="1" applyFill="1" applyBorder="1" applyAlignment="1" applyProtection="1">
      <alignment horizontal="center" vertical="center" wrapText="1"/>
    </xf>
    <xf numFmtId="0" fontId="20" fillId="9" borderId="21" xfId="0" applyFont="1" applyFill="1" applyBorder="1" applyAlignment="1" applyProtection="1">
      <alignment horizontal="center" vertical="center" wrapText="1"/>
    </xf>
    <xf numFmtId="0" fontId="20" fillId="9" borderId="44" xfId="0" applyFont="1" applyFill="1" applyBorder="1" applyAlignment="1" applyProtection="1">
      <alignment horizontal="center" vertical="center" wrapText="1"/>
    </xf>
    <xf numFmtId="0" fontId="20" fillId="9" borderId="52" xfId="0" applyFont="1" applyFill="1" applyBorder="1" applyAlignment="1" applyProtection="1">
      <alignment horizontal="center" vertical="center" wrapText="1"/>
    </xf>
    <xf numFmtId="0" fontId="34" fillId="9" borderId="53" xfId="0" applyFont="1" applyFill="1" applyBorder="1" applyAlignment="1" applyProtection="1">
      <alignment horizontal="center" vertical="center"/>
    </xf>
    <xf numFmtId="0" fontId="34" fillId="9" borderId="44" xfId="0" applyFont="1" applyFill="1" applyBorder="1" applyAlignment="1" applyProtection="1">
      <alignment horizontal="center" vertical="center"/>
    </xf>
    <xf numFmtId="0" fontId="34" fillId="9" borderId="38" xfId="0" applyFont="1" applyFill="1" applyBorder="1" applyAlignment="1" applyProtection="1">
      <alignment horizontal="center" vertical="center"/>
    </xf>
    <xf numFmtId="0" fontId="14" fillId="2" borderId="11" xfId="0" applyFont="1" applyFill="1" applyBorder="1" applyAlignment="1" applyProtection="1">
      <alignment horizontal="center" vertical="center" wrapText="1"/>
      <protection locked="0"/>
    </xf>
    <xf numFmtId="0" fontId="14" fillId="2" borderId="33"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13" fillId="9" borderId="28" xfId="0" applyFont="1" applyFill="1" applyBorder="1" applyAlignment="1" applyProtection="1">
      <alignment horizontal="left" vertical="center" wrapText="1"/>
    </xf>
    <xf numFmtId="0" fontId="13" fillId="9" borderId="0" xfId="0" applyFont="1" applyFill="1" applyBorder="1" applyAlignment="1" applyProtection="1">
      <alignment horizontal="left" vertical="center" wrapText="1"/>
    </xf>
    <xf numFmtId="0" fontId="19" fillId="2" borderId="41" xfId="0" applyFont="1" applyFill="1" applyBorder="1" applyAlignment="1" applyProtection="1">
      <alignment horizontal="center" vertical="center" wrapText="1"/>
      <protection locked="0"/>
    </xf>
    <xf numFmtId="0" fontId="19" fillId="2" borderId="42"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33"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15" fillId="9" borderId="15"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protection locked="0"/>
    </xf>
    <xf numFmtId="0" fontId="2" fillId="2" borderId="33"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9" fillId="2" borderId="15" xfId="0"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25" fillId="2" borderId="0" xfId="0" applyFont="1" applyFill="1" applyBorder="1" applyAlignment="1" applyProtection="1">
      <alignment horizontal="center" vertical="center"/>
    </xf>
    <xf numFmtId="0" fontId="4" fillId="2" borderId="11"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0" fontId="22" fillId="11" borderId="44" xfId="0" applyFont="1" applyFill="1" applyBorder="1" applyAlignment="1" applyProtection="1">
      <alignment horizontal="center" vertical="center" wrapText="1"/>
    </xf>
    <xf numFmtId="0" fontId="22" fillId="11" borderId="52" xfId="0" applyFont="1" applyFill="1" applyBorder="1" applyAlignment="1" applyProtection="1">
      <alignment horizontal="center" vertical="center" wrapText="1"/>
    </xf>
    <xf numFmtId="0" fontId="19" fillId="2" borderId="11" xfId="0" applyFont="1" applyFill="1" applyBorder="1" applyAlignment="1" applyProtection="1">
      <alignment horizontal="center" vertical="center" wrapText="1"/>
      <protection locked="0"/>
    </xf>
    <xf numFmtId="0" fontId="19" fillId="2" borderId="33"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protection locked="0"/>
    </xf>
    <xf numFmtId="0" fontId="33" fillId="16" borderId="21" xfId="0" applyFont="1" applyFill="1" applyBorder="1" applyAlignment="1" applyProtection="1">
      <alignment horizontal="center" vertical="center"/>
      <protection locked="0"/>
    </xf>
    <xf numFmtId="0" fontId="33" fillId="16" borderId="44" xfId="0" applyFont="1" applyFill="1" applyBorder="1" applyAlignment="1" applyProtection="1">
      <alignment horizontal="center" vertical="center"/>
      <protection locked="0"/>
    </xf>
    <xf numFmtId="0" fontId="19" fillId="2" borderId="16"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wrapText="1"/>
      <protection locked="0"/>
    </xf>
    <xf numFmtId="0" fontId="16" fillId="0" borderId="33"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9" fontId="16" fillId="0" borderId="11" xfId="0" applyNumberFormat="1" applyFont="1" applyFill="1" applyBorder="1" applyAlignment="1" applyProtection="1">
      <alignment horizontal="center" vertical="center" wrapText="1"/>
      <protection locked="0"/>
    </xf>
    <xf numFmtId="0" fontId="14" fillId="2" borderId="18" xfId="0" applyFont="1" applyFill="1" applyBorder="1" applyAlignment="1" applyProtection="1">
      <alignment horizontal="center" vertical="center" wrapText="1"/>
      <protection locked="0"/>
    </xf>
    <xf numFmtId="0" fontId="47" fillId="2" borderId="11" xfId="0" applyFont="1" applyFill="1" applyBorder="1" applyAlignment="1" applyProtection="1">
      <alignment horizontal="center" vertical="center" wrapText="1"/>
      <protection locked="0"/>
    </xf>
    <xf numFmtId="0" fontId="47" fillId="2" borderId="33" xfId="0" applyFont="1" applyFill="1" applyBorder="1" applyAlignment="1" applyProtection="1">
      <alignment horizontal="center" vertical="center" wrapText="1"/>
      <protection locked="0"/>
    </xf>
    <xf numFmtId="0" fontId="47" fillId="2" borderId="1" xfId="0" applyFont="1" applyFill="1" applyBorder="1" applyAlignment="1" applyProtection="1">
      <alignment horizontal="center" vertical="center" wrapText="1"/>
      <protection locked="0"/>
    </xf>
    <xf numFmtId="0" fontId="12" fillId="2" borderId="18" xfId="0" applyFont="1" applyFill="1" applyBorder="1" applyAlignment="1" applyProtection="1">
      <alignment horizontal="center" vertical="center" wrapText="1"/>
      <protection hidden="1"/>
    </xf>
    <xf numFmtId="0" fontId="14" fillId="2" borderId="21" xfId="0" applyFont="1" applyFill="1" applyBorder="1" applyAlignment="1" applyProtection="1">
      <alignment horizontal="center" vertical="center" wrapText="1"/>
      <protection locked="0"/>
    </xf>
    <xf numFmtId="0" fontId="14" fillId="2" borderId="44" xfId="0" applyFont="1" applyFill="1" applyBorder="1" applyAlignment="1" applyProtection="1">
      <alignment horizontal="center" vertical="center" wrapText="1"/>
      <protection locked="0"/>
    </xf>
    <xf numFmtId="0" fontId="14" fillId="2" borderId="38"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5" fillId="9" borderId="26" xfId="0" applyFont="1" applyFill="1" applyBorder="1" applyAlignment="1" applyProtection="1">
      <alignment horizontal="center" vertical="center" wrapText="1"/>
    </xf>
    <xf numFmtId="0" fontId="15" fillId="9" borderId="0" xfId="0" applyFont="1" applyFill="1" applyBorder="1" applyAlignment="1" applyProtection="1">
      <alignment horizontal="center" vertical="center" wrapText="1"/>
    </xf>
    <xf numFmtId="0" fontId="15" fillId="9" borderId="29" xfId="0" applyFont="1" applyFill="1" applyBorder="1" applyAlignment="1" applyProtection="1">
      <alignment horizontal="center" vertical="center" wrapText="1"/>
    </xf>
    <xf numFmtId="0" fontId="15" fillId="9" borderId="10" xfId="0" applyFont="1" applyFill="1" applyBorder="1" applyAlignment="1" applyProtection="1">
      <alignment horizontal="center" vertical="center" wrapText="1"/>
    </xf>
    <xf numFmtId="0" fontId="15" fillId="9" borderId="27" xfId="0" applyFont="1" applyFill="1" applyBorder="1" applyAlignment="1" applyProtection="1">
      <alignment horizontal="center" vertical="center" wrapText="1"/>
    </xf>
    <xf numFmtId="0" fontId="15" fillId="9" borderId="23"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5" fillId="2" borderId="15" xfId="0" applyFont="1" applyFill="1" applyBorder="1" applyAlignment="1" applyProtection="1">
      <alignment horizontal="center" vertical="center" wrapText="1"/>
      <protection locked="0"/>
    </xf>
    <xf numFmtId="0" fontId="15" fillId="9" borderId="54" xfId="0" applyFont="1" applyFill="1" applyBorder="1" applyAlignment="1" applyProtection="1">
      <alignment horizontal="center" vertical="center" wrapText="1"/>
    </xf>
    <xf numFmtId="0" fontId="15" fillId="9" borderId="46" xfId="0" applyFont="1" applyFill="1" applyBorder="1" applyAlignment="1" applyProtection="1">
      <alignment horizontal="center" vertical="center" wrapText="1"/>
    </xf>
    <xf numFmtId="0" fontId="15" fillId="9" borderId="11" xfId="0" applyFont="1" applyFill="1" applyBorder="1" applyAlignment="1" applyProtection="1">
      <alignment horizontal="center" vertical="center" wrapText="1"/>
    </xf>
    <xf numFmtId="0" fontId="15" fillId="9" borderId="31" xfId="0" applyFont="1" applyFill="1" applyBorder="1" applyAlignment="1" applyProtection="1">
      <alignment horizontal="center" vertical="center" wrapText="1"/>
    </xf>
    <xf numFmtId="0" fontId="15" fillId="9" borderId="17" xfId="0" applyFont="1" applyFill="1" applyBorder="1" applyAlignment="1" applyProtection="1">
      <alignment horizontal="center" vertical="center" wrapText="1"/>
    </xf>
    <xf numFmtId="0" fontId="15" fillId="9" borderId="32" xfId="0" applyFont="1" applyFill="1" applyBorder="1" applyAlignment="1" applyProtection="1">
      <alignment horizontal="center" vertical="center" wrapText="1"/>
    </xf>
    <xf numFmtId="0" fontId="39" fillId="9" borderId="2" xfId="0" applyFont="1" applyFill="1" applyBorder="1" applyAlignment="1" applyProtection="1">
      <alignment horizontal="right" vertical="center"/>
    </xf>
    <xf numFmtId="0" fontId="40" fillId="16" borderId="2" xfId="0" applyFont="1" applyFill="1" applyBorder="1" applyAlignment="1" applyProtection="1">
      <alignment horizontal="center" vertical="center" wrapText="1"/>
    </xf>
    <xf numFmtId="0" fontId="39" fillId="9" borderId="2" xfId="0" applyFont="1" applyFill="1" applyBorder="1" applyAlignment="1" applyProtection="1">
      <alignment horizontal="center" vertical="center" wrapText="1"/>
    </xf>
    <xf numFmtId="0" fontId="17" fillId="16" borderId="21" xfId="0" applyFont="1" applyFill="1" applyBorder="1" applyAlignment="1" applyProtection="1">
      <alignment horizontal="center" vertical="center" wrapText="1"/>
    </xf>
    <xf numFmtId="0" fontId="17" fillId="16" borderId="44" xfId="0" applyFont="1" applyFill="1" applyBorder="1" applyAlignment="1" applyProtection="1">
      <alignment horizontal="center" vertical="center" wrapText="1"/>
    </xf>
    <xf numFmtId="0" fontId="17" fillId="16" borderId="38" xfId="0" applyFont="1" applyFill="1" applyBorder="1" applyAlignment="1" applyProtection="1">
      <alignment horizontal="center" vertical="center" wrapText="1"/>
    </xf>
    <xf numFmtId="0" fontId="13" fillId="9" borderId="2" xfId="0" applyFont="1" applyFill="1" applyBorder="1" applyAlignment="1" applyProtection="1">
      <alignment horizontal="center" vertical="center" wrapText="1"/>
    </xf>
    <xf numFmtId="0" fontId="5" fillId="16" borderId="21" xfId="0" applyFont="1" applyFill="1" applyBorder="1" applyAlignment="1">
      <alignment horizontal="center" vertical="center" wrapText="1"/>
    </xf>
    <xf numFmtId="0" fontId="5" fillId="16" borderId="44" xfId="0" applyFont="1" applyFill="1" applyBorder="1" applyAlignment="1">
      <alignment horizontal="center" vertical="center" wrapText="1"/>
    </xf>
    <xf numFmtId="0" fontId="5" fillId="16" borderId="38" xfId="0" applyFont="1" applyFill="1" applyBorder="1" applyAlignment="1">
      <alignment horizontal="center" vertical="center" wrapText="1"/>
    </xf>
    <xf numFmtId="0" fontId="15" fillId="2" borderId="16" xfId="0" applyFont="1" applyFill="1" applyBorder="1" applyAlignment="1" applyProtection="1">
      <alignment horizontal="center" vertical="center" wrapText="1"/>
      <protection locked="0"/>
    </xf>
    <xf numFmtId="0" fontId="16" fillId="2" borderId="14" xfId="0" applyFont="1" applyFill="1" applyBorder="1" applyAlignment="1">
      <alignment horizontal="center" vertical="center" wrapText="1"/>
    </xf>
    <xf numFmtId="0" fontId="16" fillId="2" borderId="14" xfId="0" applyFont="1" applyFill="1" applyBorder="1" applyAlignment="1" applyProtection="1">
      <alignment horizontal="center" vertical="center" wrapText="1"/>
    </xf>
    <xf numFmtId="0" fontId="14" fillId="2" borderId="39" xfId="0" applyFont="1" applyFill="1" applyBorder="1" applyAlignment="1" applyProtection="1">
      <alignment horizontal="center" vertical="center" wrapText="1"/>
      <protection locked="0"/>
    </xf>
    <xf numFmtId="0" fontId="14" fillId="2" borderId="45" xfId="0" applyFont="1" applyFill="1" applyBorder="1" applyAlignment="1" applyProtection="1">
      <alignment horizontal="center" vertical="center" wrapText="1"/>
      <protection locked="0"/>
    </xf>
    <xf numFmtId="0" fontId="14" fillId="2" borderId="40" xfId="0" applyFont="1" applyFill="1" applyBorder="1" applyAlignment="1" applyProtection="1">
      <alignment horizontal="center" vertical="center" wrapText="1"/>
      <protection locked="0"/>
    </xf>
    <xf numFmtId="14" fontId="14" fillId="2" borderId="11" xfId="0" applyNumberFormat="1" applyFont="1" applyFill="1" applyBorder="1" applyAlignment="1" applyProtection="1">
      <alignment horizontal="center" vertical="center" wrapText="1"/>
    </xf>
    <xf numFmtId="0" fontId="14" fillId="2" borderId="33" xfId="0" applyFont="1" applyFill="1" applyBorder="1" applyAlignment="1" applyProtection="1">
      <alignment horizontal="center" vertical="center" wrapText="1"/>
    </xf>
    <xf numFmtId="0" fontId="14" fillId="2" borderId="18" xfId="0" applyFont="1" applyFill="1" applyBorder="1" applyAlignment="1" applyProtection="1">
      <alignment horizontal="center" vertical="center" wrapText="1"/>
    </xf>
    <xf numFmtId="10" fontId="14" fillId="17" borderId="1" xfId="1" applyNumberFormat="1" applyFont="1" applyFill="1" applyBorder="1" applyAlignment="1" applyProtection="1">
      <alignment horizontal="center" vertical="center" wrapText="1"/>
      <protection locked="0"/>
    </xf>
    <xf numFmtId="0" fontId="14" fillId="17" borderId="2" xfId="1" applyNumberFormat="1" applyFont="1" applyFill="1" applyBorder="1" applyAlignment="1" applyProtection="1">
      <alignment horizontal="center" vertical="center" wrapText="1"/>
      <protection locked="0"/>
    </xf>
    <xf numFmtId="0" fontId="14" fillId="17" borderId="2" xfId="0" applyFont="1" applyFill="1" applyBorder="1" applyAlignment="1" applyProtection="1">
      <alignment horizontal="center" vertical="center" wrapText="1"/>
      <protection locked="0"/>
    </xf>
    <xf numFmtId="0" fontId="12" fillId="17" borderId="1" xfId="0" applyFont="1" applyFill="1" applyBorder="1" applyAlignment="1" applyProtection="1">
      <alignment horizontal="center" vertical="center" wrapText="1"/>
      <protection locked="0"/>
    </xf>
    <xf numFmtId="0" fontId="19" fillId="2" borderId="13" xfId="0" applyFont="1" applyFill="1" applyBorder="1" applyAlignment="1" applyProtection="1">
      <alignment horizontal="center" vertical="center" wrapText="1"/>
      <protection locked="0"/>
    </xf>
    <xf numFmtId="0" fontId="19" fillId="2" borderId="37" xfId="0" applyFont="1" applyFill="1" applyBorder="1" applyAlignment="1" applyProtection="1">
      <alignment horizontal="center" vertical="center" wrapText="1"/>
      <protection locked="0"/>
    </xf>
    <xf numFmtId="0" fontId="12" fillId="17" borderId="2"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xf>
    <xf numFmtId="0" fontId="14" fillId="18" borderId="2" xfId="0" applyFont="1" applyFill="1" applyBorder="1" applyAlignment="1" applyProtection="1">
      <alignment horizontal="center" vertical="center" wrapText="1"/>
      <protection locked="0"/>
    </xf>
    <xf numFmtId="0" fontId="19" fillId="2" borderId="56" xfId="0" applyFont="1" applyFill="1" applyBorder="1" applyAlignment="1" applyProtection="1">
      <alignment horizontal="center" vertical="center" wrapText="1"/>
      <protection locked="0"/>
    </xf>
    <xf numFmtId="0" fontId="19" fillId="2" borderId="6"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18"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xf>
    <xf numFmtId="0" fontId="14" fillId="2" borderId="14" xfId="0" applyFont="1" applyFill="1" applyBorder="1" applyAlignment="1" applyProtection="1">
      <alignment horizontal="center" vertical="center" wrapText="1"/>
    </xf>
    <xf numFmtId="0" fontId="14" fillId="17" borderId="1" xfId="1" applyNumberFormat="1" applyFont="1" applyFill="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locked="0"/>
    </xf>
    <xf numFmtId="0" fontId="19" fillId="2" borderId="11" xfId="0" applyFont="1" applyFill="1" applyBorder="1" applyAlignment="1" applyProtection="1">
      <alignment horizontal="center" vertical="center" wrapText="1"/>
    </xf>
    <xf numFmtId="0" fontId="19" fillId="2" borderId="33"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3" fillId="2" borderId="0" xfId="0" applyFont="1" applyFill="1" applyAlignment="1">
      <alignment horizontal="center" vertical="center" wrapText="1"/>
    </xf>
    <xf numFmtId="9" fontId="14" fillId="17" borderId="1" xfId="1" applyNumberFormat="1" applyFont="1" applyFill="1" applyBorder="1" applyAlignment="1" applyProtection="1">
      <alignment horizontal="center" vertical="center" wrapText="1"/>
      <protection locked="0"/>
    </xf>
    <xf numFmtId="0" fontId="14" fillId="17" borderId="1" xfId="0" applyFont="1" applyFill="1" applyBorder="1" applyAlignment="1" applyProtection="1">
      <alignment horizontal="center" vertical="center" wrapText="1"/>
      <protection locked="0"/>
    </xf>
    <xf numFmtId="0" fontId="14" fillId="2" borderId="3"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xf>
    <xf numFmtId="0" fontId="35" fillId="16" borderId="1" xfId="0" applyFont="1" applyFill="1" applyBorder="1" applyAlignment="1" applyProtection="1">
      <alignment horizontal="center" vertical="center" wrapText="1"/>
    </xf>
    <xf numFmtId="0" fontId="46" fillId="9" borderId="1" xfId="0" applyFont="1" applyFill="1" applyBorder="1" applyAlignment="1">
      <alignment horizontal="center" vertical="center" wrapText="1"/>
    </xf>
    <xf numFmtId="0" fontId="35" fillId="16" borderId="1" xfId="0" applyNumberFormat="1" applyFont="1" applyFill="1" applyBorder="1" applyAlignment="1" applyProtection="1">
      <alignment horizontal="center" vertical="center" wrapText="1"/>
      <protection locked="0"/>
    </xf>
    <xf numFmtId="0" fontId="34" fillId="9" borderId="2" xfId="0" applyFont="1" applyFill="1" applyBorder="1" applyAlignment="1" applyProtection="1">
      <alignment horizontal="left" vertical="center" wrapText="1"/>
    </xf>
    <xf numFmtId="0" fontId="35" fillId="16" borderId="21" xfId="0" applyFont="1" applyFill="1" applyBorder="1" applyAlignment="1" applyProtection="1">
      <alignment horizontal="center" vertical="center" wrapText="1"/>
    </xf>
    <xf numFmtId="0" fontId="35" fillId="16" borderId="44" xfId="0" applyFont="1" applyFill="1" applyBorder="1" applyAlignment="1" applyProtection="1">
      <alignment horizontal="center" vertical="center" wrapText="1"/>
    </xf>
    <xf numFmtId="0" fontId="35" fillId="16" borderId="38" xfId="0" applyFont="1" applyFill="1" applyBorder="1" applyAlignment="1" applyProtection="1">
      <alignment horizontal="center" vertical="center" wrapText="1"/>
    </xf>
    <xf numFmtId="0" fontId="34" fillId="9" borderId="2" xfId="0" applyFont="1" applyFill="1" applyBorder="1" applyAlignment="1" applyProtection="1">
      <alignment horizontal="center" vertical="center" wrapText="1"/>
    </xf>
    <xf numFmtId="14" fontId="34" fillId="6" borderId="21" xfId="0" applyNumberFormat="1" applyFont="1" applyFill="1" applyBorder="1" applyAlignment="1" applyProtection="1">
      <alignment horizontal="center" vertical="center" wrapText="1"/>
    </xf>
    <xf numFmtId="0" fontId="34" fillId="6" borderId="38" xfId="0" applyFont="1" applyFill="1" applyBorder="1" applyAlignment="1" applyProtection="1">
      <alignment horizontal="center" vertical="center" wrapText="1"/>
    </xf>
    <xf numFmtId="0" fontId="15" fillId="9" borderId="55" xfId="0" applyFont="1" applyFill="1" applyBorder="1" applyAlignment="1" applyProtection="1">
      <alignment horizontal="center" vertical="center" wrapText="1"/>
    </xf>
    <xf numFmtId="0" fontId="16" fillId="9" borderId="2" xfId="0" applyFont="1" applyFill="1" applyBorder="1" applyProtection="1"/>
    <xf numFmtId="0" fontId="15" fillId="9" borderId="13" xfId="0" applyFont="1" applyFill="1" applyBorder="1" applyAlignment="1" applyProtection="1">
      <alignment horizontal="center" vertical="center" wrapText="1"/>
    </xf>
    <xf numFmtId="14" fontId="14" fillId="2" borderId="33" xfId="0" applyNumberFormat="1" applyFont="1" applyFill="1" applyBorder="1" applyAlignment="1" applyProtection="1">
      <alignment horizontal="center" vertical="center" wrapText="1"/>
    </xf>
    <xf numFmtId="0" fontId="19" fillId="2" borderId="46"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xf>
    <xf numFmtId="0" fontId="14" fillId="17" borderId="14" xfId="1" applyNumberFormat="1" applyFont="1" applyFill="1" applyBorder="1" applyAlignment="1" applyProtection="1">
      <alignment horizontal="center" vertical="center" wrapText="1"/>
      <protection locked="0"/>
    </xf>
    <xf numFmtId="0" fontId="14" fillId="17" borderId="14" xfId="0" applyFont="1" applyFill="1" applyBorder="1" applyAlignment="1" applyProtection="1">
      <alignment horizontal="center" vertical="center" wrapText="1"/>
      <protection locked="0"/>
    </xf>
    <xf numFmtId="0" fontId="12" fillId="17" borderId="18" xfId="0" applyFont="1" applyFill="1" applyBorder="1" applyAlignment="1" applyProtection="1">
      <alignment horizontal="center" vertical="center" wrapText="1"/>
      <protection locked="0"/>
    </xf>
    <xf numFmtId="0" fontId="12" fillId="17" borderId="14" xfId="0" applyFont="1" applyFill="1" applyBorder="1" applyAlignment="1" applyProtection="1">
      <alignment horizontal="center" vertical="center" wrapText="1"/>
      <protection locked="0"/>
    </xf>
    <xf numFmtId="0" fontId="19" fillId="0" borderId="0" xfId="0" applyFont="1" applyBorder="1" applyAlignment="1">
      <alignment horizontal="left" vertical="top" wrapText="1"/>
    </xf>
    <xf numFmtId="0" fontId="3" fillId="2" borderId="11" xfId="0" applyFont="1" applyFill="1" applyBorder="1" applyAlignment="1">
      <alignment horizontal="center" vertical="center" textRotation="90" wrapText="1"/>
    </xf>
    <xf numFmtId="0" fontId="3" fillId="2" borderId="33"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16" fillId="0" borderId="0" xfId="0" applyFont="1" applyAlignment="1">
      <alignment horizontal="center"/>
    </xf>
    <xf numFmtId="0" fontId="19" fillId="0" borderId="0" xfId="0" applyFont="1" applyBorder="1" applyAlignment="1">
      <alignment horizontal="left" vertical="center" wrapText="1"/>
    </xf>
    <xf numFmtId="0" fontId="12" fillId="0" borderId="3" xfId="0" applyFont="1" applyBorder="1" applyAlignment="1">
      <alignment horizontal="left" vertical="center" wrapText="1"/>
    </xf>
    <xf numFmtId="0" fontId="12" fillId="0" borderId="0" xfId="0" applyFont="1" applyBorder="1" applyAlignment="1">
      <alignment horizontal="left" vertical="center" wrapText="1"/>
    </xf>
    <xf numFmtId="0" fontId="12"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9" fillId="0" borderId="9" xfId="0" applyFont="1" applyBorder="1" applyAlignment="1">
      <alignment horizontal="center" vertical="top" wrapText="1"/>
    </xf>
    <xf numFmtId="0" fontId="19" fillId="0" borderId="26" xfId="0" applyFont="1" applyBorder="1" applyAlignment="1">
      <alignment horizontal="center" vertical="top" wrapText="1"/>
    </xf>
    <xf numFmtId="0" fontId="19" fillId="0" borderId="34" xfId="0" applyFont="1" applyBorder="1" applyAlignment="1">
      <alignment horizontal="center" vertical="top" wrapText="1"/>
    </xf>
    <xf numFmtId="0" fontId="19" fillId="0" borderId="2" xfId="0" applyFont="1" applyBorder="1" applyAlignment="1">
      <alignment horizontal="center" vertical="center" wrapText="1"/>
    </xf>
    <xf numFmtId="0" fontId="19" fillId="0" borderId="8" xfId="0" applyFont="1" applyBorder="1" applyAlignment="1">
      <alignment horizontal="center" wrapText="1"/>
    </xf>
    <xf numFmtId="0" fontId="19" fillId="0" borderId="6" xfId="0" applyFont="1" applyBorder="1" applyAlignment="1">
      <alignment horizontal="center" wrapText="1"/>
    </xf>
    <xf numFmtId="0" fontId="19" fillId="0" borderId="22" xfId="0" applyFont="1" applyBorder="1" applyAlignment="1">
      <alignment horizontal="center" vertical="top" wrapText="1"/>
    </xf>
    <xf numFmtId="0" fontId="19" fillId="0" borderId="29" xfId="0" applyFont="1" applyBorder="1" applyAlignment="1">
      <alignment horizontal="center" vertical="top" wrapText="1"/>
    </xf>
    <xf numFmtId="0" fontId="16" fillId="0" borderId="0" xfId="0" applyFont="1" applyBorder="1" applyAlignment="1">
      <alignment horizontal="center"/>
    </xf>
    <xf numFmtId="0" fontId="16" fillId="0" borderId="25" xfId="0" applyFont="1" applyBorder="1" applyAlignment="1">
      <alignment horizontal="center"/>
    </xf>
    <xf numFmtId="0" fontId="19" fillId="0" borderId="25" xfId="0" applyFont="1" applyBorder="1" applyAlignment="1">
      <alignment horizontal="center" vertical="top" wrapText="1"/>
    </xf>
    <xf numFmtId="0" fontId="19" fillId="0" borderId="0" xfId="0" applyFont="1" applyBorder="1" applyAlignment="1">
      <alignment horizontal="center" vertical="center" wrapText="1"/>
    </xf>
    <xf numFmtId="0" fontId="18" fillId="0" borderId="0" xfId="0" applyFont="1" applyBorder="1" applyAlignment="1">
      <alignment horizontal="justify" vertical="top" wrapText="1"/>
    </xf>
    <xf numFmtId="0" fontId="19" fillId="0" borderId="7" xfId="0" applyFont="1" applyBorder="1" applyAlignment="1">
      <alignment horizontal="center" wrapText="1"/>
    </xf>
    <xf numFmtId="0" fontId="16" fillId="0" borderId="4" xfId="0" applyFont="1" applyBorder="1" applyAlignment="1">
      <alignment horizontal="center"/>
    </xf>
    <xf numFmtId="0" fontId="12" fillId="0" borderId="4" xfId="0" applyFont="1" applyBorder="1" applyAlignment="1">
      <alignment horizontal="center" vertical="top" wrapText="1"/>
    </xf>
    <xf numFmtId="0" fontId="16" fillId="0" borderId="12" xfId="0" applyFont="1" applyBorder="1" applyAlignment="1">
      <alignment horizontal="center"/>
    </xf>
    <xf numFmtId="0" fontId="12" fillId="0" borderId="2" xfId="0"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30" xfId="0" applyFont="1" applyBorder="1" applyAlignment="1">
      <alignment horizontal="center" vertical="top" wrapText="1"/>
    </xf>
    <xf numFmtId="0" fontId="16" fillId="0" borderId="9" xfId="0" applyFont="1" applyBorder="1" applyAlignment="1">
      <alignment horizontal="center"/>
    </xf>
    <xf numFmtId="0" fontId="16" fillId="0" borderId="26" xfId="0" applyFont="1" applyBorder="1" applyAlignment="1">
      <alignment horizontal="center"/>
    </xf>
    <xf numFmtId="0" fontId="16" fillId="0" borderId="34" xfId="0" applyFont="1" applyBorder="1" applyAlignment="1">
      <alignment horizontal="center"/>
    </xf>
    <xf numFmtId="0" fontId="19" fillId="0" borderId="35"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0" xfId="0" applyFont="1" applyBorder="1" applyAlignment="1">
      <alignment horizontal="center" vertical="top" wrapText="1"/>
    </xf>
    <xf numFmtId="0" fontId="12" fillId="0" borderId="0" xfId="0" applyFont="1" applyBorder="1" applyAlignment="1">
      <alignment horizontal="center" vertical="top" wrapText="1"/>
    </xf>
    <xf numFmtId="0" fontId="24" fillId="0" borderId="26" xfId="0" applyFont="1" applyBorder="1" applyAlignment="1">
      <alignment horizontal="center"/>
    </xf>
    <xf numFmtId="0" fontId="24" fillId="0" borderId="0" xfId="0" applyFont="1" applyBorder="1" applyAlignment="1">
      <alignment horizontal="center"/>
    </xf>
    <xf numFmtId="0" fontId="24" fillId="0" borderId="29" xfId="0" applyFont="1" applyBorder="1" applyAlignment="1">
      <alignment horizontal="center"/>
    </xf>
    <xf numFmtId="0" fontId="24" fillId="0" borderId="31" xfId="0" applyFont="1" applyBorder="1" applyAlignment="1">
      <alignment horizontal="center"/>
    </xf>
    <xf numFmtId="0" fontId="24" fillId="0" borderId="17" xfId="0" applyFont="1" applyBorder="1" applyAlignment="1">
      <alignment horizontal="center"/>
    </xf>
    <xf numFmtId="0" fontId="24" fillId="0" borderId="32" xfId="0" applyFont="1" applyBorder="1" applyAlignment="1">
      <alignment horizont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5" xfId="0" applyFont="1" applyBorder="1" applyAlignment="1">
      <alignment horizontal="center" vertical="center"/>
    </xf>
    <xf numFmtId="0" fontId="19" fillId="0" borderId="4" xfId="0" applyFont="1" applyBorder="1" applyAlignment="1">
      <alignment horizontal="center" vertical="top" wrapText="1"/>
    </xf>
    <xf numFmtId="0" fontId="16" fillId="0" borderId="4" xfId="0" applyFont="1" applyBorder="1" applyAlignment="1">
      <alignment horizontal="center" vertical="top" wrapText="1"/>
    </xf>
    <xf numFmtId="0" fontId="19" fillId="0" borderId="8"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2" fillId="0" borderId="3" xfId="0" applyFont="1" applyBorder="1" applyAlignment="1">
      <alignment horizontal="left" vertical="center"/>
    </xf>
    <xf numFmtId="0" fontId="7" fillId="0" borderId="22"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12" fillId="0" borderId="0" xfId="0" quotePrefix="1" applyFont="1" applyBorder="1" applyAlignment="1">
      <alignment horizontal="left" vertical="center" wrapText="1"/>
    </xf>
    <xf numFmtId="0" fontId="19" fillId="0" borderId="24" xfId="0" applyFont="1" applyBorder="1" applyAlignment="1">
      <alignment horizontal="center" vertical="top" wrapText="1"/>
    </xf>
    <xf numFmtId="0" fontId="19" fillId="0" borderId="5" xfId="0" applyFont="1" applyBorder="1" applyAlignment="1">
      <alignment horizontal="center" vertical="top" wrapText="1"/>
    </xf>
    <xf numFmtId="0" fontId="8" fillId="0" borderId="22" xfId="0" applyFont="1" applyBorder="1" applyAlignment="1">
      <alignment horizontal="center" vertical="top" wrapText="1"/>
    </xf>
    <xf numFmtId="0" fontId="8" fillId="0" borderId="29" xfId="0" applyFont="1" applyBorder="1" applyAlignment="1">
      <alignment horizontal="center" vertical="top" wrapText="1"/>
    </xf>
    <xf numFmtId="0" fontId="8" fillId="0" borderId="30" xfId="0" applyFont="1" applyBorder="1" applyAlignment="1">
      <alignment horizontal="center" vertical="top" wrapText="1"/>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3" xfId="0" applyFont="1" applyBorder="1" applyAlignment="1">
      <alignment horizontal="center" vertical="center" wrapText="1"/>
    </xf>
    <xf numFmtId="0" fontId="12" fillId="0" borderId="2" xfId="0" applyFont="1" applyBorder="1" applyAlignment="1">
      <alignment horizontal="center" vertical="center" wrapText="1"/>
    </xf>
    <xf numFmtId="0" fontId="19" fillId="8"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16" fillId="0" borderId="24" xfId="0" applyFont="1" applyFill="1" applyBorder="1" applyAlignment="1">
      <alignment horizontal="center"/>
    </xf>
    <xf numFmtId="0" fontId="16" fillId="0" borderId="25" xfId="0" applyFont="1" applyFill="1" applyBorder="1" applyAlignment="1">
      <alignment horizontal="center"/>
    </xf>
    <xf numFmtId="0" fontId="16" fillId="0" borderId="5" xfId="0" applyFont="1" applyFill="1" applyBorder="1" applyAlignment="1">
      <alignment horizontal="center"/>
    </xf>
    <xf numFmtId="0" fontId="41" fillId="11" borderId="27"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4" fillId="10" borderId="50" xfId="0" applyFont="1" applyFill="1" applyBorder="1" applyAlignment="1">
      <alignment horizontal="center" vertical="center" wrapText="1"/>
    </xf>
    <xf numFmtId="0" fontId="4" fillId="10" borderId="36" xfId="0" applyFont="1" applyFill="1" applyBorder="1" applyAlignment="1">
      <alignment horizontal="center" vertical="center" wrapText="1"/>
    </xf>
    <xf numFmtId="0" fontId="28" fillId="10" borderId="24" xfId="0" applyFont="1" applyFill="1" applyBorder="1" applyAlignment="1">
      <alignment horizontal="center" vertical="center" wrapText="1"/>
    </xf>
    <xf numFmtId="0" fontId="28" fillId="10" borderId="5" xfId="0" applyFont="1" applyFill="1" applyBorder="1" applyAlignment="1">
      <alignment horizontal="center" vertical="center" wrapText="1"/>
    </xf>
    <xf numFmtId="0" fontId="28" fillId="10" borderId="50" xfId="0" applyFont="1" applyFill="1" applyBorder="1" applyAlignment="1">
      <alignment horizontal="center" vertical="center" wrapText="1"/>
    </xf>
    <xf numFmtId="0" fontId="28" fillId="10" borderId="36" xfId="0" applyFont="1" applyFill="1" applyBorder="1" applyAlignment="1">
      <alignment horizontal="center" vertical="center" wrapText="1"/>
    </xf>
    <xf numFmtId="0" fontId="26" fillId="10" borderId="47" xfId="0" applyFont="1" applyFill="1" applyBorder="1" applyAlignment="1">
      <alignment horizontal="center" vertical="center" wrapText="1"/>
    </xf>
    <xf numFmtId="0" fontId="26" fillId="10" borderId="48" xfId="0" applyFont="1" applyFill="1" applyBorder="1" applyAlignment="1">
      <alignment horizontal="center" vertical="center" wrapText="1"/>
    </xf>
    <xf numFmtId="0" fontId="26" fillId="10" borderId="49" xfId="0" applyFont="1" applyFill="1" applyBorder="1" applyAlignment="1">
      <alignment horizontal="center" vertical="center" wrapText="1"/>
    </xf>
    <xf numFmtId="0" fontId="27" fillId="10" borderId="50" xfId="0" applyFont="1" applyFill="1" applyBorder="1" applyAlignment="1">
      <alignment horizontal="left" vertical="center" wrapText="1"/>
    </xf>
    <xf numFmtId="0" fontId="27" fillId="10" borderId="35" xfId="0" applyFont="1" applyFill="1" applyBorder="1" applyAlignment="1">
      <alignment horizontal="left" vertical="center" wrapText="1"/>
    </xf>
    <xf numFmtId="0" fontId="27" fillId="10" borderId="24" xfId="0" applyFont="1" applyFill="1" applyBorder="1" applyAlignment="1">
      <alignment horizontal="center" vertical="center" wrapText="1"/>
    </xf>
    <xf numFmtId="0" fontId="27" fillId="10" borderId="5" xfId="0" applyFont="1" applyFill="1" applyBorder="1" applyAlignment="1">
      <alignment horizontal="center" vertical="center" wrapText="1"/>
    </xf>
    <xf numFmtId="0" fontId="27" fillId="10" borderId="50" xfId="0" applyFont="1" applyFill="1" applyBorder="1" applyAlignment="1">
      <alignment horizontal="center" vertical="center" wrapText="1"/>
    </xf>
    <xf numFmtId="0" fontId="27" fillId="10" borderId="36" xfId="0" applyFont="1" applyFill="1" applyBorder="1" applyAlignment="1">
      <alignment horizontal="center" vertical="center" wrapText="1"/>
    </xf>
    <xf numFmtId="0" fontId="31" fillId="10" borderId="8" xfId="0" applyFont="1" applyFill="1" applyBorder="1" applyAlignment="1">
      <alignment horizontal="left" vertical="center" wrapText="1"/>
    </xf>
    <xf numFmtId="0" fontId="31" fillId="10" borderId="6" xfId="0" applyFont="1" applyFill="1" applyBorder="1" applyAlignment="1">
      <alignment horizontal="left" vertical="center" wrapText="1"/>
    </xf>
    <xf numFmtId="0" fontId="27" fillId="10" borderId="19" xfId="0" applyFont="1" applyFill="1" applyBorder="1" applyAlignment="1">
      <alignment horizontal="center" vertical="center" wrapText="1"/>
    </xf>
    <xf numFmtId="0" fontId="27" fillId="10" borderId="2"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13" xfId="0" applyFont="1" applyFill="1" applyBorder="1" applyAlignment="1">
      <alignment horizontal="center" vertical="center" wrapText="1"/>
    </xf>
    <xf numFmtId="0" fontId="31" fillId="10" borderId="6" xfId="0" applyFont="1" applyFill="1" applyBorder="1" applyAlignment="1">
      <alignment horizontal="right" vertical="center" wrapText="1"/>
    </xf>
  </cellXfs>
  <cellStyles count="2">
    <cellStyle name="Normal" xfId="0" builtinId="0"/>
    <cellStyle name="Porcentaje" xfId="1" builtinId="5"/>
  </cellStyles>
  <dxfs count="164">
    <dxf>
      <fill>
        <patternFill patternType="darkTrellis"/>
      </fill>
    </dxf>
    <dxf>
      <fill>
        <patternFill patternType="darkTrellis"/>
      </fill>
    </dxf>
    <dxf>
      <fill>
        <patternFill patternType="darkTrellis"/>
      </fill>
    </dxf>
    <dxf>
      <fill>
        <patternFill patternType="darkTrellis"/>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00B050"/>
        </patternFill>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patternType="darkGray"/>
      </fill>
    </dxf>
    <dxf>
      <fill>
        <patternFill patternType="darkGray"/>
      </fill>
    </dxf>
    <dxf>
      <fill>
        <patternFill patternType="darkGray"/>
      </fill>
    </dxf>
    <dxf>
      <fill>
        <patternFill patternType="darkGray"/>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patternType="darkGray"/>
      </fill>
    </dxf>
    <dxf>
      <fill>
        <patternFill patternType="darkGray"/>
      </fill>
    </dxf>
    <dxf>
      <fill>
        <patternFill patternType="darkGray"/>
      </fill>
    </dxf>
    <dxf>
      <fill>
        <patternFill patternType="darkGray"/>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patternType="darkTrellis"/>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92D050"/>
        </patternFill>
      </fill>
    </dxf>
    <dxf>
      <fill>
        <patternFill>
          <bgColor rgb="FF00B050"/>
        </patternFill>
      </fill>
    </dxf>
    <dxf>
      <fill>
        <patternFill>
          <bgColor rgb="FFC00000"/>
        </patternFill>
      </fill>
    </dxf>
    <dxf>
      <fill>
        <patternFill>
          <bgColor rgb="FFFFFF0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s>
  <tableStyles count="0" defaultTableStyle="TableStyleMedium9" defaultPivotStyle="PivotStyleLight16"/>
  <colors>
    <mruColors>
      <color rgb="FFF3FFF4"/>
      <color rgb="FFE8FEE9"/>
      <color rgb="FFFEE8E8"/>
      <color rgb="FFFBF3F3"/>
      <color rgb="FFFFFFCC"/>
      <color rgb="FFFF5050"/>
      <color rgb="FFFF0066"/>
      <color rgb="FFFFD685"/>
      <color rgb="FFFFCC66"/>
      <color rgb="FFFFD2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INSTRUCTIVO!A1"/><Relationship Id="rId7" Type="http://schemas.openxmlformats.org/officeDocument/2006/relationships/hyperlink" Target="#ESCALA!A1"/><Relationship Id="rId2" Type="http://schemas.openxmlformats.org/officeDocument/2006/relationships/hyperlink" Target="#'01-Mapa de riesgo'!A1"/><Relationship Id="rId1" Type="http://schemas.openxmlformats.org/officeDocument/2006/relationships/hyperlink" Target="#'Formato Plan Manejo Riesgos'!A1"/><Relationship Id="rId6" Type="http://schemas.openxmlformats.org/officeDocument/2006/relationships/image" Target="../media/image1.png"/><Relationship Id="rId5" Type="http://schemas.openxmlformats.org/officeDocument/2006/relationships/hyperlink" Target="https://appserver.utp.edu.co/cas/login?service=http://reportes.utp.edu.co/aplicaciones/j_spring_cas_security_check;jsessionid=CEB468ABE27A1F4F883717EFB9613F88" TargetMode="External"/><Relationship Id="rId4" Type="http://schemas.openxmlformats.org/officeDocument/2006/relationships/hyperlink" Target="#'03-Seguimiento'!A1"/></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119062</xdr:colOff>
      <xdr:row>0</xdr:row>
      <xdr:rowOff>0</xdr:rowOff>
    </xdr:from>
    <xdr:to>
      <xdr:col>1</xdr:col>
      <xdr:colOff>762000</xdr:colOff>
      <xdr:row>3</xdr:row>
      <xdr:rowOff>226219</xdr:rowOff>
    </xdr:to>
    <xdr:pic>
      <xdr:nvPicPr>
        <xdr:cNvPr id="9" name="8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0"/>
          <a:ext cx="1047751" cy="94059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21</xdr:row>
      <xdr:rowOff>34925</xdr:rowOff>
    </xdr:from>
    <xdr:to>
      <xdr:col>19</xdr:col>
      <xdr:colOff>0</xdr:colOff>
      <xdr:row>26</xdr:row>
      <xdr:rowOff>0</xdr:rowOff>
    </xdr:to>
    <xdr:sp macro="" textlink="">
      <xdr:nvSpPr>
        <xdr:cNvPr id="7184" name="AutoShape 16">
          <a:hlinkClick xmlns:r="http://schemas.openxmlformats.org/officeDocument/2006/relationships" r:id="rId1"/>
        </xdr:cNvPr>
        <xdr:cNvSpPr>
          <a:spLocks noChangeArrowheads="1"/>
        </xdr:cNvSpPr>
      </xdr:nvSpPr>
      <xdr:spPr bwMode="auto">
        <a:xfrm>
          <a:off x="31054301" y="14098307"/>
          <a:ext cx="0" cy="3887134"/>
        </a:xfrm>
        <a:prstGeom prst="leftArrow">
          <a:avLst>
            <a:gd name="adj1" fmla="val 50000"/>
            <a:gd name="adj2" fmla="val 31667"/>
          </a:avLst>
        </a:prstGeom>
        <a:solidFill>
          <a:srgbClr val="FF9900"/>
        </a:solidFill>
        <a:ln w="9525">
          <a:solidFill>
            <a:srgbClr val="FF9900"/>
          </a:solidFill>
          <a:miter lim="800000"/>
          <a:headEnd/>
          <a:tailEnd/>
        </a:ln>
        <a:effectLst>
          <a:outerShdw dist="107763" dir="18900000" algn="ctr" rotWithShape="0">
            <a:srgbClr val="808080">
              <a:alpha val="50000"/>
            </a:srgbClr>
          </a:outerShdw>
        </a:effectLst>
      </xdr:spPr>
      <xdr:txBody>
        <a:bodyPr vertOverflow="clip" wrap="square" lIns="27432" tIns="22860" rIns="27432" bIns="0" anchor="t" upright="1"/>
        <a:lstStyle/>
        <a:p>
          <a:pPr algn="ctr" rtl="0">
            <a:defRPr sz="1000"/>
          </a:pPr>
          <a:endParaRPr lang="es-ES" sz="1000" b="1" i="0" u="none" strike="noStrike" baseline="0">
            <a:solidFill>
              <a:srgbClr val="000000"/>
            </a:solidFill>
            <a:latin typeface="Arial"/>
            <a:cs typeface="Arial"/>
          </a:endParaRPr>
        </a:p>
        <a:p>
          <a:pPr algn="ctr" rtl="0">
            <a:defRPr sz="1000"/>
          </a:pPr>
          <a:r>
            <a:rPr lang="es-ES" sz="1000" b="1" i="0" u="none" strike="noStrike" baseline="0">
              <a:solidFill>
                <a:srgbClr val="000000"/>
              </a:solidFill>
              <a:latin typeface="Arial"/>
              <a:cs typeface="Arial"/>
            </a:rPr>
            <a:t>NUEVO RIESGO</a:t>
          </a:r>
        </a:p>
      </xdr:txBody>
    </xdr:sp>
    <xdr:clientData/>
  </xdr:twoCellAnchor>
  <xdr:twoCellAnchor>
    <xdr:from>
      <xdr:col>14</xdr:col>
      <xdr:colOff>1185956</xdr:colOff>
      <xdr:row>74</xdr:row>
      <xdr:rowOff>76621</xdr:rowOff>
    </xdr:from>
    <xdr:to>
      <xdr:col>15</xdr:col>
      <xdr:colOff>844644</xdr:colOff>
      <xdr:row>78</xdr:row>
      <xdr:rowOff>1400</xdr:rowOff>
    </xdr:to>
    <xdr:sp macro="" textlink="">
      <xdr:nvSpPr>
        <xdr:cNvPr id="5" name="4 Rectángulo redondeado">
          <a:hlinkClick xmlns:r="http://schemas.openxmlformats.org/officeDocument/2006/relationships" r:id="rId2"/>
        </xdr:cNvPr>
        <xdr:cNvSpPr/>
      </xdr:nvSpPr>
      <xdr:spPr>
        <a:xfrm>
          <a:off x="23915221" y="68824709"/>
          <a:ext cx="1582364" cy="597132"/>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15</xdr:col>
      <xdr:colOff>1102492</xdr:colOff>
      <xdr:row>74</xdr:row>
      <xdr:rowOff>76623</xdr:rowOff>
    </xdr:from>
    <xdr:to>
      <xdr:col>16</xdr:col>
      <xdr:colOff>1169846</xdr:colOff>
      <xdr:row>77</xdr:row>
      <xdr:rowOff>157583</xdr:rowOff>
    </xdr:to>
    <xdr:sp macro="" textlink="">
      <xdr:nvSpPr>
        <xdr:cNvPr id="6" name="5 Rectángulo redondeado">
          <a:hlinkClick xmlns:r="http://schemas.openxmlformats.org/officeDocument/2006/relationships" r:id="rId3"/>
        </xdr:cNvPr>
        <xdr:cNvSpPr/>
      </xdr:nvSpPr>
      <xdr:spPr>
        <a:xfrm>
          <a:off x="25755433" y="68824711"/>
          <a:ext cx="1580148" cy="5852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13</xdr:col>
      <xdr:colOff>885532</xdr:colOff>
      <xdr:row>75</xdr:row>
      <xdr:rowOff>24480</xdr:rowOff>
    </xdr:from>
    <xdr:to>
      <xdr:col>14</xdr:col>
      <xdr:colOff>973978</xdr:colOff>
      <xdr:row>78</xdr:row>
      <xdr:rowOff>94782</xdr:rowOff>
    </xdr:to>
    <xdr:sp macro="" textlink="">
      <xdr:nvSpPr>
        <xdr:cNvPr id="7" name="6 Rectángulo redondeado">
          <a:hlinkClick xmlns:r="http://schemas.openxmlformats.org/officeDocument/2006/relationships" r:id="rId4"/>
        </xdr:cNvPr>
        <xdr:cNvSpPr/>
      </xdr:nvSpPr>
      <xdr:spPr>
        <a:xfrm>
          <a:off x="22158032" y="68940656"/>
          <a:ext cx="1545211" cy="574567"/>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14</xdr:col>
      <xdr:colOff>1912937</xdr:colOff>
      <xdr:row>80</xdr:row>
      <xdr:rowOff>95297</xdr:rowOff>
    </xdr:from>
    <xdr:to>
      <xdr:col>16</xdr:col>
      <xdr:colOff>1483293</xdr:colOff>
      <xdr:row>85</xdr:row>
      <xdr:rowOff>8170</xdr:rowOff>
    </xdr:to>
    <xdr:sp macro="" textlink="">
      <xdr:nvSpPr>
        <xdr:cNvPr id="9" name="8 Rectángulo redondeado">
          <a:hlinkClick xmlns:r="http://schemas.openxmlformats.org/officeDocument/2006/relationships" r:id="rId5"/>
        </xdr:cNvPr>
        <xdr:cNvSpPr/>
      </xdr:nvSpPr>
      <xdr:spPr>
        <a:xfrm>
          <a:off x="24642202" y="69851915"/>
          <a:ext cx="3006826" cy="75331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106590</xdr:colOff>
      <xdr:row>0</xdr:row>
      <xdr:rowOff>0</xdr:rowOff>
    </xdr:from>
    <xdr:to>
      <xdr:col>1</xdr:col>
      <xdr:colOff>605520</xdr:colOff>
      <xdr:row>3</xdr:row>
      <xdr:rowOff>205808</xdr:rowOff>
    </xdr:to>
    <xdr:pic>
      <xdr:nvPicPr>
        <xdr:cNvPr id="10" name="9 Imagen"/>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6590" y="0"/>
          <a:ext cx="1038680" cy="936058"/>
        </a:xfrm>
        <a:prstGeom prst="rect">
          <a:avLst/>
        </a:prstGeom>
        <a:noFill/>
        <a:ln>
          <a:noFill/>
        </a:ln>
      </xdr:spPr>
    </xdr:pic>
    <xdr:clientData/>
  </xdr:twoCellAnchor>
  <xdr:twoCellAnchor>
    <xdr:from>
      <xdr:col>17</xdr:col>
      <xdr:colOff>56963</xdr:colOff>
      <xdr:row>73</xdr:row>
      <xdr:rowOff>156883</xdr:rowOff>
    </xdr:from>
    <xdr:to>
      <xdr:col>17</xdr:col>
      <xdr:colOff>1381855</xdr:colOff>
      <xdr:row>77</xdr:row>
      <xdr:rowOff>115608</xdr:rowOff>
    </xdr:to>
    <xdr:sp macro="" textlink="">
      <xdr:nvSpPr>
        <xdr:cNvPr id="8" name="5 Rectángulo redondeado">
          <a:hlinkClick xmlns:r="http://schemas.openxmlformats.org/officeDocument/2006/relationships" r:id="rId7"/>
        </xdr:cNvPr>
        <xdr:cNvSpPr/>
      </xdr:nvSpPr>
      <xdr:spPr>
        <a:xfrm>
          <a:off x="27735492" y="68736883"/>
          <a:ext cx="1324892" cy="63107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341130</xdr:colOff>
      <xdr:row>32</xdr:row>
      <xdr:rowOff>3692</xdr:rowOff>
    </xdr:from>
    <xdr:to>
      <xdr:col>18</xdr:col>
      <xdr:colOff>1040566</xdr:colOff>
      <xdr:row>35</xdr:row>
      <xdr:rowOff>96800</xdr:rowOff>
    </xdr:to>
    <xdr:sp macro="" textlink="">
      <xdr:nvSpPr>
        <xdr:cNvPr id="2" name="5 Rectángulo redondeado">
          <a:hlinkClick xmlns:r="http://schemas.openxmlformats.org/officeDocument/2006/relationships" r:id="rId1"/>
        </xdr:cNvPr>
        <xdr:cNvSpPr/>
      </xdr:nvSpPr>
      <xdr:spPr>
        <a:xfrm>
          <a:off x="24275461" y="31558023"/>
          <a:ext cx="1319669" cy="59151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18</xdr:col>
      <xdr:colOff>1230275</xdr:colOff>
      <xdr:row>32</xdr:row>
      <xdr:rowOff>30569</xdr:rowOff>
    </xdr:from>
    <xdr:to>
      <xdr:col>19</xdr:col>
      <xdr:colOff>1350913</xdr:colOff>
      <xdr:row>35</xdr:row>
      <xdr:rowOff>111266</xdr:rowOff>
    </xdr:to>
    <xdr:sp macro="" textlink="">
      <xdr:nvSpPr>
        <xdr:cNvPr id="3" name="6 Rectángulo redondeado">
          <a:hlinkClick xmlns:r="http://schemas.openxmlformats.org/officeDocument/2006/relationships" r:id="rId2"/>
        </xdr:cNvPr>
        <xdr:cNvSpPr/>
      </xdr:nvSpPr>
      <xdr:spPr>
        <a:xfrm>
          <a:off x="25784839" y="31584900"/>
          <a:ext cx="1372179" cy="57909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16</xdr:col>
      <xdr:colOff>1145658</xdr:colOff>
      <xdr:row>31</xdr:row>
      <xdr:rowOff>144425</xdr:rowOff>
    </xdr:from>
    <xdr:to>
      <xdr:col>17</xdr:col>
      <xdr:colOff>89394</xdr:colOff>
      <xdr:row>35</xdr:row>
      <xdr:rowOff>71400</xdr:rowOff>
    </xdr:to>
    <xdr:sp macro="" textlink="">
      <xdr:nvSpPr>
        <xdr:cNvPr id="4" name="8 Rectángulo redondeado">
          <a:hlinkClick xmlns:r="http://schemas.openxmlformats.org/officeDocument/2006/relationships" r:id="rId3"/>
        </xdr:cNvPr>
        <xdr:cNvSpPr/>
      </xdr:nvSpPr>
      <xdr:spPr>
        <a:xfrm>
          <a:off x="22698739" y="31532623"/>
          <a:ext cx="1324986" cy="59151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19</xdr:col>
      <xdr:colOff>689344</xdr:colOff>
      <xdr:row>37</xdr:row>
      <xdr:rowOff>52277</xdr:rowOff>
    </xdr:from>
    <xdr:to>
      <xdr:col>21</xdr:col>
      <xdr:colOff>687350</xdr:colOff>
      <xdr:row>42</xdr:row>
      <xdr:rowOff>61801</xdr:rowOff>
    </xdr:to>
    <xdr:sp macro="" textlink="">
      <xdr:nvSpPr>
        <xdr:cNvPr id="5" name="7 Rectángulo redondeado">
          <a:hlinkClick xmlns:r="http://schemas.openxmlformats.org/officeDocument/2006/relationships" r:id="rId4"/>
        </xdr:cNvPr>
        <xdr:cNvSpPr/>
      </xdr:nvSpPr>
      <xdr:spPr>
        <a:xfrm>
          <a:off x="26495449" y="32437277"/>
          <a:ext cx="2910884" cy="84019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830668</xdr:colOff>
      <xdr:row>3</xdr:row>
      <xdr:rowOff>232588</xdr:rowOff>
    </xdr:to>
    <xdr:pic>
      <xdr:nvPicPr>
        <xdr:cNvPr id="6" name="9 Imagen"/>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125558" cy="963576"/>
        </a:xfrm>
        <a:prstGeom prst="rect">
          <a:avLst/>
        </a:prstGeom>
        <a:noFill/>
        <a:ln>
          <a:noFill/>
        </a:ln>
      </xdr:spPr>
    </xdr:pic>
    <xdr:clientData/>
  </xdr:twoCellAnchor>
  <xdr:twoCellAnchor>
    <xdr:from>
      <xdr:col>20</xdr:col>
      <xdr:colOff>302640</xdr:colOff>
      <xdr:row>32</xdr:row>
      <xdr:rowOff>67284</xdr:rowOff>
    </xdr:from>
    <xdr:to>
      <xdr:col>30</xdr:col>
      <xdr:colOff>73390</xdr:colOff>
      <xdr:row>35</xdr:row>
      <xdr:rowOff>160945</xdr:rowOff>
    </xdr:to>
    <xdr:sp macro="" textlink="">
      <xdr:nvSpPr>
        <xdr:cNvPr id="7" name="5 Rectángulo redondeado">
          <a:hlinkClick xmlns:r="http://schemas.openxmlformats.org/officeDocument/2006/relationships" r:id="rId6"/>
        </xdr:cNvPr>
        <xdr:cNvSpPr/>
      </xdr:nvSpPr>
      <xdr:spPr>
        <a:xfrm>
          <a:off x="27459966" y="31621615"/>
          <a:ext cx="10735575" cy="59206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87</xdr:row>
      <xdr:rowOff>137583</xdr:rowOff>
    </xdr:from>
    <xdr:to>
      <xdr:col>7</xdr:col>
      <xdr:colOff>145521</xdr:colOff>
      <xdr:row>91</xdr:row>
      <xdr:rowOff>60372</xdr:rowOff>
    </xdr:to>
    <xdr:sp macro="" textlink="">
      <xdr:nvSpPr>
        <xdr:cNvPr id="13" name="4 Rectángulo redondeado">
          <a:hlinkClick xmlns:r="http://schemas.openxmlformats.org/officeDocument/2006/relationships" r:id="rId1"/>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87</xdr:row>
      <xdr:rowOff>137583</xdr:rowOff>
    </xdr:from>
    <xdr:to>
      <xdr:col>11</xdr:col>
      <xdr:colOff>360317</xdr:colOff>
      <xdr:row>91</xdr:row>
      <xdr:rowOff>60372</xdr:rowOff>
    </xdr:to>
    <xdr:sp macro="" textlink="">
      <xdr:nvSpPr>
        <xdr:cNvPr id="14" name="5 Rectángulo redondeado">
          <a:hlinkClick xmlns:r="http://schemas.openxmlformats.org/officeDocument/2006/relationships" r:id="rId2"/>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87</xdr:row>
      <xdr:rowOff>139891</xdr:rowOff>
    </xdr:from>
    <xdr:to>
      <xdr:col>13</xdr:col>
      <xdr:colOff>453786</xdr:colOff>
      <xdr:row>91</xdr:row>
      <xdr:rowOff>62680</xdr:rowOff>
    </xdr:to>
    <xdr:sp macro="" textlink="">
      <xdr:nvSpPr>
        <xdr:cNvPr id="15" name="6 Rectángulo redondeado">
          <a:hlinkClick xmlns:r="http://schemas.openxmlformats.org/officeDocument/2006/relationships" r:id="rId3"/>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92</xdr:row>
      <xdr:rowOff>60371</xdr:rowOff>
    </xdr:from>
    <xdr:to>
      <xdr:col>12</xdr:col>
      <xdr:colOff>533737</xdr:colOff>
      <xdr:row>96</xdr:row>
      <xdr:rowOff>103666</xdr:rowOff>
    </xdr:to>
    <xdr:sp macro="" textlink="">
      <xdr:nvSpPr>
        <xdr:cNvPr id="16" name="9 Rectángulo redondeado">
          <a:hlinkClick xmlns:r="http://schemas.openxmlformats.org/officeDocument/2006/relationships" r:id="rId4"/>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11</xdr:col>
      <xdr:colOff>54429</xdr:colOff>
      <xdr:row>35</xdr:row>
      <xdr:rowOff>81643</xdr:rowOff>
    </xdr:from>
    <xdr:to>
      <xdr:col>18</xdr:col>
      <xdr:colOff>688522</xdr:colOff>
      <xdr:row>60</xdr:row>
      <xdr:rowOff>174172</xdr:rowOff>
    </xdr:to>
    <xdr:pic>
      <xdr:nvPicPr>
        <xdr:cNvPr id="12" name="Imagen 1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449786" y="6585857"/>
          <a:ext cx="6934200" cy="5072743"/>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0UTP/Documents/SGC-FOR-011-04,05,06%20V1%20Mapa%20de%20Riesgos%20Procesos%20-pRUEB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Mapa de riesgo"/>
      <sheetName val="02-Plan Contingencia"/>
      <sheetName val="03-Seguimiento"/>
      <sheetName val="Hoja1"/>
      <sheetName val="INSTRUCTIVO"/>
      <sheetName val="ESCALA"/>
    </sheetNames>
    <sheetDataSet>
      <sheetData sheetId="0">
        <row r="5">
          <cell r="A5" t="str">
            <v>TIPO DE MAPA</v>
          </cell>
          <cell r="B5">
            <v>0</v>
          </cell>
          <cell r="C5">
            <v>0</v>
          </cell>
          <cell r="D5">
            <v>0</v>
          </cell>
          <cell r="E5">
            <v>0</v>
          </cell>
          <cell r="F5">
            <v>0</v>
          </cell>
          <cell r="G5" t="str">
            <v>PROCESOS</v>
          </cell>
          <cell r="H5" t="str">
            <v>PROCESO /OBJETIVO PDI</v>
          </cell>
          <cell r="V5">
            <v>0</v>
          </cell>
        </row>
        <row r="6">
          <cell r="A6" t="str">
            <v>OBJETIVO (PROCESO) / ALCANCE OBJETIVO PDI</v>
          </cell>
          <cell r="B6">
            <v>0</v>
          </cell>
          <cell r="C6">
            <v>0</v>
          </cell>
          <cell r="D6">
            <v>0</v>
          </cell>
          <cell r="E6">
            <v>0</v>
          </cell>
          <cell r="F6">
            <v>0</v>
          </cell>
          <cell r="G6">
            <v>0</v>
          </cell>
          <cell r="H6" t="str">
            <v>Promover la calidad educativa de la Institución, mediante la administración de los programas de formación que ofrece la universidad en sus diferentes niveles, con el fin de permitir al egresado desempeñarse con idoneidad, ética y compromiso social.</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1048490"/>
  <sheetViews>
    <sheetView topLeftCell="A5" zoomScale="98" zoomScaleNormal="98" zoomScaleSheetLayoutView="130" workbookViewId="0">
      <selection activeCell="A9" sqref="A9:A11"/>
    </sheetView>
  </sheetViews>
  <sheetFormatPr baseColWidth="10" defaultColWidth="11.42578125" defaultRowHeight="12.75" x14ac:dyDescent="0.2"/>
  <cols>
    <col min="1" max="1" width="6" style="3" customWidth="1"/>
    <col min="2" max="2" width="27.140625" style="3" customWidth="1"/>
    <col min="3" max="3" width="16.28515625" style="3" customWidth="1"/>
    <col min="4" max="4" width="15.7109375" style="3" customWidth="1"/>
    <col min="5" max="5" width="28.5703125" style="3" customWidth="1"/>
    <col min="6" max="6" width="17.85546875" style="4" customWidth="1"/>
    <col min="7" max="7" width="29.5703125" style="4" customWidth="1"/>
    <col min="8" max="8" width="26.85546875" style="4" customWidth="1"/>
    <col min="9" max="9" width="30.42578125" style="4" customWidth="1"/>
    <col min="10" max="10" width="18.7109375" style="4" customWidth="1"/>
    <col min="11" max="11" width="12.5703125" style="4" hidden="1" customWidth="1"/>
    <col min="12" max="12" width="18.85546875" style="4" customWidth="1"/>
    <col min="13" max="13" width="7.7109375" style="4" hidden="1" customWidth="1"/>
    <col min="14" max="14" width="14.7109375" style="4" customWidth="1"/>
    <col min="15" max="15" width="15.85546875" style="4" customWidth="1"/>
    <col min="16" max="16" width="2.85546875" style="4" hidden="1" customWidth="1"/>
    <col min="17" max="17" width="7.28515625" style="4" hidden="1" customWidth="1"/>
    <col min="18" max="18" width="25" style="4" customWidth="1"/>
    <col min="19" max="19" width="15.7109375" style="4" customWidth="1"/>
    <col min="20" max="20" width="9.140625" style="4" customWidth="1"/>
    <col min="21" max="21" width="16" style="4" customWidth="1"/>
    <col min="22" max="23" width="25.5703125" style="4" customWidth="1"/>
    <col min="24" max="24" width="16.42578125" style="4" customWidth="1"/>
    <col min="25" max="25" width="18" style="81" customWidth="1"/>
    <col min="26" max="26" width="22.140625" style="81" customWidth="1"/>
    <col min="27" max="27" width="18" style="81" customWidth="1"/>
    <col min="28" max="28" width="22.140625" style="81" customWidth="1"/>
    <col min="29" max="29" width="17" style="81" customWidth="1"/>
    <col min="30" max="33" width="11.42578125" style="81"/>
    <col min="34" max="16384" width="11.42578125" style="3"/>
  </cols>
  <sheetData>
    <row r="1" spans="1:33" s="1" customFormat="1" ht="18.75" customHeight="1" x14ac:dyDescent="0.2">
      <c r="A1" s="158"/>
      <c r="B1" s="159"/>
      <c r="C1" s="159"/>
      <c r="D1" s="159"/>
      <c r="E1" s="159"/>
      <c r="F1" s="159"/>
      <c r="G1" s="159"/>
      <c r="H1" s="146"/>
      <c r="I1" s="146"/>
      <c r="J1" s="146"/>
      <c r="K1" s="146"/>
      <c r="L1" s="146"/>
      <c r="M1" s="146"/>
      <c r="N1" s="146"/>
      <c r="O1" s="146"/>
      <c r="P1" s="146"/>
      <c r="Q1" s="146"/>
      <c r="R1" s="146"/>
      <c r="S1" s="146"/>
      <c r="T1" s="146"/>
      <c r="U1" s="146"/>
      <c r="V1" s="276"/>
      <c r="W1" s="160"/>
      <c r="X1" s="160"/>
      <c r="Y1" s="161"/>
      <c r="Z1" s="162"/>
      <c r="AA1" s="152" t="s">
        <v>9</v>
      </c>
      <c r="AB1" s="167" t="s">
        <v>415</v>
      </c>
      <c r="AD1" s="71"/>
      <c r="AE1" s="71"/>
      <c r="AF1" s="71"/>
      <c r="AG1" s="71"/>
    </row>
    <row r="2" spans="1:33" s="1" customFormat="1" ht="18.75" customHeight="1" x14ac:dyDescent="0.2">
      <c r="A2" s="163"/>
      <c r="B2" s="33"/>
      <c r="C2" s="33"/>
      <c r="D2" s="33"/>
      <c r="E2" s="33"/>
      <c r="F2" s="33"/>
      <c r="G2" s="33"/>
      <c r="H2" s="278" t="s">
        <v>59</v>
      </c>
      <c r="I2" s="278"/>
      <c r="J2" s="278"/>
      <c r="K2" s="278"/>
      <c r="L2" s="278"/>
      <c r="M2" s="278"/>
      <c r="N2" s="278"/>
      <c r="O2" s="278"/>
      <c r="P2" s="278"/>
      <c r="Q2" s="278"/>
      <c r="R2" s="278"/>
      <c r="S2" s="278"/>
      <c r="T2" s="278"/>
      <c r="U2" s="278"/>
      <c r="V2" s="277"/>
      <c r="W2" s="143"/>
      <c r="X2" s="143"/>
      <c r="Y2" s="69"/>
      <c r="Z2" s="70"/>
      <c r="AA2" s="32" t="s">
        <v>10</v>
      </c>
      <c r="AB2" s="168">
        <v>1</v>
      </c>
      <c r="AD2" s="71"/>
      <c r="AE2" s="71"/>
      <c r="AF2" s="71"/>
      <c r="AG2" s="71"/>
    </row>
    <row r="3" spans="1:33" s="1" customFormat="1" ht="18.75" customHeight="1" x14ac:dyDescent="0.2">
      <c r="A3" s="163"/>
      <c r="B3" s="33"/>
      <c r="C3" s="33"/>
      <c r="D3" s="33"/>
      <c r="E3" s="33"/>
      <c r="F3" s="33"/>
      <c r="G3" s="33"/>
      <c r="H3" s="278" t="s">
        <v>412</v>
      </c>
      <c r="I3" s="278"/>
      <c r="J3" s="278"/>
      <c r="K3" s="278"/>
      <c r="L3" s="278"/>
      <c r="M3" s="278"/>
      <c r="N3" s="278"/>
      <c r="O3" s="278"/>
      <c r="P3" s="278"/>
      <c r="Q3" s="278"/>
      <c r="R3" s="278"/>
      <c r="S3" s="278"/>
      <c r="T3" s="278"/>
      <c r="U3" s="278"/>
      <c r="V3" s="277"/>
      <c r="W3" s="143"/>
      <c r="X3" s="143"/>
      <c r="Y3" s="69"/>
      <c r="Z3" s="70"/>
      <c r="AA3" s="32" t="s">
        <v>11</v>
      </c>
      <c r="AB3" s="169" t="s">
        <v>416</v>
      </c>
      <c r="AD3" s="71"/>
      <c r="AE3" s="71"/>
      <c r="AF3" s="71"/>
      <c r="AG3" s="71"/>
    </row>
    <row r="4" spans="1:33" s="1" customFormat="1" ht="19.5" customHeight="1" x14ac:dyDescent="0.2">
      <c r="A4" s="163"/>
      <c r="B4" s="33"/>
      <c r="C4" s="33"/>
      <c r="D4" s="33"/>
      <c r="E4" s="33"/>
      <c r="F4" s="33"/>
      <c r="G4" s="33"/>
      <c r="H4" s="278"/>
      <c r="I4" s="278"/>
      <c r="J4" s="278"/>
      <c r="K4" s="278"/>
      <c r="L4" s="278"/>
      <c r="M4" s="278"/>
      <c r="N4" s="278"/>
      <c r="O4" s="278"/>
      <c r="P4" s="278"/>
      <c r="Q4" s="278"/>
      <c r="R4" s="278"/>
      <c r="S4" s="278"/>
      <c r="T4" s="278"/>
      <c r="U4" s="278"/>
      <c r="V4" s="277"/>
      <c r="W4" s="143"/>
      <c r="X4" s="143"/>
      <c r="Y4" s="69"/>
      <c r="Z4" s="70"/>
      <c r="AA4" s="32" t="s">
        <v>56</v>
      </c>
      <c r="AB4" s="168" t="s">
        <v>81</v>
      </c>
      <c r="AD4" s="71"/>
      <c r="AE4" s="71"/>
      <c r="AF4" s="71"/>
      <c r="AG4" s="71"/>
    </row>
    <row r="5" spans="1:33" s="1" customFormat="1" ht="50.25" customHeight="1" x14ac:dyDescent="0.2">
      <c r="A5" s="257" t="s">
        <v>186</v>
      </c>
      <c r="B5" s="258"/>
      <c r="C5" s="258"/>
      <c r="D5" s="258"/>
      <c r="E5" s="258"/>
      <c r="F5" s="259"/>
      <c r="G5" s="132" t="s">
        <v>180</v>
      </c>
      <c r="H5" s="131" t="s">
        <v>401</v>
      </c>
      <c r="I5" s="288" t="s">
        <v>195</v>
      </c>
      <c r="J5" s="289"/>
      <c r="K5" s="289"/>
      <c r="L5" s="289"/>
      <c r="M5" s="289"/>
      <c r="N5" s="289"/>
      <c r="O5" s="289"/>
      <c r="P5" s="289"/>
      <c r="Q5" s="289"/>
      <c r="R5" s="289"/>
      <c r="S5" s="246" t="s">
        <v>414</v>
      </c>
      <c r="T5" s="250"/>
      <c r="U5" s="247"/>
      <c r="V5" s="153"/>
      <c r="W5" s="154"/>
      <c r="X5" s="154"/>
      <c r="Y5" s="154"/>
      <c r="Z5" s="154"/>
      <c r="AA5" s="82" t="s">
        <v>51</v>
      </c>
      <c r="AB5" s="209">
        <v>43522</v>
      </c>
      <c r="AD5" s="71"/>
      <c r="AE5" s="71"/>
      <c r="AF5" s="71"/>
      <c r="AG5" s="71"/>
    </row>
    <row r="6" spans="1:33" s="1" customFormat="1" ht="66" customHeight="1" x14ac:dyDescent="0.2">
      <c r="A6" s="264" t="s">
        <v>274</v>
      </c>
      <c r="B6" s="265"/>
      <c r="C6" s="265"/>
      <c r="D6" s="265"/>
      <c r="E6" s="265"/>
      <c r="F6" s="265"/>
      <c r="G6" s="265"/>
      <c r="H6" s="283" t="str">
        <f>IF(I5=F1048457,G1048457,IF(I5=F1048458,G1048458,IF(I5=F1048459,G1048459,IF(I5=F1048460,G1048460,IF(I5=F1048461,G1048461,IF(I5=F1048462,G1048462,IF(I5=F1048463,G1048463,IF(I5=F1048464,G1048464,IF(I5=F1048465,G1048465,IF(I5=F1048466,G1048466,IF(I5=F1048469,G1048469,IF(I5=F1048470,G1048470,IF(I5=F1048471,G1048471,IF(I5=F1048472,G1048472,IF(I5=F1048473,G1048473,IF(I5=F1048474,G1048474,IF(I5=I5=F1048475,G1048475," ")))))))))))))))))</f>
        <v>Promover el bienestar de la comunidad universitaria, contribuyendo al desarrollo humano, social e intercultural de sus integrantes, en concordancia con la misión Institucional.</v>
      </c>
      <c r="I6" s="283"/>
      <c r="J6" s="283"/>
      <c r="K6" s="283"/>
      <c r="L6" s="283"/>
      <c r="M6" s="283"/>
      <c r="N6" s="283"/>
      <c r="O6" s="283"/>
      <c r="P6" s="283"/>
      <c r="Q6" s="283"/>
      <c r="R6" s="283"/>
      <c r="S6" s="283"/>
      <c r="T6" s="283"/>
      <c r="U6" s="283"/>
      <c r="V6" s="283"/>
      <c r="W6" s="283"/>
      <c r="X6" s="283"/>
      <c r="Y6" s="283"/>
      <c r="Z6" s="283"/>
      <c r="AA6" s="283"/>
      <c r="AB6" s="284"/>
      <c r="AC6" s="156"/>
      <c r="AD6" s="71"/>
      <c r="AE6" s="71"/>
      <c r="AF6" s="71"/>
      <c r="AG6" s="71"/>
    </row>
    <row r="7" spans="1:33" s="1" customFormat="1" ht="34.5" customHeight="1" x14ac:dyDescent="0.2">
      <c r="A7" s="271" t="s">
        <v>52</v>
      </c>
      <c r="B7" s="247" t="s">
        <v>70</v>
      </c>
      <c r="C7" s="247"/>
      <c r="D7" s="247"/>
      <c r="E7" s="247"/>
      <c r="F7" s="249"/>
      <c r="G7" s="249"/>
      <c r="H7" s="249"/>
      <c r="I7" s="249"/>
      <c r="J7" s="246" t="s">
        <v>71</v>
      </c>
      <c r="K7" s="250"/>
      <c r="L7" s="250"/>
      <c r="M7" s="250"/>
      <c r="N7" s="247"/>
      <c r="O7" s="246" t="s">
        <v>64</v>
      </c>
      <c r="P7" s="250"/>
      <c r="Q7" s="250"/>
      <c r="R7" s="250"/>
      <c r="S7" s="250"/>
      <c r="T7" s="250"/>
      <c r="U7" s="247"/>
      <c r="V7" s="248" t="s">
        <v>65</v>
      </c>
      <c r="W7" s="246" t="s">
        <v>30</v>
      </c>
      <c r="X7" s="247"/>
      <c r="Y7" s="254" t="s">
        <v>72</v>
      </c>
      <c r="Z7" s="255"/>
      <c r="AA7" s="255"/>
      <c r="AB7" s="256"/>
      <c r="AC7" s="157"/>
      <c r="AD7" s="71"/>
      <c r="AE7" s="71"/>
      <c r="AF7" s="71"/>
      <c r="AG7" s="71"/>
    </row>
    <row r="8" spans="1:33" s="2" customFormat="1" ht="44.25" customHeight="1" x14ac:dyDescent="0.2">
      <c r="A8" s="271"/>
      <c r="B8" s="145" t="s">
        <v>402</v>
      </c>
      <c r="C8" s="144" t="s">
        <v>408</v>
      </c>
      <c r="D8" s="144" t="s">
        <v>405</v>
      </c>
      <c r="E8" s="25" t="s">
        <v>28</v>
      </c>
      <c r="F8" s="144" t="s">
        <v>63</v>
      </c>
      <c r="G8" s="144" t="s">
        <v>4</v>
      </c>
      <c r="H8" s="144" t="s">
        <v>0</v>
      </c>
      <c r="I8" s="25" t="s">
        <v>29</v>
      </c>
      <c r="J8" s="25" t="s">
        <v>5</v>
      </c>
      <c r="K8" s="25"/>
      <c r="L8" s="25" t="s">
        <v>6</v>
      </c>
      <c r="M8" s="25"/>
      <c r="N8" s="25" t="s">
        <v>50</v>
      </c>
      <c r="O8" s="251" t="s">
        <v>7</v>
      </c>
      <c r="P8" s="252"/>
      <c r="Q8" s="253"/>
      <c r="R8" s="26" t="s">
        <v>80</v>
      </c>
      <c r="S8" s="26" t="s">
        <v>15</v>
      </c>
      <c r="T8" s="26" t="s">
        <v>16</v>
      </c>
      <c r="U8" s="27" t="s">
        <v>61</v>
      </c>
      <c r="V8" s="249"/>
      <c r="W8" s="74" t="s">
        <v>418</v>
      </c>
      <c r="X8" s="144" t="s">
        <v>419</v>
      </c>
      <c r="Y8" s="72" t="s">
        <v>60</v>
      </c>
      <c r="Z8" s="72" t="s">
        <v>62</v>
      </c>
      <c r="AA8" s="73" t="s">
        <v>410</v>
      </c>
      <c r="AB8" s="74" t="s">
        <v>411</v>
      </c>
      <c r="AC8" s="155"/>
      <c r="AD8" s="75"/>
      <c r="AE8" s="75"/>
      <c r="AF8" s="75"/>
      <c r="AG8" s="75"/>
    </row>
    <row r="9" spans="1:33" s="2" customFormat="1" ht="84" customHeight="1" x14ac:dyDescent="0.2">
      <c r="A9" s="266">
        <v>1</v>
      </c>
      <c r="B9" s="285" t="s">
        <v>233</v>
      </c>
      <c r="C9" s="203" t="s">
        <v>406</v>
      </c>
      <c r="D9" s="203" t="s">
        <v>33</v>
      </c>
      <c r="E9" s="197" t="s">
        <v>451</v>
      </c>
      <c r="F9" s="260" t="s">
        <v>119</v>
      </c>
      <c r="G9" s="268" t="s">
        <v>452</v>
      </c>
      <c r="H9" s="282" t="s">
        <v>453</v>
      </c>
      <c r="I9" s="263" t="s">
        <v>454</v>
      </c>
      <c r="J9" s="228" t="s">
        <v>146</v>
      </c>
      <c r="K9" s="228">
        <f>IF(J9="ALTA",5,IF(J9="MEDIO ALTA",4,IF(J9="MEDIA",3,IF(J9="MEDIO BAJA",2,IF(J9="BAJA",1,0)))))</f>
        <v>1</v>
      </c>
      <c r="L9" s="228" t="s">
        <v>168</v>
      </c>
      <c r="M9" s="228">
        <f>IF(L9="ALTO", 5, IF(L9="MEDIO ALTO", 4, IF(L9="MEDIO", 3, IF(L9="MEDIO BAJO",2,1))))</f>
        <v>1</v>
      </c>
      <c r="N9" s="234">
        <f>K9*M9</f>
        <v>1</v>
      </c>
      <c r="O9" s="28" t="s">
        <v>421</v>
      </c>
      <c r="P9" s="54">
        <f>IF(O9="Documentados Aplicados y Efectivos",1,IF(O9="No existen",5,IF(O9="No aplicados",4,IF(O9="Aplicados - No Efectivos",3,IF(O9="Aplicados efectivos y No Documentados",2,0)))))</f>
        <v>1</v>
      </c>
      <c r="Q9" s="236">
        <f>ROUND(AVERAGEIF(P9:P11,"&gt;0"),0)</f>
        <v>1</v>
      </c>
      <c r="R9" s="29" t="s">
        <v>484</v>
      </c>
      <c r="S9" s="29" t="s">
        <v>485</v>
      </c>
      <c r="T9" s="29" t="s">
        <v>486</v>
      </c>
      <c r="U9" s="232">
        <f>IF(N9=0,0,ROUND((N9*Q9),0))</f>
        <v>1</v>
      </c>
      <c r="V9" s="230" t="str">
        <f>IF(U9&gt;=19,"GRAVE", IF(U9&lt;=3, "LEVE", "MODERADO"))</f>
        <v>LEVE</v>
      </c>
      <c r="W9" s="230" t="s">
        <v>506</v>
      </c>
      <c r="X9" s="240">
        <v>0</v>
      </c>
      <c r="Y9" s="76" t="s">
        <v>92</v>
      </c>
      <c r="Z9" s="77"/>
      <c r="AA9" s="171"/>
      <c r="AB9" s="141"/>
      <c r="AC9" s="227"/>
      <c r="AD9" s="75"/>
      <c r="AE9" s="75"/>
      <c r="AF9" s="75"/>
      <c r="AG9" s="75"/>
    </row>
    <row r="10" spans="1:33" s="2" customFormat="1" ht="65.099999999999994" customHeight="1" x14ac:dyDescent="0.2">
      <c r="A10" s="267"/>
      <c r="B10" s="286"/>
      <c r="C10" s="203"/>
      <c r="D10" s="203"/>
      <c r="E10" s="135"/>
      <c r="F10" s="261"/>
      <c r="G10" s="269"/>
      <c r="H10" s="282"/>
      <c r="I10" s="263"/>
      <c r="J10" s="229"/>
      <c r="K10" s="229"/>
      <c r="L10" s="229"/>
      <c r="M10" s="229"/>
      <c r="N10" s="235"/>
      <c r="O10" s="28" t="s">
        <v>421</v>
      </c>
      <c r="P10" s="54">
        <f t="shared" ref="P10:P26" si="0">IF(O10="Documentados Aplicados y Efectivos",1,IF(O10="No existen",5,IF(O10="No aplicados",4,IF(O10="Aplicados - No Efectivos",3,IF(O10="Aplicados efectivos y No Documentados",2,0)))))</f>
        <v>1</v>
      </c>
      <c r="Q10" s="237"/>
      <c r="R10" s="29" t="s">
        <v>487</v>
      </c>
      <c r="S10" s="29" t="s">
        <v>485</v>
      </c>
      <c r="T10" s="29" t="s">
        <v>486</v>
      </c>
      <c r="U10" s="233"/>
      <c r="V10" s="231"/>
      <c r="W10" s="231"/>
      <c r="X10" s="231"/>
      <c r="Y10" s="76"/>
      <c r="Z10" s="77"/>
      <c r="AA10" s="171"/>
      <c r="AB10" s="141"/>
      <c r="AC10" s="227"/>
      <c r="AD10" s="75"/>
      <c r="AE10" s="75"/>
      <c r="AF10" s="75"/>
      <c r="AG10" s="75"/>
    </row>
    <row r="11" spans="1:33" s="2" customFormat="1" ht="65.099999999999994" customHeight="1" x14ac:dyDescent="0.2">
      <c r="A11" s="267"/>
      <c r="B11" s="287"/>
      <c r="C11" s="203"/>
      <c r="D11" s="203"/>
      <c r="E11" s="135"/>
      <c r="F11" s="262"/>
      <c r="G11" s="270"/>
      <c r="H11" s="282"/>
      <c r="I11" s="263"/>
      <c r="J11" s="245"/>
      <c r="K11" s="245"/>
      <c r="L11" s="229"/>
      <c r="M11" s="245"/>
      <c r="N11" s="235"/>
      <c r="O11" s="28"/>
      <c r="P11" s="54">
        <f t="shared" si="0"/>
        <v>0</v>
      </c>
      <c r="Q11" s="238"/>
      <c r="R11" s="29"/>
      <c r="S11" s="29"/>
      <c r="T11" s="29"/>
      <c r="U11" s="233"/>
      <c r="V11" s="231"/>
      <c r="W11" s="239"/>
      <c r="X11" s="239"/>
      <c r="Y11" s="76"/>
      <c r="Z11" s="77"/>
      <c r="AA11" s="171"/>
      <c r="AB11" s="141"/>
      <c r="AC11" s="227"/>
      <c r="AD11" s="75"/>
      <c r="AE11" s="75"/>
      <c r="AF11" s="75"/>
      <c r="AG11" s="75"/>
    </row>
    <row r="12" spans="1:33" s="2" customFormat="1" ht="64.5" customHeight="1" x14ac:dyDescent="0.2">
      <c r="A12" s="275">
        <v>2</v>
      </c>
      <c r="B12" s="285" t="s">
        <v>255</v>
      </c>
      <c r="C12" s="203" t="s">
        <v>407</v>
      </c>
      <c r="D12" s="203" t="s">
        <v>39</v>
      </c>
      <c r="E12" s="135" t="s">
        <v>455</v>
      </c>
      <c r="F12" s="260" t="s">
        <v>121</v>
      </c>
      <c r="G12" s="268" t="s">
        <v>456</v>
      </c>
      <c r="H12" s="260" t="s">
        <v>457</v>
      </c>
      <c r="I12" s="260" t="s">
        <v>458</v>
      </c>
      <c r="J12" s="228" t="s">
        <v>177</v>
      </c>
      <c r="K12" s="228">
        <f t="shared" ref="K12" si="1">IF(J12="ALTA",5,IF(J12="MEDIO ALTA",4,IF(J12="MEDIA",3,IF(J12="MEDIO BAJA",2,IF(J12="BAJA",1,0)))))</f>
        <v>4</v>
      </c>
      <c r="L12" s="228" t="s">
        <v>166</v>
      </c>
      <c r="M12" s="228">
        <f t="shared" ref="M12" si="2">IF(L12="ALTO", 5, IF(L12="MEDIO ALTO", 4, IF(L12="MEDIO", 3, IF(L12="MEDIO BAJO",2,1))))</f>
        <v>5</v>
      </c>
      <c r="N12" s="234">
        <f t="shared" ref="N12" si="3">K12*M12</f>
        <v>20</v>
      </c>
      <c r="O12" s="28" t="s">
        <v>421</v>
      </c>
      <c r="P12" s="54">
        <f t="shared" si="0"/>
        <v>1</v>
      </c>
      <c r="Q12" s="236">
        <f t="shared" ref="Q12" si="4">ROUND(AVERAGEIF(P12:P14,"&gt;0"),0)</f>
        <v>1</v>
      </c>
      <c r="R12" s="29" t="s">
        <v>488</v>
      </c>
      <c r="S12" s="29" t="s">
        <v>485</v>
      </c>
      <c r="T12" s="29" t="s">
        <v>489</v>
      </c>
      <c r="U12" s="232">
        <f t="shared" ref="U12" si="5">IF(N12=0,0,ROUND((N12*Q12),0))</f>
        <v>20</v>
      </c>
      <c r="V12" s="230" t="str">
        <f t="shared" ref="V12" si="6">IF(U12&gt;=19,"GRAVE", IF(U12&lt;=3, "LEVE", "MODERADO"))</f>
        <v>GRAVE</v>
      </c>
      <c r="W12" s="241" t="s">
        <v>507</v>
      </c>
      <c r="X12" s="244">
        <v>1</v>
      </c>
      <c r="Y12" s="76" t="s">
        <v>93</v>
      </c>
      <c r="Z12" s="77" t="s">
        <v>513</v>
      </c>
      <c r="AA12" s="171">
        <v>43799</v>
      </c>
      <c r="AB12" s="141"/>
      <c r="AC12" s="227"/>
      <c r="AD12" s="75"/>
      <c r="AE12" s="75"/>
      <c r="AF12" s="75"/>
      <c r="AG12" s="75"/>
    </row>
    <row r="13" spans="1:33" s="2" customFormat="1" ht="64.5" customHeight="1" x14ac:dyDescent="0.2">
      <c r="A13" s="275"/>
      <c r="B13" s="286"/>
      <c r="C13" s="203" t="s">
        <v>406</v>
      </c>
      <c r="D13" s="203" t="s">
        <v>34</v>
      </c>
      <c r="E13" s="135" t="s">
        <v>459</v>
      </c>
      <c r="F13" s="261"/>
      <c r="G13" s="269"/>
      <c r="H13" s="261"/>
      <c r="I13" s="261"/>
      <c r="J13" s="229"/>
      <c r="K13" s="229"/>
      <c r="L13" s="229"/>
      <c r="M13" s="229"/>
      <c r="N13" s="235"/>
      <c r="O13" s="28"/>
      <c r="P13" s="54">
        <f t="shared" si="0"/>
        <v>0</v>
      </c>
      <c r="Q13" s="237"/>
      <c r="R13" s="29"/>
      <c r="S13" s="29"/>
      <c r="T13" s="29"/>
      <c r="U13" s="233"/>
      <c r="V13" s="231"/>
      <c r="W13" s="242"/>
      <c r="X13" s="242"/>
      <c r="Y13" s="76" t="s">
        <v>93</v>
      </c>
      <c r="Z13" s="77" t="s">
        <v>514</v>
      </c>
      <c r="AA13" s="171">
        <v>43799</v>
      </c>
      <c r="AB13" s="141"/>
      <c r="AC13" s="227"/>
      <c r="AD13" s="75"/>
      <c r="AE13" s="75"/>
      <c r="AF13" s="75"/>
      <c r="AG13" s="75"/>
    </row>
    <row r="14" spans="1:33" s="2" customFormat="1" ht="64.5" customHeight="1" x14ac:dyDescent="0.2">
      <c r="A14" s="275"/>
      <c r="B14" s="287"/>
      <c r="C14" s="203" t="s">
        <v>406</v>
      </c>
      <c r="D14" s="203" t="s">
        <v>35</v>
      </c>
      <c r="E14" s="135" t="s">
        <v>460</v>
      </c>
      <c r="F14" s="262"/>
      <c r="G14" s="270"/>
      <c r="H14" s="262"/>
      <c r="I14" s="262"/>
      <c r="J14" s="245"/>
      <c r="K14" s="245"/>
      <c r="L14" s="229"/>
      <c r="M14" s="245"/>
      <c r="N14" s="235"/>
      <c r="O14" s="28"/>
      <c r="P14" s="54">
        <f t="shared" si="0"/>
        <v>0</v>
      </c>
      <c r="Q14" s="238"/>
      <c r="R14" s="29"/>
      <c r="S14" s="29"/>
      <c r="T14" s="29"/>
      <c r="U14" s="233"/>
      <c r="V14" s="231"/>
      <c r="W14" s="243"/>
      <c r="X14" s="243"/>
      <c r="Y14" s="76"/>
      <c r="Z14" s="78"/>
      <c r="AA14" s="78"/>
      <c r="AB14" s="141"/>
      <c r="AC14" s="227"/>
      <c r="AD14" s="75"/>
      <c r="AE14" s="75"/>
      <c r="AF14" s="75"/>
      <c r="AG14" s="75"/>
    </row>
    <row r="15" spans="1:33" s="2" customFormat="1" ht="121.5" customHeight="1" x14ac:dyDescent="0.2">
      <c r="A15" s="275">
        <v>3</v>
      </c>
      <c r="B15" s="285" t="s">
        <v>255</v>
      </c>
      <c r="C15" s="203" t="s">
        <v>406</v>
      </c>
      <c r="D15" s="203" t="s">
        <v>34</v>
      </c>
      <c r="E15" s="135" t="s">
        <v>461</v>
      </c>
      <c r="F15" s="260" t="s">
        <v>121</v>
      </c>
      <c r="G15" s="268" t="s">
        <v>462</v>
      </c>
      <c r="H15" s="282" t="s">
        <v>463</v>
      </c>
      <c r="I15" s="282" t="s">
        <v>464</v>
      </c>
      <c r="J15" s="228" t="s">
        <v>177</v>
      </c>
      <c r="K15" s="228">
        <f t="shared" ref="K15" si="7">IF(J15="ALTA",5,IF(J15="MEDIO ALTA",4,IF(J15="MEDIA",3,IF(J15="MEDIO BAJA",2,IF(J15="BAJA",1,0)))))</f>
        <v>4</v>
      </c>
      <c r="L15" s="228" t="s">
        <v>171</v>
      </c>
      <c r="M15" s="228">
        <f t="shared" ref="M15" si="8">IF(L15="ALTO", 5, IF(L15="MEDIO ALTO", 4, IF(L15="MEDIO", 3, IF(L15="MEDIO BAJO",2,1))))</f>
        <v>4</v>
      </c>
      <c r="N15" s="234">
        <f t="shared" ref="N15" si="9">K15*M15</f>
        <v>16</v>
      </c>
      <c r="O15" s="28" t="s">
        <v>422</v>
      </c>
      <c r="P15" s="54">
        <f t="shared" si="0"/>
        <v>3</v>
      </c>
      <c r="Q15" s="236">
        <f t="shared" ref="Q15" si="10">ROUND(AVERAGEIF(P15:P17,"&gt;0"),0)</f>
        <v>2</v>
      </c>
      <c r="R15" s="204" t="s">
        <v>490</v>
      </c>
      <c r="S15" s="29" t="s">
        <v>491</v>
      </c>
      <c r="T15" s="29" t="s">
        <v>486</v>
      </c>
      <c r="U15" s="232">
        <f t="shared" ref="U15" si="11">IF(N15=0,0,ROUND((N15*Q15),0))</f>
        <v>32</v>
      </c>
      <c r="V15" s="230" t="str">
        <f t="shared" ref="V15" si="12">IF(U15&gt;=19,"GRAVE", IF(U15&lt;=3, "LEVE", "MODERADO"))</f>
        <v>GRAVE</v>
      </c>
      <c r="W15" s="241" t="s">
        <v>508</v>
      </c>
      <c r="X15" s="244">
        <v>0.03</v>
      </c>
      <c r="Y15" s="76" t="s">
        <v>93</v>
      </c>
      <c r="Z15" s="29" t="s">
        <v>515</v>
      </c>
      <c r="AA15" s="171">
        <v>43799</v>
      </c>
      <c r="AB15" s="141"/>
      <c r="AC15" s="227"/>
      <c r="AD15" s="75"/>
      <c r="AE15" s="75"/>
      <c r="AF15" s="75"/>
      <c r="AG15" s="75"/>
    </row>
    <row r="16" spans="1:33" s="2" customFormat="1" ht="72" customHeight="1" x14ac:dyDescent="0.2">
      <c r="A16" s="275"/>
      <c r="B16" s="286"/>
      <c r="C16" s="203" t="s">
        <v>406</v>
      </c>
      <c r="D16" s="203" t="s">
        <v>304</v>
      </c>
      <c r="E16" s="135" t="s">
        <v>465</v>
      </c>
      <c r="F16" s="261"/>
      <c r="G16" s="269"/>
      <c r="H16" s="282"/>
      <c r="I16" s="282"/>
      <c r="J16" s="229"/>
      <c r="K16" s="229"/>
      <c r="L16" s="229"/>
      <c r="M16" s="229"/>
      <c r="N16" s="235"/>
      <c r="O16" s="28" t="s">
        <v>421</v>
      </c>
      <c r="P16" s="54">
        <f t="shared" si="0"/>
        <v>1</v>
      </c>
      <c r="Q16" s="237"/>
      <c r="R16" s="29" t="s">
        <v>492</v>
      </c>
      <c r="S16" s="29" t="s">
        <v>493</v>
      </c>
      <c r="T16" s="29" t="s">
        <v>494</v>
      </c>
      <c r="U16" s="233"/>
      <c r="V16" s="231"/>
      <c r="W16" s="242"/>
      <c r="X16" s="242"/>
      <c r="Y16" s="76" t="s">
        <v>93</v>
      </c>
      <c r="Z16" s="29" t="s">
        <v>516</v>
      </c>
      <c r="AA16" s="171">
        <v>43799</v>
      </c>
      <c r="AB16" s="141"/>
      <c r="AC16" s="227"/>
      <c r="AD16" s="75"/>
      <c r="AE16" s="75"/>
      <c r="AF16" s="75"/>
      <c r="AG16" s="75"/>
    </row>
    <row r="17" spans="1:33" s="2" customFormat="1" ht="65.25" customHeight="1" x14ac:dyDescent="0.2">
      <c r="A17" s="275"/>
      <c r="B17" s="287"/>
      <c r="C17" s="203" t="s">
        <v>406</v>
      </c>
      <c r="D17" s="203" t="s">
        <v>34</v>
      </c>
      <c r="E17" s="135" t="s">
        <v>466</v>
      </c>
      <c r="F17" s="262"/>
      <c r="G17" s="270"/>
      <c r="H17" s="282"/>
      <c r="I17" s="282"/>
      <c r="J17" s="245"/>
      <c r="K17" s="245"/>
      <c r="L17" s="229"/>
      <c r="M17" s="245"/>
      <c r="N17" s="235"/>
      <c r="O17" s="28" t="s">
        <v>421</v>
      </c>
      <c r="P17" s="54">
        <f t="shared" si="0"/>
        <v>1</v>
      </c>
      <c r="Q17" s="238"/>
      <c r="R17" s="204" t="s">
        <v>495</v>
      </c>
      <c r="S17" s="29" t="s">
        <v>491</v>
      </c>
      <c r="T17" s="29" t="s">
        <v>496</v>
      </c>
      <c r="U17" s="233"/>
      <c r="V17" s="231"/>
      <c r="W17" s="243"/>
      <c r="X17" s="243"/>
      <c r="Y17" s="76" t="s">
        <v>93</v>
      </c>
      <c r="Z17" s="29" t="s">
        <v>517</v>
      </c>
      <c r="AA17" s="171">
        <v>43799</v>
      </c>
      <c r="AB17" s="141"/>
      <c r="AC17" s="227"/>
      <c r="AD17" s="75"/>
      <c r="AE17" s="75"/>
      <c r="AF17" s="75"/>
      <c r="AG17" s="75"/>
    </row>
    <row r="18" spans="1:33" s="2" customFormat="1" ht="64.5" customHeight="1" x14ac:dyDescent="0.2">
      <c r="A18" s="275">
        <v>4</v>
      </c>
      <c r="B18" s="285" t="s">
        <v>255</v>
      </c>
      <c r="C18" s="203" t="s">
        <v>406</v>
      </c>
      <c r="D18" s="203" t="s">
        <v>35</v>
      </c>
      <c r="E18" s="197" t="s">
        <v>467</v>
      </c>
      <c r="F18" s="260" t="s">
        <v>114</v>
      </c>
      <c r="G18" s="268" t="s">
        <v>468</v>
      </c>
      <c r="H18" s="279" t="s">
        <v>469</v>
      </c>
      <c r="I18" s="260" t="s">
        <v>470</v>
      </c>
      <c r="J18" s="228" t="s">
        <v>146</v>
      </c>
      <c r="K18" s="228">
        <f t="shared" ref="K18" si="13">IF(J18="ALTA",5,IF(J18="MEDIO ALTA",4,IF(J18="MEDIA",3,IF(J18="MEDIO BAJA",2,IF(J18="BAJA",1,0)))))</f>
        <v>1</v>
      </c>
      <c r="L18" s="228" t="s">
        <v>168</v>
      </c>
      <c r="M18" s="228">
        <f t="shared" ref="M18" si="14">IF(L18="ALTO", 5, IF(L18="MEDIO ALTO", 4, IF(L18="MEDIO", 3, IF(L18="MEDIO BAJO",2,1))))</f>
        <v>1</v>
      </c>
      <c r="N18" s="234">
        <f t="shared" ref="N18" si="15">K18*M18</f>
        <v>1</v>
      </c>
      <c r="O18" s="28" t="s">
        <v>421</v>
      </c>
      <c r="P18" s="54">
        <f t="shared" si="0"/>
        <v>1</v>
      </c>
      <c r="Q18" s="236">
        <f t="shared" ref="Q18" si="16">ROUND(AVERAGEIF(P18:P20,"&gt;0"),0)</f>
        <v>1</v>
      </c>
      <c r="R18" s="29" t="s">
        <v>497</v>
      </c>
      <c r="S18" s="29" t="s">
        <v>485</v>
      </c>
      <c r="T18" s="29" t="s">
        <v>486</v>
      </c>
      <c r="U18" s="232">
        <f t="shared" ref="U18" si="17">IF(N18=0,0,ROUND((N18*Q18),0))</f>
        <v>1</v>
      </c>
      <c r="V18" s="230" t="str">
        <f t="shared" ref="V18" si="18">IF(U18&gt;=19,"GRAVE", IF(U18&lt;=3, "LEVE", "MODERADO"))</f>
        <v>LEVE</v>
      </c>
      <c r="W18" s="241" t="s">
        <v>509</v>
      </c>
      <c r="X18" s="244">
        <v>1</v>
      </c>
      <c r="Y18" s="76" t="s">
        <v>92</v>
      </c>
      <c r="Z18" s="78"/>
      <c r="AA18" s="78"/>
      <c r="AB18" s="141"/>
      <c r="AC18" s="227"/>
      <c r="AD18" s="75"/>
      <c r="AE18" s="75"/>
      <c r="AF18" s="75"/>
      <c r="AG18" s="75"/>
    </row>
    <row r="19" spans="1:33" s="2" customFormat="1" ht="64.5" customHeight="1" x14ac:dyDescent="0.2">
      <c r="A19" s="275"/>
      <c r="B19" s="286"/>
      <c r="C19" s="203" t="s">
        <v>406</v>
      </c>
      <c r="D19" s="203" t="s">
        <v>31</v>
      </c>
      <c r="E19" s="197" t="s">
        <v>471</v>
      </c>
      <c r="F19" s="261"/>
      <c r="G19" s="269"/>
      <c r="H19" s="280"/>
      <c r="I19" s="261"/>
      <c r="J19" s="229"/>
      <c r="K19" s="229"/>
      <c r="L19" s="229"/>
      <c r="M19" s="229"/>
      <c r="N19" s="235"/>
      <c r="O19" s="28" t="s">
        <v>421</v>
      </c>
      <c r="P19" s="54">
        <f t="shared" si="0"/>
        <v>1</v>
      </c>
      <c r="Q19" s="237"/>
      <c r="R19" s="29" t="s">
        <v>498</v>
      </c>
      <c r="S19" s="29" t="s">
        <v>499</v>
      </c>
      <c r="T19" s="29" t="s">
        <v>494</v>
      </c>
      <c r="U19" s="233"/>
      <c r="V19" s="231"/>
      <c r="W19" s="242"/>
      <c r="X19" s="242"/>
      <c r="Y19" s="76"/>
      <c r="Z19" s="78"/>
      <c r="AA19" s="78"/>
      <c r="AB19" s="141"/>
      <c r="AC19" s="227"/>
      <c r="AD19" s="75"/>
      <c r="AE19" s="75"/>
      <c r="AF19" s="75"/>
      <c r="AG19" s="75"/>
    </row>
    <row r="20" spans="1:33" s="2" customFormat="1" ht="64.5" customHeight="1" x14ac:dyDescent="0.2">
      <c r="A20" s="275"/>
      <c r="B20" s="287"/>
      <c r="C20" s="203" t="s">
        <v>406</v>
      </c>
      <c r="D20" s="203" t="s">
        <v>33</v>
      </c>
      <c r="E20" s="197" t="s">
        <v>472</v>
      </c>
      <c r="F20" s="262"/>
      <c r="G20" s="270"/>
      <c r="H20" s="281"/>
      <c r="I20" s="262"/>
      <c r="J20" s="245"/>
      <c r="K20" s="245"/>
      <c r="L20" s="229"/>
      <c r="M20" s="245"/>
      <c r="N20" s="235"/>
      <c r="O20" s="205"/>
      <c r="P20" s="54">
        <f t="shared" si="0"/>
        <v>0</v>
      </c>
      <c r="Q20" s="238"/>
      <c r="R20" s="29"/>
      <c r="S20" s="29"/>
      <c r="T20" s="29"/>
      <c r="U20" s="233"/>
      <c r="V20" s="231"/>
      <c r="W20" s="243"/>
      <c r="X20" s="243"/>
      <c r="Y20" s="77"/>
      <c r="Z20" s="78"/>
      <c r="AA20" s="78"/>
      <c r="AB20" s="141"/>
      <c r="AC20" s="227"/>
      <c r="AD20" s="75"/>
      <c r="AE20" s="75"/>
      <c r="AF20" s="75"/>
      <c r="AG20" s="75"/>
    </row>
    <row r="21" spans="1:33" s="2" customFormat="1" ht="64.5" customHeight="1" x14ac:dyDescent="0.2">
      <c r="A21" s="275">
        <v>5</v>
      </c>
      <c r="B21" s="285" t="s">
        <v>237</v>
      </c>
      <c r="C21" s="203" t="s">
        <v>406</v>
      </c>
      <c r="D21" s="203" t="s">
        <v>34</v>
      </c>
      <c r="E21" s="135" t="s">
        <v>473</v>
      </c>
      <c r="F21" s="260" t="s">
        <v>121</v>
      </c>
      <c r="G21" s="268" t="s">
        <v>474</v>
      </c>
      <c r="H21" s="272" t="s">
        <v>475</v>
      </c>
      <c r="I21" s="260" t="s">
        <v>476</v>
      </c>
      <c r="J21" s="228" t="s">
        <v>178</v>
      </c>
      <c r="K21" s="228">
        <f t="shared" ref="K21" si="19">IF(J21="ALTA",5,IF(J21="MEDIO ALTA",4,IF(J21="MEDIA",3,IF(J21="MEDIO BAJA",2,IF(J21="BAJA",1,0)))))</f>
        <v>2</v>
      </c>
      <c r="L21" s="228" t="s">
        <v>168</v>
      </c>
      <c r="M21" s="228">
        <f t="shared" ref="M21" si="20">IF(L21="ALTO", 5, IF(L21="MEDIO ALTO", 4, IF(L21="MEDIO", 3, IF(L21="MEDIO BAJO",2,1))))</f>
        <v>1</v>
      </c>
      <c r="N21" s="234">
        <f t="shared" ref="N21" si="21">K21*M21</f>
        <v>2</v>
      </c>
      <c r="O21" s="205" t="s">
        <v>423</v>
      </c>
      <c r="P21" s="54">
        <f t="shared" si="0"/>
        <v>2</v>
      </c>
      <c r="Q21" s="236">
        <f t="shared" ref="Q21" si="22">ROUND(AVERAGEIF(P21:P23,"&gt;0"),0)</f>
        <v>2</v>
      </c>
      <c r="R21" s="202" t="s">
        <v>500</v>
      </c>
      <c r="S21" s="29" t="s">
        <v>485</v>
      </c>
      <c r="T21" s="29" t="s">
        <v>494</v>
      </c>
      <c r="U21" s="232">
        <f t="shared" ref="U21" si="23">IF(N21=0,0,ROUND((N21*Q21),0))</f>
        <v>4</v>
      </c>
      <c r="V21" s="230" t="str">
        <f t="shared" ref="V21" si="24">IF(U21&gt;=19,"GRAVE", IF(U21&lt;=3, "LEVE", "MODERADO"))</f>
        <v>MODERADO</v>
      </c>
      <c r="W21" s="230" t="s">
        <v>510</v>
      </c>
      <c r="X21" s="230" t="s">
        <v>511</v>
      </c>
      <c r="Y21" s="77" t="s">
        <v>93</v>
      </c>
      <c r="Z21" s="202" t="s">
        <v>518</v>
      </c>
      <c r="AA21" s="207">
        <v>43677</v>
      </c>
      <c r="AB21" s="141"/>
      <c r="AC21" s="227"/>
      <c r="AD21" s="75"/>
      <c r="AE21" s="75"/>
      <c r="AF21" s="75"/>
      <c r="AG21" s="75"/>
    </row>
    <row r="22" spans="1:33" s="2" customFormat="1" ht="64.5" customHeight="1" x14ac:dyDescent="0.2">
      <c r="A22" s="275"/>
      <c r="B22" s="286"/>
      <c r="C22" s="203" t="s">
        <v>406</v>
      </c>
      <c r="D22" s="203" t="s">
        <v>34</v>
      </c>
      <c r="E22" s="135" t="s">
        <v>477</v>
      </c>
      <c r="F22" s="261"/>
      <c r="G22" s="269"/>
      <c r="H22" s="273"/>
      <c r="I22" s="261"/>
      <c r="J22" s="229"/>
      <c r="K22" s="229"/>
      <c r="L22" s="229"/>
      <c r="M22" s="229"/>
      <c r="N22" s="235"/>
      <c r="O22" s="205" t="s">
        <v>421</v>
      </c>
      <c r="P22" s="54">
        <f t="shared" si="0"/>
        <v>1</v>
      </c>
      <c r="Q22" s="237"/>
      <c r="R22" s="202" t="s">
        <v>501</v>
      </c>
      <c r="S22" s="29" t="s">
        <v>485</v>
      </c>
      <c r="T22" s="29" t="s">
        <v>494</v>
      </c>
      <c r="U22" s="233"/>
      <c r="V22" s="231"/>
      <c r="W22" s="231"/>
      <c r="X22" s="231"/>
      <c r="Y22" s="77" t="s">
        <v>95</v>
      </c>
      <c r="Z22" s="202" t="s">
        <v>519</v>
      </c>
      <c r="AA22" s="207">
        <v>43677</v>
      </c>
      <c r="AB22" s="199" t="s">
        <v>520</v>
      </c>
      <c r="AC22" s="227"/>
      <c r="AD22" s="75"/>
      <c r="AE22" s="75"/>
      <c r="AF22" s="75"/>
      <c r="AG22" s="75"/>
    </row>
    <row r="23" spans="1:33" s="2" customFormat="1" ht="64.5" customHeight="1" x14ac:dyDescent="0.2">
      <c r="A23" s="275"/>
      <c r="B23" s="287"/>
      <c r="C23" s="203"/>
      <c r="D23" s="203"/>
      <c r="E23" s="197"/>
      <c r="F23" s="262"/>
      <c r="G23" s="270"/>
      <c r="H23" s="274"/>
      <c r="I23" s="262"/>
      <c r="J23" s="245"/>
      <c r="K23" s="245"/>
      <c r="L23" s="229"/>
      <c r="M23" s="245"/>
      <c r="N23" s="235"/>
      <c r="O23" s="205" t="s">
        <v>423</v>
      </c>
      <c r="P23" s="54">
        <f t="shared" si="0"/>
        <v>2</v>
      </c>
      <c r="Q23" s="238"/>
      <c r="R23" s="29" t="s">
        <v>502</v>
      </c>
      <c r="S23" s="29" t="s">
        <v>491</v>
      </c>
      <c r="T23" s="29" t="s">
        <v>494</v>
      </c>
      <c r="U23" s="233"/>
      <c r="V23" s="231"/>
      <c r="W23" s="239"/>
      <c r="X23" s="239"/>
      <c r="Y23" s="77" t="s">
        <v>93</v>
      </c>
      <c r="Z23" s="202" t="s">
        <v>521</v>
      </c>
      <c r="AA23" s="207">
        <v>43813</v>
      </c>
      <c r="AB23" s="141"/>
      <c r="AC23" s="227"/>
      <c r="AD23" s="75"/>
      <c r="AE23" s="75"/>
      <c r="AF23" s="75"/>
      <c r="AG23" s="75"/>
    </row>
    <row r="24" spans="1:33" s="2" customFormat="1" ht="94.5" customHeight="1" x14ac:dyDescent="0.2">
      <c r="A24" s="275">
        <v>6</v>
      </c>
      <c r="B24" s="285" t="s">
        <v>237</v>
      </c>
      <c r="C24" s="203" t="s">
        <v>406</v>
      </c>
      <c r="D24" s="203" t="s">
        <v>34</v>
      </c>
      <c r="E24" s="135" t="s">
        <v>478</v>
      </c>
      <c r="F24" s="260" t="s">
        <v>121</v>
      </c>
      <c r="G24" s="268" t="s">
        <v>479</v>
      </c>
      <c r="H24" s="272" t="s">
        <v>480</v>
      </c>
      <c r="I24" s="260" t="s">
        <v>481</v>
      </c>
      <c r="J24" s="228" t="s">
        <v>113</v>
      </c>
      <c r="K24" s="228">
        <f t="shared" ref="K24" si="25">IF(J24="ALTA",5,IF(J24="MEDIO ALTA",4,IF(J24="MEDIA",3,IF(J24="MEDIO BAJA",2,IF(J24="BAJA",1,0)))))</f>
        <v>3</v>
      </c>
      <c r="L24" s="228" t="s">
        <v>167</v>
      </c>
      <c r="M24" s="228">
        <f t="shared" ref="M24" si="26">IF(L24="ALTO", 5, IF(L24="MEDIO ALTO", 4, IF(L24="MEDIO", 3, IF(L24="MEDIO BAJO",2,1))))</f>
        <v>3</v>
      </c>
      <c r="N24" s="234">
        <f t="shared" ref="N24" si="27">K24*M24</f>
        <v>9</v>
      </c>
      <c r="O24" s="205" t="s">
        <v>421</v>
      </c>
      <c r="P24" s="54">
        <f t="shared" si="0"/>
        <v>1</v>
      </c>
      <c r="Q24" s="236">
        <f t="shared" ref="Q24" si="28">ROUND(AVERAGEIF(P24:P26,"&gt;0"),0)</f>
        <v>1</v>
      </c>
      <c r="R24" s="202" t="s">
        <v>503</v>
      </c>
      <c r="S24" s="29" t="s">
        <v>485</v>
      </c>
      <c r="T24" s="29" t="s">
        <v>494</v>
      </c>
      <c r="U24" s="232">
        <f t="shared" ref="U24" si="29">IF(N24=0,0,ROUND((N24*Q24),0))</f>
        <v>9</v>
      </c>
      <c r="V24" s="230" t="str">
        <f t="shared" ref="V24" si="30">IF(U24&gt;=19,"GRAVE", IF(U24&lt;=3, "LEVE", "MODERADO"))</f>
        <v>MODERADO</v>
      </c>
      <c r="W24" s="230" t="s">
        <v>512</v>
      </c>
      <c r="X24" s="240">
        <v>0.8</v>
      </c>
      <c r="Y24" s="77" t="s">
        <v>93</v>
      </c>
      <c r="Z24" s="202" t="s">
        <v>522</v>
      </c>
      <c r="AA24" s="207">
        <v>43812</v>
      </c>
      <c r="AB24" s="141"/>
      <c r="AC24" s="227"/>
      <c r="AD24" s="75"/>
      <c r="AE24" s="75"/>
      <c r="AF24" s="75"/>
      <c r="AG24" s="75"/>
    </row>
    <row r="25" spans="1:33" s="2" customFormat="1" ht="63.75" customHeight="1" x14ac:dyDescent="0.2">
      <c r="A25" s="275"/>
      <c r="B25" s="286"/>
      <c r="C25" s="203" t="s">
        <v>406</v>
      </c>
      <c r="D25" s="203" t="s">
        <v>34</v>
      </c>
      <c r="E25" s="135" t="s">
        <v>482</v>
      </c>
      <c r="F25" s="261"/>
      <c r="G25" s="269"/>
      <c r="H25" s="273"/>
      <c r="I25" s="261"/>
      <c r="J25" s="229"/>
      <c r="K25" s="229"/>
      <c r="L25" s="229"/>
      <c r="M25" s="229"/>
      <c r="N25" s="235"/>
      <c r="O25" s="205" t="s">
        <v>421</v>
      </c>
      <c r="P25" s="54">
        <f t="shared" si="0"/>
        <v>1</v>
      </c>
      <c r="Q25" s="237"/>
      <c r="R25" s="202" t="s">
        <v>504</v>
      </c>
      <c r="S25" s="29" t="s">
        <v>485</v>
      </c>
      <c r="T25" s="29" t="s">
        <v>494</v>
      </c>
      <c r="U25" s="233"/>
      <c r="V25" s="231"/>
      <c r="W25" s="231"/>
      <c r="X25" s="231"/>
      <c r="Y25" s="77" t="s">
        <v>93</v>
      </c>
      <c r="Z25" s="202" t="s">
        <v>523</v>
      </c>
      <c r="AA25" s="207">
        <v>43812</v>
      </c>
      <c r="AB25" s="141"/>
      <c r="AC25" s="227"/>
      <c r="AD25" s="75"/>
      <c r="AE25" s="75"/>
      <c r="AF25" s="75"/>
      <c r="AG25" s="75"/>
    </row>
    <row r="26" spans="1:33" s="2" customFormat="1" ht="63.75" customHeight="1" thickBot="1" x14ac:dyDescent="0.25">
      <c r="A26" s="290"/>
      <c r="B26" s="287"/>
      <c r="C26" s="203" t="s">
        <v>406</v>
      </c>
      <c r="D26" s="203" t="s">
        <v>34</v>
      </c>
      <c r="E26" s="135" t="s">
        <v>483</v>
      </c>
      <c r="F26" s="262"/>
      <c r="G26" s="270"/>
      <c r="H26" s="274"/>
      <c r="I26" s="262"/>
      <c r="J26" s="245"/>
      <c r="K26" s="245"/>
      <c r="L26" s="229"/>
      <c r="M26" s="245"/>
      <c r="N26" s="235"/>
      <c r="O26" s="205" t="s">
        <v>421</v>
      </c>
      <c r="P26" s="206">
        <f t="shared" si="0"/>
        <v>1</v>
      </c>
      <c r="Q26" s="238"/>
      <c r="R26" s="202" t="s">
        <v>505</v>
      </c>
      <c r="S26" s="29" t="s">
        <v>485</v>
      </c>
      <c r="T26" s="29" t="s">
        <v>494</v>
      </c>
      <c r="U26" s="233"/>
      <c r="V26" s="231"/>
      <c r="W26" s="239"/>
      <c r="X26" s="239"/>
      <c r="Y26" s="77" t="s">
        <v>93</v>
      </c>
      <c r="Z26" s="202" t="s">
        <v>524</v>
      </c>
      <c r="AA26" s="207">
        <v>43812</v>
      </c>
      <c r="AB26" s="141"/>
      <c r="AC26" s="227"/>
      <c r="AD26" s="75"/>
      <c r="AE26" s="75"/>
      <c r="AF26" s="75"/>
      <c r="AG26" s="75"/>
    </row>
    <row r="27" spans="1:33" ht="63.75" hidden="1" customHeight="1" x14ac:dyDescent="0.2">
      <c r="A27" s="275">
        <v>7</v>
      </c>
      <c r="B27" s="285"/>
      <c r="C27" s="198"/>
      <c r="D27" s="198"/>
      <c r="E27" s="135"/>
      <c r="F27" s="260"/>
      <c r="G27" s="296"/>
      <c r="H27" s="279"/>
      <c r="I27" s="260"/>
      <c r="J27" s="228"/>
      <c r="K27" s="228"/>
      <c r="L27" s="228"/>
      <c r="M27" s="228">
        <f t="shared" ref="M27" si="31">IF(L27="ALTO", 5, IF(L27="MEDIO ALTO", 4, IF(L27="MEDIO", 3, IF(L27="MEDIO BAJO",2,1))))</f>
        <v>1</v>
      </c>
      <c r="N27" s="234">
        <f t="shared" ref="N27" si="32">K27*M27</f>
        <v>0</v>
      </c>
      <c r="O27" s="28"/>
      <c r="P27" s="54">
        <f t="shared" ref="P27:P29" si="33">IF(O27="Documentados Aplicados y Efectivos",1,IF(O27="No existen",5,IF(O27="No aplicados",4,IF(O27="Aplicados - No Efectivos",3,IF(O27="Aplicados efectivos y No Documentados",2,0)))))</f>
        <v>0</v>
      </c>
      <c r="Q27" s="236" t="e">
        <f t="shared" ref="Q27" si="34">ROUND(AVERAGEIF(P27:P29,"&gt;0"),0)</f>
        <v>#DIV/0!</v>
      </c>
      <c r="R27" s="29"/>
      <c r="S27" s="29"/>
      <c r="T27" s="29"/>
      <c r="U27" s="232">
        <f t="shared" ref="U27" si="35">IF(N27=0,0,ROUND((N27*Q27),0))</f>
        <v>0</v>
      </c>
      <c r="V27" s="230" t="str">
        <f t="shared" ref="V27" si="36">IF(U27&gt;=19,"GRAVE", IF(U27&lt;=3, "LEVE", "MODERADO"))</f>
        <v>LEVE</v>
      </c>
      <c r="W27" s="291"/>
      <c r="X27" s="294"/>
      <c r="Y27" s="76"/>
      <c r="Z27" s="77"/>
      <c r="AA27" s="171"/>
      <c r="AB27" s="199"/>
    </row>
    <row r="28" spans="1:33" ht="63.75" hidden="1" customHeight="1" x14ac:dyDescent="0.2">
      <c r="A28" s="275"/>
      <c r="B28" s="286"/>
      <c r="C28" s="198"/>
      <c r="D28" s="198"/>
      <c r="E28" s="135"/>
      <c r="F28" s="261"/>
      <c r="G28" s="297"/>
      <c r="H28" s="280"/>
      <c r="I28" s="261"/>
      <c r="J28" s="229"/>
      <c r="K28" s="229"/>
      <c r="L28" s="229"/>
      <c r="M28" s="229"/>
      <c r="N28" s="235"/>
      <c r="O28" s="28"/>
      <c r="P28" s="54">
        <f t="shared" si="33"/>
        <v>0</v>
      </c>
      <c r="Q28" s="237"/>
      <c r="R28" s="29"/>
      <c r="S28" s="29"/>
      <c r="T28" s="29"/>
      <c r="U28" s="233"/>
      <c r="V28" s="231"/>
      <c r="W28" s="292"/>
      <c r="X28" s="292"/>
      <c r="Y28" s="76"/>
      <c r="Z28" s="77"/>
      <c r="AA28" s="171"/>
      <c r="AB28" s="141"/>
    </row>
    <row r="29" spans="1:33" ht="63.75" hidden="1" customHeight="1" thickBot="1" x14ac:dyDescent="0.25">
      <c r="A29" s="290"/>
      <c r="B29" s="287"/>
      <c r="C29" s="137"/>
      <c r="D29" s="137"/>
      <c r="E29" s="135"/>
      <c r="F29" s="295"/>
      <c r="G29" s="298"/>
      <c r="H29" s="281"/>
      <c r="I29" s="262"/>
      <c r="J29" s="245"/>
      <c r="K29" s="245"/>
      <c r="L29" s="229"/>
      <c r="M29" s="245"/>
      <c r="N29" s="235"/>
      <c r="O29" s="30"/>
      <c r="P29" s="55">
        <f t="shared" si="33"/>
        <v>0</v>
      </c>
      <c r="Q29" s="299"/>
      <c r="R29" s="31"/>
      <c r="S29" s="31"/>
      <c r="T29" s="31"/>
      <c r="U29" s="233"/>
      <c r="V29" s="231"/>
      <c r="W29" s="293"/>
      <c r="X29" s="293"/>
      <c r="Y29" s="79"/>
      <c r="Z29" s="80"/>
      <c r="AA29" s="80"/>
      <c r="AB29" s="142"/>
    </row>
    <row r="1048432" spans="22:33" ht="18" x14ac:dyDescent="0.2">
      <c r="V1048432" s="60" t="s">
        <v>189</v>
      </c>
      <c r="W1048432" s="60"/>
      <c r="X1048432" s="60"/>
      <c r="Y1048432" s="75" t="s">
        <v>194</v>
      </c>
      <c r="Z1048432" s="75" t="s">
        <v>199</v>
      </c>
      <c r="AA1048432" s="75"/>
      <c r="AF1048432" s="3"/>
      <c r="AG1048432" s="3"/>
    </row>
    <row r="1048433" spans="21:33" ht="18" x14ac:dyDescent="0.2">
      <c r="U1048433" s="81" t="s">
        <v>206</v>
      </c>
      <c r="V1048433" s="61" t="s">
        <v>190</v>
      </c>
      <c r="W1048433" s="61"/>
      <c r="X1048433" s="61"/>
      <c r="Y1048433" s="81" t="str">
        <f>V1048441</f>
        <v>VICERRECTORÍA_ACADÉMICA</v>
      </c>
      <c r="Z1048433" s="81" t="str">
        <f>V1048443</f>
        <v>VICERRECTORÍA_INVESTIGACIÓN_INNOVACIÓN_EXTENSIÓN</v>
      </c>
      <c r="AF1048433" s="3"/>
      <c r="AG1048433" s="3"/>
    </row>
    <row r="1048434" spans="21:33" ht="22.5" x14ac:dyDescent="0.2">
      <c r="U1048434" s="81" t="s">
        <v>207</v>
      </c>
      <c r="V1048434" s="61" t="s">
        <v>229</v>
      </c>
      <c r="W1048434" s="61"/>
      <c r="X1048434" s="61"/>
      <c r="Y1048434" s="75" t="s">
        <v>196</v>
      </c>
      <c r="Z1048434" s="75" t="s">
        <v>197</v>
      </c>
      <c r="AA1048434" s="75"/>
      <c r="AB1048434" s="75"/>
      <c r="AG1048434" s="3"/>
    </row>
    <row r="1048435" spans="21:33" ht="18" x14ac:dyDescent="0.2">
      <c r="U1048435" s="81" t="s">
        <v>208</v>
      </c>
      <c r="V1048435" s="61" t="s">
        <v>191</v>
      </c>
      <c r="W1048435" s="61"/>
      <c r="X1048435" s="61"/>
      <c r="Y1048435" s="81" t="s">
        <v>249</v>
      </c>
      <c r="Z1048435" s="81" t="str">
        <f>V1048437</f>
        <v>PLANEACIÓN</v>
      </c>
      <c r="AG1048435" s="3"/>
    </row>
    <row r="1048436" spans="21:33" ht="18" x14ac:dyDescent="0.2">
      <c r="U1048436" s="81" t="s">
        <v>209</v>
      </c>
      <c r="V1048436" s="61" t="s">
        <v>193</v>
      </c>
      <c r="W1048436" s="61"/>
      <c r="X1048436" s="61"/>
    </row>
    <row r="1048437" spans="21:33" ht="18" x14ac:dyDescent="0.2">
      <c r="U1048437" s="81" t="s">
        <v>377</v>
      </c>
      <c r="V1048437" s="61" t="s">
        <v>192</v>
      </c>
      <c r="W1048437" s="61"/>
      <c r="X1048437" s="61"/>
    </row>
    <row r="1048438" spans="21:33" ht="27" x14ac:dyDescent="0.2">
      <c r="U1048438" s="81" t="s">
        <v>380</v>
      </c>
      <c r="V1048438" s="61" t="s">
        <v>230</v>
      </c>
      <c r="W1048438" s="61"/>
      <c r="X1048438" s="61"/>
    </row>
    <row r="1048439" spans="21:33" ht="18" x14ac:dyDescent="0.2">
      <c r="U1048439" s="81" t="s">
        <v>211</v>
      </c>
      <c r="V1048439" s="61" t="s">
        <v>231</v>
      </c>
      <c r="W1048439" s="61"/>
      <c r="X1048439" s="61"/>
    </row>
    <row r="1048440" spans="21:33" ht="27" x14ac:dyDescent="0.2">
      <c r="U1048440" s="81" t="s">
        <v>210</v>
      </c>
      <c r="V1048440" s="61" t="s">
        <v>232</v>
      </c>
      <c r="W1048440" s="61"/>
      <c r="X1048440" s="61"/>
      <c r="Y1048440" s="75" t="s">
        <v>200</v>
      </c>
      <c r="Z1048440" s="75" t="s">
        <v>181</v>
      </c>
      <c r="AA1048440" s="75"/>
      <c r="AB1048440" s="75" t="s">
        <v>201</v>
      </c>
      <c r="AC1048440" s="75" t="s">
        <v>205</v>
      </c>
      <c r="AD1048440" s="75" t="s">
        <v>182</v>
      </c>
      <c r="AE1048440" s="75" t="s">
        <v>198</v>
      </c>
      <c r="AF1048440" s="75" t="s">
        <v>195</v>
      </c>
      <c r="AG1048440" s="75" t="s">
        <v>183</v>
      </c>
    </row>
    <row r="1048441" spans="21:33" ht="36" x14ac:dyDescent="0.2">
      <c r="U1048441" s="81" t="s">
        <v>381</v>
      </c>
      <c r="V1048441" s="61" t="s">
        <v>233</v>
      </c>
      <c r="W1048441" s="61"/>
      <c r="X1048441" s="61"/>
      <c r="Y1048441" s="81" t="str">
        <f>V1048433</f>
        <v>RECTORÍA</v>
      </c>
      <c r="Z1048441" s="81" t="str">
        <f>V1048441</f>
        <v>VICERRECTORÍA_ACADÉMICA</v>
      </c>
      <c r="AB1048441" s="81" t="str">
        <f>V1048443</f>
        <v>VICERRECTORÍA_INVESTIGACIÓN_INNOVACIÓN_EXTENSIÓN</v>
      </c>
      <c r="AC1048441" s="81" t="str">
        <f>V1048445</f>
        <v>VICERRECTORIA_ADMINISTRATIVA_FINANCIERA</v>
      </c>
      <c r="AD1048441" s="81" t="str">
        <f>V1048438</f>
        <v>RELACIONES_INTERNACIONALES</v>
      </c>
      <c r="AE1048441" s="81" t="str">
        <f>V1048433</f>
        <v>RECTORÍA</v>
      </c>
      <c r="AF1048441" s="81" t="str">
        <f>V1048445</f>
        <v>VICERRECTORIA_ADMINISTRATIVA_FINANCIERA</v>
      </c>
      <c r="AG1048441" s="81" t="str">
        <f>V1048441</f>
        <v>VICERRECTORÍA_ACADÉMICA</v>
      </c>
    </row>
    <row r="1048442" spans="21:33" ht="27" x14ac:dyDescent="0.2">
      <c r="U1048442" s="81" t="s">
        <v>212</v>
      </c>
      <c r="V1048442" s="61" t="s">
        <v>204</v>
      </c>
      <c r="W1048442" s="61"/>
      <c r="X1048442" s="61"/>
      <c r="Y1048442" s="81" t="str">
        <f>V1048436</f>
        <v>COMUNICACIONES</v>
      </c>
      <c r="Z1048442" s="81" t="str">
        <f>V1048443</f>
        <v>VICERRECTORÍA_INVESTIGACIÓN_INNOVACIÓN_EXTENSIÓN</v>
      </c>
      <c r="AB1048442" s="81" t="str">
        <f>$V$1048459</f>
        <v>FACULTAD_BELLAS_ARTES_HUMANIDADES</v>
      </c>
      <c r="AC1048442" s="81" t="str">
        <f>V1048443</f>
        <v>VICERRECTORÍA_INVESTIGACIÓN_INNOVACIÓN_EXTENSIÓN</v>
      </c>
      <c r="AD1048442" s="81" t="str">
        <f>$V$1048459</f>
        <v>FACULTAD_BELLAS_ARTES_HUMANIDADES</v>
      </c>
      <c r="AE1048442" s="81" t="str">
        <f>V1048436</f>
        <v>COMUNICACIONES</v>
      </c>
      <c r="AF1048442" s="81" t="str">
        <f>V1048441</f>
        <v>VICERRECTORÍA_ACADÉMICA</v>
      </c>
      <c r="AG1048442" s="81" t="str">
        <f>$V$1048459</f>
        <v>FACULTAD_BELLAS_ARTES_HUMANIDADES</v>
      </c>
    </row>
    <row r="1048443" spans="21:33" ht="54" x14ac:dyDescent="0.2">
      <c r="U1048443" s="81" t="s">
        <v>213</v>
      </c>
      <c r="V1048443" s="83" t="s">
        <v>256</v>
      </c>
      <c r="W1048443" s="83"/>
      <c r="X1048443" s="83"/>
      <c r="Y1048443" s="81" t="str">
        <f>V1048445</f>
        <v>VICERRECTORIA_ADMINISTRATIVA_FINANCIERA</v>
      </c>
      <c r="Z1048443" s="81" t="str">
        <f>V1048444</f>
        <v>VICERRECTORÍA_DE_RESPONSABILIDAD_SOCIAL_BIENESTAR_UNIVERSITARIO</v>
      </c>
      <c r="AB1048443" s="81" t="str">
        <f>$V$1048454</f>
        <v>FACULTAD_CIENCIAS_DE_LA_SALUD</v>
      </c>
      <c r="AC1048443" s="81" t="str">
        <f>$V$1048459</f>
        <v>FACULTAD_BELLAS_ARTES_HUMANIDADES</v>
      </c>
      <c r="AD1048443" s="81" t="str">
        <f>$V$1048454</f>
        <v>FACULTAD_CIENCIAS_DE_LA_SALUD</v>
      </c>
      <c r="AE1048443" s="81" t="str">
        <f>V1048435</f>
        <v>JURIDICA</v>
      </c>
      <c r="AF1048443" s="81" t="str">
        <f>V1048444</f>
        <v>VICERRECTORÍA_DE_RESPONSABILIDAD_SOCIAL_BIENESTAR_UNIVERSITARIO</v>
      </c>
      <c r="AG1048443" s="81" t="str">
        <f>$V$1048454</f>
        <v>FACULTAD_CIENCIAS_DE_LA_SALUD</v>
      </c>
    </row>
    <row r="1048444" spans="21:33" ht="36" x14ac:dyDescent="0.2">
      <c r="U1048444" s="81" t="s">
        <v>214</v>
      </c>
      <c r="V1048444" s="83" t="s">
        <v>255</v>
      </c>
      <c r="W1048444" s="83"/>
      <c r="X1048444" s="83"/>
      <c r="Y1048444" s="81" t="str">
        <f>V1048441</f>
        <v>VICERRECTORÍA_ACADÉMICA</v>
      </c>
      <c r="Z1048444" s="81" t="str">
        <f>V1048451</f>
        <v>ADMISIONES_REGISTRO_CONTROL_ACADÉMICO</v>
      </c>
      <c r="AB1048444" s="81" t="str">
        <f>$V$1048461</f>
        <v>FACULTAD_CIENCIAS_AMBIENTALES</v>
      </c>
      <c r="AC1048444" s="81" t="str">
        <f>$V$1048454</f>
        <v>FACULTAD_CIENCIAS_DE_LA_SALUD</v>
      </c>
      <c r="AD1048444" s="81" t="str">
        <f>$V$1048461</f>
        <v>FACULTAD_CIENCIAS_AMBIENTALES</v>
      </c>
      <c r="AE1048444" s="81" t="str">
        <f>V1048445</f>
        <v>VICERRECTORIA_ADMINISTRATIVA_FINANCIERA</v>
      </c>
      <c r="AF1048444" s="81" t="str">
        <f>V1048449</f>
        <v>GESTIÓN_DE_TALENTO_HUMANO</v>
      </c>
      <c r="AG1048444" s="81" t="str">
        <f>$V$1048461</f>
        <v>FACULTAD_CIENCIAS_AMBIENTALES</v>
      </c>
    </row>
    <row r="1048445" spans="21:33" ht="27" x14ac:dyDescent="0.2">
      <c r="U1048445" s="81" t="s">
        <v>188</v>
      </c>
      <c r="V1048445" s="61" t="s">
        <v>234</v>
      </c>
      <c r="W1048445" s="61"/>
      <c r="X1048445" s="61"/>
      <c r="Y1048445" s="81" t="str">
        <f>V1048437</f>
        <v>PLANEACIÓN</v>
      </c>
      <c r="Z1048445" s="81" t="str">
        <f>V1048453</f>
        <v>BIBLIOTECA_E_INFORMACIÓN_CIENTIFICA</v>
      </c>
      <c r="AB1048445" s="81" t="str">
        <f>$V$1048463</f>
        <v>FACULTAD_CIENCIAS_DE_LA_EDUCACIÓN</v>
      </c>
      <c r="AC1048445" s="81" t="str">
        <f>$V$1048461</f>
        <v>FACULTAD_CIENCIAS_AMBIENTALES</v>
      </c>
      <c r="AD1048445" s="81" t="str">
        <f>$V$1048463</f>
        <v>FACULTAD_CIENCIAS_DE_LA_EDUCACIÓN</v>
      </c>
      <c r="AE1048445" s="81" t="str">
        <f>V1048439</f>
        <v>SECRETARIA_GENERAL</v>
      </c>
      <c r="AF1048445" s="81" t="str">
        <f>$V$1048459</f>
        <v>FACULTAD_BELLAS_ARTES_HUMANIDADES</v>
      </c>
      <c r="AG1048445" s="81" t="str">
        <f>$V$1048463</f>
        <v>FACULTAD_CIENCIAS_DE_LA_EDUCACIÓN</v>
      </c>
    </row>
    <row r="1048446" spans="21:33" ht="27" x14ac:dyDescent="0.2">
      <c r="U1048446" s="81" t="s">
        <v>378</v>
      </c>
      <c r="V1048446" s="61" t="s">
        <v>235</v>
      </c>
      <c r="W1048446" s="61"/>
      <c r="X1048446" s="61"/>
      <c r="Y1048446" s="75" t="s">
        <v>203</v>
      </c>
      <c r="Z1048446" s="81" t="str">
        <f>V1048442</f>
        <v>UNIVIRTUAL</v>
      </c>
      <c r="AB1048446" s="81" t="str">
        <f>$V$1048458</f>
        <v>FACULTAD_TECNOLOGÍA</v>
      </c>
      <c r="AC1048446" s="81" t="str">
        <f>$V$1048463</f>
        <v>FACULTAD_CIENCIAS_DE_LA_EDUCACIÓN</v>
      </c>
      <c r="AD1048446" s="81" t="str">
        <f>$V$1048458</f>
        <v>FACULTAD_TECNOLOGÍA</v>
      </c>
      <c r="AE1048446" s="81" t="str">
        <f>V1048437</f>
        <v>PLANEACIÓN</v>
      </c>
      <c r="AF1048446" s="81" t="str">
        <f>$V$1048454</f>
        <v>FACULTAD_CIENCIAS_DE_LA_SALUD</v>
      </c>
      <c r="AG1048446" s="81" t="str">
        <f>$V$1048458</f>
        <v>FACULTAD_TECNOLOGÍA</v>
      </c>
    </row>
    <row r="1048447" spans="21:33" ht="27" x14ac:dyDescent="0.2">
      <c r="U1048447" s="81" t="s">
        <v>379</v>
      </c>
      <c r="V1048447" s="61" t="s">
        <v>236</v>
      </c>
      <c r="W1048447" s="61"/>
      <c r="X1048447" s="61"/>
      <c r="Y1048447" s="81" t="str">
        <f>V1048441</f>
        <v>VICERRECTORÍA_ACADÉMICA</v>
      </c>
      <c r="Z1048447" s="81" t="str">
        <f>$V$1048459</f>
        <v>FACULTAD_BELLAS_ARTES_HUMANIDADES</v>
      </c>
      <c r="AB1048447" s="81" t="str">
        <f>$V$1048456</f>
        <v>FACULTAD_INGENIERÍA_INDUSTRIAL</v>
      </c>
      <c r="AC1048447" s="81" t="str">
        <f>$V$1048458</f>
        <v>FACULTAD_TECNOLOGÍA</v>
      </c>
      <c r="AD1048447" s="81" t="str">
        <f>$V$1048456</f>
        <v>FACULTAD_INGENIERÍA_INDUSTRIAL</v>
      </c>
      <c r="AE1048447" s="81" t="str">
        <f>V1048449</f>
        <v>GESTIÓN_DE_TALENTO_HUMANO</v>
      </c>
      <c r="AF1048447" s="81" t="str">
        <f>$V$1048461</f>
        <v>FACULTAD_CIENCIAS_AMBIENTALES</v>
      </c>
      <c r="AG1048447" s="81" t="str">
        <f>$V$1048456</f>
        <v>FACULTAD_INGENIERÍA_INDUSTRIAL</v>
      </c>
    </row>
    <row r="1048448" spans="21:33" ht="45" x14ac:dyDescent="0.2">
      <c r="U1048448" s="81" t="s">
        <v>215</v>
      </c>
      <c r="V1048448" s="83" t="s">
        <v>254</v>
      </c>
      <c r="W1048448" s="83"/>
      <c r="X1048448" s="83"/>
      <c r="Y1048448" s="81" t="str">
        <f>V1048437</f>
        <v>PLANEACIÓN</v>
      </c>
      <c r="Z1048448" s="81" t="str">
        <f>$V$1048454</f>
        <v>FACULTAD_CIENCIAS_DE_LA_SALUD</v>
      </c>
      <c r="AB1048448" s="81" t="str">
        <f>$V$1048457</f>
        <v>FACULTAD_INGENIERÍA_MECÁNICA</v>
      </c>
      <c r="AC1048448" s="81" t="str">
        <f>$V$1048456</f>
        <v>FACULTAD_INGENIERÍA_INDUSTRIAL</v>
      </c>
      <c r="AD1048448" s="81" t="str">
        <f>$V$1048457</f>
        <v>FACULTAD_INGENIERÍA_MECÁNICA</v>
      </c>
      <c r="AE1048448" s="81" t="str">
        <f>V1048448</f>
        <v>GESTIÓN_DE_TECNOLOGÍAS_INFORMÁTICAS_SISTEMAS_DE_INFORMACIÓN</v>
      </c>
      <c r="AF1048448" s="81" t="str">
        <f>$V$1048463</f>
        <v>FACULTAD_CIENCIAS_DE_LA_EDUCACIÓN</v>
      </c>
      <c r="AG1048448" s="81" t="str">
        <f>$V$1048457</f>
        <v>FACULTAD_INGENIERÍA_MECÁNICA</v>
      </c>
    </row>
    <row r="1048449" spans="1:33" ht="27" x14ac:dyDescent="0.2">
      <c r="U1048449" s="81" t="s">
        <v>382</v>
      </c>
      <c r="V1048449" s="61" t="s">
        <v>237</v>
      </c>
      <c r="W1048449" s="61"/>
      <c r="X1048449" s="61"/>
      <c r="Y1048449" s="81" t="str">
        <f>V1048468</f>
        <v>SISTEMA_INTEGRAL_DE_GESTIÓN</v>
      </c>
      <c r="Z1048449" s="81" t="str">
        <f>$V$1048461</f>
        <v>FACULTAD_CIENCIAS_AMBIENTALES</v>
      </c>
      <c r="AB1048449" s="81" t="str">
        <f>$V$1048455</f>
        <v>FACULTAD_INGENIERÍAS</v>
      </c>
      <c r="AC1048449" s="81" t="str">
        <f>$V$1048457</f>
        <v>FACULTAD_INGENIERÍA_MECÁNICA</v>
      </c>
      <c r="AD1048449" s="81" t="str">
        <f>$V$1048455</f>
        <v>FACULTAD_INGENIERÍAS</v>
      </c>
      <c r="AE1048449" s="81" t="str">
        <f>V1048447</f>
        <v>GESTIÓN_DE_SERVICIOS_INSTITUCIONALES</v>
      </c>
      <c r="AF1048449" s="81" t="str">
        <f>$V$1048458</f>
        <v>FACULTAD_TECNOLOGÍA</v>
      </c>
      <c r="AG1048449" s="81" t="str">
        <f>$V$1048455</f>
        <v>FACULTAD_INGENIERÍAS</v>
      </c>
    </row>
    <row r="1048450" spans="1:33" ht="27" x14ac:dyDescent="0.2">
      <c r="U1048450" s="81" t="s">
        <v>216</v>
      </c>
      <c r="V1048450" s="61" t="s">
        <v>238</v>
      </c>
      <c r="W1048450" s="61"/>
      <c r="X1048450" s="61"/>
      <c r="Y1048450" s="75" t="s">
        <v>202</v>
      </c>
      <c r="Z1048450" s="81" t="str">
        <f>$V$1048463</f>
        <v>FACULTAD_CIENCIAS_DE_LA_EDUCACIÓN</v>
      </c>
      <c r="AB1048450" s="81" t="str">
        <f>$V$1048462</f>
        <v>FACULTAD_CIENCIAS_BÁSICAS</v>
      </c>
      <c r="AC1048450" s="81" t="str">
        <f>$V$1048455</f>
        <v>FACULTAD_INGENIERÍAS</v>
      </c>
      <c r="AD1048450" s="81" t="str">
        <f>$V$1048462</f>
        <v>FACULTAD_CIENCIAS_BÁSICAS</v>
      </c>
      <c r="AE1048450" s="81" t="str">
        <f>V1048446</f>
        <v>GESTIÓN_FINANCIERA</v>
      </c>
      <c r="AF1048450" s="81" t="str">
        <f>$V$1048456</f>
        <v>FACULTAD_INGENIERÍA_INDUSTRIAL</v>
      </c>
      <c r="AG1048450" s="81" t="str">
        <f>$V$1048462</f>
        <v>FACULTAD_CIENCIAS_BÁSICAS</v>
      </c>
    </row>
    <row r="1048451" spans="1:33" ht="36" x14ac:dyDescent="0.2">
      <c r="U1048451" s="81" t="s">
        <v>383</v>
      </c>
      <c r="V1048451" s="83" t="s">
        <v>253</v>
      </c>
      <c r="W1048451" s="83"/>
      <c r="X1048451" s="83"/>
      <c r="Y1048451" s="81" t="str">
        <f>V1048445</f>
        <v>VICERRECTORIA_ADMINISTRATIVA_FINANCIERA</v>
      </c>
      <c r="Z1048451" s="81" t="str">
        <f>$V$1048458</f>
        <v>FACULTAD_TECNOLOGÍA</v>
      </c>
      <c r="AB1048451" s="81" t="str">
        <f>$V$1048460</f>
        <v>FACULTAD_CIENCIAS_AGRARIAS_AGROINDUSTRIA</v>
      </c>
      <c r="AC1048451" s="81" t="str">
        <f>$V$1048462</f>
        <v>FACULTAD_CIENCIAS_BÁSICAS</v>
      </c>
      <c r="AD1048451" s="81" t="str">
        <f>$V$1048460</f>
        <v>FACULTAD_CIENCIAS_AGRARIAS_AGROINDUSTRIA</v>
      </c>
      <c r="AE1048451" s="81" t="str">
        <f>V1048452</f>
        <v>RECURSOS_INFORMÁTICOS_EDUCATIVOS</v>
      </c>
      <c r="AF1048451" s="81" t="str">
        <f>$V$1048457</f>
        <v>FACULTAD_INGENIERÍA_MECÁNICA</v>
      </c>
      <c r="AG1048451" s="81" t="str">
        <f>$V$1048460</f>
        <v>FACULTAD_CIENCIAS_AGRARIAS_AGROINDUSTRIA</v>
      </c>
    </row>
    <row r="1048452" spans="1:33" ht="27" x14ac:dyDescent="0.2">
      <c r="U1048452" s="81" t="s">
        <v>217</v>
      </c>
      <c r="V1048452" s="83" t="s">
        <v>252</v>
      </c>
      <c r="W1048452" s="83"/>
      <c r="X1048452" s="83"/>
      <c r="Y1048452" s="81" t="str">
        <f>V1048450</f>
        <v>CONTROL_INTERNO</v>
      </c>
      <c r="Z1048452" s="81" t="str">
        <f>$V$1048456</f>
        <v>FACULTAD_INGENIERÍA_INDUSTRIAL</v>
      </c>
      <c r="AC1048452" s="81" t="str">
        <f>$V$1048460</f>
        <v>FACULTAD_CIENCIAS_AGRARIAS_AGROINDUSTRIA</v>
      </c>
      <c r="AE1048452" s="81" t="str">
        <f>V1048440</f>
        <v>GESTIÓN_DE_DOCUMENTOS</v>
      </c>
      <c r="AF1048452" s="81" t="str">
        <f>$V$1048455</f>
        <v>FACULTAD_INGENIERÍAS</v>
      </c>
    </row>
    <row r="1048453" spans="1:33" ht="27" x14ac:dyDescent="0.2">
      <c r="U1048453" s="81" t="s">
        <v>218</v>
      </c>
      <c r="V1048453" s="61" t="s">
        <v>239</v>
      </c>
      <c r="W1048453" s="61"/>
      <c r="X1048453" s="61"/>
      <c r="Y1048453" s="81" t="str">
        <f>V1048434</f>
        <v>CONTROL_INTERNO_DISCIPLINARIO</v>
      </c>
      <c r="Z1048453" s="81" t="str">
        <f>$V$1048457</f>
        <v>FACULTAD_INGENIERÍA_MECÁNICA</v>
      </c>
      <c r="AC1048453" s="81" t="str">
        <f>$V$1048464</f>
        <v>LABORATORIO_GENÉTICA_MÉDICA</v>
      </c>
      <c r="AE1048453" s="81" t="str">
        <f>$V$1048459</f>
        <v>FACULTAD_BELLAS_ARTES_HUMANIDADES</v>
      </c>
      <c r="AF1048453" s="81" t="str">
        <f>$V$1048462</f>
        <v>FACULTAD_CIENCIAS_BÁSICAS</v>
      </c>
    </row>
    <row r="1048454" spans="1:33" ht="36" x14ac:dyDescent="0.2">
      <c r="U1048454" s="81" t="s">
        <v>219</v>
      </c>
      <c r="V1048454" s="61" t="s">
        <v>240</v>
      </c>
      <c r="W1048454" s="61"/>
      <c r="X1048454" s="61"/>
      <c r="Y1048454" s="81" t="str">
        <f>V1048448</f>
        <v>GESTIÓN_DE_TECNOLOGÍAS_INFORMÁTICAS_SISTEMAS_DE_INFORMACIÓN</v>
      </c>
      <c r="Z1048454" s="81" t="str">
        <f>$V$1048455</f>
        <v>FACULTAD_INGENIERÍAS</v>
      </c>
      <c r="AC1048454" s="81" t="str">
        <f>V1048465</f>
        <v>LABORATORIO_AGUAS_ALIMENTOS</v>
      </c>
      <c r="AE1048454" s="81" t="str">
        <f>$V$1048454</f>
        <v>FACULTAD_CIENCIAS_DE_LA_SALUD</v>
      </c>
      <c r="AF1048454" s="81" t="str">
        <f>$V$1048460</f>
        <v>FACULTAD_CIENCIAS_AGRARIAS_AGROINDUSTRIA</v>
      </c>
    </row>
    <row r="1048455" spans="1:33" ht="27" x14ac:dyDescent="0.2">
      <c r="U1048455" s="81" t="s">
        <v>220</v>
      </c>
      <c r="V1048455" s="61" t="s">
        <v>241</v>
      </c>
      <c r="W1048455" s="61"/>
      <c r="X1048455" s="61"/>
      <c r="Y1048455" s="81" t="str">
        <f>V1048447</f>
        <v>GESTIÓN_DE_SERVICIOS_INSTITUCIONALES</v>
      </c>
      <c r="Z1048455" s="81" t="str">
        <f>$V$1048462</f>
        <v>FACULTAD_CIENCIAS_BÁSICAS</v>
      </c>
      <c r="AC1048455" s="81" t="str">
        <f>V1048466</f>
        <v xml:space="preserve">LABORATORIO_ENSAYOS_NO_DESTRUCTIVOS_DESTRUCTIVOS </v>
      </c>
      <c r="AE1048455" s="81" t="str">
        <f>$V$1048461</f>
        <v>FACULTAD_CIENCIAS_AMBIENTALES</v>
      </c>
    </row>
    <row r="1048456" spans="1:33" ht="27" x14ac:dyDescent="0.2">
      <c r="A1048456" s="3" t="s">
        <v>184</v>
      </c>
      <c r="B1048456" s="3" t="s">
        <v>405</v>
      </c>
      <c r="C1048456" s="3" t="s">
        <v>406</v>
      </c>
      <c r="D1048456" s="3" t="s">
        <v>407</v>
      </c>
      <c r="F1048456" s="60" t="s">
        <v>180</v>
      </c>
      <c r="U1048456" s="81" t="s">
        <v>221</v>
      </c>
      <c r="V1048456" s="61" t="s">
        <v>242</v>
      </c>
      <c r="W1048456" s="61"/>
      <c r="X1048456" s="61"/>
      <c r="Y1048456" s="81" t="str">
        <f>V1048452</f>
        <v>RECURSOS_INFORMÁTICOS_EDUCATIVOS</v>
      </c>
      <c r="Z1048456" s="81" t="str">
        <f>$V$1048460</f>
        <v>FACULTAD_CIENCIAS_AGRARIAS_AGROINDUSTRIA</v>
      </c>
      <c r="AC1048456" s="81" t="str">
        <f>V1048467</f>
        <v>LABORATORIO_ENSAYOS_PARA_EQUIPO_DE_AIRE_ACONDICIONADO</v>
      </c>
      <c r="AE1048456" s="81" t="str">
        <f>$V$1048463</f>
        <v>FACULTAD_CIENCIAS_DE_LA_EDUCACIÓN</v>
      </c>
    </row>
    <row r="1048457" spans="1:33" ht="38.25" x14ac:dyDescent="0.2">
      <c r="A1048457" s="3" t="s">
        <v>180</v>
      </c>
      <c r="B1048457" s="3" t="s">
        <v>406</v>
      </c>
      <c r="C1048457" s="136" t="s">
        <v>35</v>
      </c>
      <c r="D1048457" s="136" t="s">
        <v>409</v>
      </c>
      <c r="F1048457" s="4" t="s">
        <v>200</v>
      </c>
      <c r="G1048457" s="85" t="s">
        <v>257</v>
      </c>
      <c r="U1048457" s="81" t="s">
        <v>248</v>
      </c>
      <c r="V1048457" s="61" t="s">
        <v>243</v>
      </c>
      <c r="W1048457" s="61"/>
      <c r="X1048457" s="61"/>
      <c r="Y1048457" s="81" t="str">
        <f>V1048440</f>
        <v>GESTIÓN_DE_DOCUMENTOS</v>
      </c>
      <c r="AC1048457" s="81" t="str">
        <f>V1048469</f>
        <v>LABORATORIO_DE_METROOLOGIA_DE_VARIABLES_ELECTRICAS</v>
      </c>
      <c r="AE1048457" s="81" t="str">
        <f>$V$1048458</f>
        <v>FACULTAD_TECNOLOGÍA</v>
      </c>
    </row>
    <row r="1048458" spans="1:33" ht="27" x14ac:dyDescent="0.2">
      <c r="A1048458" s="3" t="s">
        <v>185</v>
      </c>
      <c r="B1048458" s="3" t="s">
        <v>407</v>
      </c>
      <c r="C1048458" s="136" t="s">
        <v>34</v>
      </c>
      <c r="D1048458" s="136" t="s">
        <v>39</v>
      </c>
      <c r="F1048458" s="4" t="s">
        <v>181</v>
      </c>
      <c r="G1048458" s="84" t="s">
        <v>258</v>
      </c>
      <c r="H1048458" s="60" t="s">
        <v>22</v>
      </c>
      <c r="I1048458" s="60" t="s">
        <v>60</v>
      </c>
      <c r="J1048458" s="60"/>
      <c r="L1048458" s="60" t="s">
        <v>117</v>
      </c>
      <c r="M1048458" s="60" t="s">
        <v>114</v>
      </c>
      <c r="N1048458" s="60" t="s">
        <v>119</v>
      </c>
      <c r="Q1048458" s="60" t="s">
        <v>62</v>
      </c>
      <c r="R1048458" s="60" t="s">
        <v>89</v>
      </c>
      <c r="S1048458" s="60" t="s">
        <v>90</v>
      </c>
      <c r="T1048458" s="60" t="s">
        <v>91</v>
      </c>
      <c r="U1048458" s="81" t="s">
        <v>222</v>
      </c>
      <c r="V1048458" s="61" t="s">
        <v>244</v>
      </c>
      <c r="W1048458" s="61"/>
      <c r="X1048458" s="61"/>
      <c r="AC1048458" s="81" t="str">
        <f>V1048470</f>
        <v>ORGANISMO_CERTIFICADOR_DE_SISTEMAS_DE_GESTIÓN_QLCT</v>
      </c>
      <c r="AE1048458" s="81" t="str">
        <f>$V$1048456</f>
        <v>FACULTAD_INGENIERÍA_INDUSTRIAL</v>
      </c>
    </row>
    <row r="1048459" spans="1:33" ht="27" x14ac:dyDescent="0.2">
      <c r="C1048459" s="136" t="s">
        <v>304</v>
      </c>
      <c r="D1048459" s="136" t="s">
        <v>303</v>
      </c>
      <c r="F1048459" s="4" t="s">
        <v>201</v>
      </c>
      <c r="G1048459" s="84" t="s">
        <v>259</v>
      </c>
      <c r="H1048459" s="4" t="s">
        <v>176</v>
      </c>
      <c r="I1048459" s="4" t="s">
        <v>117</v>
      </c>
      <c r="K1048459" s="60" t="s">
        <v>121</v>
      </c>
      <c r="L1048459" s="4" t="s">
        <v>166</v>
      </c>
      <c r="M1048459" s="4" t="s">
        <v>166</v>
      </c>
      <c r="N1048459" s="4" t="s">
        <v>166</v>
      </c>
      <c r="Q1048459" s="4" t="s">
        <v>179</v>
      </c>
      <c r="R1048459" s="4" t="s">
        <v>92</v>
      </c>
      <c r="S1048459" s="4" t="s">
        <v>93</v>
      </c>
      <c r="T1048459" s="4" t="s">
        <v>94</v>
      </c>
      <c r="U1048459" s="81" t="s">
        <v>223</v>
      </c>
      <c r="V1048459" s="83" t="s">
        <v>251</v>
      </c>
      <c r="W1048459" s="83"/>
      <c r="X1048459" s="83"/>
      <c r="AC1048459" s="81" t="str">
        <f>V1048471</f>
        <v>LABORATORIO_QUÍMICA_AMBIENTAL</v>
      </c>
      <c r="AE1048459" s="81" t="str">
        <f>$V$1048457</f>
        <v>FACULTAD_INGENIERÍA_MECÁNICA</v>
      </c>
    </row>
    <row r="1048460" spans="1:33" ht="27" x14ac:dyDescent="0.2">
      <c r="C1048460" s="136" t="s">
        <v>33</v>
      </c>
      <c r="D1048460" s="136" t="s">
        <v>38</v>
      </c>
      <c r="F1048460" s="4" t="s">
        <v>205</v>
      </c>
      <c r="G1048460" s="84" t="s">
        <v>260</v>
      </c>
      <c r="H1048460" s="4" t="s">
        <v>177</v>
      </c>
      <c r="I1048460" s="4" t="s">
        <v>118</v>
      </c>
      <c r="K1048460" s="4" t="s">
        <v>166</v>
      </c>
      <c r="L1048460" s="4" t="s">
        <v>171</v>
      </c>
      <c r="M1048460" s="4" t="s">
        <v>171</v>
      </c>
      <c r="N1048460" s="4" t="s">
        <v>171</v>
      </c>
      <c r="Q1048460" s="4" t="s">
        <v>90</v>
      </c>
      <c r="S1048460" s="4" t="s">
        <v>95</v>
      </c>
      <c r="T1048460" s="4" t="s">
        <v>93</v>
      </c>
      <c r="U1048460" s="81" t="s">
        <v>224</v>
      </c>
      <c r="V1048460" s="83" t="s">
        <v>250</v>
      </c>
      <c r="W1048460" s="83"/>
      <c r="X1048460" s="83"/>
      <c r="AC1048460" s="81" t="str">
        <f>V1048472</f>
        <v>GRUPO_INVESTIGACIÓN_AGUAS_SANEAMIENTO</v>
      </c>
      <c r="AE1048460" s="81" t="str">
        <f>$V$1048455</f>
        <v>FACULTAD_INGENIERÍAS</v>
      </c>
    </row>
    <row r="1048461" spans="1:33" ht="27" x14ac:dyDescent="0.2">
      <c r="C1048461" s="136" t="s">
        <v>32</v>
      </c>
      <c r="D1048461" s="136" t="s">
        <v>37</v>
      </c>
      <c r="F1048461" s="4" t="s">
        <v>198</v>
      </c>
      <c r="G1048461" s="85" t="s">
        <v>261</v>
      </c>
      <c r="H1048461" s="4" t="s">
        <v>113</v>
      </c>
      <c r="I1048461" s="4" t="s">
        <v>114</v>
      </c>
      <c r="K1048461" s="4" t="s">
        <v>171</v>
      </c>
      <c r="L1048461" s="4" t="s">
        <v>167</v>
      </c>
      <c r="M1048461" s="4" t="s">
        <v>167</v>
      </c>
      <c r="N1048461" s="4" t="s">
        <v>167</v>
      </c>
      <c r="Q1048461" s="4" t="s">
        <v>91</v>
      </c>
      <c r="S1048461" s="4" t="s">
        <v>96</v>
      </c>
      <c r="T1048461" s="4" t="s">
        <v>95</v>
      </c>
      <c r="U1048461" s="81" t="s">
        <v>225</v>
      </c>
      <c r="V1048461" s="61" t="s">
        <v>245</v>
      </c>
      <c r="W1048461" s="61"/>
      <c r="X1048461" s="61"/>
      <c r="AE1048461" s="81" t="str">
        <f>$V$1048462</f>
        <v>FACULTAD_CIENCIAS_BÁSICAS</v>
      </c>
    </row>
    <row r="1048462" spans="1:33" ht="36" x14ac:dyDescent="0.2">
      <c r="C1048462" s="136" t="s">
        <v>31</v>
      </c>
      <c r="D1048462" s="136" t="s">
        <v>302</v>
      </c>
      <c r="F1048462" s="4" t="s">
        <v>202</v>
      </c>
      <c r="G1048462" s="85" t="s">
        <v>265</v>
      </c>
      <c r="H1048462" s="4" t="s">
        <v>178</v>
      </c>
      <c r="I1048462" s="4" t="s">
        <v>119</v>
      </c>
      <c r="K1048462" s="4" t="s">
        <v>167</v>
      </c>
      <c r="L1048462" s="4" t="s">
        <v>172</v>
      </c>
      <c r="M1048462" s="4" t="s">
        <v>172</v>
      </c>
      <c r="N1048462" s="4" t="s">
        <v>172</v>
      </c>
      <c r="T1048462" s="4" t="s">
        <v>96</v>
      </c>
      <c r="U1048462" s="81" t="s">
        <v>226</v>
      </c>
      <c r="V1048462" s="61" t="s">
        <v>246</v>
      </c>
      <c r="W1048462" s="61"/>
      <c r="X1048462" s="61"/>
      <c r="AE1048462" s="81" t="str">
        <f>$V$1048460</f>
        <v>FACULTAD_CIENCIAS_AGRARIAS_AGROINDUSTRIA</v>
      </c>
    </row>
    <row r="1048463" spans="1:33" ht="38.25" x14ac:dyDescent="0.2">
      <c r="F1048463" s="4" t="s">
        <v>203</v>
      </c>
      <c r="G1048463" s="85" t="s">
        <v>266</v>
      </c>
      <c r="H1048463" s="4" t="s">
        <v>146</v>
      </c>
      <c r="I1048463" s="4" t="s">
        <v>120</v>
      </c>
      <c r="K1048463" s="4" t="s">
        <v>172</v>
      </c>
      <c r="L1048463" s="4" t="s">
        <v>168</v>
      </c>
      <c r="M1048463" s="4" t="s">
        <v>168</v>
      </c>
      <c r="N1048463" s="4" t="s">
        <v>168</v>
      </c>
      <c r="U1048463" s="81" t="s">
        <v>384</v>
      </c>
      <c r="V1048463" s="61" t="s">
        <v>247</v>
      </c>
      <c r="W1048463" s="61"/>
      <c r="X1048463" s="61"/>
    </row>
    <row r="1048464" spans="1:33" ht="25.5" x14ac:dyDescent="0.2">
      <c r="F1048464" s="4" t="s">
        <v>182</v>
      </c>
      <c r="G1048464" s="85" t="s">
        <v>264</v>
      </c>
      <c r="I1048464" s="4" t="s">
        <v>121</v>
      </c>
      <c r="K1048464" s="4" t="s">
        <v>168</v>
      </c>
      <c r="L1048464" s="60" t="s">
        <v>169</v>
      </c>
      <c r="U1048464" s="81" t="s">
        <v>227</v>
      </c>
      <c r="V1048464" s="61" t="s">
        <v>386</v>
      </c>
      <c r="W1048464" s="61"/>
      <c r="X1048464" s="61"/>
    </row>
    <row r="1048465" spans="6:24" ht="27" x14ac:dyDescent="0.2">
      <c r="F1048465" s="4" t="s">
        <v>183</v>
      </c>
      <c r="G1048465" s="85" t="s">
        <v>262</v>
      </c>
      <c r="I1048465" s="4" t="s">
        <v>175</v>
      </c>
      <c r="J1048465" s="60"/>
      <c r="L1048465" s="4" t="s">
        <v>166</v>
      </c>
      <c r="M1048465" s="60" t="s">
        <v>40</v>
      </c>
      <c r="N1048465" s="60" t="s">
        <v>123</v>
      </c>
      <c r="U1048465" s="81" t="s">
        <v>385</v>
      </c>
      <c r="V1048465" s="61" t="s">
        <v>387</v>
      </c>
      <c r="W1048465" s="61"/>
      <c r="X1048465" s="61"/>
    </row>
    <row r="1048466" spans="6:24" ht="25.5" x14ac:dyDescent="0.2">
      <c r="F1048466" s="4" t="s">
        <v>195</v>
      </c>
      <c r="G1048466" s="85" t="s">
        <v>263</v>
      </c>
      <c r="I1048466" s="4" t="s">
        <v>123</v>
      </c>
      <c r="L1048466" s="4" t="s">
        <v>171</v>
      </c>
      <c r="M1048466" s="4" t="s">
        <v>166</v>
      </c>
      <c r="N1048466" s="4" t="s">
        <v>166</v>
      </c>
      <c r="U1048466" s="81" t="s">
        <v>394</v>
      </c>
      <c r="V1048466" s="61" t="s">
        <v>388</v>
      </c>
      <c r="W1048466" s="61"/>
      <c r="X1048466" s="61"/>
    </row>
    <row r="1048467" spans="6:24" ht="33.75" x14ac:dyDescent="0.2">
      <c r="I1048467" s="4" t="s">
        <v>170</v>
      </c>
      <c r="K1048467" s="4" t="s">
        <v>166</v>
      </c>
      <c r="L1048467" s="4" t="s">
        <v>167</v>
      </c>
      <c r="M1048467" s="4" t="s">
        <v>171</v>
      </c>
      <c r="N1048467" s="4" t="s">
        <v>171</v>
      </c>
      <c r="U1048467" s="81" t="s">
        <v>395</v>
      </c>
      <c r="V1048467" s="61" t="s">
        <v>389</v>
      </c>
      <c r="W1048467" s="61"/>
      <c r="X1048467" s="61"/>
    </row>
    <row r="1048468" spans="6:24" ht="27" x14ac:dyDescent="0.2">
      <c r="F1048468" s="60" t="s">
        <v>185</v>
      </c>
      <c r="G1048468" s="60"/>
      <c r="I1048468" s="4" t="s">
        <v>174</v>
      </c>
      <c r="K1048468" s="4" t="s">
        <v>171</v>
      </c>
      <c r="L1048468" s="4" t="s">
        <v>172</v>
      </c>
      <c r="M1048468" s="4" t="s">
        <v>167</v>
      </c>
      <c r="N1048468" s="4" t="s">
        <v>167</v>
      </c>
      <c r="U1048468" s="81" t="s">
        <v>393</v>
      </c>
      <c r="V1048468" s="61" t="s">
        <v>390</v>
      </c>
      <c r="W1048468" s="61"/>
      <c r="X1048468" s="61"/>
    </row>
    <row r="1048469" spans="6:24" ht="25.5" x14ac:dyDescent="0.2">
      <c r="F1048469" s="4" t="s">
        <v>194</v>
      </c>
      <c r="G1048469" s="87" t="s">
        <v>268</v>
      </c>
      <c r="I1048469" s="4" t="s">
        <v>125</v>
      </c>
      <c r="K1048469" s="4" t="s">
        <v>167</v>
      </c>
      <c r="L1048469" s="4" t="s">
        <v>168</v>
      </c>
      <c r="M1048469" s="4" t="s">
        <v>172</v>
      </c>
      <c r="N1048469" s="4" t="s">
        <v>172</v>
      </c>
      <c r="U1048469" s="81" t="s">
        <v>392</v>
      </c>
      <c r="V1048469" s="61" t="s">
        <v>391</v>
      </c>
      <c r="W1048469" s="61"/>
      <c r="X1048469" s="61"/>
    </row>
    <row r="1048470" spans="6:24" ht="38.25" x14ac:dyDescent="0.25">
      <c r="F1048470" s="4" t="s">
        <v>199</v>
      </c>
      <c r="G1048470" s="88" t="s">
        <v>270</v>
      </c>
      <c r="I1048470" s="4" t="s">
        <v>173</v>
      </c>
      <c r="K1048470" s="4" t="s">
        <v>172</v>
      </c>
      <c r="M1048470" s="4" t="s">
        <v>168</v>
      </c>
      <c r="N1048470" s="4" t="s">
        <v>168</v>
      </c>
      <c r="U1048470" s="81" t="s">
        <v>228</v>
      </c>
      <c r="V1048470" s="61" t="s">
        <v>397</v>
      </c>
      <c r="W1048470" s="61"/>
      <c r="X1048470" s="61"/>
    </row>
    <row r="1048471" spans="6:24" ht="25.5" x14ac:dyDescent="0.25">
      <c r="F1048471" s="4" t="s">
        <v>195</v>
      </c>
      <c r="G1048471" s="88" t="s">
        <v>269</v>
      </c>
      <c r="K1048471" s="4" t="s">
        <v>168</v>
      </c>
      <c r="U1048471" s="81" t="s">
        <v>396</v>
      </c>
      <c r="V1048471" s="61" t="s">
        <v>399</v>
      </c>
      <c r="W1048471" s="61"/>
      <c r="X1048471" s="61"/>
    </row>
    <row r="1048472" spans="6:24" ht="25.5" x14ac:dyDescent="0.2">
      <c r="F1048472" s="4" t="s">
        <v>182</v>
      </c>
      <c r="G1048472" s="87" t="s">
        <v>271</v>
      </c>
      <c r="H1048472" s="86"/>
      <c r="J1048472" s="60"/>
      <c r="K1048472" s="60" t="s">
        <v>170</v>
      </c>
      <c r="L1048472" s="60" t="s">
        <v>174</v>
      </c>
      <c r="M1048472" s="60" t="s">
        <v>125</v>
      </c>
      <c r="N1048472" s="60" t="s">
        <v>120</v>
      </c>
      <c r="U1048472" s="81" t="s">
        <v>398</v>
      </c>
      <c r="V1048472" s="61" t="s">
        <v>400</v>
      </c>
      <c r="W1048472" s="61"/>
      <c r="X1048472" s="61"/>
    </row>
    <row r="1048473" spans="6:24" ht="25.5" x14ac:dyDescent="0.2">
      <c r="F1048473" s="4" t="s">
        <v>196</v>
      </c>
      <c r="G1048473" s="87" t="s">
        <v>272</v>
      </c>
      <c r="H1048473" s="86"/>
      <c r="K1048473" s="4" t="s">
        <v>166</v>
      </c>
      <c r="L1048473" s="4" t="s">
        <v>166</v>
      </c>
      <c r="M1048473" s="3" t="s">
        <v>166</v>
      </c>
      <c r="N1048473" s="4" t="s">
        <v>166</v>
      </c>
      <c r="U1048473" s="81" t="s">
        <v>187</v>
      </c>
      <c r="V1048473" s="61" t="s">
        <v>249</v>
      </c>
      <c r="W1048473" s="61"/>
      <c r="X1048473" s="61"/>
    </row>
    <row r="1048474" spans="6:24" ht="25.5" x14ac:dyDescent="0.2">
      <c r="F1048474" s="4" t="s">
        <v>197</v>
      </c>
      <c r="G1048474" s="87" t="s">
        <v>273</v>
      </c>
      <c r="H1048474" s="86"/>
      <c r="K1048474" s="4" t="s">
        <v>171</v>
      </c>
      <c r="L1048474" s="4" t="s">
        <v>171</v>
      </c>
      <c r="M1048474" s="4" t="s">
        <v>171</v>
      </c>
      <c r="N1048474" s="4" t="s">
        <v>171</v>
      </c>
      <c r="O1048474" s="60" t="s">
        <v>173</v>
      </c>
      <c r="V1048474" s="61"/>
      <c r="W1048474" s="61"/>
      <c r="X1048474" s="61"/>
    </row>
    <row r="1048475" spans="6:24" ht="25.5" x14ac:dyDescent="0.2">
      <c r="F1048475" s="4" t="s">
        <v>198</v>
      </c>
      <c r="G1048475" s="85" t="s">
        <v>267</v>
      </c>
      <c r="H1048475" s="86"/>
      <c r="K1048475" s="4" t="s">
        <v>167</v>
      </c>
      <c r="L1048475" s="4" t="s">
        <v>167</v>
      </c>
      <c r="M1048475" s="4" t="s">
        <v>167</v>
      </c>
      <c r="N1048475" s="4" t="s">
        <v>167</v>
      </c>
      <c r="O1048475" s="4" t="s">
        <v>166</v>
      </c>
      <c r="V1048475" s="61" t="s">
        <v>403</v>
      </c>
      <c r="W1048475" s="61"/>
      <c r="X1048475" s="61"/>
    </row>
    <row r="1048476" spans="6:24" ht="25.5" x14ac:dyDescent="0.2">
      <c r="H1048476" s="86"/>
      <c r="L1048476" s="4" t="s">
        <v>172</v>
      </c>
      <c r="M1048476" s="4" t="s">
        <v>172</v>
      </c>
      <c r="N1048476" s="4" t="s">
        <v>172</v>
      </c>
      <c r="O1048476" s="4" t="s">
        <v>171</v>
      </c>
      <c r="V1048476" s="61" t="s">
        <v>404</v>
      </c>
      <c r="W1048476" s="61"/>
      <c r="X1048476" s="61"/>
    </row>
    <row r="1048477" spans="6:24" ht="15" x14ac:dyDescent="0.2">
      <c r="H1048477" s="86"/>
      <c r="L1048477" s="4" t="s">
        <v>168</v>
      </c>
      <c r="M1048477" s="4" t="s">
        <v>168</v>
      </c>
      <c r="N1048477" s="4" t="s">
        <v>168</v>
      </c>
      <c r="O1048477" s="4" t="s">
        <v>167</v>
      </c>
    </row>
    <row r="1048482" spans="3:33" x14ac:dyDescent="0.2">
      <c r="C1048482" s="4"/>
      <c r="D1048482" s="4"/>
      <c r="E1048482" s="4"/>
      <c r="I1048482" s="3"/>
      <c r="J1048482" s="3"/>
      <c r="K1048482" s="3"/>
      <c r="L1048482" s="3"/>
      <c r="M1048482" s="3"/>
      <c r="N1048482" s="3"/>
      <c r="O1048482" s="3"/>
      <c r="P1048482" s="3"/>
      <c r="Q1048482" s="3"/>
      <c r="R1048482" s="3"/>
      <c r="S1048482" s="3"/>
      <c r="T1048482" s="3"/>
      <c r="U1048482" s="3"/>
      <c r="V1048482" s="3"/>
      <c r="W1048482" s="3"/>
      <c r="X1048482" s="3"/>
      <c r="Y1048482" s="3"/>
      <c r="Z1048482" s="3"/>
      <c r="AA1048482" s="3"/>
      <c r="AB1048482" s="3"/>
      <c r="AC1048482" s="3"/>
      <c r="AD1048482" s="3"/>
      <c r="AE1048482" s="3"/>
      <c r="AF1048482" s="3"/>
      <c r="AG1048482" s="3"/>
    </row>
    <row r="1048483" spans="3:33" ht="24" x14ac:dyDescent="0.2">
      <c r="C1048483" s="4"/>
      <c r="D1048483" s="4"/>
      <c r="E1048483" s="4"/>
      <c r="I1048483" s="3"/>
      <c r="J1048483" s="3"/>
      <c r="K1048483" s="3"/>
      <c r="L1048483" s="3"/>
      <c r="M1048483" s="3"/>
      <c r="N1048483" s="3"/>
      <c r="O1048483" s="3"/>
      <c r="P1048483" s="3"/>
      <c r="Q1048483" s="3"/>
      <c r="R1048483" s="3"/>
      <c r="S1048483" s="3"/>
      <c r="T1048483" s="3"/>
      <c r="U1048483" s="3"/>
      <c r="V1048483" s="3" t="s">
        <v>444</v>
      </c>
      <c r="W1048483" s="3" t="s">
        <v>445</v>
      </c>
      <c r="X1048483" s="3" t="s">
        <v>446</v>
      </c>
      <c r="Y1048483" s="3" t="s">
        <v>447</v>
      </c>
      <c r="Z1048483" s="3"/>
      <c r="AA1048483" s="3"/>
      <c r="AB1048483" s="3"/>
      <c r="AC1048483" s="3"/>
      <c r="AD1048483" s="3"/>
      <c r="AE1048483" s="3"/>
      <c r="AF1048483" s="3"/>
      <c r="AG1048483" s="3"/>
    </row>
    <row r="1048484" spans="3:33" ht="24" x14ac:dyDescent="0.2">
      <c r="C1048484" s="4"/>
      <c r="D1048484" s="4"/>
      <c r="E1048484" s="4"/>
      <c r="I1048484" s="3"/>
      <c r="J1048484" s="3"/>
      <c r="K1048484" s="3"/>
      <c r="L1048484" s="3"/>
      <c r="M1048484" s="3"/>
      <c r="N1048484" s="3"/>
      <c r="O1048484" s="3"/>
      <c r="P1048484" s="3"/>
      <c r="Q1048484" s="3"/>
      <c r="R1048484" s="3"/>
      <c r="S1048484" s="3"/>
      <c r="T1048484" s="3"/>
      <c r="U1048484" s="3"/>
      <c r="V1048484" s="3" t="s">
        <v>445</v>
      </c>
      <c r="W1048484" s="3" t="s">
        <v>448</v>
      </c>
      <c r="X1048484" s="3" t="s">
        <v>449</v>
      </c>
      <c r="Y1048484" s="3" t="s">
        <v>450</v>
      </c>
      <c r="Z1048484" s="3"/>
      <c r="AA1048484" s="3"/>
      <c r="AB1048484" s="3"/>
      <c r="AC1048484" s="3"/>
      <c r="AD1048484" s="3"/>
      <c r="AE1048484" s="3"/>
      <c r="AF1048484" s="3"/>
      <c r="AG1048484" s="3"/>
    </row>
    <row r="1048485" spans="3:33" x14ac:dyDescent="0.2">
      <c r="C1048485" s="4"/>
      <c r="D1048485" s="4"/>
      <c r="E1048485" s="4"/>
      <c r="I1048485" s="3"/>
      <c r="J1048485" s="3"/>
      <c r="K1048485" s="3"/>
      <c r="L1048485" s="3"/>
      <c r="M1048485" s="3"/>
      <c r="N1048485" s="3"/>
      <c r="O1048485" s="3"/>
      <c r="P1048485" s="3"/>
      <c r="Q1048485" s="3"/>
      <c r="R1048485" s="3"/>
      <c r="S1048485" s="3"/>
      <c r="T1048485" s="3"/>
      <c r="U1048485" s="3"/>
      <c r="V1048485" s="3" t="s">
        <v>446</v>
      </c>
      <c r="W1048485" s="3" t="s">
        <v>450</v>
      </c>
      <c r="X1048485" s="3"/>
      <c r="Y1048485" s="3"/>
      <c r="Z1048485" s="3"/>
      <c r="AA1048485" s="3"/>
      <c r="AB1048485" s="3"/>
      <c r="AC1048485" s="3"/>
      <c r="AD1048485" s="3"/>
      <c r="AE1048485" s="3"/>
      <c r="AF1048485" s="3"/>
      <c r="AG1048485" s="3"/>
    </row>
    <row r="1048486" spans="3:33" x14ac:dyDescent="0.2">
      <c r="C1048486" s="4"/>
      <c r="D1048486" s="4"/>
      <c r="E1048486" s="4"/>
      <c r="I1048486" s="3"/>
      <c r="J1048486" s="3"/>
      <c r="K1048486" s="3"/>
      <c r="L1048486" s="3"/>
      <c r="M1048486" s="3"/>
      <c r="N1048486" s="3"/>
      <c r="O1048486" s="3"/>
      <c r="P1048486" s="3"/>
      <c r="Q1048486" s="3"/>
      <c r="R1048486" s="3"/>
      <c r="S1048486" s="3"/>
      <c r="T1048486" s="3"/>
      <c r="U1048486" s="3"/>
      <c r="V1048486" s="3" t="s">
        <v>447</v>
      </c>
      <c r="W1048486" s="3"/>
      <c r="X1048486" s="3"/>
      <c r="Y1048486" s="3"/>
      <c r="Z1048486" s="3"/>
      <c r="AA1048486" s="3"/>
      <c r="AB1048486" s="3"/>
      <c r="AC1048486" s="3"/>
      <c r="AD1048486" s="3"/>
      <c r="AE1048486" s="3"/>
      <c r="AF1048486" s="3"/>
      <c r="AG1048486" s="3"/>
    </row>
    <row r="1048487" spans="3:33" x14ac:dyDescent="0.2">
      <c r="C1048487" s="4"/>
      <c r="D1048487" s="4"/>
      <c r="E1048487" s="4"/>
      <c r="I1048487" s="3"/>
      <c r="J1048487" s="3"/>
      <c r="K1048487" s="3"/>
      <c r="L1048487" s="3"/>
      <c r="M1048487" s="3"/>
      <c r="N1048487" s="3"/>
      <c r="O1048487" s="3"/>
      <c r="P1048487" s="3"/>
      <c r="Q1048487" s="3"/>
      <c r="R1048487" s="3"/>
      <c r="S1048487" s="3"/>
      <c r="T1048487" s="3"/>
      <c r="U1048487" s="3"/>
      <c r="V1048487" s="3"/>
      <c r="W1048487" s="3"/>
      <c r="X1048487" s="3"/>
      <c r="Y1048487" s="3"/>
      <c r="Z1048487" s="3"/>
      <c r="AA1048487" s="3"/>
      <c r="AB1048487" s="3"/>
      <c r="AC1048487" s="3"/>
      <c r="AD1048487" s="3"/>
      <c r="AE1048487" s="3"/>
      <c r="AF1048487" s="3"/>
      <c r="AG1048487" s="3"/>
    </row>
    <row r="1048488" spans="3:33" x14ac:dyDescent="0.2">
      <c r="C1048488" s="4"/>
      <c r="D1048488" s="4"/>
      <c r="E1048488" s="4"/>
      <c r="I1048488" s="3"/>
      <c r="J1048488" s="3"/>
      <c r="K1048488" s="3"/>
      <c r="L1048488" s="3"/>
      <c r="M1048488" s="3"/>
      <c r="N1048488" s="3"/>
      <c r="O1048488" s="3"/>
      <c r="P1048488" s="3"/>
      <c r="Q1048488" s="3"/>
      <c r="R1048488" s="3"/>
      <c r="S1048488" s="3"/>
      <c r="T1048488" s="3"/>
      <c r="U1048488" s="3"/>
      <c r="V1048488" s="3"/>
      <c r="W1048488" s="3"/>
      <c r="X1048488" s="3"/>
      <c r="Y1048488" s="3"/>
      <c r="Z1048488" s="3"/>
      <c r="AA1048488" s="3"/>
      <c r="AB1048488" s="3"/>
      <c r="AC1048488" s="3"/>
      <c r="AD1048488" s="3"/>
      <c r="AE1048488" s="3"/>
      <c r="AF1048488" s="3"/>
      <c r="AG1048488" s="3"/>
    </row>
    <row r="1048489" spans="3:33" x14ac:dyDescent="0.2">
      <c r="C1048489" s="4"/>
      <c r="D1048489" s="4"/>
      <c r="E1048489" s="4"/>
      <c r="I1048489" s="3"/>
      <c r="J1048489" s="3"/>
      <c r="K1048489" s="3"/>
      <c r="L1048489" s="3"/>
      <c r="M1048489" s="3"/>
      <c r="N1048489" s="3"/>
      <c r="O1048489" s="3"/>
      <c r="P1048489" s="3"/>
      <c r="Q1048489" s="3"/>
      <c r="R1048489" s="3"/>
      <c r="S1048489" s="3"/>
      <c r="T1048489" s="3"/>
      <c r="U1048489" s="3"/>
      <c r="V1048489" s="3"/>
      <c r="W1048489" s="3"/>
      <c r="X1048489" s="3"/>
      <c r="Y1048489" s="3"/>
      <c r="Z1048489" s="3"/>
      <c r="AA1048489" s="3"/>
      <c r="AB1048489" s="3"/>
      <c r="AC1048489" s="3"/>
      <c r="AD1048489" s="3"/>
      <c r="AE1048489" s="3"/>
      <c r="AF1048489" s="3"/>
      <c r="AG1048489" s="3"/>
    </row>
    <row r="1048490" spans="3:33" x14ac:dyDescent="0.2">
      <c r="C1048490" s="4"/>
      <c r="D1048490" s="4"/>
      <c r="E1048490" s="4"/>
      <c r="I1048490" s="3"/>
      <c r="J1048490" s="3"/>
      <c r="K1048490" s="3"/>
      <c r="L1048490" s="3"/>
      <c r="M1048490" s="3"/>
      <c r="N1048490" s="3"/>
      <c r="O1048490" s="3"/>
      <c r="P1048490" s="3"/>
      <c r="Q1048490" s="3"/>
      <c r="R1048490" s="3"/>
      <c r="S1048490" s="3"/>
      <c r="T1048490" s="3"/>
      <c r="U1048490" s="3"/>
      <c r="V1048490" s="3"/>
      <c r="W1048490" s="3"/>
      <c r="X1048490" s="3"/>
      <c r="Y1048490" s="3"/>
      <c r="Z1048490" s="3"/>
      <c r="AA1048490" s="3"/>
      <c r="AB1048490" s="3"/>
      <c r="AC1048490" s="3"/>
      <c r="AD1048490" s="3"/>
      <c r="AE1048490" s="3"/>
      <c r="AF1048490" s="3"/>
      <c r="AG1048490" s="3"/>
    </row>
  </sheetData>
  <sheetProtection algorithmName="SHA-512" hashValue="aeDKPKkFzvwkedikUAZ994VZ2d1awO57qA9xBGDCdtpeRWKlbXHXX+0wCxaVVnnhiDy+Vontdt8T10EaMifeZw==" saltValue="T7AHBpHWx8tOs8q00jQEXA==" spinCount="100000" sheet="1" formatRows="0" insertRows="0" deleteRows="0" selectLockedCells="1"/>
  <mergeCells count="134">
    <mergeCell ref="L24:L26"/>
    <mergeCell ref="I18:I20"/>
    <mergeCell ref="V27:V29"/>
    <mergeCell ref="W27:W29"/>
    <mergeCell ref="X27:X29"/>
    <mergeCell ref="A27:A29"/>
    <mergeCell ref="F27:F29"/>
    <mergeCell ref="G27:G29"/>
    <mergeCell ref="H27:H29"/>
    <mergeCell ref="I27:I29"/>
    <mergeCell ref="J27:J29"/>
    <mergeCell ref="N27:N29"/>
    <mergeCell ref="Q27:Q29"/>
    <mergeCell ref="U27:U29"/>
    <mergeCell ref="K27:K29"/>
    <mergeCell ref="L27:L29"/>
    <mergeCell ref="M27:M29"/>
    <mergeCell ref="B27:B29"/>
    <mergeCell ref="K18:K20"/>
    <mergeCell ref="I15:I17"/>
    <mergeCell ref="J15:J17"/>
    <mergeCell ref="I21:I23"/>
    <mergeCell ref="K21:K23"/>
    <mergeCell ref="A24:A26"/>
    <mergeCell ref="H15:H17"/>
    <mergeCell ref="F12:F14"/>
    <mergeCell ref="G12:G14"/>
    <mergeCell ref="A21:A23"/>
    <mergeCell ref="A15:A17"/>
    <mergeCell ref="A18:A20"/>
    <mergeCell ref="H21:H23"/>
    <mergeCell ref="G21:G23"/>
    <mergeCell ref="F21:F23"/>
    <mergeCell ref="J24:J26"/>
    <mergeCell ref="B15:B17"/>
    <mergeCell ref="B18:B20"/>
    <mergeCell ref="B21:B23"/>
    <mergeCell ref="B24:B26"/>
    <mergeCell ref="V1:V4"/>
    <mergeCell ref="U9:U11"/>
    <mergeCell ref="V9:V11"/>
    <mergeCell ref="H2:U2"/>
    <mergeCell ref="H3:U4"/>
    <mergeCell ref="V18:V20"/>
    <mergeCell ref="Q21:Q23"/>
    <mergeCell ref="Q15:Q17"/>
    <mergeCell ref="U21:U23"/>
    <mergeCell ref="M15:M17"/>
    <mergeCell ref="M18:M20"/>
    <mergeCell ref="H18:H20"/>
    <mergeCell ref="H9:H11"/>
    <mergeCell ref="I12:I14"/>
    <mergeCell ref="H6:AB6"/>
    <mergeCell ref="B7:I7"/>
    <mergeCell ref="B9:B11"/>
    <mergeCell ref="W12:W14"/>
    <mergeCell ref="X12:X14"/>
    <mergeCell ref="W18:W20"/>
    <mergeCell ref="X18:X20"/>
    <mergeCell ref="I5:R5"/>
    <mergeCell ref="S5:U5"/>
    <mergeCell ref="B12:B14"/>
    <mergeCell ref="A5:F5"/>
    <mergeCell ref="F18:F20"/>
    <mergeCell ref="F15:F17"/>
    <mergeCell ref="K24:K26"/>
    <mergeCell ref="M21:M23"/>
    <mergeCell ref="J18:J20"/>
    <mergeCell ref="J21:J23"/>
    <mergeCell ref="H12:H14"/>
    <mergeCell ref="Q12:Q14"/>
    <mergeCell ref="I9:I11"/>
    <mergeCell ref="I24:I26"/>
    <mergeCell ref="A6:G6"/>
    <mergeCell ref="A9:A11"/>
    <mergeCell ref="F9:F11"/>
    <mergeCell ref="G9:G11"/>
    <mergeCell ref="G15:G17"/>
    <mergeCell ref="G18:G20"/>
    <mergeCell ref="A7:A8"/>
    <mergeCell ref="F24:F26"/>
    <mergeCell ref="G24:G26"/>
    <mergeCell ref="H24:H26"/>
    <mergeCell ref="M24:M26"/>
    <mergeCell ref="Q24:Q26"/>
    <mergeCell ref="A12:A14"/>
    <mergeCell ref="AC12:AC14"/>
    <mergeCell ref="V12:V14"/>
    <mergeCell ref="L12:L14"/>
    <mergeCell ref="M12:M14"/>
    <mergeCell ref="W7:X7"/>
    <mergeCell ref="K12:K14"/>
    <mergeCell ref="K15:K17"/>
    <mergeCell ref="AC9:AC11"/>
    <mergeCell ref="V7:V8"/>
    <mergeCell ref="J7:N7"/>
    <mergeCell ref="J12:J14"/>
    <mergeCell ref="O7:U7"/>
    <mergeCell ref="J9:J11"/>
    <mergeCell ref="L9:L11"/>
    <mergeCell ref="N9:N11"/>
    <mergeCell ref="O8:Q8"/>
    <mergeCell ref="Q9:Q11"/>
    <mergeCell ref="K9:K11"/>
    <mergeCell ref="M9:M11"/>
    <mergeCell ref="U12:U14"/>
    <mergeCell ref="N12:N14"/>
    <mergeCell ref="Y7:AB7"/>
    <mergeCell ref="W9:W11"/>
    <mergeCell ref="X9:X11"/>
    <mergeCell ref="AC24:AC26"/>
    <mergeCell ref="L15:L17"/>
    <mergeCell ref="AC18:AC20"/>
    <mergeCell ref="V15:V17"/>
    <mergeCell ref="AC15:AC17"/>
    <mergeCell ref="U15:U17"/>
    <mergeCell ref="AC21:AC23"/>
    <mergeCell ref="U24:U26"/>
    <mergeCell ref="V24:V26"/>
    <mergeCell ref="L21:L23"/>
    <mergeCell ref="U18:U20"/>
    <mergeCell ref="N24:N26"/>
    <mergeCell ref="N15:N17"/>
    <mergeCell ref="N18:N20"/>
    <mergeCell ref="N21:N23"/>
    <mergeCell ref="Q18:Q20"/>
    <mergeCell ref="L18:L20"/>
    <mergeCell ref="V21:V23"/>
    <mergeCell ref="W21:W23"/>
    <mergeCell ref="X21:X23"/>
    <mergeCell ref="W24:W26"/>
    <mergeCell ref="X24:X26"/>
    <mergeCell ref="W15:W17"/>
    <mergeCell ref="X15:X17"/>
  </mergeCells>
  <phoneticPr fontId="4" type="noConversion"/>
  <conditionalFormatting sqref="K9 K27 K12 K15 K18 K21 K24">
    <cfRule type="containsText" dxfId="163" priority="603" operator="containsText" text="MEDIA">
      <formula>NOT(ISERROR(SEARCH("MEDIA",K9)))</formula>
    </cfRule>
    <cfRule type="containsText" dxfId="162" priority="604" operator="containsText" text="ALTA">
      <formula>NOT(ISERROR(SEARCH("ALTA",K9)))</formula>
    </cfRule>
    <cfRule type="containsText" dxfId="161" priority="605" operator="containsText" text="BAJA">
      <formula>NOT(ISERROR(SEARCH("BAJA",K9)))</formula>
    </cfRule>
  </conditionalFormatting>
  <conditionalFormatting sqref="L9:M9 M12 M15 M18 M21 M24 M27 L10:L29">
    <cfRule type="containsText" dxfId="160" priority="600" operator="containsText" text="MEDIO">
      <formula>NOT(ISERROR(SEARCH("MEDIO",L9)))</formula>
    </cfRule>
    <cfRule type="containsText" dxfId="159" priority="601" operator="containsText" text="ALTO">
      <formula>NOT(ISERROR(SEARCH("ALTO",L9)))</formula>
    </cfRule>
    <cfRule type="containsText" dxfId="158" priority="602" operator="containsText" text="BAJO">
      <formula>NOT(ISERROR(SEARCH("BAJO",L9)))</formula>
    </cfRule>
  </conditionalFormatting>
  <conditionalFormatting sqref="U9:U29">
    <cfRule type="cellIs" dxfId="157" priority="571" operator="lessThanOrEqual">
      <formula>3</formula>
    </cfRule>
    <cfRule type="cellIs" dxfId="156" priority="572" stopIfTrue="1" operator="between">
      <formula>4</formula>
      <formula>10</formula>
    </cfRule>
    <cfRule type="cellIs" dxfId="155" priority="573" operator="greaterThanOrEqual">
      <formula>10</formula>
    </cfRule>
  </conditionalFormatting>
  <conditionalFormatting sqref="V9:V29">
    <cfRule type="cellIs" dxfId="154" priority="568" operator="equal">
      <formula>"LEVE"</formula>
    </cfRule>
    <cfRule type="cellIs" dxfId="153" priority="569" operator="equal">
      <formula>"MODERADO"</formula>
    </cfRule>
    <cfRule type="cellIs" dxfId="152" priority="570" operator="equal">
      <formula>"GRAVE"</formula>
    </cfRule>
  </conditionalFormatting>
  <conditionalFormatting sqref="J9:J29">
    <cfRule type="containsText" dxfId="151" priority="565" operator="containsText" text="MEDIA">
      <formula>NOT(ISERROR(SEARCH("MEDIA",J9)))</formula>
    </cfRule>
    <cfRule type="containsText" dxfId="150" priority="566" operator="containsText" text="ALTA">
      <formula>NOT(ISERROR(SEARCH("ALTA",J9)))</formula>
    </cfRule>
    <cfRule type="containsText" dxfId="149" priority="567" operator="containsText" text="BAJA">
      <formula>NOT(ISERROR(SEARCH("BAJA",J9)))</formula>
    </cfRule>
  </conditionalFormatting>
  <conditionalFormatting sqref="J9:J29">
    <cfRule type="containsText" dxfId="148" priority="563" operator="containsText" text="MEDIO BAJA">
      <formula>NOT(ISERROR(SEARCH("MEDIO BAJA",J9)))</formula>
    </cfRule>
    <cfRule type="containsText" dxfId="147" priority="564" operator="containsText" text="MEDIO ALTA">
      <formula>NOT(ISERROR(SEARCH("MEDIO ALTA",J9)))</formula>
    </cfRule>
  </conditionalFormatting>
  <conditionalFormatting sqref="N9:N29">
    <cfRule type="cellIs" dxfId="146" priority="560" operator="lessThanOrEqual">
      <formula>3</formula>
    </cfRule>
    <cfRule type="cellIs" dxfId="145" priority="561" stopIfTrue="1" operator="between">
      <formula>4</formula>
      <formula>9</formula>
    </cfRule>
    <cfRule type="cellIs" dxfId="144" priority="562" operator="greaterThanOrEqual">
      <formula>10</formula>
    </cfRule>
  </conditionalFormatting>
  <conditionalFormatting sqref="R29:T29 S27:T28 O27:O29">
    <cfRule type="containsText" dxfId="143" priority="354" stopIfTrue="1" operator="containsText" text="3">
      <formula>NOT(ISERROR(SEARCH("3",O27)))</formula>
    </cfRule>
    <cfRule type="containsText" dxfId="142" priority="355" stopIfTrue="1" operator="containsText" text="3">
      <formula>NOT(ISERROR(SEARCH("3",O27)))</formula>
    </cfRule>
    <cfRule type="containsText" dxfId="141" priority="356" stopIfTrue="1" operator="containsText" text="1">
      <formula>NOT(ISERROR(SEARCH("1",O27)))</formula>
    </cfRule>
  </conditionalFormatting>
  <conditionalFormatting sqref="O27:O29">
    <cfRule type="cellIs" dxfId="140" priority="353" operator="between">
      <formula>2</formula>
      <formula>3</formula>
    </cfRule>
  </conditionalFormatting>
  <conditionalFormatting sqref="R27">
    <cfRule type="expression" dxfId="139" priority="327">
      <formula>O27="No_existen"</formula>
    </cfRule>
  </conditionalFormatting>
  <conditionalFormatting sqref="R28">
    <cfRule type="expression" dxfId="138" priority="326">
      <formula>O28="No_existen"</formula>
    </cfRule>
  </conditionalFormatting>
  <conditionalFormatting sqref="R28">
    <cfRule type="expression" dxfId="137" priority="325">
      <formula>O28=""</formula>
    </cfRule>
  </conditionalFormatting>
  <conditionalFormatting sqref="W27">
    <cfRule type="cellIs" dxfId="136" priority="283" operator="equal">
      <formula>"LEVE"</formula>
    </cfRule>
    <cfRule type="cellIs" dxfId="135" priority="284" operator="equal">
      <formula>"MODERADO"</formula>
    </cfRule>
    <cfRule type="cellIs" dxfId="134" priority="285" operator="equal">
      <formula>"GRAVE"</formula>
    </cfRule>
  </conditionalFormatting>
  <conditionalFormatting sqref="X27">
    <cfRule type="cellIs" dxfId="133" priority="280" operator="equal">
      <formula>"LEVE"</formula>
    </cfRule>
    <cfRule type="cellIs" dxfId="132" priority="281" operator="equal">
      <formula>"MODERADO"</formula>
    </cfRule>
    <cfRule type="cellIs" dxfId="131" priority="282" operator="equal">
      <formula>"GRAVE"</formula>
    </cfRule>
  </conditionalFormatting>
  <conditionalFormatting sqref="Z27">
    <cfRule type="expression" dxfId="130" priority="228">
      <formula>Y27="ASUMIR"</formula>
    </cfRule>
  </conditionalFormatting>
  <conditionalFormatting sqref="Z28">
    <cfRule type="expression" dxfId="129" priority="224">
      <formula>Y28="ASUMIR"</formula>
    </cfRule>
  </conditionalFormatting>
  <conditionalFormatting sqref="AA27">
    <cfRule type="expression" dxfId="128" priority="223">
      <formula>Y27="ASUMIR"</formula>
    </cfRule>
  </conditionalFormatting>
  <conditionalFormatting sqref="AA28">
    <cfRule type="expression" dxfId="127" priority="222">
      <formula>Y28="ASUMIR"</formula>
    </cfRule>
  </conditionalFormatting>
  <conditionalFormatting sqref="AB27">
    <cfRule type="expression" dxfId="126" priority="220">
      <formula>Y27&lt;&gt;"COMPARTIR"</formula>
    </cfRule>
    <cfRule type="expression" dxfId="125" priority="221">
      <formula>Y27="ASUMIR"</formula>
    </cfRule>
  </conditionalFormatting>
  <conditionalFormatting sqref="R11:T11 S9:T10 O9:O11">
    <cfRule type="containsText" dxfId="124" priority="96" stopIfTrue="1" operator="containsText" text="3">
      <formula>NOT(ISERROR(SEARCH("3",O9)))</formula>
    </cfRule>
    <cfRule type="containsText" dxfId="123" priority="97" stopIfTrue="1" operator="containsText" text="3">
      <formula>NOT(ISERROR(SEARCH("3",O9)))</formula>
    </cfRule>
    <cfRule type="containsText" dxfId="122" priority="98" stopIfTrue="1" operator="containsText" text="1">
      <formula>NOT(ISERROR(SEARCH("1",O9)))</formula>
    </cfRule>
  </conditionalFormatting>
  <conditionalFormatting sqref="O9:O11">
    <cfRule type="cellIs" dxfId="121" priority="95" operator="between">
      <formula>2</formula>
      <formula>3</formula>
    </cfRule>
  </conditionalFormatting>
  <conditionalFormatting sqref="R9">
    <cfRule type="expression" dxfId="120" priority="94">
      <formula>O9="No_existen"</formula>
    </cfRule>
  </conditionalFormatting>
  <conditionalFormatting sqref="R9">
    <cfRule type="expression" dxfId="119" priority="93">
      <formula>O9=""</formula>
    </cfRule>
  </conditionalFormatting>
  <conditionalFormatting sqref="R10">
    <cfRule type="expression" dxfId="118" priority="92">
      <formula>O10="No_existen"</formula>
    </cfRule>
  </conditionalFormatting>
  <conditionalFormatting sqref="R10">
    <cfRule type="expression" dxfId="117" priority="91">
      <formula>O10=""</formula>
    </cfRule>
  </conditionalFormatting>
  <conditionalFormatting sqref="R13:T14 S12:T12 O12:O14">
    <cfRule type="containsText" dxfId="116" priority="88" stopIfTrue="1" operator="containsText" text="3">
      <formula>NOT(ISERROR(SEARCH("3",O12)))</formula>
    </cfRule>
    <cfRule type="containsText" dxfId="115" priority="89" stopIfTrue="1" operator="containsText" text="3">
      <formula>NOT(ISERROR(SEARCH("3",O12)))</formula>
    </cfRule>
    <cfRule type="containsText" dxfId="114" priority="90" stopIfTrue="1" operator="containsText" text="1">
      <formula>NOT(ISERROR(SEARCH("1",O12)))</formula>
    </cfRule>
  </conditionalFormatting>
  <conditionalFormatting sqref="O12:O14">
    <cfRule type="cellIs" dxfId="113" priority="87" operator="between">
      <formula>2</formula>
      <formula>3</formula>
    </cfRule>
  </conditionalFormatting>
  <conditionalFormatting sqref="S15:T17 O15:O17">
    <cfRule type="containsText" dxfId="112" priority="84" stopIfTrue="1" operator="containsText" text="3">
      <formula>NOT(ISERROR(SEARCH("3",O15)))</formula>
    </cfRule>
    <cfRule type="containsText" dxfId="111" priority="85" stopIfTrue="1" operator="containsText" text="3">
      <formula>NOT(ISERROR(SEARCH("3",O15)))</formula>
    </cfRule>
    <cfRule type="containsText" dxfId="110" priority="86" stopIfTrue="1" operator="containsText" text="1">
      <formula>NOT(ISERROR(SEARCH("1",O15)))</formula>
    </cfRule>
  </conditionalFormatting>
  <conditionalFormatting sqref="O15:O17">
    <cfRule type="cellIs" dxfId="109" priority="83" operator="between">
      <formula>2</formula>
      <formula>3</formula>
    </cfRule>
  </conditionalFormatting>
  <conditionalFormatting sqref="S18:T19 O18:O20 R20:T20">
    <cfRule type="containsText" dxfId="108" priority="80" stopIfTrue="1" operator="containsText" text="3">
      <formula>NOT(ISERROR(SEARCH("3",O18)))</formula>
    </cfRule>
    <cfRule type="containsText" dxfId="107" priority="81" stopIfTrue="1" operator="containsText" text="3">
      <formula>NOT(ISERROR(SEARCH("3",O18)))</formula>
    </cfRule>
    <cfRule type="containsText" dxfId="106" priority="82" stopIfTrue="1" operator="containsText" text="1">
      <formula>NOT(ISERROR(SEARCH("1",O18)))</formula>
    </cfRule>
  </conditionalFormatting>
  <conditionalFormatting sqref="O18:O20">
    <cfRule type="cellIs" dxfId="105" priority="79" operator="between">
      <formula>2</formula>
      <formula>3</formula>
    </cfRule>
  </conditionalFormatting>
  <conditionalFormatting sqref="R18">
    <cfRule type="expression" dxfId="104" priority="78">
      <formula>O18="No_existen"</formula>
    </cfRule>
  </conditionalFormatting>
  <conditionalFormatting sqref="R18">
    <cfRule type="expression" dxfId="103" priority="77">
      <formula>O18=""</formula>
    </cfRule>
  </conditionalFormatting>
  <conditionalFormatting sqref="R19">
    <cfRule type="expression" dxfId="102" priority="76">
      <formula>O19="No_existen"</formula>
    </cfRule>
  </conditionalFormatting>
  <conditionalFormatting sqref="R19">
    <cfRule type="expression" dxfId="101" priority="75">
      <formula>O19=""</formula>
    </cfRule>
  </conditionalFormatting>
  <conditionalFormatting sqref="O21:O23 S21:T23">
    <cfRule type="containsText" dxfId="100" priority="72" stopIfTrue="1" operator="containsText" text="3">
      <formula>NOT(ISERROR(SEARCH("3",O21)))</formula>
    </cfRule>
    <cfRule type="containsText" dxfId="99" priority="73" stopIfTrue="1" operator="containsText" text="3">
      <formula>NOT(ISERROR(SEARCH("3",O21)))</formula>
    </cfRule>
    <cfRule type="containsText" dxfId="98" priority="74" stopIfTrue="1" operator="containsText" text="1">
      <formula>NOT(ISERROR(SEARCH("1",O21)))</formula>
    </cfRule>
  </conditionalFormatting>
  <conditionalFormatting sqref="O21:O23">
    <cfRule type="cellIs" dxfId="97" priority="71" operator="between">
      <formula>2</formula>
      <formula>3</formula>
    </cfRule>
  </conditionalFormatting>
  <conditionalFormatting sqref="R21">
    <cfRule type="expression" dxfId="96" priority="70">
      <formula>O21="No_existen"</formula>
    </cfRule>
  </conditionalFormatting>
  <conditionalFormatting sqref="R22">
    <cfRule type="expression" dxfId="95" priority="69">
      <formula>O22="No_existen"</formula>
    </cfRule>
  </conditionalFormatting>
  <conditionalFormatting sqref="R22">
    <cfRule type="expression" dxfId="94" priority="68">
      <formula>O22=""</formula>
    </cfRule>
  </conditionalFormatting>
  <conditionalFormatting sqref="R23">
    <cfRule type="expression" dxfId="93" priority="67">
      <formula>O23="No_existen"</formula>
    </cfRule>
  </conditionalFormatting>
  <conditionalFormatting sqref="R23">
    <cfRule type="expression" dxfId="92" priority="66">
      <formula>O23=""</formula>
    </cfRule>
  </conditionalFormatting>
  <conditionalFormatting sqref="O24:O26 S24:T26">
    <cfRule type="containsText" dxfId="91" priority="63" stopIfTrue="1" operator="containsText" text="3">
      <formula>NOT(ISERROR(SEARCH("3",O24)))</formula>
    </cfRule>
    <cfRule type="containsText" dxfId="90" priority="64" stopIfTrue="1" operator="containsText" text="3">
      <formula>NOT(ISERROR(SEARCH("3",O24)))</formula>
    </cfRule>
    <cfRule type="containsText" dxfId="89" priority="65" stopIfTrue="1" operator="containsText" text="1">
      <formula>NOT(ISERROR(SEARCH("1",O24)))</formula>
    </cfRule>
  </conditionalFormatting>
  <conditionalFormatting sqref="O24:O26">
    <cfRule type="cellIs" dxfId="88" priority="62" operator="between">
      <formula>2</formula>
      <formula>3</formula>
    </cfRule>
  </conditionalFormatting>
  <conditionalFormatting sqref="R24">
    <cfRule type="expression" dxfId="87" priority="61">
      <formula>O24="No_existen"</formula>
    </cfRule>
  </conditionalFormatting>
  <conditionalFormatting sqref="R24">
    <cfRule type="expression" dxfId="86" priority="60">
      <formula>O24=""</formula>
    </cfRule>
  </conditionalFormatting>
  <conditionalFormatting sqref="R25">
    <cfRule type="expression" dxfId="85" priority="59">
      <formula>O25="No_existen"</formula>
    </cfRule>
  </conditionalFormatting>
  <conditionalFormatting sqref="R25">
    <cfRule type="expression" dxfId="84" priority="58">
      <formula>O25=""</formula>
    </cfRule>
  </conditionalFormatting>
  <conditionalFormatting sqref="R26">
    <cfRule type="expression" dxfId="83" priority="57">
      <formula>O26="No_existen"</formula>
    </cfRule>
  </conditionalFormatting>
  <conditionalFormatting sqref="R26">
    <cfRule type="expression" dxfId="82" priority="56">
      <formula>O26=""</formula>
    </cfRule>
  </conditionalFormatting>
  <conditionalFormatting sqref="W9">
    <cfRule type="cellIs" dxfId="81" priority="53" operator="equal">
      <formula>"LEVE"</formula>
    </cfRule>
    <cfRule type="cellIs" dxfId="80" priority="54" operator="equal">
      <formula>"MODERADO"</formula>
    </cfRule>
    <cfRule type="cellIs" dxfId="79" priority="55" operator="equal">
      <formula>"GRAVE"</formula>
    </cfRule>
  </conditionalFormatting>
  <conditionalFormatting sqref="X9">
    <cfRule type="cellIs" dxfId="78" priority="50" operator="equal">
      <formula>"LEVE"</formula>
    </cfRule>
    <cfRule type="cellIs" dxfId="77" priority="51" operator="equal">
      <formula>"MODERADO"</formula>
    </cfRule>
    <cfRule type="cellIs" dxfId="76" priority="52" operator="equal">
      <formula>"GRAVE"</formula>
    </cfRule>
  </conditionalFormatting>
  <conditionalFormatting sqref="W12">
    <cfRule type="cellIs" dxfId="75" priority="47" operator="equal">
      <formula>"LEVE"</formula>
    </cfRule>
    <cfRule type="cellIs" dxfId="74" priority="48" operator="equal">
      <formula>"MODERADO"</formula>
    </cfRule>
    <cfRule type="cellIs" dxfId="73" priority="49" operator="equal">
      <formula>"GRAVE"</formula>
    </cfRule>
  </conditionalFormatting>
  <conditionalFormatting sqref="X12">
    <cfRule type="cellIs" dxfId="72" priority="44" operator="equal">
      <formula>"LEVE"</formula>
    </cfRule>
    <cfRule type="cellIs" dxfId="71" priority="45" operator="equal">
      <formula>"MODERADO"</formula>
    </cfRule>
    <cfRule type="cellIs" dxfId="70" priority="46" operator="equal">
      <formula>"GRAVE"</formula>
    </cfRule>
  </conditionalFormatting>
  <conditionalFormatting sqref="W15">
    <cfRule type="cellIs" dxfId="69" priority="41" operator="equal">
      <formula>"LEVE"</formula>
    </cfRule>
    <cfRule type="cellIs" dxfId="68" priority="42" operator="equal">
      <formula>"MODERADO"</formula>
    </cfRule>
    <cfRule type="cellIs" dxfId="67" priority="43" operator="equal">
      <formula>"GRAVE"</formula>
    </cfRule>
  </conditionalFormatting>
  <conditionalFormatting sqref="X15">
    <cfRule type="cellIs" dxfId="66" priority="38" operator="equal">
      <formula>"LEVE"</formula>
    </cfRule>
    <cfRule type="cellIs" dxfId="65" priority="39" operator="equal">
      <formula>"MODERADO"</formula>
    </cfRule>
    <cfRule type="cellIs" dxfId="64" priority="40" operator="equal">
      <formula>"GRAVE"</formula>
    </cfRule>
  </conditionalFormatting>
  <conditionalFormatting sqref="W18">
    <cfRule type="cellIs" dxfId="63" priority="35" operator="equal">
      <formula>"LEVE"</formula>
    </cfRule>
    <cfRule type="cellIs" dxfId="62" priority="36" operator="equal">
      <formula>"MODERADO"</formula>
    </cfRule>
    <cfRule type="cellIs" dxfId="61" priority="37" operator="equal">
      <formula>"GRAVE"</formula>
    </cfRule>
  </conditionalFormatting>
  <conditionalFormatting sqref="X18">
    <cfRule type="cellIs" dxfId="60" priority="32" operator="equal">
      <formula>"LEVE"</formula>
    </cfRule>
    <cfRule type="cellIs" dxfId="59" priority="33" operator="equal">
      <formula>"MODERADO"</formula>
    </cfRule>
    <cfRule type="cellIs" dxfId="58" priority="34" operator="equal">
      <formula>"GRAVE"</formula>
    </cfRule>
  </conditionalFormatting>
  <conditionalFormatting sqref="W21">
    <cfRule type="cellIs" dxfId="57" priority="29" operator="equal">
      <formula>"LEVE"</formula>
    </cfRule>
    <cfRule type="cellIs" dxfId="56" priority="30" operator="equal">
      <formula>"MODERADO"</formula>
    </cfRule>
    <cfRule type="cellIs" dxfId="55" priority="31" operator="equal">
      <formula>"GRAVE"</formula>
    </cfRule>
  </conditionalFormatting>
  <conditionalFormatting sqref="X21">
    <cfRule type="cellIs" dxfId="54" priority="26" operator="equal">
      <formula>"LEVE"</formula>
    </cfRule>
    <cfRule type="cellIs" dxfId="53" priority="27" operator="equal">
      <formula>"MODERADO"</formula>
    </cfRule>
    <cfRule type="cellIs" dxfId="52" priority="28" operator="equal">
      <formula>"GRAVE"</formula>
    </cfRule>
  </conditionalFormatting>
  <conditionalFormatting sqref="W24">
    <cfRule type="cellIs" dxfId="51" priority="23" operator="equal">
      <formula>"LEVE"</formula>
    </cfRule>
    <cfRule type="cellIs" dxfId="50" priority="24" operator="equal">
      <formula>"MODERADO"</formula>
    </cfRule>
    <cfRule type="cellIs" dxfId="49" priority="25" operator="equal">
      <formula>"GRAVE"</formula>
    </cfRule>
  </conditionalFormatting>
  <conditionalFormatting sqref="X24">
    <cfRule type="cellIs" dxfId="48" priority="20" operator="equal">
      <formula>"LEVE"</formula>
    </cfRule>
    <cfRule type="cellIs" dxfId="47" priority="21" operator="equal">
      <formula>"MODERADO"</formula>
    </cfRule>
    <cfRule type="cellIs" dxfId="46" priority="22" operator="equal">
      <formula>"GRAVE"</formula>
    </cfRule>
  </conditionalFormatting>
  <conditionalFormatting sqref="Z12">
    <cfRule type="expression" dxfId="45" priority="19">
      <formula>Y12="ASUMIR"</formula>
    </cfRule>
  </conditionalFormatting>
  <conditionalFormatting sqref="Z13">
    <cfRule type="expression" dxfId="44" priority="18">
      <formula>Y13="ASUMIR"</formula>
    </cfRule>
  </conditionalFormatting>
  <conditionalFormatting sqref="AA12">
    <cfRule type="expression" dxfId="43" priority="17">
      <formula>Y12="ASUMIR"</formula>
    </cfRule>
  </conditionalFormatting>
  <conditionalFormatting sqref="AA13">
    <cfRule type="expression" dxfId="42" priority="16">
      <formula>Y13="ASUMIR"</formula>
    </cfRule>
  </conditionalFormatting>
  <conditionalFormatting sqref="AA15:AA16">
    <cfRule type="expression" dxfId="41" priority="15">
      <formula>Y15="ASUMIR"</formula>
    </cfRule>
  </conditionalFormatting>
  <conditionalFormatting sqref="AA17">
    <cfRule type="expression" dxfId="40" priority="14">
      <formula>Y17="ASUMIR"</formula>
    </cfRule>
  </conditionalFormatting>
  <conditionalFormatting sqref="Z21">
    <cfRule type="expression" dxfId="39" priority="13">
      <formula>Y21="ASUMIR"</formula>
    </cfRule>
  </conditionalFormatting>
  <conditionalFormatting sqref="Z22">
    <cfRule type="expression" dxfId="38" priority="12">
      <formula>Y22="ASUMIR"</formula>
    </cfRule>
  </conditionalFormatting>
  <conditionalFormatting sqref="Z23">
    <cfRule type="expression" dxfId="37" priority="11">
      <formula>Y23="ASUMIR"</formula>
    </cfRule>
  </conditionalFormatting>
  <conditionalFormatting sqref="AA21">
    <cfRule type="expression" dxfId="36" priority="10">
      <formula>Y21="ASUMIR"</formula>
    </cfRule>
  </conditionalFormatting>
  <conditionalFormatting sqref="AA22">
    <cfRule type="expression" dxfId="35" priority="9">
      <formula>Y22="ASUMIR"</formula>
    </cfRule>
  </conditionalFormatting>
  <conditionalFormatting sqref="AA23">
    <cfRule type="expression" dxfId="34" priority="8">
      <formula>Y23="ASUMIR"</formula>
    </cfRule>
  </conditionalFormatting>
  <conditionalFormatting sqref="AB22">
    <cfRule type="expression" dxfId="33" priority="6">
      <formula>Y22&lt;&gt;"COMPARTIR"</formula>
    </cfRule>
    <cfRule type="expression" dxfId="32" priority="7">
      <formula>Y22="ASUMIR"</formula>
    </cfRule>
  </conditionalFormatting>
  <conditionalFormatting sqref="Z24">
    <cfRule type="expression" dxfId="31" priority="5">
      <formula>Y24="ASUMIR"</formula>
    </cfRule>
  </conditionalFormatting>
  <conditionalFormatting sqref="Z25">
    <cfRule type="expression" dxfId="30" priority="4">
      <formula>Y25="ASUMIR"</formula>
    </cfRule>
  </conditionalFormatting>
  <conditionalFormatting sqref="Z26">
    <cfRule type="expression" dxfId="29" priority="3">
      <formula>Y26="ASUMIR"</formula>
    </cfRule>
  </conditionalFormatting>
  <conditionalFormatting sqref="AA24">
    <cfRule type="expression" dxfId="28" priority="2">
      <formula>Y24="ASUMIR"</formula>
    </cfRule>
  </conditionalFormatting>
  <conditionalFormatting sqref="AA25:AA26">
    <cfRule type="expression" dxfId="27" priority="1">
      <formula>Y25="ASUMIR"</formula>
    </cfRule>
  </conditionalFormatting>
  <dataValidations xWindow="920" yWindow="403" count="39">
    <dataValidation allowBlank="1" showInputMessage="1" showErrorMessage="1" promptTitle="INDICADOR  DEL RIESGO" prompt="Establezca un indicador que permita monitorear el riesgo" sqref="AC9:AC26"/>
    <dataValidation allowBlank="1" showInputMessage="1" showErrorMessage="1" promptTitle="CONTROL" prompt="Defina el estado del control asociado al riesgo" sqref="P16:P17 P18:Q18 Q9 Q21 P9:P11 P12:Q12 P15:Q15 P19:P26 P13:P14 P27:Q27 P28:P29 Q24"/>
    <dataValidation allowBlank="1" showInputMessage="1" showErrorMessage="1" prompt="Describa brevemente en qué consiste el riesgo" sqref="H9 H12 H15 H18 H21 H24 H27"/>
    <dataValidation allowBlank="1" showInputMessage="1" showErrorMessage="1" prompt="Identiique aquellas principales consecuencias que se pueden presentar al momento de que se materialice el riesgo" sqref="I9 I12 I15 I18 I21 I24 I27"/>
    <dataValidation type="date" operator="greaterThan" allowBlank="1" showInputMessage="1" showErrorMessage="1" errorTitle="INTRODUZCA FECHA" error="DD/MM/AA" promptTitle="FECHA DE ELABORACIÓN" prompt="Ingrese la fecha en la cual elabora el plan de manejo de riesgos" sqref="AA3">
      <formula1>#REF!</formula1>
    </dataValidation>
    <dataValidation type="list" allowBlank="1" showInputMessage="1" showErrorMessage="1" promptTitle="Periodicidad" prompt="Determine los intervalos en los cuales aplica el control" sqref="S9:S29">
      <formula1>"Anual, Semestral, Trimestral, Bimestral, Mensual, Quincenal, Semanal, Diaria,Otra"</formula1>
    </dataValidation>
    <dataValidation type="list" allowBlank="1" showInputMessage="1" showErrorMessage="1" promptTitle="Tipo de control" prompt="Defina que tipo de control es el que se aplica" sqref="T9:T29">
      <formula1>"Detectivo, Correctivo, Preventivo, Direccion"</formula1>
    </dataValidation>
    <dataValidation allowBlank="1" showInputMessage="1" showErrorMessage="1" prompt="De acuerdo al análisis de los factores interno y externos que incluyo en el estudio de contexto del proceso, establezca claramente la causa que genera el riesgo." sqref="E9:E14 E18:E29"/>
    <dataValidation type="list" allowBlank="1" showInputMessage="1" showErrorMessage="1" errorTitle="DATO NO VALIDO" error="CELDA DE SELECCIÓN  - NO CAMBIAR CONFIGURACIÓN" promptTitle="PROBABILIDAD" prompt="Seleccione la probabilidad de ocurrencia del riesgo" sqref="J9:J29">
      <formula1>PROBABILIDAD</formula1>
    </dataValidation>
    <dataValidation type="list" allowBlank="1" showInputMessage="1" showErrorMessage="1" errorTitle="DATO NO VÁLIDO" error="CELDA DE SELECCIÓN - NO CAMBIAR CONFIGURACIÓN" promptTitle="Estado del Control" prompt="Determine el estado del control" sqref="O9:O29">
      <formula1>"No existen, No aplicados, Aplicados - No efectivos, Aplicados efectivos y No Documentados, Documentados Aplicados y Efectivos"</formula1>
    </dataValidation>
    <dataValidation type="list" allowBlank="1" showInputMessage="1" showErrorMessage="1" errorTitle="DATO NO VÁLIDO" error="CELDA DE SELECCIÓN - NO CAMBIAR CONFIGURACIÓN" promptTitle="CONTROL" prompt="Defina el estado del control asociado al riesgo" sqref="O9:O29">
      <formula1>"No existen, No aplicados, Aplicados - No efectivos, Aplicados efectivos y No Documentados, Documentados Aplicados y Efectivos"</formula1>
    </dataValidation>
    <dataValidation type="date" allowBlank="1" showInputMessage="1" showErrorMessage="1" promptTitle="FECHA" prompt="DD/MM/AAAA" sqref="AB5">
      <formula1>41426</formula1>
      <formula2>45078</formula2>
    </dataValidation>
    <dataValidation type="list" allowBlank="1" showInputMessage="1" showErrorMessage="1" promptTitle="TRATAMIENTO DEL RIESGO" prompt="Defina el tratamiento que se le dará al riesgo" sqref="Y9:Y11">
      <formula1>INDIRECT($V$9)</formula1>
    </dataValidation>
    <dataValidation type="list" allowBlank="1" showInputMessage="1" showErrorMessage="1" promptTitle="TRATAMIENTO DEL RIESGO" prompt="Defina el tratamiento que se le dará al riesgo" sqref="Y12:Y14">
      <formula1>INDIRECT($V$12)</formula1>
    </dataValidation>
    <dataValidation type="list" allowBlank="1" showInputMessage="1" showErrorMessage="1" promptTitle="TRATAMIENTO DEL RIESGO" prompt="Defina el tratamiento que se le dará al riesgo" sqref="Y15:Y17">
      <formula1>INDIRECT($V$15)</formula1>
    </dataValidation>
    <dataValidation type="list" allowBlank="1" showInputMessage="1" showErrorMessage="1" promptTitle="TRATAMIENTO DEL RIESGO" prompt="Defina el tratamiento que se le dará al riesgo" sqref="Y18:Y20">
      <formula1>INDIRECT($V$18)</formula1>
    </dataValidation>
    <dataValidation type="list" allowBlank="1" showInputMessage="1" showErrorMessage="1" promptTitle="TRATAMIENTO DEL RIESGO" prompt="Defina el tratamiento que se le dará al riesgo" sqref="Y21:Y23">
      <formula1>INDIRECT($V$21)</formula1>
    </dataValidation>
    <dataValidation type="list" allowBlank="1" showInputMessage="1" showErrorMessage="1" promptTitle="TRATAMIENTO DEL RIESGO" prompt="Defina el tratamiento que se le dará al riesgo" sqref="Y24:Y26">
      <formula1>INDIRECT($V$24)</formula1>
    </dataValidation>
    <dataValidation type="list" allowBlank="1" showInputMessage="1" showErrorMessage="1" prompt="Defina el riesgo_x000a_" sqref="F9:F29">
      <formula1>TIPO</formula1>
    </dataValidation>
    <dataValidation allowBlank="1" showInputMessage="1" showErrorMessage="1" errorTitle="DATO NO VALIDO" error="CELDA DE SELECCIÓN  - NO CAMBIAR CONFIGURACIÓN" promptTitle="PROBABILIDAD" prompt="Seleccione la probabilidad de ocurrencia del riesgo" sqref="K9:K29"/>
    <dataValidation allowBlank="1" showInputMessage="1" showErrorMessage="1" errorTitle="DATO NO VALIDO" error="CELDA DE SELECCIÓN - NO CAMBIAR CONFIGURACIÓN" promptTitle="IMPACTO" prompt="Seleccione el nivel de impacto del riesgo" sqref="M9:M29"/>
    <dataValidation type="list" allowBlank="1" showInputMessage="1" showErrorMessage="1" sqref="G5">
      <formula1>MAPA</formula1>
    </dataValidation>
    <dataValidation type="list" allowBlank="1" showInputMessage="1" showErrorMessage="1" sqref="I5">
      <formula1>INDIRECT($G$5)</formula1>
    </dataValidation>
    <dataValidation type="list" allowBlank="1" showInputMessage="1" showErrorMessage="1" sqref="B9:B29">
      <formula1>INDIRECT($I$5)</formula1>
    </dataValidation>
    <dataValidation type="list" allowBlank="1" showInputMessage="1" showErrorMessage="1" sqref="C9:C29">
      <formula1>FACTOR</formula1>
    </dataValidation>
    <dataValidation type="list" allowBlank="1" showInputMessage="1" showErrorMessage="1" promptTitle="TRATAMIENTO DEL RIESGO" prompt="Defina el tratamiento que se le dará al riesgo" sqref="Y27:Y29">
      <formula1>INDIRECT($V$27)</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G9:G29"/>
    <dataValidation type="custom"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R12 R27:R28 R21:R23">
      <formula1>$P$10&lt;&gt;"No_existen"</formula1>
    </dataValidation>
    <dataValidation type="custom" allowBlank="1" showInputMessage="1" showErrorMessage="1" errorTitle="NO EXISTE CONTROL  " error="Si requiere registrar información cambie el estado del control. " prompt="Describa el control que ACTUALMENTE tiene para mitigar o prevenir el riesgo._x000a__x000a_Si definio NO EXISTE CONTROL, deje esta celda en blanco" sqref="R16:R17 R25:R26">
      <formula1>$P$13&lt;&gt;"No_existen"</formula1>
    </dataValidation>
    <dataValidation type="custom" allowBlank="1" showInputMessage="1" showErrorMessage="1" errorTitle="NO EXISTE CONTROL" error="Si requiere registrar información cambie el estado del control." prompt="Describa el control que ACTUALMENTE tiene para mitigar o prevenir el riesgo._x000a__x000a_Si definio NO EXISTE CONTROL, deje esta celda en blanco" sqref="R15 R24">
      <formula1>$P$13&lt;&gt;"No_existen"</formula1>
    </dataValidation>
    <dataValidation type="custom" allowBlank="1" showInputMessage="1" showErrorMessage="1" errorTitle="NO EXISTE CONTROL  " error="Si requiere registrar información cambie el estado del control. " prompt="Describa el control que ACTUALMENTE tiene para mitigar o prevenir el riesgo._x000a__x000a_Si definio NO EXISTE CONTROL, deje esta celda en blanco" sqref="R18:R19">
      <formula1>$P$16&lt;&gt;"No_existen"</formula1>
    </dataValidation>
    <dataValidation type="custom" allowBlank="1" showInputMessage="1" showErrorMessage="1" errorTitle="COMPARTIR" error="Si requiere involucrar otra dependencia elija como Tipo de manejo &quot;COMPARTIR&quot;" sqref="AB27 AB22">
      <formula1>Y22="COMPARTIR"</formula1>
    </dataValidation>
    <dataValidation type="date"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A21:AA28 AA12:AA13 AA15:AA17">
      <formula1>42736</formula1>
    </dataValidation>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Z21:Z28 Z12:Z13 Z15:Z17"/>
    <dataValidation allowBlank="1" showInputMessage="1" showErrorMessage="1" promptTitle="META" prompt="Establezca la meta para el indicador, definiendo si la meta a cumplir es creciente o decreciente." sqref="X9:X29"/>
    <dataValidation allowBlank="1" showInputMessage="1" showErrorMessage="1" promptTitle="INDICADOR DE RIESGO" prompt="Digite el nombre y la formula del indicador que permita monitorear el riesgo" sqref="W9:W29"/>
    <dataValidation type="custom" allowBlank="1" showInputMessage="1" showErrorMessage="1" errorTitle="NO EXISTE CONTROL  " error="Si requiere registrar información cambie el estado del control. " prompt="Describa el control que ACTUALMENTE tiene para mitigar o prevenir el riesgo._x000a__x000a_Si definio NO EXISTE CONTROL, deje esta celda en blanco" sqref="R9:R10">
      <formula1>#REF!&lt;&gt;"No_existen"</formula1>
    </dataValidation>
    <dataValidation type="list" allowBlank="1" showInputMessage="1" showErrorMessage="1" sqref="D9:D29">
      <formula1>INDIRECT(C9)</formula1>
    </dataValidation>
    <dataValidation type="list" allowBlank="1" showInputMessage="1" showErrorMessage="1" errorTitle="DATO NO VALIDO" error="CELDA DE SELECCIÓN - NO CAMBIAR CONFIGURACIÓN" promptTitle="IMPACTO" prompt="Seleccione el nivel de impacto del riesgo" sqref="L9:L29">
      <formula1>INDIRECT(F9)</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S29"/>
  <sheetViews>
    <sheetView zoomScale="91" zoomScaleNormal="91" zoomScaleSheetLayoutView="130" workbookViewId="0">
      <pane xSplit="5" ySplit="8" topLeftCell="J24" activePane="bottomRight" state="frozen"/>
      <selection pane="topRight" activeCell="D1" sqref="D1"/>
      <selection pane="bottomLeft" activeCell="A9" sqref="A9"/>
      <selection pane="bottomRight" activeCell="S15" sqref="S15"/>
    </sheetView>
  </sheetViews>
  <sheetFormatPr baseColWidth="10" defaultColWidth="11.42578125" defaultRowHeight="12.75" x14ac:dyDescent="0.2"/>
  <cols>
    <col min="1" max="1" width="8" style="3" customWidth="1"/>
    <col min="2" max="2" width="30.85546875" style="3" customWidth="1"/>
    <col min="3" max="3" width="27" style="3" customWidth="1"/>
    <col min="4" max="4" width="37.42578125" style="3" customWidth="1"/>
    <col min="5" max="5" width="20.7109375" style="4" customWidth="1"/>
    <col min="6" max="6" width="32.42578125" style="4" customWidth="1"/>
    <col min="7" max="7" width="34.85546875" style="4" customWidth="1"/>
    <col min="8" max="8" width="24.7109375" style="4" customWidth="1"/>
    <col min="9" max="9" width="16" style="4" customWidth="1"/>
    <col min="10" max="10" width="22.140625" style="3" customWidth="1"/>
    <col min="11" max="11" width="19.5703125" style="3" customWidth="1"/>
    <col min="12" max="13" width="22.7109375" style="3" customWidth="1"/>
    <col min="14" max="14" width="21.85546875" style="3" customWidth="1"/>
    <col min="15" max="15" width="28.7109375" style="3" customWidth="1"/>
    <col min="16" max="17" width="22.7109375" style="3" customWidth="1"/>
    <col min="18" max="18" width="21.85546875" style="3" customWidth="1"/>
    <col min="19" max="19" width="28.85546875" style="3" customWidth="1"/>
    <col min="20" max="16384" width="11.42578125" style="3"/>
  </cols>
  <sheetData>
    <row r="1" spans="1:19" s="5" customFormat="1" ht="19.5" customHeight="1" x14ac:dyDescent="0.2">
      <c r="A1" s="18"/>
      <c r="B1" s="16"/>
      <c r="C1" s="16"/>
      <c r="D1" s="16"/>
      <c r="E1" s="24"/>
      <c r="F1" s="24"/>
      <c r="G1" s="24"/>
      <c r="H1" s="24"/>
      <c r="I1" s="24"/>
      <c r="J1" s="24"/>
      <c r="K1" s="24"/>
      <c r="L1" s="24"/>
      <c r="M1" s="24"/>
      <c r="N1" s="24"/>
      <c r="O1" s="34"/>
      <c r="P1" s="34"/>
      <c r="Q1" s="34"/>
      <c r="R1" s="147" t="s">
        <v>57</v>
      </c>
      <c r="S1" s="148" t="s">
        <v>417</v>
      </c>
    </row>
    <row r="2" spans="1:19" s="5" customFormat="1" ht="18.75" customHeight="1" x14ac:dyDescent="0.2">
      <c r="A2" s="19"/>
      <c r="E2" s="278" t="s">
        <v>59</v>
      </c>
      <c r="F2" s="278"/>
      <c r="G2" s="278"/>
      <c r="H2" s="278"/>
      <c r="I2" s="278"/>
      <c r="J2" s="278"/>
      <c r="K2" s="278"/>
      <c r="L2" s="278"/>
      <c r="M2" s="278"/>
      <c r="N2" s="278"/>
      <c r="O2" s="35"/>
      <c r="P2" s="35"/>
      <c r="Q2" s="35"/>
      <c r="R2" s="147" t="s">
        <v>10</v>
      </c>
      <c r="S2" s="148">
        <v>1</v>
      </c>
    </row>
    <row r="3" spans="1:19" s="5" customFormat="1" ht="18.75" customHeight="1" x14ac:dyDescent="0.2">
      <c r="A3" s="19"/>
      <c r="E3" s="278" t="s">
        <v>413</v>
      </c>
      <c r="F3" s="278"/>
      <c r="G3" s="278"/>
      <c r="H3" s="278"/>
      <c r="I3" s="278"/>
      <c r="J3" s="278"/>
      <c r="K3" s="278"/>
      <c r="L3" s="278"/>
      <c r="M3" s="278"/>
      <c r="N3" s="278"/>
      <c r="O3" s="35"/>
      <c r="P3" s="35"/>
      <c r="Q3" s="35"/>
      <c r="R3" s="147" t="s">
        <v>11</v>
      </c>
      <c r="S3" s="149" t="s">
        <v>416</v>
      </c>
    </row>
    <row r="4" spans="1:19" s="5" customFormat="1" ht="18.75" customHeight="1" x14ac:dyDescent="0.2">
      <c r="A4" s="19"/>
      <c r="E4" s="277"/>
      <c r="F4" s="277"/>
      <c r="G4" s="277"/>
      <c r="H4" s="277"/>
      <c r="I4" s="277"/>
      <c r="J4" s="277"/>
      <c r="K4" s="277"/>
      <c r="L4" s="277"/>
      <c r="M4" s="277"/>
      <c r="N4" s="277"/>
      <c r="O4" s="35"/>
      <c r="P4" s="35"/>
      <c r="Q4" s="35"/>
      <c r="R4" s="150" t="s">
        <v>56</v>
      </c>
      <c r="S4" s="151" t="s">
        <v>12</v>
      </c>
    </row>
    <row r="5" spans="1:19" s="1" customFormat="1" ht="65.25" customHeight="1" x14ac:dyDescent="0.2">
      <c r="A5" s="323" t="str">
        <f>'01-Mapa de riesgo'!A5:G5</f>
        <v>TIPO DE MAPA</v>
      </c>
      <c r="B5" s="323"/>
      <c r="C5" s="323"/>
      <c r="D5" s="323"/>
      <c r="E5" s="323"/>
      <c r="F5" s="138" t="str">
        <f>'01-Mapa de riesgo'!G5</f>
        <v>PROCESOS</v>
      </c>
      <c r="G5" s="325" t="str">
        <f>'01-Mapa de riesgo'!H5</f>
        <v>PROCESO /OBJETIVO PDI</v>
      </c>
      <c r="H5" s="325"/>
      <c r="I5" s="325"/>
      <c r="J5" s="324" t="str">
        <f>'01-Mapa de riesgo'!I5</f>
        <v>BIENESTAR_INSTITUCIONAL</v>
      </c>
      <c r="K5" s="324"/>
      <c r="L5" s="324"/>
      <c r="M5" s="324"/>
      <c r="N5" s="324"/>
      <c r="O5" s="324"/>
      <c r="P5" s="139" t="str">
        <f>'01-Mapa de riesgo'!S5</f>
        <v>REVISADO POR</v>
      </c>
      <c r="Q5" s="330">
        <f>'01-Mapa de riesgo'!V5</f>
        <v>0</v>
      </c>
      <c r="R5" s="331"/>
      <c r="S5" s="332"/>
    </row>
    <row r="6" spans="1:19" s="1" customFormat="1" ht="66" customHeight="1" thickBot="1" x14ac:dyDescent="0.25">
      <c r="A6" s="329" t="str">
        <f>'01-Mapa de riesgo'!A6:G6</f>
        <v>OBJETIVO (PROCESO) / ALCANCE OBJETIVO PDI</v>
      </c>
      <c r="B6" s="329"/>
      <c r="C6" s="329"/>
      <c r="D6" s="329"/>
      <c r="E6" s="329"/>
      <c r="F6" s="329"/>
      <c r="G6" s="329"/>
      <c r="H6" s="329"/>
      <c r="I6" s="329"/>
      <c r="J6" s="326" t="str">
        <f>'01-Mapa de riesgo'!H6</f>
        <v>Promover el bienestar de la comunidad universitaria, contribuyendo al desarrollo humano, social e intercultural de sus integrantes, en concordancia con la misión Institucional.</v>
      </c>
      <c r="K6" s="327"/>
      <c r="L6" s="327"/>
      <c r="M6" s="327"/>
      <c r="N6" s="327"/>
      <c r="O6" s="327"/>
      <c r="P6" s="327"/>
      <c r="Q6" s="328"/>
      <c r="R6" s="140" t="s">
        <v>8</v>
      </c>
      <c r="S6" s="89">
        <v>43522</v>
      </c>
    </row>
    <row r="7" spans="1:19" s="1" customFormat="1" ht="45" customHeight="1" x14ac:dyDescent="0.2">
      <c r="A7" s="249" t="s">
        <v>53</v>
      </c>
      <c r="B7" s="246" t="s">
        <v>69</v>
      </c>
      <c r="C7" s="250"/>
      <c r="D7" s="250"/>
      <c r="E7" s="250"/>
      <c r="F7" s="250"/>
      <c r="G7" s="250"/>
      <c r="H7" s="247"/>
      <c r="I7" s="319" t="s">
        <v>65</v>
      </c>
      <c r="J7" s="319" t="s">
        <v>2</v>
      </c>
      <c r="K7" s="319" t="s">
        <v>97</v>
      </c>
      <c r="L7" s="320" t="s">
        <v>13</v>
      </c>
      <c r="M7" s="321"/>
      <c r="N7" s="322"/>
      <c r="O7" s="319" t="s">
        <v>3</v>
      </c>
      <c r="P7" s="305" t="s">
        <v>14</v>
      </c>
      <c r="Q7" s="306"/>
      <c r="R7" s="307"/>
      <c r="S7" s="317" t="s">
        <v>3</v>
      </c>
    </row>
    <row r="8" spans="1:19" s="2" customFormat="1" ht="51.75" customHeight="1" x14ac:dyDescent="0.2">
      <c r="A8" s="249"/>
      <c r="B8" s="133" t="s">
        <v>402</v>
      </c>
      <c r="C8" s="144" t="s">
        <v>420</v>
      </c>
      <c r="D8" s="22" t="s">
        <v>54</v>
      </c>
      <c r="E8" s="22" t="s">
        <v>63</v>
      </c>
      <c r="F8" s="22" t="s">
        <v>4</v>
      </c>
      <c r="G8" s="22" t="s">
        <v>0</v>
      </c>
      <c r="H8" s="22" t="s">
        <v>1</v>
      </c>
      <c r="I8" s="248"/>
      <c r="J8" s="248"/>
      <c r="K8" s="248"/>
      <c r="L8" s="308"/>
      <c r="M8" s="309"/>
      <c r="N8" s="310"/>
      <c r="O8" s="248"/>
      <c r="P8" s="308"/>
      <c r="Q8" s="309"/>
      <c r="R8" s="310"/>
      <c r="S8" s="318"/>
    </row>
    <row r="9" spans="1:19" s="2" customFormat="1" ht="62.45" customHeight="1" x14ac:dyDescent="0.2">
      <c r="A9" s="316">
        <v>1</v>
      </c>
      <c r="B9" s="228" t="str">
        <f>'01-Mapa de riesgo'!B9:B11</f>
        <v>VICERRECTORÍA_ACADÉMICA</v>
      </c>
      <c r="C9" s="166" t="str">
        <f>'01-Mapa de riesgo'!D9</f>
        <v>Recursos Financieros</v>
      </c>
      <c r="D9" s="164" t="str">
        <f>'01-Mapa de riesgo'!E9</f>
        <v>Disminución del recurso entregado por la vicerrectoría administrativa para desarrollo docente.</v>
      </c>
      <c r="E9" s="314" t="str">
        <f>'01-Mapa de riesgo'!F9:F11</f>
        <v>Financiero</v>
      </c>
      <c r="F9" s="313" t="str">
        <f>'01-Mapa de riesgo'!G9:G11</f>
        <v>Desfinanciación en el desarrollo de propuestas de formación para el bienestar docente</v>
      </c>
      <c r="G9" s="313" t="str">
        <f>'01-Mapa de riesgo'!H9:H11</f>
        <v xml:space="preserve">Disminución de los recursos financieros para el desarrollo de propuesta de formación que aportan al bienestar del docente </v>
      </c>
      <c r="H9" s="313" t="str">
        <f>'01-Mapa de riesgo'!I9:I11</f>
        <v>Insatisfacción del personal docente de la institución.
Bajo rendimiento de los docentes.
Detrimento de la calidad de los programas académicos.</v>
      </c>
      <c r="I9" s="303" t="str">
        <f>'01-Mapa de riesgo'!V9:V11</f>
        <v>LEVE</v>
      </c>
      <c r="J9" s="23" t="str">
        <f>'01-Mapa de riesgo'!Y9:Y11</f>
        <v>ASUMIR</v>
      </c>
      <c r="K9" s="234" t="str">
        <f t="shared" ref="K9" si="0">IF(I9="GRAVE","Debe formularse",IF(I9="MODERADO", "Si el proceso lo requiere","NO"))</f>
        <v>NO</v>
      </c>
      <c r="L9" s="282"/>
      <c r="M9" s="282"/>
      <c r="N9" s="282"/>
      <c r="O9" s="21"/>
      <c r="P9" s="300"/>
      <c r="Q9" s="301"/>
      <c r="R9" s="302"/>
      <c r="S9" s="36"/>
    </row>
    <row r="10" spans="1:19" s="2" customFormat="1" ht="62.45" customHeight="1" x14ac:dyDescent="0.2">
      <c r="A10" s="316"/>
      <c r="B10" s="229"/>
      <c r="C10" s="166">
        <f>'01-Mapa de riesgo'!D10</f>
        <v>0</v>
      </c>
      <c r="D10" s="164">
        <f>'01-Mapa de riesgo'!E10</f>
        <v>0</v>
      </c>
      <c r="E10" s="315"/>
      <c r="F10" s="313"/>
      <c r="G10" s="313"/>
      <c r="H10" s="313"/>
      <c r="I10" s="303"/>
      <c r="J10" s="23">
        <f>'01-Mapa de riesgo'!Y10:Y12</f>
        <v>0</v>
      </c>
      <c r="K10" s="235"/>
      <c r="L10" s="282"/>
      <c r="M10" s="282"/>
      <c r="N10" s="282"/>
      <c r="O10" s="170"/>
      <c r="P10" s="300"/>
      <c r="Q10" s="301"/>
      <c r="R10" s="302"/>
      <c r="S10" s="36"/>
    </row>
    <row r="11" spans="1:19" s="2" customFormat="1" ht="62.45" customHeight="1" x14ac:dyDescent="0.2">
      <c r="A11" s="316"/>
      <c r="B11" s="245"/>
      <c r="C11" s="166">
        <f>'01-Mapa de riesgo'!D11</f>
        <v>0</v>
      </c>
      <c r="D11" s="164">
        <f>'01-Mapa de riesgo'!E11</f>
        <v>0</v>
      </c>
      <c r="E11" s="315"/>
      <c r="F11" s="313"/>
      <c r="G11" s="313"/>
      <c r="H11" s="313"/>
      <c r="I11" s="303"/>
      <c r="J11" s="23">
        <f>'01-Mapa de riesgo'!Y11:Y13</f>
        <v>0</v>
      </c>
      <c r="K11" s="311"/>
      <c r="L11" s="300"/>
      <c r="M11" s="301"/>
      <c r="N11" s="302"/>
      <c r="O11" s="170"/>
      <c r="P11" s="300"/>
      <c r="Q11" s="301"/>
      <c r="R11" s="302"/>
      <c r="S11" s="36"/>
    </row>
    <row r="12" spans="1:19" s="2" customFormat="1" ht="78" customHeight="1" x14ac:dyDescent="0.2">
      <c r="A12" s="316">
        <v>2</v>
      </c>
      <c r="B12" s="228" t="str">
        <f>'01-Mapa de riesgo'!B12:B14</f>
        <v>VICERRECTORÍA_DE_RESPONSABILIDAD_SOCIAL_BIENESTAR_UNIVERSITARIO</v>
      </c>
      <c r="C12" s="166" t="str">
        <f>'01-Mapa de riesgo'!D12</f>
        <v>Legales y Normativos</v>
      </c>
      <c r="D12" s="164" t="str">
        <f>'01-Mapa de riesgo'!E12</f>
        <v>Cambios en los estándares normativos en cuanto a  la habilitación de los servicios de salud.</v>
      </c>
      <c r="E12" s="314" t="str">
        <f>'01-Mapa de riesgo'!F12:F14</f>
        <v>Cumplimiento</v>
      </c>
      <c r="F12" s="313" t="str">
        <f>'01-Mapa de riesgo'!G12:G14</f>
        <v>No renovación de habilitación del servicio de salud integral de la UTP</v>
      </c>
      <c r="G12" s="313" t="str">
        <f>'01-Mapa de riesgo'!H12:H14</f>
        <v>La Universidad no es certificada por la Secretaría Departamental de Salud y el Ministerio de Salud para prestar servicios de atencón de baja complejidad: consulta odontológica, psicología, medicina general, prevención en salud bucal, servicio de esterilización, rayos x y salud sexual y reproductiva, entre otros programas.</v>
      </c>
      <c r="H12" s="313" t="str">
        <f>'01-Mapa de riesgo'!I12:I14</f>
        <v>Cierre de los servicios de salud en la institución
Sanciones a la Universidad</v>
      </c>
      <c r="I12" s="303" t="str">
        <f>'01-Mapa de riesgo'!V12:V14</f>
        <v>GRAVE</v>
      </c>
      <c r="J12" s="23" t="str">
        <f>'01-Mapa de riesgo'!Y12:Y14</f>
        <v>REDUCIR</v>
      </c>
      <c r="K12" s="234" t="str">
        <f t="shared" ref="K12:K24" si="1">IF(I12="GRAVE","Debe formularse",IF(I12="MODERADO", "Si el proceso lo requiere","NO"))</f>
        <v>Debe formularse</v>
      </c>
      <c r="L12" s="300" t="s">
        <v>533</v>
      </c>
      <c r="M12" s="301"/>
      <c r="N12" s="302"/>
      <c r="O12" s="170" t="s">
        <v>534</v>
      </c>
      <c r="P12" s="300" t="s">
        <v>535</v>
      </c>
      <c r="Q12" s="301"/>
      <c r="R12" s="302"/>
      <c r="S12" s="36" t="s">
        <v>536</v>
      </c>
    </row>
    <row r="13" spans="1:19" s="2" customFormat="1" ht="62.45" customHeight="1" x14ac:dyDescent="0.2">
      <c r="A13" s="316"/>
      <c r="B13" s="229"/>
      <c r="C13" s="166" t="str">
        <f>'01-Mapa de riesgo'!D13</f>
        <v>Procedimientos y reglamentación</v>
      </c>
      <c r="D13" s="164" t="str">
        <f>'01-Mapa de riesgo'!E13</f>
        <v>Desactualización de los procedimientos y normas internas que rige los servicios de salud que ofrece la Universidad</v>
      </c>
      <c r="E13" s="315"/>
      <c r="F13" s="313"/>
      <c r="G13" s="313"/>
      <c r="H13" s="313"/>
      <c r="I13" s="303"/>
      <c r="J13" s="23" t="str">
        <f>'01-Mapa de riesgo'!Y13:Y15</f>
        <v>REDUCIR</v>
      </c>
      <c r="K13" s="235"/>
      <c r="L13" s="300"/>
      <c r="M13" s="301"/>
      <c r="N13" s="302"/>
      <c r="O13" s="21"/>
      <c r="P13" s="300"/>
      <c r="Q13" s="301"/>
      <c r="R13" s="302"/>
      <c r="S13" s="36"/>
    </row>
    <row r="14" spans="1:19" s="2" customFormat="1" ht="62.45" customHeight="1" x14ac:dyDescent="0.2">
      <c r="A14" s="316"/>
      <c r="B14" s="245"/>
      <c r="C14" s="166" t="str">
        <f>'01-Mapa de riesgo'!D14</f>
        <v>Infraestructura</v>
      </c>
      <c r="D14" s="164" t="str">
        <f>'01-Mapa de riesgo'!E14</f>
        <v>Infraestructura no adecuada para la prestación de los servicios de salud</v>
      </c>
      <c r="E14" s="315"/>
      <c r="F14" s="313"/>
      <c r="G14" s="313"/>
      <c r="H14" s="313"/>
      <c r="I14" s="303"/>
      <c r="J14" s="23">
        <f>'01-Mapa de riesgo'!Y14:Y16</f>
        <v>0</v>
      </c>
      <c r="K14" s="311"/>
      <c r="L14" s="300"/>
      <c r="M14" s="301"/>
      <c r="N14" s="302"/>
      <c r="O14" s="21"/>
      <c r="P14" s="300"/>
      <c r="Q14" s="301"/>
      <c r="R14" s="302"/>
      <c r="S14" s="36"/>
    </row>
    <row r="15" spans="1:19" s="2" customFormat="1" ht="62.45" customHeight="1" x14ac:dyDescent="0.2">
      <c r="A15" s="316">
        <v>3</v>
      </c>
      <c r="B15" s="228" t="str">
        <f>'01-Mapa de riesgo'!B15:B17</f>
        <v>VICERRECTORÍA_DE_RESPONSABILIDAD_SOCIAL_BIENESTAR_UNIVERSITARIO</v>
      </c>
      <c r="C15" s="166" t="str">
        <f>'01-Mapa de riesgo'!D15</f>
        <v>Procedimientos y reglamentación</v>
      </c>
      <c r="D15" s="164" t="str">
        <f>'01-Mapa de riesgo'!E15</f>
        <v xml:space="preserve">Normatividad desactualizada o vacios en la misma, que no permiten tener claridad sobre temas de: recursos, alcances, sanciones y controles </v>
      </c>
      <c r="E15" s="314" t="str">
        <f>'01-Mapa de riesgo'!F15:F17</f>
        <v>Cumplimiento</v>
      </c>
      <c r="F15" s="313" t="str">
        <f>'01-Mapa de riesgo'!G15:G17</f>
        <v>Apoyos socioeconómicos sin cumplimiento de requisitos o con información inconsistente</v>
      </c>
      <c r="G15" s="313" t="str">
        <f>'01-Mapa de riesgo'!H15:H17</f>
        <v>Otorgamiento de apoyos socioeconómicos que no cumplen con los crtierios y normas establecidas</v>
      </c>
      <c r="H15" s="313" t="str">
        <f>'01-Mapa de riesgo'!I15:I17</f>
        <v xml:space="preserve">Mal uso de los recursos por parte de los estudiantes beneficiarios
Asignación inadecuada de los recursos orientados a apoyos socioeconómicos
Perdida de imagen institucional
Reprocesos, desgaste por parte del equipo, tardanza en las respuestas. 
</v>
      </c>
      <c r="I15" s="303" t="str">
        <f>'01-Mapa de riesgo'!V15:V17</f>
        <v>GRAVE</v>
      </c>
      <c r="J15" s="23" t="str">
        <f>'01-Mapa de riesgo'!Y15:Y17</f>
        <v>REDUCIR</v>
      </c>
      <c r="K15" s="234" t="str">
        <f t="shared" si="1"/>
        <v>Debe formularse</v>
      </c>
      <c r="L15" s="300" t="s">
        <v>537</v>
      </c>
      <c r="M15" s="301"/>
      <c r="N15" s="302"/>
      <c r="O15" s="21" t="s">
        <v>538</v>
      </c>
      <c r="P15" s="300" t="s">
        <v>539</v>
      </c>
      <c r="Q15" s="301"/>
      <c r="R15" s="302"/>
      <c r="S15" s="36" t="s">
        <v>540</v>
      </c>
    </row>
    <row r="16" spans="1:19" s="2" customFormat="1" ht="62.45" customHeight="1" x14ac:dyDescent="0.2">
      <c r="A16" s="316"/>
      <c r="B16" s="229"/>
      <c r="C16" s="166" t="str">
        <f>'01-Mapa de riesgo'!D16</f>
        <v>Procesos de Comunicación</v>
      </c>
      <c r="D16" s="164" t="str">
        <f>'01-Mapa de riesgo'!E16</f>
        <v>Falta de articulación entre dependencias para la aplicación de sanciones por mal uso de recursos por parte del beneficiario.</v>
      </c>
      <c r="E16" s="315"/>
      <c r="F16" s="313"/>
      <c r="G16" s="313"/>
      <c r="H16" s="313"/>
      <c r="I16" s="303"/>
      <c r="J16" s="23" t="str">
        <f>'01-Mapa de riesgo'!Y16:Y18</f>
        <v>REDUCIR</v>
      </c>
      <c r="K16" s="235"/>
      <c r="L16" s="300"/>
      <c r="M16" s="301"/>
      <c r="N16" s="302"/>
      <c r="O16" s="21"/>
      <c r="P16" s="300"/>
      <c r="Q16" s="301"/>
      <c r="R16" s="302"/>
      <c r="S16" s="36"/>
    </row>
    <row r="17" spans="1:19" s="2" customFormat="1" ht="62.45" customHeight="1" x14ac:dyDescent="0.2">
      <c r="A17" s="316"/>
      <c r="B17" s="245"/>
      <c r="C17" s="166" t="str">
        <f>'01-Mapa de riesgo'!D17</f>
        <v>Procedimientos y reglamentación</v>
      </c>
      <c r="D17" s="164" t="str">
        <f>'01-Mapa de riesgo'!E17</f>
        <v>Desactualización de los procedimientos</v>
      </c>
      <c r="E17" s="315"/>
      <c r="F17" s="313"/>
      <c r="G17" s="313"/>
      <c r="H17" s="313"/>
      <c r="I17" s="303"/>
      <c r="J17" s="23" t="str">
        <f>'01-Mapa de riesgo'!Y17:Y19</f>
        <v>REDUCIR</v>
      </c>
      <c r="K17" s="311"/>
      <c r="L17" s="300"/>
      <c r="M17" s="301"/>
      <c r="N17" s="302"/>
      <c r="O17" s="21"/>
      <c r="P17" s="300"/>
      <c r="Q17" s="301"/>
      <c r="R17" s="302"/>
      <c r="S17" s="36"/>
    </row>
    <row r="18" spans="1:19" s="2" customFormat="1" ht="62.45" customHeight="1" x14ac:dyDescent="0.2">
      <c r="A18" s="316">
        <v>4</v>
      </c>
      <c r="B18" s="228" t="str">
        <f>'01-Mapa de riesgo'!B18:B20</f>
        <v>VICERRECTORÍA_DE_RESPONSABILIDAD_SOCIAL_BIENESTAR_UNIVERSITARIO</v>
      </c>
      <c r="C18" s="166" t="str">
        <f>'01-Mapa de riesgo'!D18</f>
        <v>Infraestructura</v>
      </c>
      <c r="D18" s="164" t="str">
        <f>'01-Mapa de riesgo'!E18</f>
        <v>Falta de escenarios adecuados para los programas de formación para la vida</v>
      </c>
      <c r="E18" s="314" t="str">
        <f>'01-Mapa de riesgo'!F18:F20</f>
        <v>Operacional</v>
      </c>
      <c r="F18" s="313" t="str">
        <f>'01-Mapa de riesgo'!G18:G20</f>
        <v>Programas de formación para la vida no prestados (deportivos, culturales, desarrollo humano y responsabilidad social)</v>
      </c>
      <c r="G18" s="313" t="str">
        <f>'01-Mapa de riesgo'!H18:H20</f>
        <v>Programas de formación para la vida de la Vicerrectoría de Responsabilidad Social y Bienestar Universitarios no ofrecidos bajo condiciones establecidas ante el aumento de cobertura</v>
      </c>
      <c r="H18" s="313" t="str">
        <f>'01-Mapa de riesgo'!I18:I20</f>
        <v>Perdida de imagen de la Vicerrectoría de Responsabilidad Social y Bienestar Universitario
Baja de cobertura de los programas de formación para la vida
Disminución de la satisfacción de los beneficiarios de los programas de formación para la vida</v>
      </c>
      <c r="I18" s="303" t="str">
        <f>'01-Mapa de riesgo'!V18:V20</f>
        <v>LEVE</v>
      </c>
      <c r="J18" s="23" t="str">
        <f>'01-Mapa de riesgo'!Y18:Y20</f>
        <v>ASUMIR</v>
      </c>
      <c r="K18" s="234" t="str">
        <f t="shared" si="1"/>
        <v>NO</v>
      </c>
      <c r="L18" s="300"/>
      <c r="M18" s="301"/>
      <c r="N18" s="302"/>
      <c r="O18" s="202"/>
      <c r="P18" s="300"/>
      <c r="Q18" s="301"/>
      <c r="R18" s="302"/>
      <c r="S18" s="36"/>
    </row>
    <row r="19" spans="1:19" ht="62.45" customHeight="1" x14ac:dyDescent="0.2">
      <c r="A19" s="316"/>
      <c r="B19" s="229"/>
      <c r="C19" s="166" t="str">
        <f>'01-Mapa de riesgo'!D19</f>
        <v>Talento Humano</v>
      </c>
      <c r="D19" s="164" t="str">
        <f>'01-Mapa de riesgo'!E19</f>
        <v>Talento humano contratado bajo diversas modalidades y tiempos</v>
      </c>
      <c r="E19" s="315"/>
      <c r="F19" s="313"/>
      <c r="G19" s="313"/>
      <c r="H19" s="313"/>
      <c r="I19" s="303"/>
      <c r="J19" s="23">
        <f>'01-Mapa de riesgo'!Y19:Y21</f>
        <v>0</v>
      </c>
      <c r="K19" s="235"/>
      <c r="L19" s="300"/>
      <c r="M19" s="301"/>
      <c r="N19" s="302"/>
      <c r="O19" s="202"/>
      <c r="P19" s="300"/>
      <c r="Q19" s="301"/>
      <c r="R19" s="302"/>
      <c r="S19" s="36"/>
    </row>
    <row r="20" spans="1:19" ht="62.45" customHeight="1" x14ac:dyDescent="0.2">
      <c r="A20" s="316"/>
      <c r="B20" s="245"/>
      <c r="C20" s="166" t="str">
        <f>'01-Mapa de riesgo'!D20</f>
        <v>Recursos Financieros</v>
      </c>
      <c r="D20" s="164" t="str">
        <f>'01-Mapa de riesgo'!E20</f>
        <v>Presupuesto limitado para el desarrollo de los programas de formación para la vida</v>
      </c>
      <c r="E20" s="315"/>
      <c r="F20" s="313"/>
      <c r="G20" s="313"/>
      <c r="H20" s="313"/>
      <c r="I20" s="303"/>
      <c r="J20" s="23">
        <f>'01-Mapa de riesgo'!Y20:Y22</f>
        <v>0</v>
      </c>
      <c r="K20" s="311"/>
      <c r="L20" s="300"/>
      <c r="M20" s="301"/>
      <c r="N20" s="302"/>
      <c r="O20" s="208"/>
      <c r="P20" s="300"/>
      <c r="Q20" s="301"/>
      <c r="R20" s="302"/>
      <c r="S20" s="36"/>
    </row>
    <row r="21" spans="1:19" ht="62.45" customHeight="1" x14ac:dyDescent="0.2">
      <c r="A21" s="316">
        <v>5</v>
      </c>
      <c r="B21" s="228" t="str">
        <f>'01-Mapa de riesgo'!B21:B23</f>
        <v>GESTIÓN_DE_TALENTO_HUMANO</v>
      </c>
      <c r="C21" s="166" t="str">
        <f>'01-Mapa de riesgo'!D21</f>
        <v>Procedimientos y reglamentación</v>
      </c>
      <c r="D21" s="164" t="str">
        <f>'01-Mapa de riesgo'!E21</f>
        <v xml:space="preserve"> No hay claridad en  Estructura organizacional de dependencia padre de algunos procesos  que afectan la información que hay en el sistema </v>
      </c>
      <c r="E21" s="314" t="str">
        <f>'01-Mapa de riesgo'!F21:F23</f>
        <v>Cumplimiento</v>
      </c>
      <c r="F21" s="313" t="str">
        <f>'01-Mapa de riesgo'!G21:G23</f>
        <v>Evaluación de competencias no aplicada a la totalidad de los servidores públicos</v>
      </c>
      <c r="G21" s="313" t="str">
        <f>'01-Mapa de riesgo'!H21:H23</f>
        <v>No aplicar la evaluación de competencias a los funcionarios y colaboradores de acuerdo a la normatividad vigente</v>
      </c>
      <c r="H21" s="313" t="str">
        <f>'01-Mapa de riesgo'!I21:I23</f>
        <v>No se conoce el desempeño comportamental de los colaboradores y funcionarios.
Imcumplimiento de la norma
Implicaciones legales</v>
      </c>
      <c r="I21" s="303" t="str">
        <f>'01-Mapa de riesgo'!V21:V23</f>
        <v>MODERADO</v>
      </c>
      <c r="J21" s="23" t="str">
        <f>'01-Mapa de riesgo'!Y21:Y23</f>
        <v>REDUCIR</v>
      </c>
      <c r="K21" s="234" t="str">
        <f t="shared" si="1"/>
        <v>Si el proceso lo requiere</v>
      </c>
      <c r="L21" s="300" t="s">
        <v>525</v>
      </c>
      <c r="M21" s="301"/>
      <c r="N21" s="302"/>
      <c r="O21" s="208" t="s">
        <v>526</v>
      </c>
      <c r="P21" s="300" t="s">
        <v>525</v>
      </c>
      <c r="Q21" s="301"/>
      <c r="R21" s="302"/>
      <c r="S21" s="36" t="s">
        <v>526</v>
      </c>
    </row>
    <row r="22" spans="1:19" ht="62.45" customHeight="1" x14ac:dyDescent="0.2">
      <c r="A22" s="316"/>
      <c r="B22" s="229"/>
      <c r="C22" s="166" t="str">
        <f>'01-Mapa de riesgo'!D22</f>
        <v>Procedimientos y reglamentación</v>
      </c>
      <c r="D22" s="164" t="str">
        <f>'01-Mapa de riesgo'!E22</f>
        <v xml:space="preserve">Retraso en la evaluación por parte de algunos evaluados y evaluadores 
</v>
      </c>
      <c r="E22" s="315"/>
      <c r="F22" s="313"/>
      <c r="G22" s="313"/>
      <c r="H22" s="313"/>
      <c r="I22" s="303"/>
      <c r="J22" s="23" t="str">
        <f>'01-Mapa de riesgo'!Y22:Y24</f>
        <v>COMPARTIR</v>
      </c>
      <c r="K22" s="235"/>
      <c r="L22" s="300"/>
      <c r="M22" s="301"/>
      <c r="N22" s="302"/>
      <c r="O22" s="208"/>
      <c r="P22" s="300"/>
      <c r="Q22" s="301"/>
      <c r="R22" s="302"/>
      <c r="S22" s="36"/>
    </row>
    <row r="23" spans="1:19" ht="62.45" customHeight="1" x14ac:dyDescent="0.2">
      <c r="A23" s="316"/>
      <c r="B23" s="245"/>
      <c r="C23" s="166">
        <f>'01-Mapa de riesgo'!D23</f>
        <v>0</v>
      </c>
      <c r="D23" s="164">
        <f>'01-Mapa de riesgo'!E23</f>
        <v>0</v>
      </c>
      <c r="E23" s="315"/>
      <c r="F23" s="313"/>
      <c r="G23" s="313"/>
      <c r="H23" s="313"/>
      <c r="I23" s="303"/>
      <c r="J23" s="23" t="str">
        <f>'01-Mapa de riesgo'!Y23:Y25</f>
        <v>REDUCIR</v>
      </c>
      <c r="K23" s="311"/>
      <c r="L23" s="300"/>
      <c r="M23" s="301"/>
      <c r="N23" s="302"/>
      <c r="O23" s="208"/>
      <c r="P23" s="300"/>
      <c r="Q23" s="301"/>
      <c r="R23" s="302"/>
      <c r="S23" s="36"/>
    </row>
    <row r="24" spans="1:19" ht="62.45" customHeight="1" x14ac:dyDescent="0.2">
      <c r="A24" s="316">
        <v>6</v>
      </c>
      <c r="B24" s="228" t="str">
        <f>'01-Mapa de riesgo'!B24:B26</f>
        <v>GESTIÓN_DE_TALENTO_HUMANO</v>
      </c>
      <c r="C24" s="166" t="str">
        <f>'01-Mapa de riesgo'!D24</f>
        <v>Procedimientos y reglamentación</v>
      </c>
      <c r="D24" s="164" t="str">
        <f>'01-Mapa de riesgo'!E24</f>
        <v>Riesgos no valorados e identificados con la metodología de identificación guía técnica colombiana (GTC 45)</v>
      </c>
      <c r="E24" s="315" t="str">
        <f>'01-Mapa de riesgo'!F24:F26</f>
        <v>Cumplimiento</v>
      </c>
      <c r="F24" s="313" t="str">
        <f>'01-Mapa de riesgo'!G24:G26</f>
        <v>No identificacion de los peligros y riesgos ocupacionales en las áreas de la universidad</v>
      </c>
      <c r="G24" s="313" t="str">
        <f>'01-Mapa de riesgo'!H24:H26</f>
        <v>No identificar los peligros y cuantificar los riesgos, significa que existe una gran probabilidad de materializarcen por la ausencia de mecanismos de control.</v>
      </c>
      <c r="H24" s="313" t="str">
        <f>'01-Mapa de riesgo'!I24:I26</f>
        <v>No se formulen mecanismos de control. 
No se intervenga a toda la población de la universidad. 
La acciones formuladas no sean las requeridas.</v>
      </c>
      <c r="I24" s="303" t="str">
        <f>'01-Mapa de riesgo'!V24:V26</f>
        <v>MODERADO</v>
      </c>
      <c r="J24" s="23" t="str">
        <f>'01-Mapa de riesgo'!Y24:Y26</f>
        <v>REDUCIR</v>
      </c>
      <c r="K24" s="234" t="str">
        <f t="shared" si="1"/>
        <v>Si el proceso lo requiere</v>
      </c>
      <c r="L24" s="300" t="s">
        <v>525</v>
      </c>
      <c r="M24" s="301"/>
      <c r="N24" s="302"/>
      <c r="O24" s="208" t="s">
        <v>526</v>
      </c>
      <c r="P24" s="300" t="s">
        <v>525</v>
      </c>
      <c r="Q24" s="301"/>
      <c r="R24" s="302"/>
      <c r="S24" s="208" t="s">
        <v>526</v>
      </c>
    </row>
    <row r="25" spans="1:19" ht="62.45" customHeight="1" x14ac:dyDescent="0.2">
      <c r="A25" s="316"/>
      <c r="B25" s="229"/>
      <c r="C25" s="166" t="str">
        <f>'01-Mapa de riesgo'!D25</f>
        <v>Procedimientos y reglamentación</v>
      </c>
      <c r="D25" s="164" t="str">
        <f>'01-Mapa de riesgo'!E25</f>
        <v>Que no se valoren las áreas o dependencias de la universidad tanto internas como externas</v>
      </c>
      <c r="E25" s="315"/>
      <c r="F25" s="313"/>
      <c r="G25" s="313"/>
      <c r="H25" s="313"/>
      <c r="I25" s="303"/>
      <c r="J25" s="23" t="str">
        <f>'01-Mapa de riesgo'!Y25:Y27</f>
        <v>REDUCIR</v>
      </c>
      <c r="K25" s="235"/>
      <c r="L25" s="300"/>
      <c r="M25" s="301"/>
      <c r="N25" s="302"/>
      <c r="O25" s="208"/>
      <c r="P25" s="300"/>
      <c r="Q25" s="301"/>
      <c r="R25" s="302"/>
      <c r="S25" s="36"/>
    </row>
    <row r="26" spans="1:19" ht="62.45" customHeight="1" thickBot="1" x14ac:dyDescent="0.25">
      <c r="A26" s="333"/>
      <c r="B26" s="245"/>
      <c r="C26" s="166" t="str">
        <f>'01-Mapa de riesgo'!D26</f>
        <v>Procedimientos y reglamentación</v>
      </c>
      <c r="D26" s="165" t="str">
        <f>'01-Mapa de riesgo'!E26</f>
        <v>Deficiencias en la valoración del riesgo. (subestimar las consecuencias)</v>
      </c>
      <c r="E26" s="334"/>
      <c r="F26" s="335"/>
      <c r="G26" s="335"/>
      <c r="H26" s="335"/>
      <c r="I26" s="304"/>
      <c r="J26" s="134" t="str">
        <f>'01-Mapa de riesgo'!Y26:Y28</f>
        <v>REDUCIR</v>
      </c>
      <c r="K26" s="312"/>
      <c r="L26" s="300"/>
      <c r="M26" s="301"/>
      <c r="N26" s="302"/>
      <c r="O26" s="208"/>
      <c r="P26" s="300"/>
      <c r="Q26" s="301"/>
      <c r="R26" s="302"/>
      <c r="S26" s="36"/>
    </row>
    <row r="27" spans="1:19" ht="62.45" hidden="1" customHeight="1" thickBot="1" x14ac:dyDescent="0.25">
      <c r="A27" s="316">
        <v>7</v>
      </c>
      <c r="B27" s="228">
        <f>'01-Mapa de riesgo'!B27:B29</f>
        <v>0</v>
      </c>
      <c r="C27" s="166">
        <f>'01-Mapa de riesgo'!D27</f>
        <v>0</v>
      </c>
      <c r="D27" s="165">
        <f>'01-Mapa de riesgo'!E27</f>
        <v>0</v>
      </c>
      <c r="E27" s="315">
        <f>'01-Mapa de riesgo'!F27:F29</f>
        <v>0</v>
      </c>
      <c r="F27" s="313">
        <f>'01-Mapa de riesgo'!G27:G29</f>
        <v>0</v>
      </c>
      <c r="G27" s="313">
        <f>'01-Mapa de riesgo'!H27:H29</f>
        <v>0</v>
      </c>
      <c r="H27" s="313">
        <f>'01-Mapa de riesgo'!I27:I29</f>
        <v>0</v>
      </c>
      <c r="I27" s="303" t="str">
        <f>'01-Mapa de riesgo'!V27:V29</f>
        <v>LEVE</v>
      </c>
      <c r="J27" s="173">
        <f>'01-Mapa de riesgo'!Y27:Y29</f>
        <v>0</v>
      </c>
      <c r="K27" s="234" t="str">
        <f t="shared" ref="K27" si="2">IF(I27="GRAVE","Debe formularse",IF(I27="MODERADO", "Si el proceso lo requiere","NO"))</f>
        <v>NO</v>
      </c>
      <c r="L27" s="336"/>
      <c r="M27" s="337"/>
      <c r="N27" s="338"/>
      <c r="O27" s="172"/>
      <c r="P27" s="336"/>
      <c r="Q27" s="337"/>
      <c r="R27" s="338"/>
      <c r="S27" s="37"/>
    </row>
    <row r="28" spans="1:19" ht="62.45" hidden="1" customHeight="1" thickBot="1" x14ac:dyDescent="0.25">
      <c r="A28" s="316"/>
      <c r="B28" s="229"/>
      <c r="C28" s="166">
        <f>'01-Mapa de riesgo'!D28</f>
        <v>0</v>
      </c>
      <c r="D28" s="165">
        <f>'01-Mapa de riesgo'!E28</f>
        <v>0</v>
      </c>
      <c r="E28" s="315"/>
      <c r="F28" s="313"/>
      <c r="G28" s="313"/>
      <c r="H28" s="313"/>
      <c r="I28" s="303"/>
      <c r="J28" s="173">
        <f>'01-Mapa de riesgo'!Y28:Y29</f>
        <v>0</v>
      </c>
      <c r="K28" s="235"/>
      <c r="L28" s="336"/>
      <c r="M28" s="337"/>
      <c r="N28" s="338"/>
      <c r="O28" s="172"/>
      <c r="P28" s="336"/>
      <c r="Q28" s="337"/>
      <c r="R28" s="338"/>
      <c r="S28" s="37"/>
    </row>
    <row r="29" spans="1:19" s="17" customFormat="1" ht="62.45" hidden="1" customHeight="1" thickBot="1" x14ac:dyDescent="0.25">
      <c r="A29" s="333"/>
      <c r="B29" s="245"/>
      <c r="C29" s="166">
        <f>'01-Mapa de riesgo'!D29</f>
        <v>0</v>
      </c>
      <c r="D29" s="165">
        <f>'01-Mapa de riesgo'!E29</f>
        <v>0</v>
      </c>
      <c r="E29" s="334"/>
      <c r="F29" s="335"/>
      <c r="G29" s="335"/>
      <c r="H29" s="335"/>
      <c r="I29" s="304"/>
      <c r="J29" s="173">
        <f>'01-Mapa de riesgo'!Y29:Y29</f>
        <v>0</v>
      </c>
      <c r="K29" s="312"/>
      <c r="L29" s="336"/>
      <c r="M29" s="337"/>
      <c r="N29" s="338"/>
      <c r="O29" s="172"/>
      <c r="P29" s="336"/>
      <c r="Q29" s="337"/>
      <c r="R29" s="338"/>
      <c r="S29" s="37"/>
    </row>
  </sheetData>
  <sheetProtection algorithmName="SHA-512" hashValue="qbah1ZZCAHLvA9ickZw4zoMgRwQJWhXsxwt/MWpkRDtYHdlL3UPu7w7Ne4pGWX2Wd/YihCyQjGlpToTb6o43sQ==" saltValue="F+IE5zyiXE/9DcoWp45O/Q==" spinCount="100000" sheet="1" formatRows="0" insertRows="0" deleteRows="0" selectLockedCells="1"/>
  <mergeCells count="116">
    <mergeCell ref="L27:N27"/>
    <mergeCell ref="L28:N28"/>
    <mergeCell ref="L29:N29"/>
    <mergeCell ref="P27:R27"/>
    <mergeCell ref="P28:R28"/>
    <mergeCell ref="P29:R29"/>
    <mergeCell ref="H24:H26"/>
    <mergeCell ref="B27:B29"/>
    <mergeCell ref="A27:A29"/>
    <mergeCell ref="F27:F29"/>
    <mergeCell ref="E27:E29"/>
    <mergeCell ref="H27:H29"/>
    <mergeCell ref="G27:G29"/>
    <mergeCell ref="I27:I29"/>
    <mergeCell ref="K27:K29"/>
    <mergeCell ref="A21:A23"/>
    <mergeCell ref="E21:E23"/>
    <mergeCell ref="F21:F23"/>
    <mergeCell ref="G21:G23"/>
    <mergeCell ref="B18:B20"/>
    <mergeCell ref="B21:B23"/>
    <mergeCell ref="A24:A26"/>
    <mergeCell ref="E24:E26"/>
    <mergeCell ref="F24:F26"/>
    <mergeCell ref="G24:G26"/>
    <mergeCell ref="L20:N20"/>
    <mergeCell ref="L21:N21"/>
    <mergeCell ref="L22:N22"/>
    <mergeCell ref="L23:N23"/>
    <mergeCell ref="L17:N17"/>
    <mergeCell ref="P22:R22"/>
    <mergeCell ref="P23:R23"/>
    <mergeCell ref="L24:N24"/>
    <mergeCell ref="L25:N25"/>
    <mergeCell ref="L19:N19"/>
    <mergeCell ref="P13:R13"/>
    <mergeCell ref="P14:R14"/>
    <mergeCell ref="P15:R15"/>
    <mergeCell ref="P26:R26"/>
    <mergeCell ref="P17:R17"/>
    <mergeCell ref="P18:R18"/>
    <mergeCell ref="P19:R19"/>
    <mergeCell ref="P20:R20"/>
    <mergeCell ref="P21:R21"/>
    <mergeCell ref="P16:R16"/>
    <mergeCell ref="P24:R24"/>
    <mergeCell ref="P25:R25"/>
    <mergeCell ref="S7:S8"/>
    <mergeCell ref="L9:N9"/>
    <mergeCell ref="L10:N10"/>
    <mergeCell ref="L11:N11"/>
    <mergeCell ref="L12:N12"/>
    <mergeCell ref="L13:N13"/>
    <mergeCell ref="L14:N14"/>
    <mergeCell ref="E2:N2"/>
    <mergeCell ref="E3:N3"/>
    <mergeCell ref="E4:N4"/>
    <mergeCell ref="J7:J8"/>
    <mergeCell ref="L7:N8"/>
    <mergeCell ref="A5:E5"/>
    <mergeCell ref="A7:A8"/>
    <mergeCell ref="O7:O8"/>
    <mergeCell ref="I7:I8"/>
    <mergeCell ref="K7:K8"/>
    <mergeCell ref="J5:O5"/>
    <mergeCell ref="G5:I5"/>
    <mergeCell ref="J6:Q6"/>
    <mergeCell ref="A6:I6"/>
    <mergeCell ref="Q5:S5"/>
    <mergeCell ref="B7:H7"/>
    <mergeCell ref="A9:A11"/>
    <mergeCell ref="K12:K14"/>
    <mergeCell ref="K15:K17"/>
    <mergeCell ref="K18:K20"/>
    <mergeCell ref="E9:E11"/>
    <mergeCell ref="F9:F11"/>
    <mergeCell ref="G9:G11"/>
    <mergeCell ref="A12:A14"/>
    <mergeCell ref="E12:E14"/>
    <mergeCell ref="F12:F14"/>
    <mergeCell ref="G12:G14"/>
    <mergeCell ref="A15:A17"/>
    <mergeCell ref="E15:E17"/>
    <mergeCell ref="F15:F17"/>
    <mergeCell ref="G15:G17"/>
    <mergeCell ref="B9:B11"/>
    <mergeCell ref="B12:B14"/>
    <mergeCell ref="B15:B17"/>
    <mergeCell ref="A18:A20"/>
    <mergeCell ref="E18:E20"/>
    <mergeCell ref="F18:F20"/>
    <mergeCell ref="G18:G20"/>
    <mergeCell ref="L15:N15"/>
    <mergeCell ref="L16:N16"/>
    <mergeCell ref="P12:R12"/>
    <mergeCell ref="I24:I26"/>
    <mergeCell ref="L26:N26"/>
    <mergeCell ref="B24:B26"/>
    <mergeCell ref="P7:R8"/>
    <mergeCell ref="K21:K23"/>
    <mergeCell ref="K24:K26"/>
    <mergeCell ref="H18:H20"/>
    <mergeCell ref="I18:I20"/>
    <mergeCell ref="I21:I23"/>
    <mergeCell ref="I12:I14"/>
    <mergeCell ref="I15:I17"/>
    <mergeCell ref="H21:H23"/>
    <mergeCell ref="H12:H14"/>
    <mergeCell ref="I9:I11"/>
    <mergeCell ref="K9:K11"/>
    <mergeCell ref="P9:R9"/>
    <mergeCell ref="P10:R10"/>
    <mergeCell ref="P11:R11"/>
    <mergeCell ref="L18:N18"/>
    <mergeCell ref="H15:H17"/>
    <mergeCell ref="H9:H11"/>
  </mergeCells>
  <phoneticPr fontId="4" type="noConversion"/>
  <conditionalFormatting sqref="I9:I29">
    <cfRule type="cellIs" dxfId="26" priority="22" stopIfTrue="1" operator="equal">
      <formula>"GRAVE"</formula>
    </cfRule>
    <cfRule type="cellIs" dxfId="25" priority="23" stopIfTrue="1" operator="equal">
      <formula>"MODERADO"</formula>
    </cfRule>
    <cfRule type="cellIs" dxfId="24" priority="24" stopIfTrue="1" operator="equal">
      <formula>"LEVE"</formula>
    </cfRule>
  </conditionalFormatting>
  <conditionalFormatting sqref="K9:K29">
    <cfRule type="containsText" dxfId="23" priority="2" operator="containsText" text="Si el proceso lo requiere">
      <formula>NOT(ISERROR(SEARCH("Si el proceso lo requiere",K9)))</formula>
    </cfRule>
    <cfRule type="containsText" dxfId="22" priority="4" operator="containsText" text="Debe formularse">
      <formula>NOT(ISERROR(SEARCH("Debe formularse",K9)))</formula>
    </cfRule>
  </conditionalFormatting>
  <conditionalFormatting sqref="K15:K17">
    <cfRule type="containsText" dxfId="21" priority="3" operator="containsText" text="SI el proceso lo requiere">
      <formula>NOT(ISERROR(SEARCH("SI el proceso lo requiere",K15)))</formula>
    </cfRule>
  </conditionalFormatting>
  <conditionalFormatting sqref="K9:K29">
    <cfRule type="cellIs" dxfId="20" priority="1" operator="equal">
      <formula>"NO"</formula>
    </cfRule>
  </conditionalFormatting>
  <dataValidations xWindow="1495" yWindow="722" count="6">
    <dataValidation type="date" operator="greaterThan" allowBlank="1" showInputMessage="1" showErrorMessage="1" errorTitle="INTRODUZCA FECHA" error="DD/MM/AA" promptTitle="FECHA DE ELABORACIÓN" prompt="Ingrese la fecha en la cual elabora el plan de manejo de riesgos" sqref="R3">
      <formula1>#REF!</formula1>
    </dataValidation>
    <dataValidation allowBlank="1" showInputMessage="1" showErrorMessage="1" promptTitle="TRATAMIENTO DEL RIESGO" prompt="Defina el tratamiento a dar el riesgo" sqref="J9:J29"/>
    <dataValidation allowBlank="1" showInputMessage="1" showErrorMessage="1" promptTitle="CONTINGENCIA" prompt="Defina la accion que debe seguir al momento de materializarse el riesgo, con el fin de que se siga prestando el servicio  o se pueda desarrollar las operaciones con el menor traumatismo posible." sqref="N11:N29 L9:M29"/>
    <dataValidation allowBlank="1" showInputMessage="1" showErrorMessage="1" promptTitle="Responsable Contingencia" prompt="Establezca quien es el responsable que lidera la acción de contingencia." sqref="S9:S10 O27:P29 O9:P19 Q10:Q29 P20:P26"/>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R10:R11"/>
    <dataValidation allowBlank="1" showInputMessage="1" showErrorMessage="1" promptTitle="Responable de recuperación" prompt="Establezca quien es el responsable de liderar la accción de recuperación." sqref="S11"/>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48484"/>
  <sheetViews>
    <sheetView tabSelected="1" topLeftCell="A19" zoomScale="86" zoomScaleNormal="86" workbookViewId="0">
      <selection activeCell="B21" sqref="B21:B23"/>
    </sheetView>
  </sheetViews>
  <sheetFormatPr baseColWidth="10" defaultColWidth="11.42578125" defaultRowHeight="12.75" x14ac:dyDescent="0.2"/>
  <cols>
    <col min="1" max="1" width="5.28515625" style="3" customWidth="1"/>
    <col min="2" max="2" width="25.28515625" style="3" customWidth="1"/>
    <col min="3" max="3" width="12" style="4" customWidth="1"/>
    <col min="4" max="4" width="24.7109375" style="4" customWidth="1"/>
    <col min="5" max="6" width="32.42578125" style="4" customWidth="1"/>
    <col min="7" max="7" width="24.7109375" style="4" customWidth="1"/>
    <col min="8" max="8" width="14.5703125" style="4" customWidth="1"/>
    <col min="9" max="9" width="18" style="3" customWidth="1"/>
    <col min="10" max="11" width="12.42578125" style="3" customWidth="1"/>
    <col min="12" max="12" width="13.42578125" style="3" customWidth="1"/>
    <col min="13" max="14" width="35.7109375" style="3" customWidth="1"/>
    <col min="15" max="15" width="14.42578125" style="3" customWidth="1"/>
    <col min="16" max="16" width="9.7109375" style="3" customWidth="1"/>
    <col min="17" max="17" width="35.7109375" style="3" customWidth="1"/>
    <col min="18" max="18" width="9.28515625" style="3" customWidth="1"/>
    <col min="19" max="19" width="18.7109375" style="3" customWidth="1"/>
    <col min="20" max="20" width="20.28515625" style="3" customWidth="1"/>
    <col min="21" max="21" width="23.42578125" style="3" customWidth="1"/>
    <col min="22" max="22" width="14.140625" style="3" customWidth="1"/>
    <col min="23" max="23" width="22.7109375" style="3" customWidth="1"/>
    <col min="24" max="24" width="18.7109375" style="3" customWidth="1"/>
    <col min="25" max="25" width="23.140625" style="3" customWidth="1"/>
    <col min="26" max="26" width="16.42578125" style="3" customWidth="1"/>
    <col min="27" max="16384" width="11.42578125" style="3"/>
  </cols>
  <sheetData>
    <row r="1" spans="1:28" s="5" customFormat="1" ht="19.5" customHeight="1" x14ac:dyDescent="0.2">
      <c r="A1" s="179"/>
      <c r="B1" s="146"/>
      <c r="C1" s="365"/>
      <c r="D1" s="365"/>
      <c r="E1" s="365"/>
      <c r="F1" s="365"/>
      <c r="G1" s="365"/>
      <c r="H1" s="365"/>
      <c r="I1" s="365"/>
      <c r="J1" s="365"/>
      <c r="K1" s="365"/>
      <c r="L1" s="365"/>
      <c r="M1" s="365"/>
      <c r="N1" s="365"/>
      <c r="O1" s="365"/>
      <c r="P1" s="365"/>
      <c r="Q1" s="365"/>
      <c r="R1" s="365"/>
      <c r="S1" s="365"/>
      <c r="T1" s="365"/>
      <c r="U1" s="365"/>
      <c r="V1" s="365"/>
      <c r="W1" s="365"/>
      <c r="X1" s="365"/>
      <c r="Y1" s="152" t="s">
        <v>9</v>
      </c>
      <c r="Z1" s="180" t="s">
        <v>424</v>
      </c>
    </row>
    <row r="2" spans="1:28" s="5" customFormat="1" ht="18.75" customHeight="1" x14ac:dyDescent="0.2">
      <c r="A2" s="181"/>
      <c r="B2" s="182"/>
      <c r="C2" s="277" t="s">
        <v>59</v>
      </c>
      <c r="D2" s="277"/>
      <c r="E2" s="277"/>
      <c r="F2" s="277"/>
      <c r="G2" s="277"/>
      <c r="H2" s="277"/>
      <c r="I2" s="277"/>
      <c r="J2" s="277"/>
      <c r="K2" s="277"/>
      <c r="L2" s="277"/>
      <c r="M2" s="277"/>
      <c r="N2" s="277"/>
      <c r="O2" s="277"/>
      <c r="P2" s="277"/>
      <c r="Q2" s="277"/>
      <c r="R2" s="277"/>
      <c r="S2" s="277"/>
      <c r="T2" s="277"/>
      <c r="U2" s="277"/>
      <c r="V2" s="277"/>
      <c r="W2" s="277"/>
      <c r="X2" s="277"/>
      <c r="Y2" s="32" t="s">
        <v>10</v>
      </c>
      <c r="Z2" s="183">
        <v>1</v>
      </c>
    </row>
    <row r="3" spans="1:28" s="5" customFormat="1" ht="18.75" customHeight="1" x14ac:dyDescent="0.2">
      <c r="A3" s="181"/>
      <c r="B3" s="182"/>
      <c r="C3" s="277" t="s">
        <v>425</v>
      </c>
      <c r="D3" s="277"/>
      <c r="E3" s="277"/>
      <c r="F3" s="277"/>
      <c r="G3" s="277"/>
      <c r="H3" s="277"/>
      <c r="I3" s="277"/>
      <c r="J3" s="277"/>
      <c r="K3" s="277"/>
      <c r="L3" s="277"/>
      <c r="M3" s="277"/>
      <c r="N3" s="277"/>
      <c r="O3" s="277"/>
      <c r="P3" s="277"/>
      <c r="Q3" s="277"/>
      <c r="R3" s="277"/>
      <c r="S3" s="277"/>
      <c r="T3" s="277"/>
      <c r="U3" s="277"/>
      <c r="V3" s="277"/>
      <c r="W3" s="277"/>
      <c r="X3" s="277"/>
      <c r="Y3" s="32" t="s">
        <v>11</v>
      </c>
      <c r="Z3" s="184" t="s">
        <v>416</v>
      </c>
    </row>
    <row r="4" spans="1:28" s="5" customFormat="1" ht="18.75" customHeight="1" thickBot="1" x14ac:dyDescent="0.25">
      <c r="A4" s="185"/>
      <c r="B4" s="186"/>
      <c r="C4" s="366"/>
      <c r="D4" s="366"/>
      <c r="E4" s="366"/>
      <c r="F4" s="366"/>
      <c r="G4" s="366"/>
      <c r="H4" s="366"/>
      <c r="I4" s="366"/>
      <c r="J4" s="366"/>
      <c r="K4" s="366"/>
      <c r="L4" s="366"/>
      <c r="M4" s="366"/>
      <c r="N4" s="366"/>
      <c r="O4" s="366"/>
      <c r="P4" s="366"/>
      <c r="Q4" s="366"/>
      <c r="R4" s="366"/>
      <c r="S4" s="366"/>
      <c r="T4" s="366"/>
      <c r="U4" s="366"/>
      <c r="V4" s="366"/>
      <c r="W4" s="366"/>
      <c r="X4" s="366"/>
      <c r="Y4" s="187" t="s">
        <v>56</v>
      </c>
      <c r="Z4" s="188" t="s">
        <v>12</v>
      </c>
    </row>
    <row r="5" spans="1:28" s="1" customFormat="1" ht="29.25" customHeight="1" x14ac:dyDescent="0.2">
      <c r="A5" s="189" t="str">
        <f>'[1]01-Mapa de riesgo'!A5:G5</f>
        <v>TIPO DE MAPA</v>
      </c>
      <c r="B5" s="190"/>
      <c r="C5" s="367" t="str">
        <f>'[1]01-Mapa de riesgo'!G5</f>
        <v>PROCESOS</v>
      </c>
      <c r="D5" s="367"/>
      <c r="E5" s="191" t="str">
        <f>'[1]01-Mapa de riesgo'!H5</f>
        <v>PROCESO /OBJETIVO PDI</v>
      </c>
      <c r="F5" s="367" t="str">
        <f>'01-Mapa de riesgo'!I5</f>
        <v>BIENESTAR_INSTITUCIONAL</v>
      </c>
      <c r="G5" s="367"/>
      <c r="H5" s="367"/>
      <c r="I5" s="367"/>
      <c r="J5" s="367"/>
      <c r="K5" s="367"/>
      <c r="L5" s="367"/>
      <c r="M5" s="367"/>
      <c r="N5" s="367"/>
      <c r="O5" s="367"/>
      <c r="P5" s="368" t="s">
        <v>426</v>
      </c>
      <c r="Q5" s="368"/>
      <c r="R5" s="369">
        <f>'[1]01-Mapa de riesgo'!V5</f>
        <v>0</v>
      </c>
      <c r="S5" s="369"/>
      <c r="T5" s="369"/>
      <c r="U5" s="369"/>
      <c r="V5" s="369"/>
      <c r="W5" s="369"/>
      <c r="X5" s="369"/>
      <c r="Y5" s="369"/>
      <c r="Z5" s="369"/>
    </row>
    <row r="6" spans="1:28" s="1" customFormat="1" ht="66" customHeight="1" x14ac:dyDescent="0.2">
      <c r="A6" s="370" t="str">
        <f>'[1]01-Mapa de riesgo'!A6:G6</f>
        <v>OBJETIVO (PROCESO) / ALCANCE OBJETIVO PDI</v>
      </c>
      <c r="B6" s="370"/>
      <c r="C6" s="370"/>
      <c r="D6" s="370"/>
      <c r="E6" s="371" t="str">
        <f>'[1]01-Mapa de riesgo'!H6</f>
        <v>Promover la calidad educativa de la Institución, mediante la administración de los programas de formación que ofrece la universidad en sus diferentes niveles, con el fin de permitir al egresado desempeñarse con idoneidad, ética y compromiso social.</v>
      </c>
      <c r="F6" s="372"/>
      <c r="G6" s="372"/>
      <c r="H6" s="372"/>
      <c r="I6" s="372"/>
      <c r="J6" s="372"/>
      <c r="K6" s="372"/>
      <c r="L6" s="372"/>
      <c r="M6" s="372"/>
      <c r="N6" s="372"/>
      <c r="O6" s="372"/>
      <c r="P6" s="372"/>
      <c r="Q6" s="372"/>
      <c r="R6" s="372"/>
      <c r="S6" s="372"/>
      <c r="T6" s="372"/>
      <c r="U6" s="372"/>
      <c r="V6" s="373"/>
      <c r="W6" s="374" t="s">
        <v>427</v>
      </c>
      <c r="X6" s="374"/>
      <c r="Y6" s="375">
        <v>43616</v>
      </c>
      <c r="Z6" s="376"/>
    </row>
    <row r="7" spans="1:28" s="1" customFormat="1" ht="32.25" customHeight="1" x14ac:dyDescent="0.2">
      <c r="A7" s="377" t="s">
        <v>53</v>
      </c>
      <c r="B7" s="177"/>
      <c r="C7" s="248" t="s">
        <v>69</v>
      </c>
      <c r="D7" s="248"/>
      <c r="E7" s="248"/>
      <c r="F7" s="248"/>
      <c r="G7" s="248"/>
      <c r="H7" s="248" t="s">
        <v>65</v>
      </c>
      <c r="I7" s="248" t="s">
        <v>2</v>
      </c>
      <c r="J7" s="248" t="s">
        <v>428</v>
      </c>
      <c r="K7" s="248" t="s">
        <v>429</v>
      </c>
      <c r="L7" s="248"/>
      <c r="M7" s="248"/>
      <c r="N7" s="248" t="s">
        <v>430</v>
      </c>
      <c r="O7" s="248"/>
      <c r="P7" s="248"/>
      <c r="Q7" s="248"/>
      <c r="R7" s="248"/>
      <c r="S7" s="308" t="s">
        <v>72</v>
      </c>
      <c r="T7" s="309"/>
      <c r="U7" s="309"/>
      <c r="V7" s="309"/>
      <c r="W7" s="309"/>
      <c r="X7" s="309"/>
      <c r="Y7" s="310"/>
      <c r="Z7" s="318" t="s">
        <v>431</v>
      </c>
    </row>
    <row r="8" spans="1:28" s="2" customFormat="1" ht="53.25" customHeight="1" x14ac:dyDescent="0.2">
      <c r="A8" s="271"/>
      <c r="B8" s="176" t="s">
        <v>402</v>
      </c>
      <c r="C8" s="175" t="s">
        <v>63</v>
      </c>
      <c r="D8" s="175" t="s">
        <v>4</v>
      </c>
      <c r="E8" s="175" t="s">
        <v>0</v>
      </c>
      <c r="F8" s="175" t="s">
        <v>54</v>
      </c>
      <c r="G8" s="175" t="s">
        <v>29</v>
      </c>
      <c r="H8" s="249"/>
      <c r="I8" s="249"/>
      <c r="J8" s="378"/>
      <c r="K8" s="175" t="s">
        <v>432</v>
      </c>
      <c r="L8" s="175" t="s">
        <v>433</v>
      </c>
      <c r="M8" s="175" t="s">
        <v>434</v>
      </c>
      <c r="N8" s="174" t="s">
        <v>435</v>
      </c>
      <c r="O8" s="174" t="s">
        <v>436</v>
      </c>
      <c r="P8" s="174" t="s">
        <v>16</v>
      </c>
      <c r="Q8" s="308" t="s">
        <v>437</v>
      </c>
      <c r="R8" s="310"/>
      <c r="S8" s="175" t="s">
        <v>438</v>
      </c>
      <c r="T8" s="175" t="s">
        <v>439</v>
      </c>
      <c r="U8" s="175" t="s">
        <v>440</v>
      </c>
      <c r="V8" s="246" t="s">
        <v>441</v>
      </c>
      <c r="W8" s="247"/>
      <c r="X8" s="175" t="s">
        <v>442</v>
      </c>
      <c r="Y8" s="178" t="s">
        <v>443</v>
      </c>
      <c r="Z8" s="379"/>
    </row>
    <row r="9" spans="1:28" s="2" customFormat="1" ht="78" customHeight="1" x14ac:dyDescent="0.2">
      <c r="A9" s="358">
        <v>1</v>
      </c>
      <c r="B9" s="359" t="str">
        <f>'01-Mapa de riesgo'!B9:B11</f>
        <v>VICERRECTORÍA_ACADÉMICA</v>
      </c>
      <c r="C9" s="355" t="str">
        <f>'01-Mapa de riesgo'!F9:F11</f>
        <v>Financiero</v>
      </c>
      <c r="D9" s="355" t="str">
        <f>'01-Mapa de riesgo'!G9:G11</f>
        <v>Desfinanciación en el desarrollo de propuestas de formación para el bienestar docente</v>
      </c>
      <c r="E9" s="355" t="str">
        <f>'01-Mapa de riesgo'!H9:H11</f>
        <v xml:space="preserve">Disminución de los recursos financieros para el desarrollo de propuesta de formación que aportan al bienestar del docente </v>
      </c>
      <c r="F9" s="192" t="str">
        <f>'01-Mapa de riesgo'!E9</f>
        <v>Disminución del recurso entregado por la vicerrectoría administrativa para desarrollo docente.</v>
      </c>
      <c r="G9" s="355" t="str">
        <f>'01-Mapa de riesgo'!I9:I11</f>
        <v>Insatisfacción del personal docente de la institución.
Bajo rendimiento de los docentes.
Detrimento de la calidad de los programas académicos.</v>
      </c>
      <c r="H9" s="303" t="str">
        <f>'01-Mapa de riesgo'!V9:V11</f>
        <v>LEVE</v>
      </c>
      <c r="I9" s="23" t="str">
        <f>'01-Mapa de riesgo'!Y9:Y11</f>
        <v>ASUMIR</v>
      </c>
      <c r="J9" s="282" t="s">
        <v>528</v>
      </c>
      <c r="K9" s="339" t="str">
        <f>'01-Mapa de riesgo'!W9:W11</f>
        <v>% de disminución de los recursos financieros para el desarrollo de propuesta de formación frente al año inmediatamente anterior</v>
      </c>
      <c r="L9" s="357">
        <v>0</v>
      </c>
      <c r="M9" s="344" t="s">
        <v>527</v>
      </c>
      <c r="N9" s="193" t="str">
        <f>'01-Mapa de riesgo'!R9</f>
        <v>Manejo del presupuesto desde la VicerrectoriaAdministraiva y Financiera</v>
      </c>
      <c r="O9" s="194" t="str">
        <f>'01-Mapa de riesgo'!S9</f>
        <v>Anual</v>
      </c>
      <c r="P9" s="194" t="str">
        <f>'01-Mapa de riesgo'!T9</f>
        <v>Direccion</v>
      </c>
      <c r="Q9" s="345" t="s">
        <v>529</v>
      </c>
      <c r="R9" s="345"/>
      <c r="S9" s="200" t="str">
        <f>'01-Mapa de riesgo'!Y9</f>
        <v>ASUMIR</v>
      </c>
      <c r="T9" s="201">
        <f>'01-Mapa de riesgo'!Z9</f>
        <v>0</v>
      </c>
      <c r="U9" s="200">
        <f>'01-Mapa de riesgo'!AB9</f>
        <v>0</v>
      </c>
      <c r="V9" s="195"/>
      <c r="W9" s="195"/>
      <c r="X9" s="195"/>
      <c r="Y9" s="195"/>
      <c r="Z9" s="346" t="s">
        <v>530</v>
      </c>
    </row>
    <row r="10" spans="1:28" s="2" customFormat="1" ht="72.75" customHeight="1" x14ac:dyDescent="0.2">
      <c r="A10" s="358"/>
      <c r="B10" s="360"/>
      <c r="C10" s="355"/>
      <c r="D10" s="355"/>
      <c r="E10" s="355"/>
      <c r="F10" s="192">
        <f>'01-Mapa de riesgo'!E10</f>
        <v>0</v>
      </c>
      <c r="G10" s="355"/>
      <c r="H10" s="303"/>
      <c r="I10" s="23">
        <f>'01-Mapa de riesgo'!Y10:Y12</f>
        <v>0</v>
      </c>
      <c r="J10" s="282"/>
      <c r="K10" s="340"/>
      <c r="L10" s="343"/>
      <c r="M10" s="344"/>
      <c r="N10" s="193" t="str">
        <f>'01-Mapa de riesgo'!R10</f>
        <v>Distribución efectiva del presupuesto en la Vicerrectoría Académica</v>
      </c>
      <c r="O10" s="194" t="str">
        <f>'01-Mapa de riesgo'!S10</f>
        <v>Anual</v>
      </c>
      <c r="P10" s="194" t="str">
        <f>'01-Mapa de riesgo'!T10</f>
        <v>Direccion</v>
      </c>
      <c r="Q10" s="345" t="s">
        <v>529</v>
      </c>
      <c r="R10" s="345"/>
      <c r="S10" s="200">
        <f>'01-Mapa de riesgo'!Y10</f>
        <v>0</v>
      </c>
      <c r="T10" s="201">
        <f>'01-Mapa de riesgo'!Z10</f>
        <v>0</v>
      </c>
      <c r="U10" s="200">
        <f>'01-Mapa de riesgo'!AB10</f>
        <v>0</v>
      </c>
      <c r="V10" s="195"/>
      <c r="W10" s="195"/>
      <c r="X10" s="195"/>
      <c r="Y10" s="195"/>
      <c r="Z10" s="346"/>
    </row>
    <row r="11" spans="1:28" s="2" customFormat="1" ht="79.5" customHeight="1" x14ac:dyDescent="0.2">
      <c r="A11" s="358"/>
      <c r="B11" s="361"/>
      <c r="C11" s="355"/>
      <c r="D11" s="355"/>
      <c r="E11" s="355"/>
      <c r="F11" s="192">
        <f>'01-Mapa de riesgo'!E11</f>
        <v>0</v>
      </c>
      <c r="G11" s="355"/>
      <c r="H11" s="303"/>
      <c r="I11" s="23">
        <f>'01-Mapa de riesgo'!Y11:Y13</f>
        <v>0</v>
      </c>
      <c r="J11" s="282"/>
      <c r="K11" s="349"/>
      <c r="L11" s="343"/>
      <c r="M11" s="344"/>
      <c r="N11" s="193">
        <f>'01-Mapa de riesgo'!R11</f>
        <v>0</v>
      </c>
      <c r="O11" s="194">
        <f>'01-Mapa de riesgo'!S11</f>
        <v>0</v>
      </c>
      <c r="P11" s="194">
        <f>'01-Mapa de riesgo'!T11</f>
        <v>0</v>
      </c>
      <c r="Q11" s="348"/>
      <c r="R11" s="348"/>
      <c r="S11" s="200">
        <f>'01-Mapa de riesgo'!Y11</f>
        <v>0</v>
      </c>
      <c r="T11" s="201">
        <f>'01-Mapa de riesgo'!Z11</f>
        <v>0</v>
      </c>
      <c r="U11" s="200">
        <f>'01-Mapa de riesgo'!AB11</f>
        <v>0</v>
      </c>
      <c r="V11" s="195"/>
      <c r="W11" s="195"/>
      <c r="X11" s="195"/>
      <c r="Y11" s="195"/>
      <c r="Z11" s="346"/>
    </row>
    <row r="12" spans="1:28" s="2" customFormat="1" ht="143.25" customHeight="1" x14ac:dyDescent="0.2">
      <c r="A12" s="358">
        <v>2</v>
      </c>
      <c r="B12" s="359" t="str">
        <f>'01-Mapa de riesgo'!B12:B14</f>
        <v>VICERRECTORÍA_DE_RESPONSABILIDAD_SOCIAL_BIENESTAR_UNIVERSITARIO</v>
      </c>
      <c r="C12" s="355" t="str">
        <f>'01-Mapa de riesgo'!F12:F14</f>
        <v>Cumplimiento</v>
      </c>
      <c r="D12" s="355" t="str">
        <f>'01-Mapa de riesgo'!G12:G14</f>
        <v>No renovación de habilitación del servicio de salud integral de la UTP</v>
      </c>
      <c r="E12" s="355" t="str">
        <f>'01-Mapa de riesgo'!H12:H14</f>
        <v>La Universidad no es certificada por la Secretaría Departamental de Salud y el Ministerio de Salud para prestar servicios de atencón de baja complejidad: consulta odontológica, psicología, medicina general, prevención en salud bucal, servicio de esterilización, rayos x y salud sexual y reproductiva, entre otros programas.</v>
      </c>
      <c r="F12" s="192" t="str">
        <f>'01-Mapa de riesgo'!E12</f>
        <v>Cambios en los estándares normativos en cuanto a  la habilitación de los servicios de salud.</v>
      </c>
      <c r="G12" s="355" t="str">
        <f>'01-Mapa de riesgo'!I12:I14</f>
        <v>Cierre de los servicios de salud en la institución
Sanciones a la Universidad</v>
      </c>
      <c r="H12" s="303" t="str">
        <f>'01-Mapa de riesgo'!V12:V14</f>
        <v>GRAVE</v>
      </c>
      <c r="I12" s="23" t="str">
        <f>'01-Mapa de riesgo'!Y12:Y14</f>
        <v>REDUCIR</v>
      </c>
      <c r="J12" s="260" t="s">
        <v>531</v>
      </c>
      <c r="K12" s="339" t="str">
        <f>'01-Mapa de riesgo'!W12:W14</f>
        <v>(No. de servicios de salud habilitados / Total de servicios de salud prestados por Vicerrectoria de Responsabilidad Social y Bienestar Universitario) * 100</v>
      </c>
      <c r="L12" s="363">
        <v>0.75</v>
      </c>
      <c r="M12" s="364" t="s">
        <v>532</v>
      </c>
      <c r="N12" s="193" t="str">
        <f>'01-Mapa de riesgo'!R12</f>
        <v>Revisión del cumplimiento de los estándares de habilitación</v>
      </c>
      <c r="O12" s="194" t="str">
        <f>'01-Mapa de riesgo'!S12</f>
        <v>Anual</v>
      </c>
      <c r="P12" s="194" t="str">
        <f>'01-Mapa de riesgo'!T12</f>
        <v>Detectivo</v>
      </c>
      <c r="Q12" s="345" t="s">
        <v>541</v>
      </c>
      <c r="R12" s="345"/>
      <c r="S12" s="200" t="str">
        <f>'01-Mapa de riesgo'!Y12</f>
        <v>REDUCIR</v>
      </c>
      <c r="T12" s="201" t="str">
        <f>'01-Mapa de riesgo'!Z12</f>
        <v>Capacitar al personal involucrado en los servicios de salud  sobre las normas y estandares de habilitación de servicios de salud</v>
      </c>
      <c r="U12" s="200">
        <f>'01-Mapa de riesgo'!AB12</f>
        <v>0</v>
      </c>
      <c r="V12" s="195" t="s">
        <v>445</v>
      </c>
      <c r="W12" s="212" t="s">
        <v>542</v>
      </c>
      <c r="X12" s="195" t="s">
        <v>448</v>
      </c>
      <c r="Y12" s="195" t="s">
        <v>544</v>
      </c>
      <c r="Z12" s="346" t="s">
        <v>545</v>
      </c>
    </row>
    <row r="13" spans="1:28" s="2" customFormat="1" ht="249.75" customHeight="1" x14ac:dyDescent="0.2">
      <c r="A13" s="358"/>
      <c r="B13" s="360"/>
      <c r="C13" s="355"/>
      <c r="D13" s="355"/>
      <c r="E13" s="355"/>
      <c r="F13" s="192" t="str">
        <f>'01-Mapa de riesgo'!E13</f>
        <v>Desactualización de los procedimientos y normas internas que rige los servicios de salud que ofrece la Universidad</v>
      </c>
      <c r="G13" s="355"/>
      <c r="H13" s="303"/>
      <c r="I13" s="23" t="str">
        <f>'01-Mapa de riesgo'!Y13:Y15</f>
        <v>REDUCIR</v>
      </c>
      <c r="J13" s="261"/>
      <c r="K13" s="340"/>
      <c r="L13" s="343"/>
      <c r="M13" s="344"/>
      <c r="N13" s="193">
        <f>'01-Mapa de riesgo'!R13</f>
        <v>0</v>
      </c>
      <c r="O13" s="194">
        <f>'01-Mapa de riesgo'!S13</f>
        <v>0</v>
      </c>
      <c r="P13" s="194">
        <f>'01-Mapa de riesgo'!T13</f>
        <v>0</v>
      </c>
      <c r="Q13" s="345"/>
      <c r="R13" s="345"/>
      <c r="S13" s="200" t="str">
        <f>'01-Mapa de riesgo'!Y13</f>
        <v>REDUCIR</v>
      </c>
      <c r="T13" s="201" t="str">
        <f>'01-Mapa de riesgo'!Z13</f>
        <v>Realizar procesos de auditoria a los servicios de salud que permitan evaluar el grado de cumplimiento de los estandares para la habilitación del servicio de salud</v>
      </c>
      <c r="U13" s="200">
        <f>'01-Mapa de riesgo'!AB13</f>
        <v>0</v>
      </c>
      <c r="V13" s="195" t="s">
        <v>446</v>
      </c>
      <c r="W13" s="212" t="s">
        <v>543</v>
      </c>
      <c r="X13" s="195" t="s">
        <v>449</v>
      </c>
      <c r="Y13" s="195"/>
      <c r="Z13" s="346"/>
      <c r="AB13" s="362"/>
    </row>
    <row r="14" spans="1:28" s="2" customFormat="1" ht="62.45" customHeight="1" x14ac:dyDescent="0.2">
      <c r="A14" s="358"/>
      <c r="B14" s="361"/>
      <c r="C14" s="355"/>
      <c r="D14" s="355"/>
      <c r="E14" s="355"/>
      <c r="F14" s="192" t="str">
        <f>'01-Mapa de riesgo'!E14</f>
        <v>Infraestructura no adecuada para la prestación de los servicios de salud</v>
      </c>
      <c r="G14" s="355"/>
      <c r="H14" s="303"/>
      <c r="I14" s="23">
        <f>'01-Mapa de riesgo'!Y14:Y16</f>
        <v>0</v>
      </c>
      <c r="J14" s="262"/>
      <c r="K14" s="349"/>
      <c r="L14" s="343"/>
      <c r="M14" s="344"/>
      <c r="N14" s="193">
        <f>'01-Mapa de riesgo'!R14</f>
        <v>0</v>
      </c>
      <c r="O14" s="194">
        <f>'01-Mapa de riesgo'!S14</f>
        <v>0</v>
      </c>
      <c r="P14" s="194">
        <f>'01-Mapa de riesgo'!T14</f>
        <v>0</v>
      </c>
      <c r="Q14" s="348"/>
      <c r="R14" s="348"/>
      <c r="S14" s="200">
        <f>'01-Mapa de riesgo'!Y14</f>
        <v>0</v>
      </c>
      <c r="T14" s="201">
        <f>'01-Mapa de riesgo'!Z14</f>
        <v>0</v>
      </c>
      <c r="U14" s="200">
        <f>'01-Mapa de riesgo'!AB14</f>
        <v>0</v>
      </c>
      <c r="V14" s="195"/>
      <c r="W14" s="195"/>
      <c r="X14" s="195"/>
      <c r="Y14" s="195"/>
      <c r="Z14" s="346"/>
      <c r="AB14" s="362"/>
    </row>
    <row r="15" spans="1:28" ht="120.75" customHeight="1" x14ac:dyDescent="0.2">
      <c r="A15" s="351">
        <v>3</v>
      </c>
      <c r="B15" s="285" t="str">
        <f>'01-Mapa de riesgo'!B15:B17</f>
        <v>VICERRECTORÍA_DE_RESPONSABILIDAD_SOCIAL_BIENESTAR_UNIVERSITARIO</v>
      </c>
      <c r="C15" s="355" t="str">
        <f>'01-Mapa de riesgo'!F15:F17</f>
        <v>Cumplimiento</v>
      </c>
      <c r="D15" s="355" t="str">
        <f>'01-Mapa de riesgo'!G15:G17</f>
        <v>Apoyos socioeconómicos sin cumplimiento de requisitos o con información inconsistente</v>
      </c>
      <c r="E15" s="355" t="str">
        <f>'01-Mapa de riesgo'!H15:H17</f>
        <v>Otorgamiento de apoyos socioeconómicos que no cumplen con los crtierios y normas establecidas</v>
      </c>
      <c r="F15" s="192" t="str">
        <f>'01-Mapa de riesgo'!E15</f>
        <v xml:space="preserve">Normatividad desactualizada o vacios en la misma, que no permiten tener claridad sobre temas de: recursos, alcances, sanciones y controles </v>
      </c>
      <c r="G15" s="355" t="str">
        <f>'01-Mapa de riesgo'!I15:I17</f>
        <v xml:space="preserve">Mal uso de los recursos por parte de los estudiantes beneficiarios
Asignación inadecuada de los recursos orientados a apoyos socioeconómicos
Perdida de imagen institucional
Reprocesos, desgaste por parte del equipo, tardanza en las respuestas. 
</v>
      </c>
      <c r="H15" s="303" t="str">
        <f>'01-Mapa de riesgo'!V15:V17</f>
        <v>GRAVE</v>
      </c>
      <c r="I15" s="23" t="str">
        <f>'01-Mapa de riesgo'!Y15:Y17</f>
        <v>REDUCIR</v>
      </c>
      <c r="J15" s="260" t="s">
        <v>531</v>
      </c>
      <c r="K15" s="339" t="str">
        <f>'01-Mapa de riesgo'!W15:W17</f>
        <v xml:space="preserve">Numero de estudiantes que sin cumplir requisitos deben recibir apoyos por sus condiciones de vulnerabilidad/ Total de estudiantes apoyados </v>
      </c>
      <c r="L15" s="357">
        <v>0</v>
      </c>
      <c r="M15" s="344" t="s">
        <v>546</v>
      </c>
      <c r="N15" s="193" t="str">
        <f>'01-Mapa de riesgo'!R15</f>
        <v>Procedimiento: 136-AI-10 - Gestión y administración de Apoyos socio-económicos.</v>
      </c>
      <c r="O15" s="194" t="str">
        <f>'01-Mapa de riesgo'!S15</f>
        <v>Otra</v>
      </c>
      <c r="P15" s="194" t="str">
        <f>'01-Mapa de riesgo'!T15</f>
        <v>Direccion</v>
      </c>
      <c r="Q15" s="345" t="s">
        <v>547</v>
      </c>
      <c r="R15" s="345"/>
      <c r="S15" s="200" t="str">
        <f>'01-Mapa de riesgo'!Y15</f>
        <v>REDUCIR</v>
      </c>
      <c r="T15" s="201" t="str">
        <f>'01-Mapa de riesgo'!Z15</f>
        <v>Presentar propuesta de  actualización de la normatividad asociada a los apoyos socio económicos</v>
      </c>
      <c r="U15" s="200">
        <f>'01-Mapa de riesgo'!AB15</f>
        <v>0</v>
      </c>
      <c r="V15" s="195" t="s">
        <v>446</v>
      </c>
      <c r="W15" s="212" t="s">
        <v>550</v>
      </c>
      <c r="X15" s="195" t="s">
        <v>449</v>
      </c>
      <c r="Y15" s="195"/>
      <c r="Z15" s="346" t="s">
        <v>545</v>
      </c>
    </row>
    <row r="16" spans="1:28" ht="96" customHeight="1" x14ac:dyDescent="0.2">
      <c r="A16" s="352"/>
      <c r="B16" s="286"/>
      <c r="C16" s="355"/>
      <c r="D16" s="355"/>
      <c r="E16" s="355"/>
      <c r="F16" s="192" t="str">
        <f>'01-Mapa de riesgo'!E16</f>
        <v>Falta de articulación entre dependencias para la aplicación de sanciones por mal uso de recursos por parte del beneficiario.</v>
      </c>
      <c r="G16" s="355"/>
      <c r="H16" s="303"/>
      <c r="I16" s="23" t="str">
        <f>'01-Mapa de riesgo'!Y16:Y18</f>
        <v>REDUCIR</v>
      </c>
      <c r="J16" s="261"/>
      <c r="K16" s="340"/>
      <c r="L16" s="343"/>
      <c r="M16" s="344"/>
      <c r="N16" s="193" t="str">
        <f>'01-Mapa de riesgo'!R16</f>
        <v xml:space="preserve">Aplicación de los formatos  que amparan el  proceso de asignación y control  de apoyos socioeconomicos y procesos relacionados. </v>
      </c>
      <c r="O16" s="194" t="str">
        <f>'01-Mapa de riesgo'!S16</f>
        <v>Semestral</v>
      </c>
      <c r="P16" s="194" t="str">
        <f>'01-Mapa de riesgo'!T16</f>
        <v>Preventivo</v>
      </c>
      <c r="Q16" s="345" t="s">
        <v>548</v>
      </c>
      <c r="R16" s="345"/>
      <c r="S16" s="200" t="str">
        <f>'01-Mapa de riesgo'!Y16</f>
        <v>REDUCIR</v>
      </c>
      <c r="T16" s="201" t="str">
        <f>'01-Mapa de riesgo'!Z16</f>
        <v>Campañas de sensibilización sobre el buen uso de los recursos de apoyos socioeconómicos</v>
      </c>
      <c r="U16" s="200">
        <f>'01-Mapa de riesgo'!AB16</f>
        <v>0</v>
      </c>
      <c r="V16" s="195" t="s">
        <v>446</v>
      </c>
      <c r="W16" s="212" t="s">
        <v>551</v>
      </c>
      <c r="X16" s="195" t="s">
        <v>449</v>
      </c>
      <c r="Y16" s="195"/>
      <c r="Z16" s="346"/>
    </row>
    <row r="17" spans="1:26" ht="160.5" customHeight="1" x14ac:dyDescent="0.2">
      <c r="A17" s="352"/>
      <c r="B17" s="287"/>
      <c r="C17" s="355"/>
      <c r="D17" s="355"/>
      <c r="E17" s="355"/>
      <c r="F17" s="192" t="str">
        <f>'01-Mapa de riesgo'!E17</f>
        <v>Desactualización de los procedimientos</v>
      </c>
      <c r="G17" s="355"/>
      <c r="H17" s="303"/>
      <c r="I17" s="23" t="str">
        <f>'01-Mapa de riesgo'!Y17:Y19</f>
        <v>REDUCIR</v>
      </c>
      <c r="J17" s="262"/>
      <c r="K17" s="349"/>
      <c r="L17" s="343"/>
      <c r="M17" s="344"/>
      <c r="N17" s="193" t="str">
        <f>'01-Mapa de riesgo'!R17</f>
        <v>Aplicación de protocolos frente a incumplimientos en el uso de los apoyos por parte de los estudiantes</v>
      </c>
      <c r="O17" s="194" t="str">
        <f>'01-Mapa de riesgo'!S17</f>
        <v>Otra</v>
      </c>
      <c r="P17" s="194" t="str">
        <f>'01-Mapa de riesgo'!T17</f>
        <v>Correctivo</v>
      </c>
      <c r="Q17" s="345" t="s">
        <v>549</v>
      </c>
      <c r="R17" s="345"/>
      <c r="S17" s="200" t="str">
        <f>'01-Mapa de riesgo'!Y17</f>
        <v>REDUCIR</v>
      </c>
      <c r="T17" s="201" t="str">
        <f>'01-Mapa de riesgo'!Z17</f>
        <v>Actualización de procedimientos y protocolos respecto a los apoyos socicioeconómicos</v>
      </c>
      <c r="U17" s="200">
        <f>'01-Mapa de riesgo'!AB17</f>
        <v>0</v>
      </c>
      <c r="V17" s="195" t="s">
        <v>446</v>
      </c>
      <c r="W17" s="212" t="s">
        <v>552</v>
      </c>
      <c r="X17" s="195" t="s">
        <v>449</v>
      </c>
      <c r="Y17" s="195"/>
      <c r="Z17" s="346"/>
    </row>
    <row r="18" spans="1:26" ht="62.45" customHeight="1" x14ac:dyDescent="0.2">
      <c r="A18" s="351">
        <v>4</v>
      </c>
      <c r="B18" s="285" t="str">
        <f>'01-Mapa de riesgo'!B18:B20</f>
        <v>VICERRECTORÍA_DE_RESPONSABILIDAD_SOCIAL_BIENESTAR_UNIVERSITARIO</v>
      </c>
      <c r="C18" s="355" t="str">
        <f>'01-Mapa de riesgo'!F18:F20</f>
        <v>Operacional</v>
      </c>
      <c r="D18" s="355" t="str">
        <f>'01-Mapa de riesgo'!G18:G20</f>
        <v>Programas de formación para la vida no prestados (deportivos, culturales, desarrollo humano y responsabilidad social)</v>
      </c>
      <c r="E18" s="355" t="str">
        <f>'01-Mapa de riesgo'!H18:H20</f>
        <v>Programas de formación para la vida de la Vicerrectoría de Responsabilidad Social y Bienestar Universitarios no ofrecidos bajo condiciones establecidas ante el aumento de cobertura</v>
      </c>
      <c r="F18" s="192" t="str">
        <f>'01-Mapa de riesgo'!E18</f>
        <v>Falta de escenarios adecuados para los programas de formación para la vida</v>
      </c>
      <c r="G18" s="355" t="str">
        <f>'01-Mapa de riesgo'!I18:I20</f>
        <v>Perdida de imagen de la Vicerrectoría de Responsabilidad Social y Bienestar Universitario
Baja de cobertura de los programas de formación para la vida
Disminución de la satisfacción de los beneficiarios de los programas de formación para la vida</v>
      </c>
      <c r="H18" s="303" t="str">
        <f>'01-Mapa de riesgo'!V18:V20</f>
        <v>LEVE</v>
      </c>
      <c r="I18" s="23" t="str">
        <f>'01-Mapa de riesgo'!Y18:Y20</f>
        <v>ASUMIR</v>
      </c>
      <c r="J18" s="260" t="s">
        <v>528</v>
      </c>
      <c r="K18" s="339" t="str">
        <f>'01-Mapa de riesgo'!W18:W20</f>
        <v xml:space="preserve">Porcentaje de avance de los componentes del preyecto: formación para la vida </v>
      </c>
      <c r="L18" s="357">
        <v>23.5</v>
      </c>
      <c r="M18" s="344" t="s">
        <v>553</v>
      </c>
      <c r="N18" s="193" t="str">
        <f>'01-Mapa de riesgo'!R18</f>
        <v>Ejecución de presupuesto de la Vicerrectoría de Responsabilidad Social y Bienestar Universitario asignado para los programas de formación para la vida</v>
      </c>
      <c r="O18" s="194" t="str">
        <f>'01-Mapa de riesgo'!S18</f>
        <v>Anual</v>
      </c>
      <c r="P18" s="194" t="str">
        <f>'01-Mapa de riesgo'!T18</f>
        <v>Direccion</v>
      </c>
      <c r="Q18" s="345" t="s">
        <v>554</v>
      </c>
      <c r="R18" s="345"/>
      <c r="S18" s="200" t="str">
        <f>'01-Mapa de riesgo'!Y18</f>
        <v>ASUMIR</v>
      </c>
      <c r="T18" s="201">
        <f>'01-Mapa de riesgo'!Z18</f>
        <v>0</v>
      </c>
      <c r="U18" s="200">
        <f>'01-Mapa de riesgo'!AB18</f>
        <v>0</v>
      </c>
      <c r="V18" s="195"/>
      <c r="W18" s="195"/>
      <c r="X18" s="195"/>
      <c r="Y18" s="195"/>
      <c r="Z18" s="346" t="s">
        <v>545</v>
      </c>
    </row>
    <row r="19" spans="1:26" ht="62.45" customHeight="1" x14ac:dyDescent="0.2">
      <c r="A19" s="352"/>
      <c r="B19" s="286"/>
      <c r="C19" s="355"/>
      <c r="D19" s="355"/>
      <c r="E19" s="355"/>
      <c r="F19" s="192" t="str">
        <f>'01-Mapa de riesgo'!E19</f>
        <v>Talento humano contratado bajo diversas modalidades y tiempos</v>
      </c>
      <c r="G19" s="355"/>
      <c r="H19" s="303"/>
      <c r="I19" s="23">
        <f>'01-Mapa de riesgo'!Y19:Y21</f>
        <v>0</v>
      </c>
      <c r="J19" s="261"/>
      <c r="K19" s="340"/>
      <c r="L19" s="343"/>
      <c r="M19" s="344"/>
      <c r="N19" s="193" t="str">
        <f>'01-Mapa de riesgo'!R19</f>
        <v>Indicadores del PDI, Objetivo Bienestar Institucional</v>
      </c>
      <c r="O19" s="194" t="str">
        <f>'01-Mapa de riesgo'!S19</f>
        <v>Mensual</v>
      </c>
      <c r="P19" s="194" t="str">
        <f>'01-Mapa de riesgo'!T19</f>
        <v>Preventivo</v>
      </c>
      <c r="Q19" s="345" t="s">
        <v>555</v>
      </c>
      <c r="R19" s="345"/>
      <c r="S19" s="200">
        <f>'01-Mapa de riesgo'!Y19</f>
        <v>0</v>
      </c>
      <c r="T19" s="201">
        <f>'01-Mapa de riesgo'!Z19</f>
        <v>0</v>
      </c>
      <c r="U19" s="200">
        <f>'01-Mapa de riesgo'!AB19</f>
        <v>0</v>
      </c>
      <c r="V19" s="195"/>
      <c r="W19" s="195"/>
      <c r="X19" s="195"/>
      <c r="Y19" s="195"/>
      <c r="Z19" s="346"/>
    </row>
    <row r="20" spans="1:26" ht="62.45" customHeight="1" x14ac:dyDescent="0.2">
      <c r="A20" s="352"/>
      <c r="B20" s="287"/>
      <c r="C20" s="355"/>
      <c r="D20" s="355"/>
      <c r="E20" s="355"/>
      <c r="F20" s="192" t="str">
        <f>'01-Mapa de riesgo'!E20</f>
        <v>Presupuesto limitado para el desarrollo de los programas de formación para la vida</v>
      </c>
      <c r="G20" s="355"/>
      <c r="H20" s="303"/>
      <c r="I20" s="23">
        <f>'01-Mapa de riesgo'!Y20:Y22</f>
        <v>0</v>
      </c>
      <c r="J20" s="262"/>
      <c r="K20" s="349"/>
      <c r="L20" s="343"/>
      <c r="M20" s="344"/>
      <c r="N20" s="193">
        <f>'01-Mapa de riesgo'!R20</f>
        <v>0</v>
      </c>
      <c r="O20" s="194">
        <f>'01-Mapa de riesgo'!S20</f>
        <v>0</v>
      </c>
      <c r="P20" s="194">
        <f>'01-Mapa de riesgo'!T20</f>
        <v>0</v>
      </c>
      <c r="Q20" s="348"/>
      <c r="R20" s="348"/>
      <c r="S20" s="200">
        <f>'01-Mapa de riesgo'!Y20</f>
        <v>0</v>
      </c>
      <c r="T20" s="201">
        <f>'01-Mapa de riesgo'!Z20</f>
        <v>0</v>
      </c>
      <c r="U20" s="200">
        <f>'01-Mapa de riesgo'!AB20</f>
        <v>0</v>
      </c>
      <c r="V20" s="195"/>
      <c r="W20" s="195"/>
      <c r="X20" s="195"/>
      <c r="Y20" s="195"/>
      <c r="Z20" s="346"/>
    </row>
    <row r="21" spans="1:26" ht="62.45" customHeight="1" x14ac:dyDescent="0.2">
      <c r="A21" s="351">
        <v>5</v>
      </c>
      <c r="B21" s="285" t="str">
        <f>'01-Mapa de riesgo'!B21:B23</f>
        <v>GESTIÓN_DE_TALENTO_HUMANO</v>
      </c>
      <c r="C21" s="355" t="str">
        <f>'01-Mapa de riesgo'!F21:F23</f>
        <v>Cumplimiento</v>
      </c>
      <c r="D21" s="355" t="str">
        <f>'01-Mapa de riesgo'!G21:G23</f>
        <v>Evaluación de competencias no aplicada a la totalidad de los servidores públicos</v>
      </c>
      <c r="E21" s="355" t="str">
        <f>'01-Mapa de riesgo'!H21:H23</f>
        <v>No aplicar la evaluación de competencias a los funcionarios y colaboradores de acuerdo a la normatividad vigente</v>
      </c>
      <c r="F21" s="192" t="str">
        <f>'01-Mapa de riesgo'!E21</f>
        <v xml:space="preserve"> No hay claridad en  Estructura organizacional de dependencia padre de algunos procesos  que afectan la información que hay en el sistema </v>
      </c>
      <c r="G21" s="355" t="str">
        <f>'01-Mapa de riesgo'!I21:I23</f>
        <v>No se conoce el desempeño comportamental de los colaboradores y funcionarios.
Imcumplimiento de la norma
Implicaciones legales</v>
      </c>
      <c r="H21" s="303" t="str">
        <f>'01-Mapa de riesgo'!V21:V23</f>
        <v>MODERADO</v>
      </c>
      <c r="I21" s="23" t="str">
        <f>'01-Mapa de riesgo'!Y21:Y23</f>
        <v>REDUCIR</v>
      </c>
      <c r="J21" s="260"/>
      <c r="K21" s="339" t="str">
        <f>'01-Mapa de riesgo'!W21:W23</f>
        <v>Número de casos detectados de personal administrativo sin evaluación</v>
      </c>
      <c r="L21" s="343"/>
      <c r="M21" s="350" t="s">
        <v>556</v>
      </c>
      <c r="N21" s="193" t="str">
        <f>'01-Mapa de riesgo'!R21</f>
        <v>Listado personal administrativo a evaluar</v>
      </c>
      <c r="O21" s="194" t="str">
        <f>'01-Mapa de riesgo'!S21</f>
        <v>Anual</v>
      </c>
      <c r="P21" s="194" t="str">
        <f>'01-Mapa de riesgo'!T21</f>
        <v>Preventivo</v>
      </c>
      <c r="Q21" s="348"/>
      <c r="R21" s="348"/>
      <c r="S21" s="200" t="str">
        <f>'01-Mapa de riesgo'!Y21</f>
        <v>REDUCIR</v>
      </c>
      <c r="T21" s="201" t="str">
        <f>'01-Mapa de riesgo'!Z21</f>
        <v>Verificar listado de  personal administrativo a evaluar, teniendo en cuenta las consideraciones</v>
      </c>
      <c r="U21" s="200">
        <f>'01-Mapa de riesgo'!AB21</f>
        <v>0</v>
      </c>
      <c r="V21" s="195"/>
      <c r="W21" s="195"/>
      <c r="X21" s="195"/>
      <c r="Y21" s="195"/>
      <c r="Z21" s="346" t="s">
        <v>545</v>
      </c>
    </row>
    <row r="22" spans="1:26" ht="62.45" customHeight="1" x14ac:dyDescent="0.2">
      <c r="A22" s="352"/>
      <c r="B22" s="286"/>
      <c r="C22" s="355"/>
      <c r="D22" s="355"/>
      <c r="E22" s="355"/>
      <c r="F22" s="192" t="str">
        <f>'01-Mapa de riesgo'!E22</f>
        <v xml:space="preserve">Retraso en la evaluación por parte de algunos evaluados y evaluadores 
</v>
      </c>
      <c r="G22" s="355"/>
      <c r="H22" s="303"/>
      <c r="I22" s="23" t="str">
        <f>'01-Mapa de riesgo'!Y22:Y24</f>
        <v>COMPARTIR</v>
      </c>
      <c r="J22" s="261"/>
      <c r="K22" s="340"/>
      <c r="L22" s="343"/>
      <c r="M22" s="350"/>
      <c r="N22" s="193" t="str">
        <f>'01-Mapa de riesgo'!R22</f>
        <v>Comunicaciones oficiales para evaluar al personal</v>
      </c>
      <c r="O22" s="194" t="str">
        <f>'01-Mapa de riesgo'!S22</f>
        <v>Anual</v>
      </c>
      <c r="P22" s="194" t="str">
        <f>'01-Mapa de riesgo'!T22</f>
        <v>Preventivo</v>
      </c>
      <c r="Q22" s="348"/>
      <c r="R22" s="348"/>
      <c r="S22" s="200" t="str">
        <f>'01-Mapa de riesgo'!Y22</f>
        <v>COMPARTIR</v>
      </c>
      <c r="T22" s="201" t="str">
        <f>'01-Mapa de riesgo'!Z22</f>
        <v xml:space="preserve">Ajustar la información en el aplicativo de acuerdo a listados verificados </v>
      </c>
      <c r="U22" s="200" t="str">
        <f>'01-Mapa de riesgo'!AB22</f>
        <v>Soporte técnico -Gestión de Tecnologías y Sistemas de Información</v>
      </c>
      <c r="V22" s="195"/>
      <c r="W22" s="195"/>
      <c r="X22" s="195"/>
      <c r="Y22" s="195"/>
      <c r="Z22" s="346"/>
    </row>
    <row r="23" spans="1:26" ht="62.45" customHeight="1" x14ac:dyDescent="0.2">
      <c r="A23" s="352"/>
      <c r="B23" s="287"/>
      <c r="C23" s="355"/>
      <c r="D23" s="355"/>
      <c r="E23" s="355"/>
      <c r="F23" s="192">
        <f>'01-Mapa de riesgo'!E23</f>
        <v>0</v>
      </c>
      <c r="G23" s="355"/>
      <c r="H23" s="303"/>
      <c r="I23" s="23" t="str">
        <f>'01-Mapa de riesgo'!Y23:Y25</f>
        <v>REDUCIR</v>
      </c>
      <c r="J23" s="262"/>
      <c r="K23" s="349"/>
      <c r="L23" s="343"/>
      <c r="M23" s="350"/>
      <c r="N23" s="193" t="str">
        <f>'01-Mapa de riesgo'!R23</f>
        <v xml:space="preserve">Socialización del proceso de Evaluación de Competencias </v>
      </c>
      <c r="O23" s="194" t="str">
        <f>'01-Mapa de riesgo'!S23</f>
        <v>Otra</v>
      </c>
      <c r="P23" s="194" t="str">
        <f>'01-Mapa de riesgo'!T23</f>
        <v>Preventivo</v>
      </c>
      <c r="Q23" s="348"/>
      <c r="R23" s="348"/>
      <c r="S23" s="200" t="str">
        <f>'01-Mapa de riesgo'!Y23</f>
        <v>REDUCIR</v>
      </c>
      <c r="T23" s="201" t="str">
        <f>'01-Mapa de riesgo'!Z23</f>
        <v xml:space="preserve">Realizar seguimiento en  cada fase de la evalución </v>
      </c>
      <c r="U23" s="200">
        <f>'01-Mapa de riesgo'!AB23</f>
        <v>0</v>
      </c>
      <c r="V23" s="195"/>
      <c r="W23" s="195"/>
      <c r="X23" s="195"/>
      <c r="Y23" s="195"/>
      <c r="Z23" s="346"/>
    </row>
    <row r="24" spans="1:26" ht="97.5" customHeight="1" x14ac:dyDescent="0.2">
      <c r="A24" s="351">
        <v>6</v>
      </c>
      <c r="B24" s="285" t="str">
        <f>'01-Mapa de riesgo'!B24:B26</f>
        <v>GESTIÓN_DE_TALENTO_HUMANO</v>
      </c>
      <c r="C24" s="355" t="str">
        <f>'01-Mapa de riesgo'!F24:F26</f>
        <v>Cumplimiento</v>
      </c>
      <c r="D24" s="355" t="str">
        <f>'01-Mapa de riesgo'!G24:G26</f>
        <v>No identificacion de los peligros y riesgos ocupacionales en las áreas de la universidad</v>
      </c>
      <c r="E24" s="355" t="str">
        <f>'01-Mapa de riesgo'!H24:H26</f>
        <v>No identificar los peligros y cuantificar los riesgos, significa que existe una gran probabilidad de materializarcen por la ausencia de mecanismos de control.</v>
      </c>
      <c r="F24" s="192" t="str">
        <f>'01-Mapa de riesgo'!E24</f>
        <v>Riesgos no valorados e identificados con la metodología de identificación guía técnica colombiana (GTC 45)</v>
      </c>
      <c r="G24" s="355" t="str">
        <f>'01-Mapa de riesgo'!I24:I26</f>
        <v>No se formulen mecanismos de control. 
No se intervenga a toda la población de la universidad. 
La acciones formuladas no sean las requeridas.</v>
      </c>
      <c r="H24" s="303" t="str">
        <f>'01-Mapa de riesgo'!V24:V26</f>
        <v>MODERADO</v>
      </c>
      <c r="I24" s="23" t="str">
        <f>'01-Mapa de riesgo'!Y24:Y26</f>
        <v>REDUCIR</v>
      </c>
      <c r="J24" s="260" t="s">
        <v>528</v>
      </c>
      <c r="K24" s="339" t="str">
        <f>'01-Mapa de riesgo'!W24:W26</f>
        <v>Numero de factores de peligros identificados y valorados/ sobre mecanismos de control propuestos</v>
      </c>
      <c r="L24" s="342">
        <v>0.35</v>
      </c>
      <c r="M24" s="344" t="s">
        <v>557</v>
      </c>
      <c r="N24" s="193" t="str">
        <f>'01-Mapa de riesgo'!R24</f>
        <v>Metodología definida (procedimiento escrito)</v>
      </c>
      <c r="O24" s="194" t="str">
        <f>'01-Mapa de riesgo'!S24</f>
        <v>Anual</v>
      </c>
      <c r="P24" s="194" t="str">
        <f>'01-Mapa de riesgo'!T24</f>
        <v>Preventivo</v>
      </c>
      <c r="Q24" s="345" t="s">
        <v>558</v>
      </c>
      <c r="R24" s="345"/>
      <c r="S24" s="200" t="str">
        <f>'01-Mapa de riesgo'!Y24</f>
        <v>REDUCIR</v>
      </c>
      <c r="T24" s="201" t="str">
        <f>'01-Mapa de riesgo'!Z24</f>
        <v xml:space="preserve">Uso de herramienta virtual de la ARL </v>
      </c>
      <c r="U24" s="200">
        <f>'01-Mapa de riesgo'!AB24</f>
        <v>0</v>
      </c>
      <c r="V24" s="195" t="s">
        <v>446</v>
      </c>
      <c r="W24" s="212" t="s">
        <v>561</v>
      </c>
      <c r="X24" s="195" t="s">
        <v>449</v>
      </c>
      <c r="Y24" s="195"/>
      <c r="Z24" s="346" t="s">
        <v>545</v>
      </c>
    </row>
    <row r="25" spans="1:26" ht="117.75" customHeight="1" x14ac:dyDescent="0.2">
      <c r="A25" s="352"/>
      <c r="B25" s="286"/>
      <c r="C25" s="355"/>
      <c r="D25" s="355"/>
      <c r="E25" s="355"/>
      <c r="F25" s="192" t="str">
        <f>'01-Mapa de riesgo'!E25</f>
        <v>Que no se valoren las áreas o dependencias de la universidad tanto internas como externas</v>
      </c>
      <c r="G25" s="355"/>
      <c r="H25" s="303"/>
      <c r="I25" s="23" t="str">
        <f>'01-Mapa de riesgo'!Y25:Y27</f>
        <v>REDUCIR</v>
      </c>
      <c r="J25" s="261"/>
      <c r="K25" s="340"/>
      <c r="L25" s="343"/>
      <c r="M25" s="344"/>
      <c r="N25" s="193" t="str">
        <f>'01-Mapa de riesgo'!R25</f>
        <v xml:space="preserve">Inventario de áreas internas y externas de la universidad </v>
      </c>
      <c r="O25" s="194" t="str">
        <f>'01-Mapa de riesgo'!S25</f>
        <v>Anual</v>
      </c>
      <c r="P25" s="194" t="str">
        <f>'01-Mapa de riesgo'!T25</f>
        <v>Preventivo</v>
      </c>
      <c r="Q25" s="345" t="s">
        <v>559</v>
      </c>
      <c r="R25" s="345"/>
      <c r="S25" s="200" t="str">
        <f>'01-Mapa de riesgo'!Y25</f>
        <v>REDUCIR</v>
      </c>
      <c r="T25" s="201" t="str">
        <f>'01-Mapa de riesgo'!Z25</f>
        <v>Programación y visitas a todas las áreas</v>
      </c>
      <c r="U25" s="200">
        <f>'01-Mapa de riesgo'!AB25</f>
        <v>0</v>
      </c>
      <c r="V25" s="195" t="s">
        <v>446</v>
      </c>
      <c r="W25" s="212" t="s">
        <v>562</v>
      </c>
      <c r="X25" s="195" t="s">
        <v>449</v>
      </c>
      <c r="Y25" s="195"/>
      <c r="Z25" s="346"/>
    </row>
    <row r="26" spans="1:26" ht="109.5" customHeight="1" thickBot="1" x14ac:dyDescent="0.25">
      <c r="A26" s="353"/>
      <c r="B26" s="354"/>
      <c r="C26" s="356"/>
      <c r="D26" s="356"/>
      <c r="E26" s="356"/>
      <c r="F26" s="215" t="str">
        <f>'01-Mapa de riesgo'!E26</f>
        <v>Deficiencias en la valoración del riesgo. (subestimar las consecuencias)</v>
      </c>
      <c r="G26" s="356"/>
      <c r="H26" s="304"/>
      <c r="I26" s="210" t="str">
        <f>'01-Mapa de riesgo'!Y26:Y28</f>
        <v>REDUCIR</v>
      </c>
      <c r="J26" s="295"/>
      <c r="K26" s="341"/>
      <c r="L26" s="343"/>
      <c r="M26" s="344"/>
      <c r="N26" s="222" t="str">
        <f>'01-Mapa de riesgo'!R26</f>
        <v>Revision por parte de integrantes del equipo SST y comision del COPASST</v>
      </c>
      <c r="O26" s="223" t="str">
        <f>'01-Mapa de riesgo'!S26</f>
        <v>Anual</v>
      </c>
      <c r="P26" s="223" t="str">
        <f>'01-Mapa de riesgo'!T26</f>
        <v>Preventivo</v>
      </c>
      <c r="Q26" s="345" t="s">
        <v>560</v>
      </c>
      <c r="R26" s="345"/>
      <c r="S26" s="224" t="str">
        <f>'01-Mapa de riesgo'!Y26</f>
        <v>REDUCIR</v>
      </c>
      <c r="T26" s="225" t="str">
        <f>'01-Mapa de riesgo'!Z26</f>
        <v>Revisiones periódicas a las matrices construidas y seguimiento al plan de trabajo</v>
      </c>
      <c r="U26" s="224">
        <f>'01-Mapa de riesgo'!AB26</f>
        <v>0</v>
      </c>
      <c r="V26" s="226" t="s">
        <v>445</v>
      </c>
      <c r="W26" s="212" t="s">
        <v>563</v>
      </c>
      <c r="X26" s="226" t="s">
        <v>448</v>
      </c>
      <c r="Y26" s="211" t="s">
        <v>564</v>
      </c>
      <c r="Z26" s="347"/>
    </row>
    <row r="27" spans="1:26" ht="65.099999999999994" hidden="1" customHeight="1" thickBot="1" x14ac:dyDescent="0.25">
      <c r="A27" s="351">
        <v>7</v>
      </c>
      <c r="B27" s="286">
        <f>'01-Mapa de riesgo'!B27:B29</f>
        <v>0</v>
      </c>
      <c r="C27" s="349">
        <f>'01-Mapa de riesgo'!F27:F29</f>
        <v>0</v>
      </c>
      <c r="D27" s="349">
        <f>'01-Mapa de riesgo'!F27:F29</f>
        <v>0</v>
      </c>
      <c r="E27" s="349">
        <f>'01-Mapa de riesgo'!H27:H29</f>
        <v>0</v>
      </c>
      <c r="F27" s="213">
        <f>'01-Mapa de riesgo'!E27</f>
        <v>0</v>
      </c>
      <c r="G27" s="349">
        <f>'01-Mapa de riesgo'!I27:I29</f>
        <v>0</v>
      </c>
      <c r="H27" s="382" t="str">
        <f>'01-Mapa de riesgo'!V27:V29</f>
        <v>LEVE</v>
      </c>
      <c r="I27" s="214">
        <f>'01-Mapa de riesgo'!Y27:Y29</f>
        <v>0</v>
      </c>
      <c r="J27" s="261"/>
      <c r="K27" s="380">
        <f>'01-Mapa de riesgo'!W27:W29</f>
        <v>0</v>
      </c>
      <c r="L27" s="357"/>
      <c r="M27" s="364"/>
      <c r="N27" s="216">
        <f>'01-Mapa de riesgo'!R27</f>
        <v>0</v>
      </c>
      <c r="O27" s="217">
        <f>'01-Mapa de riesgo'!S27</f>
        <v>0</v>
      </c>
      <c r="P27" s="217">
        <f>'01-Mapa de riesgo'!T27</f>
        <v>0</v>
      </c>
      <c r="Q27" s="385"/>
      <c r="R27" s="385"/>
      <c r="S27" s="218">
        <f>'01-Mapa de riesgo'!Y27</f>
        <v>0</v>
      </c>
      <c r="T27" s="219">
        <f>'01-Mapa de riesgo'!Z27</f>
        <v>0</v>
      </c>
      <c r="U27" s="218">
        <f>'01-Mapa de riesgo'!AB27</f>
        <v>0</v>
      </c>
      <c r="V27" s="220"/>
      <c r="W27" s="221"/>
      <c r="X27" s="220"/>
      <c r="Y27" s="221"/>
      <c r="Z27" s="381"/>
    </row>
    <row r="28" spans="1:26" ht="65.099999999999994" hidden="1" customHeight="1" thickBot="1" x14ac:dyDescent="0.25">
      <c r="A28" s="352"/>
      <c r="B28" s="286"/>
      <c r="C28" s="355"/>
      <c r="D28" s="355"/>
      <c r="E28" s="355"/>
      <c r="F28" s="192">
        <f>'01-Mapa de riesgo'!E28</f>
        <v>0</v>
      </c>
      <c r="G28" s="355"/>
      <c r="H28" s="303"/>
      <c r="I28" s="23">
        <f>'01-Mapa de riesgo'!Y28:Y29</f>
        <v>0</v>
      </c>
      <c r="J28" s="261"/>
      <c r="K28" s="340"/>
      <c r="L28" s="343"/>
      <c r="M28" s="344"/>
      <c r="N28" s="193">
        <f>'01-Mapa de riesgo'!R28</f>
        <v>0</v>
      </c>
      <c r="O28" s="194">
        <f>'01-Mapa de riesgo'!S28</f>
        <v>0</v>
      </c>
      <c r="P28" s="194">
        <f>'01-Mapa de riesgo'!T28</f>
        <v>0</v>
      </c>
      <c r="Q28" s="386"/>
      <c r="R28" s="386"/>
      <c r="S28" s="200">
        <f>'01-Mapa de riesgo'!Y28</f>
        <v>0</v>
      </c>
      <c r="T28" s="201">
        <f>'01-Mapa de riesgo'!Z28</f>
        <v>0</v>
      </c>
      <c r="U28" s="200">
        <f>'01-Mapa de riesgo'!AB28</f>
        <v>0</v>
      </c>
      <c r="V28" s="195"/>
      <c r="W28" s="196"/>
      <c r="X28" s="195"/>
      <c r="Y28" s="196"/>
      <c r="Z28" s="346"/>
    </row>
    <row r="29" spans="1:26" ht="0.75" hidden="1" customHeight="1" thickBot="1" x14ac:dyDescent="0.25">
      <c r="A29" s="353"/>
      <c r="B29" s="287"/>
      <c r="C29" s="355"/>
      <c r="D29" s="355"/>
      <c r="E29" s="355"/>
      <c r="F29" s="192">
        <f>'01-Mapa de riesgo'!E29</f>
        <v>0</v>
      </c>
      <c r="G29" s="355"/>
      <c r="H29" s="303"/>
      <c r="I29" s="23">
        <f>'01-Mapa de riesgo'!Y29:Y29</f>
        <v>0</v>
      </c>
      <c r="J29" s="295"/>
      <c r="K29" s="349"/>
      <c r="L29" s="383"/>
      <c r="M29" s="384"/>
      <c r="N29" s="193">
        <f>'01-Mapa de riesgo'!R29</f>
        <v>0</v>
      </c>
      <c r="O29" s="194">
        <f>'01-Mapa de riesgo'!S29</f>
        <v>0</v>
      </c>
      <c r="P29" s="194">
        <f>'01-Mapa de riesgo'!T29</f>
        <v>0</v>
      </c>
      <c r="Q29" s="386"/>
      <c r="R29" s="386"/>
      <c r="S29" s="200">
        <f>'01-Mapa de riesgo'!Y29</f>
        <v>0</v>
      </c>
      <c r="T29" s="201">
        <f>'01-Mapa de riesgo'!Z29</f>
        <v>0</v>
      </c>
      <c r="U29" s="200">
        <f>'01-Mapa de riesgo'!AB29</f>
        <v>0</v>
      </c>
      <c r="V29" s="195"/>
      <c r="W29" s="196"/>
      <c r="X29" s="195"/>
      <c r="Y29" s="196"/>
      <c r="Z29" s="347"/>
    </row>
    <row r="1048481" spans="22:25" ht="24.75" customHeight="1" x14ac:dyDescent="0.2">
      <c r="V1048481" s="3" t="s">
        <v>444</v>
      </c>
      <c r="W1048481" s="3" t="s">
        <v>445</v>
      </c>
      <c r="X1048481" s="3" t="s">
        <v>446</v>
      </c>
      <c r="Y1048481" s="3" t="s">
        <v>447</v>
      </c>
    </row>
    <row r="1048482" spans="22:25" ht="24" x14ac:dyDescent="0.2">
      <c r="V1048482" s="3" t="s">
        <v>445</v>
      </c>
      <c r="W1048482" s="3" t="s">
        <v>448</v>
      </c>
      <c r="X1048482" s="3" t="s">
        <v>449</v>
      </c>
      <c r="Y1048482" s="3" t="s">
        <v>450</v>
      </c>
    </row>
    <row r="1048483" spans="22:25" ht="24" x14ac:dyDescent="0.2">
      <c r="V1048483" s="3" t="s">
        <v>446</v>
      </c>
      <c r="W1048483" s="3" t="s">
        <v>450</v>
      </c>
    </row>
    <row r="1048484" spans="22:25" x14ac:dyDescent="0.2">
      <c r="V1048484" s="3" t="s">
        <v>447</v>
      </c>
    </row>
  </sheetData>
  <sheetProtection algorithmName="SHA-512" hashValue="J4WmycgkdRagJ/zVizQaHCbRAVIKkmHiMZgad0owh3lci9kqX60nv7CVGMZgz+pBhmF4YjmdWBB6MeJ8fFCPnA==" saltValue="gEmsQX/1u4N5b2JKRw4hXg==" spinCount="100000" sheet="1" objects="1" scenarios="1"/>
  <dataConsolidate/>
  <mergeCells count="129">
    <mergeCell ref="B27:B29"/>
    <mergeCell ref="C27:C29"/>
    <mergeCell ref="D27:D29"/>
    <mergeCell ref="G27:G29"/>
    <mergeCell ref="H27:H29"/>
    <mergeCell ref="J27:J29"/>
    <mergeCell ref="L27:L29"/>
    <mergeCell ref="M27:M29"/>
    <mergeCell ref="Q27:R27"/>
    <mergeCell ref="Q28:R28"/>
    <mergeCell ref="Q29:R29"/>
    <mergeCell ref="A27:A29"/>
    <mergeCell ref="A6:D6"/>
    <mergeCell ref="E6:V6"/>
    <mergeCell ref="W6:X6"/>
    <mergeCell ref="Y6:Z6"/>
    <mergeCell ref="A7:A8"/>
    <mergeCell ref="C7:G7"/>
    <mergeCell ref="H7:H8"/>
    <mergeCell ref="I7:I8"/>
    <mergeCell ref="J7:J8"/>
    <mergeCell ref="K7:M7"/>
    <mergeCell ref="N7:R7"/>
    <mergeCell ref="S7:Y7"/>
    <mergeCell ref="Z7:Z8"/>
    <mergeCell ref="Q8:R8"/>
    <mergeCell ref="V8:W8"/>
    <mergeCell ref="E27:E29"/>
    <mergeCell ref="K27:K29"/>
    <mergeCell ref="Z27:Z29"/>
    <mergeCell ref="Z9:Z11"/>
    <mergeCell ref="Q10:R10"/>
    <mergeCell ref="Q11:R11"/>
    <mergeCell ref="K9:K11"/>
    <mergeCell ref="L9:L11"/>
    <mergeCell ref="C1:X1"/>
    <mergeCell ref="C2:X2"/>
    <mergeCell ref="C3:X3"/>
    <mergeCell ref="C4:X4"/>
    <mergeCell ref="C5:D5"/>
    <mergeCell ref="F5:O5"/>
    <mergeCell ref="P5:Q5"/>
    <mergeCell ref="R5:Z5"/>
    <mergeCell ref="G9:G11"/>
    <mergeCell ref="H9:H11"/>
    <mergeCell ref="J9:J11"/>
    <mergeCell ref="A9:A11"/>
    <mergeCell ref="B9:B11"/>
    <mergeCell ref="C9:C11"/>
    <mergeCell ref="D9:D11"/>
    <mergeCell ref="E9:E11"/>
    <mergeCell ref="Q9:R9"/>
    <mergeCell ref="Z12:Z14"/>
    <mergeCell ref="Q13:R13"/>
    <mergeCell ref="AB13:AB14"/>
    <mergeCell ref="Q14:R14"/>
    <mergeCell ref="L12:L14"/>
    <mergeCell ref="M12:M14"/>
    <mergeCell ref="Q12:R12"/>
    <mergeCell ref="M9:M11"/>
    <mergeCell ref="H12:H14"/>
    <mergeCell ref="J12:J14"/>
    <mergeCell ref="K12:K14"/>
    <mergeCell ref="A12:A14"/>
    <mergeCell ref="B12:B14"/>
    <mergeCell ref="C12:C14"/>
    <mergeCell ref="D12:D14"/>
    <mergeCell ref="E12:E14"/>
    <mergeCell ref="G12:G14"/>
    <mergeCell ref="A18:A20"/>
    <mergeCell ref="B18:B20"/>
    <mergeCell ref="C18:C20"/>
    <mergeCell ref="D18:D20"/>
    <mergeCell ref="E18:E20"/>
    <mergeCell ref="G18:G20"/>
    <mergeCell ref="H18:H20"/>
    <mergeCell ref="H15:H17"/>
    <mergeCell ref="J15:J17"/>
    <mergeCell ref="J18:J20"/>
    <mergeCell ref="A15:A17"/>
    <mergeCell ref="B15:B17"/>
    <mergeCell ref="C15:C17"/>
    <mergeCell ref="D15:D17"/>
    <mergeCell ref="E15:E17"/>
    <mergeCell ref="G15:G17"/>
    <mergeCell ref="K18:K20"/>
    <mergeCell ref="L18:L20"/>
    <mergeCell ref="M18:M20"/>
    <mergeCell ref="Q18:R18"/>
    <mergeCell ref="Z18:Z20"/>
    <mergeCell ref="Q19:R19"/>
    <mergeCell ref="Q20:R20"/>
    <mergeCell ref="Z15:Z17"/>
    <mergeCell ref="Q16:R16"/>
    <mergeCell ref="Q17:R17"/>
    <mergeCell ref="K15:K17"/>
    <mergeCell ref="L15:L17"/>
    <mergeCell ref="M15:M17"/>
    <mergeCell ref="Q15:R15"/>
    <mergeCell ref="A24:A26"/>
    <mergeCell ref="B24:B26"/>
    <mergeCell ref="C24:C26"/>
    <mergeCell ref="D24:D26"/>
    <mergeCell ref="E24:E26"/>
    <mergeCell ref="G24:G26"/>
    <mergeCell ref="H24:H26"/>
    <mergeCell ref="H21:H23"/>
    <mergeCell ref="J21:J23"/>
    <mergeCell ref="A21:A23"/>
    <mergeCell ref="B21:B23"/>
    <mergeCell ref="C21:C23"/>
    <mergeCell ref="D21:D23"/>
    <mergeCell ref="E21:E23"/>
    <mergeCell ref="G21:G23"/>
    <mergeCell ref="J24:J26"/>
    <mergeCell ref="K24:K26"/>
    <mergeCell ref="L24:L26"/>
    <mergeCell ref="M24:M26"/>
    <mergeCell ref="Q24:R24"/>
    <mergeCell ref="Z24:Z26"/>
    <mergeCell ref="Q25:R25"/>
    <mergeCell ref="Q26:R26"/>
    <mergeCell ref="Z21:Z23"/>
    <mergeCell ref="Q22:R22"/>
    <mergeCell ref="Q23:R23"/>
    <mergeCell ref="K21:K23"/>
    <mergeCell ref="L21:L23"/>
    <mergeCell ref="M21:M23"/>
    <mergeCell ref="Q21:R21"/>
  </mergeCells>
  <conditionalFormatting sqref="J12:J29">
    <cfRule type="containsText" dxfId="19" priority="19" operator="containsText" text="NO">
      <formula>NOT(ISERROR(SEARCH("NO",J12)))</formula>
    </cfRule>
    <cfRule type="containsText" dxfId="18" priority="20" operator="containsText" text="SI">
      <formula>NOT(ISERROR(SEARCH("SI",J12)))</formula>
    </cfRule>
  </conditionalFormatting>
  <conditionalFormatting sqref="Z9:Z11">
    <cfRule type="containsText" dxfId="17" priority="16" operator="containsText" text="CONTINUA LA ACCIÓN ANTERIOR">
      <formula>NOT(ISERROR(SEARCH("CONTINUA LA ACCIÓN ANTERIOR",Z9)))</formula>
    </cfRule>
    <cfRule type="containsText" dxfId="16" priority="17" operator="containsText" text="REQUIERE NUEVA ACCIÓN">
      <formula>NOT(ISERROR(SEARCH("REQUIERE NUEVA ACCIÓN",Z9)))</formula>
    </cfRule>
    <cfRule type="containsText" dxfId="15" priority="18" operator="containsText" text="RIESGO CONTROLADO">
      <formula>NOT(ISERROR(SEARCH("RIESGO CONTROLADO",Z9)))</formula>
    </cfRule>
  </conditionalFormatting>
  <conditionalFormatting sqref="Z12:Z29">
    <cfRule type="containsText" dxfId="14" priority="13" operator="containsText" text="CONTINUA LA ACCIÓN ANTERIOR">
      <formula>NOT(ISERROR(SEARCH("CONTINUA LA ACCIÓN ANTERIOR",Z12)))</formula>
    </cfRule>
    <cfRule type="containsText" dxfId="13" priority="14" operator="containsText" text="REQUIERE NUEVA ACCIÓN">
      <formula>NOT(ISERROR(SEARCH("REQUIERE NUEVA ACCIÓN",Z12)))</formula>
    </cfRule>
    <cfRule type="containsText" dxfId="12" priority="15" operator="containsText" text="RIESGO CONTROLADO">
      <formula>NOT(ISERROR(SEARCH("RIESGO CONTROLADO",Z12)))</formula>
    </cfRule>
  </conditionalFormatting>
  <conditionalFormatting sqref="H9:H29">
    <cfRule type="cellIs" dxfId="11" priority="10" stopIfTrue="1" operator="equal">
      <formula>1</formula>
    </cfRule>
    <cfRule type="cellIs" dxfId="10" priority="11" stopIfTrue="1" operator="between">
      <formula>1.9</formula>
      <formula>3.1</formula>
    </cfRule>
    <cfRule type="cellIs" dxfId="9" priority="12" stopIfTrue="1" operator="equal">
      <formula>4</formula>
    </cfRule>
  </conditionalFormatting>
  <conditionalFormatting sqref="H9:H29">
    <cfRule type="cellIs" dxfId="8" priority="7" operator="equal">
      <formula>"LEVE"</formula>
    </cfRule>
    <cfRule type="cellIs" dxfId="7" priority="8" operator="equal">
      <formula>"MODERADO"</formula>
    </cfRule>
    <cfRule type="cellIs" dxfId="6" priority="9" operator="equal">
      <formula>"GRAVE"</formula>
    </cfRule>
  </conditionalFormatting>
  <conditionalFormatting sqref="J9:J11">
    <cfRule type="containsText" dxfId="5" priority="5" operator="containsText" text="NO">
      <formula>NOT(ISERROR(SEARCH("NO",J9)))</formula>
    </cfRule>
    <cfRule type="containsText" dxfId="4" priority="6" operator="containsText" text="SI">
      <formula>NOT(ISERROR(SEARCH("SI",J9)))</formula>
    </cfRule>
  </conditionalFormatting>
  <conditionalFormatting sqref="W12:W13">
    <cfRule type="expression" dxfId="3" priority="4">
      <formula>S12="ASUMIR"</formula>
    </cfRule>
  </conditionalFormatting>
  <conditionalFormatting sqref="W15:W17">
    <cfRule type="expression" dxfId="2" priority="3">
      <formula>S15="ASUMIR"</formula>
    </cfRule>
  </conditionalFormatting>
  <conditionalFormatting sqref="W24:W25">
    <cfRule type="expression" dxfId="1" priority="2">
      <formula>S24="ASUMIR"</formula>
    </cfRule>
  </conditionalFormatting>
  <conditionalFormatting sqref="W26">
    <cfRule type="expression" dxfId="0" priority="1">
      <formula>S26="ASUMIR"</formula>
    </cfRule>
  </conditionalFormatting>
  <dataValidations count="12">
    <dataValidation type="date" operator="greaterThan" allowBlank="1" showInputMessage="1" showErrorMessage="1" errorTitle="INTRODUZCA FECHA" error="DD/MM/AA" promptTitle="FECHA DE ELABORACIÓN" prompt="Ingrese la fecha en la cual elabora el plan de manejo de riesgos" sqref="Y3">
      <formula1>#REF!</formula1>
    </dataValidation>
    <dataValidation type="list" allowBlank="1" showInputMessage="1" showErrorMessage="1" promptTitle="SITUACION DEL RIESGO" prompt="Evalue luego del seguimiento el riesgo." sqref="Z9:Z29">
      <formula1>"RIESGO CONTROLADO, REQUIERE NUEVA ACCIÓN, CONTINUA LA ACCIÓN ANTERIOR"</formula1>
    </dataValidation>
    <dataValidation allowBlank="1" showInputMessage="1" showErrorMessage="1" promptTitle="Análisis del indicador" prompt="Describa brevemente el comportamiento del indicador" sqref="M9:M29"/>
    <dataValidation type="list" allowBlank="1" showInputMessage="1" showErrorMessage="1" promptTitle="Plan de Mitigación" prompt="Establezca si tiene Plan de Mitigacion" sqref="J9:J29">
      <formula1>"SI, NO"</formula1>
    </dataValidation>
    <dataValidation allowBlank="1" showInputMessage="1" showErrorMessage="1" promptTitle="FACTORES DE RIESGO" prompt="Seleccione el factor de riesgo interno o externo" sqref="C9:C29"/>
    <dataValidation allowBlank="1" showErrorMessage="1" sqref="Q21"/>
    <dataValidation type="list" allowBlank="1" showInputMessage="1" showErrorMessage="1" sqref="V9:V29">
      <formula1>$V$1048482:$V$1048485</formula1>
    </dataValidation>
    <dataValidation type="list" allowBlank="1" showInputMessage="1" showErrorMessage="1" sqref="X9:X29">
      <formula1>INDIRECT(V9)</formula1>
    </dataValidation>
    <dataValidation type="decimal" allowBlank="1" showInputMessage="1" showErrorMessage="1" promptTitle="% De medición del indicador" prompt="Sólo permite números" sqref="L9:L20">
      <formula1>-2E+22</formula1>
      <formula2>2E+21</formula2>
    </dataValidation>
    <dataValidation allowBlank="1" showInputMessage="1" showErrorMessage="1" promptTitle="Limitación del control" prompt="Describa brevemente los problemas o limitantes tenidos al momento de aplicar el control establecido._x000a_En caso de &quot;NO EXISTE CONTROL&quot;, deje en blanco la celda" sqref="Q9:R10 Q12:R13 Q15:R19 Q24:R26"/>
    <dataValidation allowBlank="1" showInputMessage="1" showErrorMessage="1" promptTitle="Acción" prompt="Describa la forma en la cual se ha cumplido con la acción (oportunidad de mejora) que se implementó para tratar el riesgo" sqref="W12:W13 W15:W17 W24:W25"/>
    <dataValidation type="decimal" allowBlank="1" showInputMessage="1" showErrorMessage="1" promptTitle="% De medición del indicador" prompt="Sólo permite números " sqref="L24:L26">
      <formula1>-2E+22</formula1>
      <formula2>2E+21</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107"/>
  <sheetViews>
    <sheetView topLeftCell="A58" zoomScale="110" zoomScaleNormal="110" workbookViewId="0">
      <selection activeCell="K6" sqref="K6:Q6"/>
    </sheetView>
  </sheetViews>
  <sheetFormatPr baseColWidth="10" defaultColWidth="11.42578125" defaultRowHeight="12.75" x14ac:dyDescent="0.2"/>
  <cols>
    <col min="1" max="1" width="11.42578125" style="15"/>
    <col min="2" max="2" width="1.5703125" style="15" customWidth="1"/>
    <col min="3" max="8" width="11.7109375" customWidth="1"/>
    <col min="9" max="10" width="1.5703125" customWidth="1"/>
    <col min="11" max="11" width="9.7109375" customWidth="1"/>
    <col min="12" max="12" width="13.28515625" customWidth="1"/>
    <col min="13" max="13" width="13.7109375" customWidth="1"/>
    <col min="14" max="14" width="4.7109375" customWidth="1"/>
    <col min="15" max="19" width="15.7109375" customWidth="1"/>
    <col min="20" max="20" width="7.7109375" customWidth="1"/>
    <col min="241" max="241" width="53.85546875" customWidth="1"/>
    <col min="242" max="242" width="4.140625" customWidth="1"/>
    <col min="243" max="243" width="3.7109375" customWidth="1"/>
    <col min="244" max="245" width="4.7109375" customWidth="1"/>
    <col min="246" max="246" width="8.7109375" customWidth="1"/>
    <col min="247" max="249" width="16.7109375" customWidth="1"/>
    <col min="250" max="250" width="3.7109375" customWidth="1"/>
    <col min="497" max="497" width="53.85546875" customWidth="1"/>
    <col min="498" max="498" width="4.140625" customWidth="1"/>
    <col min="499" max="499" width="3.7109375" customWidth="1"/>
    <col min="500" max="501" width="4.7109375" customWidth="1"/>
    <col min="502" max="502" width="8.7109375" customWidth="1"/>
    <col min="503" max="505" width="16.7109375" customWidth="1"/>
    <col min="506" max="506" width="3.7109375" customWidth="1"/>
    <col min="753" max="753" width="53.85546875" customWidth="1"/>
    <col min="754" max="754" width="4.140625" customWidth="1"/>
    <col min="755" max="755" width="3.7109375" customWidth="1"/>
    <col min="756" max="757" width="4.7109375" customWidth="1"/>
    <col min="758" max="758" width="8.7109375" customWidth="1"/>
    <col min="759" max="761" width="16.7109375" customWidth="1"/>
    <col min="762" max="762" width="3.7109375" customWidth="1"/>
    <col min="1009" max="1009" width="53.85546875" customWidth="1"/>
    <col min="1010" max="1010" width="4.140625" customWidth="1"/>
    <col min="1011" max="1011" width="3.7109375" customWidth="1"/>
    <col min="1012" max="1013" width="4.7109375" customWidth="1"/>
    <col min="1014" max="1014" width="8.7109375" customWidth="1"/>
    <col min="1015" max="1017" width="16.7109375" customWidth="1"/>
    <col min="1018" max="1018" width="3.7109375" customWidth="1"/>
    <col min="1265" max="1265" width="53.85546875" customWidth="1"/>
    <col min="1266" max="1266" width="4.140625" customWidth="1"/>
    <col min="1267" max="1267" width="3.7109375" customWidth="1"/>
    <col min="1268" max="1269" width="4.7109375" customWidth="1"/>
    <col min="1270" max="1270" width="8.7109375" customWidth="1"/>
    <col min="1271" max="1273" width="16.7109375" customWidth="1"/>
    <col min="1274" max="1274" width="3.7109375" customWidth="1"/>
    <col min="1521" max="1521" width="53.85546875" customWidth="1"/>
    <col min="1522" max="1522" width="4.140625" customWidth="1"/>
    <col min="1523" max="1523" width="3.7109375" customWidth="1"/>
    <col min="1524" max="1525" width="4.7109375" customWidth="1"/>
    <col min="1526" max="1526" width="8.7109375" customWidth="1"/>
    <col min="1527" max="1529" width="16.7109375" customWidth="1"/>
    <col min="1530" max="1530" width="3.7109375" customWidth="1"/>
    <col min="1777" max="1777" width="53.85546875" customWidth="1"/>
    <col min="1778" max="1778" width="4.140625" customWidth="1"/>
    <col min="1779" max="1779" width="3.7109375" customWidth="1"/>
    <col min="1780" max="1781" width="4.7109375" customWidth="1"/>
    <col min="1782" max="1782" width="8.7109375" customWidth="1"/>
    <col min="1783" max="1785" width="16.7109375" customWidth="1"/>
    <col min="1786" max="1786" width="3.7109375" customWidth="1"/>
    <col min="2033" max="2033" width="53.85546875" customWidth="1"/>
    <col min="2034" max="2034" width="4.140625" customWidth="1"/>
    <col min="2035" max="2035" width="3.7109375" customWidth="1"/>
    <col min="2036" max="2037" width="4.7109375" customWidth="1"/>
    <col min="2038" max="2038" width="8.7109375" customWidth="1"/>
    <col min="2039" max="2041" width="16.7109375" customWidth="1"/>
    <col min="2042" max="2042" width="3.7109375" customWidth="1"/>
    <col min="2289" max="2289" width="53.85546875" customWidth="1"/>
    <col min="2290" max="2290" width="4.140625" customWidth="1"/>
    <col min="2291" max="2291" width="3.7109375" customWidth="1"/>
    <col min="2292" max="2293" width="4.7109375" customWidth="1"/>
    <col min="2294" max="2294" width="8.7109375" customWidth="1"/>
    <col min="2295" max="2297" width="16.7109375" customWidth="1"/>
    <col min="2298" max="2298" width="3.7109375" customWidth="1"/>
    <col min="2545" max="2545" width="53.85546875" customWidth="1"/>
    <col min="2546" max="2546" width="4.140625" customWidth="1"/>
    <col min="2547" max="2547" width="3.7109375" customWidth="1"/>
    <col min="2548" max="2549" width="4.7109375" customWidth="1"/>
    <col min="2550" max="2550" width="8.7109375" customWidth="1"/>
    <col min="2551" max="2553" width="16.7109375" customWidth="1"/>
    <col min="2554" max="2554" width="3.7109375" customWidth="1"/>
    <col min="2801" max="2801" width="53.85546875" customWidth="1"/>
    <col min="2802" max="2802" width="4.140625" customWidth="1"/>
    <col min="2803" max="2803" width="3.7109375" customWidth="1"/>
    <col min="2804" max="2805" width="4.7109375" customWidth="1"/>
    <col min="2806" max="2806" width="8.7109375" customWidth="1"/>
    <col min="2807" max="2809" width="16.7109375" customWidth="1"/>
    <col min="2810" max="2810" width="3.7109375" customWidth="1"/>
    <col min="3057" max="3057" width="53.85546875" customWidth="1"/>
    <col min="3058" max="3058" width="4.140625" customWidth="1"/>
    <col min="3059" max="3059" width="3.7109375" customWidth="1"/>
    <col min="3060" max="3061" width="4.7109375" customWidth="1"/>
    <col min="3062" max="3062" width="8.7109375" customWidth="1"/>
    <col min="3063" max="3065" width="16.7109375" customWidth="1"/>
    <col min="3066" max="3066" width="3.7109375" customWidth="1"/>
    <col min="3313" max="3313" width="53.85546875" customWidth="1"/>
    <col min="3314" max="3314" width="4.140625" customWidth="1"/>
    <col min="3315" max="3315" width="3.7109375" customWidth="1"/>
    <col min="3316" max="3317" width="4.7109375" customWidth="1"/>
    <col min="3318" max="3318" width="8.7109375" customWidth="1"/>
    <col min="3319" max="3321" width="16.7109375" customWidth="1"/>
    <col min="3322" max="3322" width="3.7109375" customWidth="1"/>
    <col min="3569" max="3569" width="53.85546875" customWidth="1"/>
    <col min="3570" max="3570" width="4.140625" customWidth="1"/>
    <col min="3571" max="3571" width="3.7109375" customWidth="1"/>
    <col min="3572" max="3573" width="4.7109375" customWidth="1"/>
    <col min="3574" max="3574" width="8.7109375" customWidth="1"/>
    <col min="3575" max="3577" width="16.7109375" customWidth="1"/>
    <col min="3578" max="3578" width="3.7109375" customWidth="1"/>
    <col min="3825" max="3825" width="53.85546875" customWidth="1"/>
    <col min="3826" max="3826" width="4.140625" customWidth="1"/>
    <col min="3827" max="3827" width="3.7109375" customWidth="1"/>
    <col min="3828" max="3829" width="4.7109375" customWidth="1"/>
    <col min="3830" max="3830" width="8.7109375" customWidth="1"/>
    <col min="3831" max="3833" width="16.7109375" customWidth="1"/>
    <col min="3834" max="3834" width="3.7109375" customWidth="1"/>
    <col min="4081" max="4081" width="53.85546875" customWidth="1"/>
    <col min="4082" max="4082" width="4.140625" customWidth="1"/>
    <col min="4083" max="4083" width="3.7109375" customWidth="1"/>
    <col min="4084" max="4085" width="4.7109375" customWidth="1"/>
    <col min="4086" max="4086" width="8.7109375" customWidth="1"/>
    <col min="4087" max="4089" width="16.7109375" customWidth="1"/>
    <col min="4090" max="4090" width="3.7109375" customWidth="1"/>
    <col min="4337" max="4337" width="53.85546875" customWidth="1"/>
    <col min="4338" max="4338" width="4.140625" customWidth="1"/>
    <col min="4339" max="4339" width="3.7109375" customWidth="1"/>
    <col min="4340" max="4341" width="4.7109375" customWidth="1"/>
    <col min="4342" max="4342" width="8.7109375" customWidth="1"/>
    <col min="4343" max="4345" width="16.7109375" customWidth="1"/>
    <col min="4346" max="4346" width="3.7109375" customWidth="1"/>
    <col min="4593" max="4593" width="53.85546875" customWidth="1"/>
    <col min="4594" max="4594" width="4.140625" customWidth="1"/>
    <col min="4595" max="4595" width="3.7109375" customWidth="1"/>
    <col min="4596" max="4597" width="4.7109375" customWidth="1"/>
    <col min="4598" max="4598" width="8.7109375" customWidth="1"/>
    <col min="4599" max="4601" width="16.7109375" customWidth="1"/>
    <col min="4602" max="4602" width="3.7109375" customWidth="1"/>
    <col min="4849" max="4849" width="53.85546875" customWidth="1"/>
    <col min="4850" max="4850" width="4.140625" customWidth="1"/>
    <col min="4851" max="4851" width="3.7109375" customWidth="1"/>
    <col min="4852" max="4853" width="4.7109375" customWidth="1"/>
    <col min="4854" max="4854" width="8.7109375" customWidth="1"/>
    <col min="4855" max="4857" width="16.7109375" customWidth="1"/>
    <col min="4858" max="4858" width="3.7109375" customWidth="1"/>
    <col min="5105" max="5105" width="53.85546875" customWidth="1"/>
    <col min="5106" max="5106" width="4.140625" customWidth="1"/>
    <col min="5107" max="5107" width="3.7109375" customWidth="1"/>
    <col min="5108" max="5109" width="4.7109375" customWidth="1"/>
    <col min="5110" max="5110" width="8.7109375" customWidth="1"/>
    <col min="5111" max="5113" width="16.7109375" customWidth="1"/>
    <col min="5114" max="5114" width="3.7109375" customWidth="1"/>
    <col min="5361" max="5361" width="53.85546875" customWidth="1"/>
    <col min="5362" max="5362" width="4.140625" customWidth="1"/>
    <col min="5363" max="5363" width="3.7109375" customWidth="1"/>
    <col min="5364" max="5365" width="4.7109375" customWidth="1"/>
    <col min="5366" max="5366" width="8.7109375" customWidth="1"/>
    <col min="5367" max="5369" width="16.7109375" customWidth="1"/>
    <col min="5370" max="5370" width="3.7109375" customWidth="1"/>
    <col min="5617" max="5617" width="53.85546875" customWidth="1"/>
    <col min="5618" max="5618" width="4.140625" customWidth="1"/>
    <col min="5619" max="5619" width="3.7109375" customWidth="1"/>
    <col min="5620" max="5621" width="4.7109375" customWidth="1"/>
    <col min="5622" max="5622" width="8.7109375" customWidth="1"/>
    <col min="5623" max="5625" width="16.7109375" customWidth="1"/>
    <col min="5626" max="5626" width="3.7109375" customWidth="1"/>
    <col min="5873" max="5873" width="53.85546875" customWidth="1"/>
    <col min="5874" max="5874" width="4.140625" customWidth="1"/>
    <col min="5875" max="5875" width="3.7109375" customWidth="1"/>
    <col min="5876" max="5877" width="4.7109375" customWidth="1"/>
    <col min="5878" max="5878" width="8.7109375" customWidth="1"/>
    <col min="5879" max="5881" width="16.7109375" customWidth="1"/>
    <col min="5882" max="5882" width="3.7109375" customWidth="1"/>
    <col min="6129" max="6129" width="53.85546875" customWidth="1"/>
    <col min="6130" max="6130" width="4.140625" customWidth="1"/>
    <col min="6131" max="6131" width="3.7109375" customWidth="1"/>
    <col min="6132" max="6133" width="4.7109375" customWidth="1"/>
    <col min="6134" max="6134" width="8.7109375" customWidth="1"/>
    <col min="6135" max="6137" width="16.7109375" customWidth="1"/>
    <col min="6138" max="6138" width="3.7109375" customWidth="1"/>
    <col min="6385" max="6385" width="53.85546875" customWidth="1"/>
    <col min="6386" max="6386" width="4.140625" customWidth="1"/>
    <col min="6387" max="6387" width="3.7109375" customWidth="1"/>
    <col min="6388" max="6389" width="4.7109375" customWidth="1"/>
    <col min="6390" max="6390" width="8.7109375" customWidth="1"/>
    <col min="6391" max="6393" width="16.7109375" customWidth="1"/>
    <col min="6394" max="6394" width="3.7109375" customWidth="1"/>
    <col min="6641" max="6641" width="53.85546875" customWidth="1"/>
    <col min="6642" max="6642" width="4.140625" customWidth="1"/>
    <col min="6643" max="6643" width="3.7109375" customWidth="1"/>
    <col min="6644" max="6645" width="4.7109375" customWidth="1"/>
    <col min="6646" max="6646" width="8.7109375" customWidth="1"/>
    <col min="6647" max="6649" width="16.7109375" customWidth="1"/>
    <col min="6650" max="6650" width="3.7109375" customWidth="1"/>
    <col min="6897" max="6897" width="53.85546875" customWidth="1"/>
    <col min="6898" max="6898" width="4.140625" customWidth="1"/>
    <col min="6899" max="6899" width="3.7109375" customWidth="1"/>
    <col min="6900" max="6901" width="4.7109375" customWidth="1"/>
    <col min="6902" max="6902" width="8.7109375" customWidth="1"/>
    <col min="6903" max="6905" width="16.7109375" customWidth="1"/>
    <col min="6906" max="6906" width="3.7109375" customWidth="1"/>
    <col min="7153" max="7153" width="53.85546875" customWidth="1"/>
    <col min="7154" max="7154" width="4.140625" customWidth="1"/>
    <col min="7155" max="7155" width="3.7109375" customWidth="1"/>
    <col min="7156" max="7157" width="4.7109375" customWidth="1"/>
    <col min="7158" max="7158" width="8.7109375" customWidth="1"/>
    <col min="7159" max="7161" width="16.7109375" customWidth="1"/>
    <col min="7162" max="7162" width="3.7109375" customWidth="1"/>
    <col min="7409" max="7409" width="53.85546875" customWidth="1"/>
    <col min="7410" max="7410" width="4.140625" customWidth="1"/>
    <col min="7411" max="7411" width="3.7109375" customWidth="1"/>
    <col min="7412" max="7413" width="4.7109375" customWidth="1"/>
    <col min="7414" max="7414" width="8.7109375" customWidth="1"/>
    <col min="7415" max="7417" width="16.7109375" customWidth="1"/>
    <col min="7418" max="7418" width="3.7109375" customWidth="1"/>
    <col min="7665" max="7665" width="53.85546875" customWidth="1"/>
    <col min="7666" max="7666" width="4.140625" customWidth="1"/>
    <col min="7667" max="7667" width="3.7109375" customWidth="1"/>
    <col min="7668" max="7669" width="4.7109375" customWidth="1"/>
    <col min="7670" max="7670" width="8.7109375" customWidth="1"/>
    <col min="7671" max="7673" width="16.7109375" customWidth="1"/>
    <col min="7674" max="7674" width="3.7109375" customWidth="1"/>
    <col min="7921" max="7921" width="53.85546875" customWidth="1"/>
    <col min="7922" max="7922" width="4.140625" customWidth="1"/>
    <col min="7923" max="7923" width="3.7109375" customWidth="1"/>
    <col min="7924" max="7925" width="4.7109375" customWidth="1"/>
    <col min="7926" max="7926" width="8.7109375" customWidth="1"/>
    <col min="7927" max="7929" width="16.7109375" customWidth="1"/>
    <col min="7930" max="7930" width="3.7109375" customWidth="1"/>
    <col min="8177" max="8177" width="53.85546875" customWidth="1"/>
    <col min="8178" max="8178" width="4.140625" customWidth="1"/>
    <col min="8179" max="8179" width="3.7109375" customWidth="1"/>
    <col min="8180" max="8181" width="4.7109375" customWidth="1"/>
    <col min="8182" max="8182" width="8.7109375" customWidth="1"/>
    <col min="8183" max="8185" width="16.7109375" customWidth="1"/>
    <col min="8186" max="8186" width="3.7109375" customWidth="1"/>
    <col min="8433" max="8433" width="53.85546875" customWidth="1"/>
    <col min="8434" max="8434" width="4.140625" customWidth="1"/>
    <col min="8435" max="8435" width="3.7109375" customWidth="1"/>
    <col min="8436" max="8437" width="4.7109375" customWidth="1"/>
    <col min="8438" max="8438" width="8.7109375" customWidth="1"/>
    <col min="8439" max="8441" width="16.7109375" customWidth="1"/>
    <col min="8442" max="8442" width="3.7109375" customWidth="1"/>
    <col min="8689" max="8689" width="53.85546875" customWidth="1"/>
    <col min="8690" max="8690" width="4.140625" customWidth="1"/>
    <col min="8691" max="8691" width="3.7109375" customWidth="1"/>
    <col min="8692" max="8693" width="4.7109375" customWidth="1"/>
    <col min="8694" max="8694" width="8.7109375" customWidth="1"/>
    <col min="8695" max="8697" width="16.7109375" customWidth="1"/>
    <col min="8698" max="8698" width="3.7109375" customWidth="1"/>
    <col min="8945" max="8945" width="53.85546875" customWidth="1"/>
    <col min="8946" max="8946" width="4.140625" customWidth="1"/>
    <col min="8947" max="8947" width="3.7109375" customWidth="1"/>
    <col min="8948" max="8949" width="4.7109375" customWidth="1"/>
    <col min="8950" max="8950" width="8.7109375" customWidth="1"/>
    <col min="8951" max="8953" width="16.7109375" customWidth="1"/>
    <col min="8954" max="8954" width="3.7109375" customWidth="1"/>
    <col min="9201" max="9201" width="53.85546875" customWidth="1"/>
    <col min="9202" max="9202" width="4.140625" customWidth="1"/>
    <col min="9203" max="9203" width="3.7109375" customWidth="1"/>
    <col min="9204" max="9205" width="4.7109375" customWidth="1"/>
    <col min="9206" max="9206" width="8.7109375" customWidth="1"/>
    <col min="9207" max="9209" width="16.7109375" customWidth="1"/>
    <col min="9210" max="9210" width="3.7109375" customWidth="1"/>
    <col min="9457" max="9457" width="53.85546875" customWidth="1"/>
    <col min="9458" max="9458" width="4.140625" customWidth="1"/>
    <col min="9459" max="9459" width="3.7109375" customWidth="1"/>
    <col min="9460" max="9461" width="4.7109375" customWidth="1"/>
    <col min="9462" max="9462" width="8.7109375" customWidth="1"/>
    <col min="9463" max="9465" width="16.7109375" customWidth="1"/>
    <col min="9466" max="9466" width="3.7109375" customWidth="1"/>
    <col min="9713" max="9713" width="53.85546875" customWidth="1"/>
    <col min="9714" max="9714" width="4.140625" customWidth="1"/>
    <col min="9715" max="9715" width="3.7109375" customWidth="1"/>
    <col min="9716" max="9717" width="4.7109375" customWidth="1"/>
    <col min="9718" max="9718" width="8.7109375" customWidth="1"/>
    <col min="9719" max="9721" width="16.7109375" customWidth="1"/>
    <col min="9722" max="9722" width="3.7109375" customWidth="1"/>
    <col min="9969" max="9969" width="53.85546875" customWidth="1"/>
    <col min="9970" max="9970" width="4.140625" customWidth="1"/>
    <col min="9971" max="9971" width="3.7109375" customWidth="1"/>
    <col min="9972" max="9973" width="4.7109375" customWidth="1"/>
    <col min="9974" max="9974" width="8.7109375" customWidth="1"/>
    <col min="9975" max="9977" width="16.7109375" customWidth="1"/>
    <col min="9978" max="9978" width="3.7109375" customWidth="1"/>
    <col min="10225" max="10225" width="53.85546875" customWidth="1"/>
    <col min="10226" max="10226" width="4.140625" customWidth="1"/>
    <col min="10227" max="10227" width="3.7109375" customWidth="1"/>
    <col min="10228" max="10229" width="4.7109375" customWidth="1"/>
    <col min="10230" max="10230" width="8.7109375" customWidth="1"/>
    <col min="10231" max="10233" width="16.7109375" customWidth="1"/>
    <col min="10234" max="10234" width="3.7109375" customWidth="1"/>
    <col min="10481" max="10481" width="53.85546875" customWidth="1"/>
    <col min="10482" max="10482" width="4.140625" customWidth="1"/>
    <col min="10483" max="10483" width="3.7109375" customWidth="1"/>
    <col min="10484" max="10485" width="4.7109375" customWidth="1"/>
    <col min="10486" max="10486" width="8.7109375" customWidth="1"/>
    <col min="10487" max="10489" width="16.7109375" customWidth="1"/>
    <col min="10490" max="10490" width="3.7109375" customWidth="1"/>
    <col min="10737" max="10737" width="53.85546875" customWidth="1"/>
    <col min="10738" max="10738" width="4.140625" customWidth="1"/>
    <col min="10739" max="10739" width="3.7109375" customWidth="1"/>
    <col min="10740" max="10741" width="4.7109375" customWidth="1"/>
    <col min="10742" max="10742" width="8.7109375" customWidth="1"/>
    <col min="10743" max="10745" width="16.7109375" customWidth="1"/>
    <col min="10746" max="10746" width="3.7109375" customWidth="1"/>
    <col min="10993" max="10993" width="53.85546875" customWidth="1"/>
    <col min="10994" max="10994" width="4.140625" customWidth="1"/>
    <col min="10995" max="10995" width="3.7109375" customWidth="1"/>
    <col min="10996" max="10997" width="4.7109375" customWidth="1"/>
    <col min="10998" max="10998" width="8.7109375" customWidth="1"/>
    <col min="10999" max="11001" width="16.7109375" customWidth="1"/>
    <col min="11002" max="11002" width="3.7109375" customWidth="1"/>
    <col min="11249" max="11249" width="53.85546875" customWidth="1"/>
    <col min="11250" max="11250" width="4.140625" customWidth="1"/>
    <col min="11251" max="11251" width="3.7109375" customWidth="1"/>
    <col min="11252" max="11253" width="4.7109375" customWidth="1"/>
    <col min="11254" max="11254" width="8.7109375" customWidth="1"/>
    <col min="11255" max="11257" width="16.7109375" customWidth="1"/>
    <col min="11258" max="11258" width="3.7109375" customWidth="1"/>
    <col min="11505" max="11505" width="53.85546875" customWidth="1"/>
    <col min="11506" max="11506" width="4.140625" customWidth="1"/>
    <col min="11507" max="11507" width="3.7109375" customWidth="1"/>
    <col min="11508" max="11509" width="4.7109375" customWidth="1"/>
    <col min="11510" max="11510" width="8.7109375" customWidth="1"/>
    <col min="11511" max="11513" width="16.7109375" customWidth="1"/>
    <col min="11514" max="11514" width="3.7109375" customWidth="1"/>
    <col min="11761" max="11761" width="53.85546875" customWidth="1"/>
    <col min="11762" max="11762" width="4.140625" customWidth="1"/>
    <col min="11763" max="11763" width="3.7109375" customWidth="1"/>
    <col min="11764" max="11765" width="4.7109375" customWidth="1"/>
    <col min="11766" max="11766" width="8.7109375" customWidth="1"/>
    <col min="11767" max="11769" width="16.7109375" customWidth="1"/>
    <col min="11770" max="11770" width="3.7109375" customWidth="1"/>
    <col min="12017" max="12017" width="53.85546875" customWidth="1"/>
    <col min="12018" max="12018" width="4.140625" customWidth="1"/>
    <col min="12019" max="12019" width="3.7109375" customWidth="1"/>
    <col min="12020" max="12021" width="4.7109375" customWidth="1"/>
    <col min="12022" max="12022" width="8.7109375" customWidth="1"/>
    <col min="12023" max="12025" width="16.7109375" customWidth="1"/>
    <col min="12026" max="12026" width="3.7109375" customWidth="1"/>
    <col min="12273" max="12273" width="53.85546875" customWidth="1"/>
    <col min="12274" max="12274" width="4.140625" customWidth="1"/>
    <col min="12275" max="12275" width="3.7109375" customWidth="1"/>
    <col min="12276" max="12277" width="4.7109375" customWidth="1"/>
    <col min="12278" max="12278" width="8.7109375" customWidth="1"/>
    <col min="12279" max="12281" width="16.7109375" customWidth="1"/>
    <col min="12282" max="12282" width="3.7109375" customWidth="1"/>
    <col min="12529" max="12529" width="53.85546875" customWidth="1"/>
    <col min="12530" max="12530" width="4.140625" customWidth="1"/>
    <col min="12531" max="12531" width="3.7109375" customWidth="1"/>
    <col min="12532" max="12533" width="4.7109375" customWidth="1"/>
    <col min="12534" max="12534" width="8.7109375" customWidth="1"/>
    <col min="12535" max="12537" width="16.7109375" customWidth="1"/>
    <col min="12538" max="12538" width="3.7109375" customWidth="1"/>
    <col min="12785" max="12785" width="53.85546875" customWidth="1"/>
    <col min="12786" max="12786" width="4.140625" customWidth="1"/>
    <col min="12787" max="12787" width="3.7109375" customWidth="1"/>
    <col min="12788" max="12789" width="4.7109375" customWidth="1"/>
    <col min="12790" max="12790" width="8.7109375" customWidth="1"/>
    <col min="12791" max="12793" width="16.7109375" customWidth="1"/>
    <col min="12794" max="12794" width="3.7109375" customWidth="1"/>
    <col min="13041" max="13041" width="53.85546875" customWidth="1"/>
    <col min="13042" max="13042" width="4.140625" customWidth="1"/>
    <col min="13043" max="13043" width="3.7109375" customWidth="1"/>
    <col min="13044" max="13045" width="4.7109375" customWidth="1"/>
    <col min="13046" max="13046" width="8.7109375" customWidth="1"/>
    <col min="13047" max="13049" width="16.7109375" customWidth="1"/>
    <col min="13050" max="13050" width="3.7109375" customWidth="1"/>
    <col min="13297" max="13297" width="53.85546875" customWidth="1"/>
    <col min="13298" max="13298" width="4.140625" customWidth="1"/>
    <col min="13299" max="13299" width="3.7109375" customWidth="1"/>
    <col min="13300" max="13301" width="4.7109375" customWidth="1"/>
    <col min="13302" max="13302" width="8.7109375" customWidth="1"/>
    <col min="13303" max="13305" width="16.7109375" customWidth="1"/>
    <col min="13306" max="13306" width="3.7109375" customWidth="1"/>
    <col min="13553" max="13553" width="53.85546875" customWidth="1"/>
    <col min="13554" max="13554" width="4.140625" customWidth="1"/>
    <col min="13555" max="13555" width="3.7109375" customWidth="1"/>
    <col min="13556" max="13557" width="4.7109375" customWidth="1"/>
    <col min="13558" max="13558" width="8.7109375" customWidth="1"/>
    <col min="13559" max="13561" width="16.7109375" customWidth="1"/>
    <col min="13562" max="13562" width="3.7109375" customWidth="1"/>
    <col min="13809" max="13809" width="53.85546875" customWidth="1"/>
    <col min="13810" max="13810" width="4.140625" customWidth="1"/>
    <col min="13811" max="13811" width="3.7109375" customWidth="1"/>
    <col min="13812" max="13813" width="4.7109375" customWidth="1"/>
    <col min="13814" max="13814" width="8.7109375" customWidth="1"/>
    <col min="13815" max="13817" width="16.7109375" customWidth="1"/>
    <col min="13818" max="13818" width="3.7109375" customWidth="1"/>
    <col min="14065" max="14065" width="53.85546875" customWidth="1"/>
    <col min="14066" max="14066" width="4.140625" customWidth="1"/>
    <col min="14067" max="14067" width="3.7109375" customWidth="1"/>
    <col min="14068" max="14069" width="4.7109375" customWidth="1"/>
    <col min="14070" max="14070" width="8.7109375" customWidth="1"/>
    <col min="14071" max="14073" width="16.7109375" customWidth="1"/>
    <col min="14074" max="14074" width="3.7109375" customWidth="1"/>
    <col min="14321" max="14321" width="53.85546875" customWidth="1"/>
    <col min="14322" max="14322" width="4.140625" customWidth="1"/>
    <col min="14323" max="14323" width="3.7109375" customWidth="1"/>
    <col min="14324" max="14325" width="4.7109375" customWidth="1"/>
    <col min="14326" max="14326" width="8.7109375" customWidth="1"/>
    <col min="14327" max="14329" width="16.7109375" customWidth="1"/>
    <col min="14330" max="14330" width="3.7109375" customWidth="1"/>
    <col min="14577" max="14577" width="53.85546875" customWidth="1"/>
    <col min="14578" max="14578" width="4.140625" customWidth="1"/>
    <col min="14579" max="14579" width="3.7109375" customWidth="1"/>
    <col min="14580" max="14581" width="4.7109375" customWidth="1"/>
    <col min="14582" max="14582" width="8.7109375" customWidth="1"/>
    <col min="14583" max="14585" width="16.7109375" customWidth="1"/>
    <col min="14586" max="14586" width="3.7109375" customWidth="1"/>
    <col min="14833" max="14833" width="53.85546875" customWidth="1"/>
    <col min="14834" max="14834" width="4.140625" customWidth="1"/>
    <col min="14835" max="14835" width="3.7109375" customWidth="1"/>
    <col min="14836" max="14837" width="4.7109375" customWidth="1"/>
    <col min="14838" max="14838" width="8.7109375" customWidth="1"/>
    <col min="14839" max="14841" width="16.7109375" customWidth="1"/>
    <col min="14842" max="14842" width="3.7109375" customWidth="1"/>
    <col min="15089" max="15089" width="53.85546875" customWidth="1"/>
    <col min="15090" max="15090" width="4.140625" customWidth="1"/>
    <col min="15091" max="15091" width="3.7109375" customWidth="1"/>
    <col min="15092" max="15093" width="4.7109375" customWidth="1"/>
    <col min="15094" max="15094" width="8.7109375" customWidth="1"/>
    <col min="15095" max="15097" width="16.7109375" customWidth="1"/>
    <col min="15098" max="15098" width="3.7109375" customWidth="1"/>
    <col min="15345" max="15345" width="53.85546875" customWidth="1"/>
    <col min="15346" max="15346" width="4.140625" customWidth="1"/>
    <col min="15347" max="15347" width="3.7109375" customWidth="1"/>
    <col min="15348" max="15349" width="4.7109375" customWidth="1"/>
    <col min="15350" max="15350" width="8.7109375" customWidth="1"/>
    <col min="15351" max="15353" width="16.7109375" customWidth="1"/>
    <col min="15354" max="15354" width="3.7109375" customWidth="1"/>
    <col min="15601" max="15601" width="53.85546875" customWidth="1"/>
    <col min="15602" max="15602" width="4.140625" customWidth="1"/>
    <col min="15603" max="15603" width="3.7109375" customWidth="1"/>
    <col min="15604" max="15605" width="4.7109375" customWidth="1"/>
    <col min="15606" max="15606" width="8.7109375" customWidth="1"/>
    <col min="15607" max="15609" width="16.7109375" customWidth="1"/>
    <col min="15610" max="15610" width="3.7109375" customWidth="1"/>
    <col min="15857" max="15857" width="53.85546875" customWidth="1"/>
    <col min="15858" max="15858" width="4.140625" customWidth="1"/>
    <col min="15859" max="15859" width="3.7109375" customWidth="1"/>
    <col min="15860" max="15861" width="4.7109375" customWidth="1"/>
    <col min="15862" max="15862" width="8.7109375" customWidth="1"/>
    <col min="15863" max="15865" width="16.7109375" customWidth="1"/>
    <col min="15866" max="15866" width="3.7109375" customWidth="1"/>
    <col min="16113" max="16113" width="53.85546875" customWidth="1"/>
    <col min="16114" max="16114" width="4.140625" customWidth="1"/>
    <col min="16115" max="16115" width="3.7109375" customWidth="1"/>
    <col min="16116" max="16117" width="4.7109375" customWidth="1"/>
    <col min="16118" max="16118" width="8.7109375" customWidth="1"/>
    <col min="16119" max="16121" width="16.7109375" customWidth="1"/>
    <col min="16122" max="16122" width="3.7109375" customWidth="1"/>
  </cols>
  <sheetData>
    <row r="1" spans="1:20" ht="15.75" x14ac:dyDescent="0.25">
      <c r="A1" s="428" t="s">
        <v>59</v>
      </c>
      <c r="B1" s="429"/>
      <c r="C1" s="429"/>
      <c r="D1" s="429"/>
      <c r="E1" s="429"/>
      <c r="F1" s="429"/>
      <c r="G1" s="429"/>
      <c r="H1" s="429"/>
      <c r="I1" s="429"/>
      <c r="J1" s="429"/>
      <c r="K1" s="429"/>
      <c r="L1" s="429"/>
      <c r="M1" s="429"/>
      <c r="N1" s="429"/>
      <c r="O1" s="429"/>
      <c r="P1" s="429"/>
      <c r="Q1" s="429"/>
      <c r="R1" s="429"/>
      <c r="S1" s="429"/>
      <c r="T1" s="430"/>
    </row>
    <row r="2" spans="1:20" ht="15.75" x14ac:dyDescent="0.25">
      <c r="A2" s="42"/>
      <c r="B2" s="43"/>
      <c r="C2" s="43"/>
      <c r="D2" s="43"/>
      <c r="E2" s="43"/>
      <c r="F2" s="43"/>
      <c r="G2" s="43"/>
      <c r="H2" s="43"/>
      <c r="I2" s="43"/>
      <c r="J2" s="43"/>
      <c r="K2" s="43"/>
      <c r="L2" s="43"/>
      <c r="M2" s="43"/>
      <c r="N2" s="43"/>
      <c r="O2" s="43"/>
      <c r="P2" s="43"/>
      <c r="Q2" s="43"/>
      <c r="R2" s="63"/>
      <c r="S2" s="63"/>
      <c r="T2" s="44"/>
    </row>
    <row r="3" spans="1:20" ht="15.75" x14ac:dyDescent="0.25">
      <c r="A3" s="425" t="s">
        <v>58</v>
      </c>
      <c r="B3" s="426"/>
      <c r="C3" s="426"/>
      <c r="D3" s="426"/>
      <c r="E3" s="426"/>
      <c r="F3" s="426"/>
      <c r="G3" s="426"/>
      <c r="H3" s="426"/>
      <c r="I3" s="426"/>
      <c r="J3" s="426"/>
      <c r="K3" s="426"/>
      <c r="L3" s="426"/>
      <c r="M3" s="426"/>
      <c r="N3" s="426"/>
      <c r="O3" s="426"/>
      <c r="P3" s="426"/>
      <c r="Q3" s="426"/>
      <c r="R3" s="426"/>
      <c r="S3" s="426"/>
      <c r="T3" s="427"/>
    </row>
    <row r="4" spans="1:20" x14ac:dyDescent="0.2">
      <c r="A4" s="38"/>
      <c r="B4" s="39"/>
      <c r="C4" s="40"/>
      <c r="D4" s="40"/>
      <c r="E4" s="40"/>
      <c r="F4" s="40"/>
      <c r="G4" s="40"/>
      <c r="H4" s="40"/>
      <c r="I4" s="40"/>
      <c r="J4" s="40"/>
      <c r="K4" s="40"/>
      <c r="L4" s="40"/>
      <c r="M4" s="40"/>
      <c r="N4" s="40"/>
      <c r="O4" s="40"/>
      <c r="P4" s="40"/>
      <c r="Q4" s="40"/>
      <c r="R4" s="40"/>
      <c r="S4" s="40"/>
      <c r="T4" s="41"/>
    </row>
    <row r="5" spans="1:20" ht="13.5" thickBot="1" x14ac:dyDescent="0.25">
      <c r="A5" s="45"/>
      <c r="B5" s="45"/>
      <c r="C5" s="46"/>
      <c r="D5" s="46"/>
      <c r="E5" s="46"/>
      <c r="F5" s="46"/>
      <c r="G5" s="46"/>
      <c r="H5" s="46"/>
      <c r="I5" s="46"/>
      <c r="J5" s="46"/>
      <c r="K5" s="46"/>
      <c r="L5" s="46"/>
      <c r="M5" s="46"/>
      <c r="N5" s="46"/>
      <c r="O5" s="46"/>
      <c r="P5" s="46"/>
      <c r="Q5" s="46"/>
      <c r="R5" s="46"/>
      <c r="S5" s="46"/>
      <c r="T5" s="46"/>
    </row>
    <row r="6" spans="1:20" ht="24" customHeight="1" x14ac:dyDescent="0.2">
      <c r="A6" s="47" t="s">
        <v>17</v>
      </c>
      <c r="B6" s="436"/>
      <c r="C6" s="393" t="s">
        <v>77</v>
      </c>
      <c r="D6" s="393"/>
      <c r="E6" s="393"/>
      <c r="F6" s="393"/>
      <c r="G6" s="393"/>
      <c r="H6" s="393"/>
      <c r="I6" s="440"/>
      <c r="J6" s="418"/>
      <c r="K6" s="439" t="s">
        <v>76</v>
      </c>
      <c r="L6" s="439"/>
      <c r="M6" s="439"/>
      <c r="N6" s="439"/>
      <c r="O6" s="439"/>
      <c r="P6" s="439"/>
      <c r="Q6" s="439"/>
      <c r="R6" s="66"/>
      <c r="S6" s="66"/>
      <c r="T6" s="431"/>
    </row>
    <row r="7" spans="1:20" ht="15" customHeight="1" x14ac:dyDescent="0.2">
      <c r="A7" s="415" t="s">
        <v>19</v>
      </c>
      <c r="B7" s="437"/>
      <c r="C7" s="394"/>
      <c r="D7" s="394"/>
      <c r="E7" s="394"/>
      <c r="F7" s="394"/>
      <c r="G7" s="394"/>
      <c r="H7" s="394"/>
      <c r="I7" s="441"/>
      <c r="J7" s="419"/>
      <c r="K7" s="392" t="s">
        <v>98</v>
      </c>
      <c r="L7" s="392"/>
      <c r="M7" s="392"/>
      <c r="N7" s="392"/>
      <c r="O7" s="392"/>
      <c r="P7" s="392"/>
      <c r="Q7" s="392"/>
      <c r="R7" s="392"/>
      <c r="S7" s="392"/>
      <c r="T7" s="432"/>
    </row>
    <row r="8" spans="1:20" ht="15" customHeight="1" x14ac:dyDescent="0.2">
      <c r="A8" s="415"/>
      <c r="B8" s="437"/>
      <c r="C8" s="408" t="s">
        <v>18</v>
      </c>
      <c r="D8" s="408"/>
      <c r="E8" s="408"/>
      <c r="F8" s="408" t="s">
        <v>301</v>
      </c>
      <c r="G8" s="408"/>
      <c r="H8" s="408"/>
      <c r="I8" s="441"/>
      <c r="J8" s="419"/>
      <c r="K8" s="392"/>
      <c r="L8" s="392"/>
      <c r="M8" s="392"/>
      <c r="N8" s="392"/>
      <c r="O8" s="392"/>
      <c r="P8" s="392"/>
      <c r="Q8" s="392"/>
      <c r="R8" s="392"/>
      <c r="S8" s="392"/>
      <c r="T8" s="432"/>
    </row>
    <row r="9" spans="1:20" ht="15" customHeight="1" x14ac:dyDescent="0.2">
      <c r="A9" s="415"/>
      <c r="B9" s="437"/>
      <c r="C9" s="395" t="s">
        <v>31</v>
      </c>
      <c r="D9" s="395"/>
      <c r="E9" s="395"/>
      <c r="F9" s="395" t="s">
        <v>36</v>
      </c>
      <c r="G9" s="395"/>
      <c r="H9" s="395"/>
      <c r="I9" s="441"/>
      <c r="J9" s="419"/>
      <c r="K9" s="392" t="s">
        <v>99</v>
      </c>
      <c r="L9" s="392"/>
      <c r="M9" s="392"/>
      <c r="N9" s="392"/>
      <c r="O9" s="392"/>
      <c r="P9" s="392"/>
      <c r="Q9" s="392"/>
      <c r="R9" s="392"/>
      <c r="S9" s="392"/>
      <c r="T9" s="432"/>
    </row>
    <row r="10" spans="1:20" ht="12.75" customHeight="1" x14ac:dyDescent="0.2">
      <c r="A10" s="415"/>
      <c r="B10" s="437"/>
      <c r="C10" s="395" t="s">
        <v>32</v>
      </c>
      <c r="D10" s="395"/>
      <c r="E10" s="395"/>
      <c r="F10" s="395" t="s">
        <v>37</v>
      </c>
      <c r="G10" s="395"/>
      <c r="H10" s="395"/>
      <c r="I10" s="441"/>
      <c r="J10" s="419"/>
      <c r="K10" s="392"/>
      <c r="L10" s="392"/>
      <c r="M10" s="392"/>
      <c r="N10" s="392"/>
      <c r="O10" s="392"/>
      <c r="P10" s="392"/>
      <c r="Q10" s="392"/>
      <c r="R10" s="392"/>
      <c r="S10" s="392"/>
      <c r="T10" s="432"/>
    </row>
    <row r="11" spans="1:20" ht="15" customHeight="1" x14ac:dyDescent="0.2">
      <c r="A11" s="415"/>
      <c r="B11" s="437"/>
      <c r="C11" s="395" t="s">
        <v>33</v>
      </c>
      <c r="D11" s="395"/>
      <c r="E11" s="395"/>
      <c r="F11" s="395" t="s">
        <v>38</v>
      </c>
      <c r="G11" s="395"/>
      <c r="H11" s="395"/>
      <c r="I11" s="441"/>
      <c r="J11" s="419"/>
      <c r="K11" s="392"/>
      <c r="L11" s="392"/>
      <c r="M11" s="392"/>
      <c r="N11" s="392"/>
      <c r="O11" s="392"/>
      <c r="P11" s="392"/>
      <c r="Q11" s="392"/>
      <c r="R11" s="392"/>
      <c r="S11" s="392"/>
      <c r="T11" s="432"/>
    </row>
    <row r="12" spans="1:20" ht="12.75" customHeight="1" x14ac:dyDescent="0.2">
      <c r="A12" s="415"/>
      <c r="B12" s="437"/>
      <c r="C12" s="395" t="s">
        <v>34</v>
      </c>
      <c r="D12" s="395"/>
      <c r="E12" s="395"/>
      <c r="F12" s="395" t="s">
        <v>39</v>
      </c>
      <c r="G12" s="395"/>
      <c r="H12" s="395"/>
      <c r="I12" s="441"/>
      <c r="J12" s="419"/>
      <c r="K12" s="392" t="s">
        <v>100</v>
      </c>
      <c r="L12" s="392"/>
      <c r="M12" s="392"/>
      <c r="N12" s="392"/>
      <c r="O12" s="392"/>
      <c r="P12" s="392"/>
      <c r="Q12" s="392"/>
      <c r="R12" s="392"/>
      <c r="S12" s="392"/>
      <c r="T12" s="432"/>
    </row>
    <row r="13" spans="1:20" ht="12.75" customHeight="1" x14ac:dyDescent="0.2">
      <c r="A13" s="415"/>
      <c r="B13" s="437"/>
      <c r="C13" s="395" t="s">
        <v>304</v>
      </c>
      <c r="D13" s="395"/>
      <c r="E13" s="395"/>
      <c r="F13" s="395" t="s">
        <v>302</v>
      </c>
      <c r="G13" s="395"/>
      <c r="H13" s="395"/>
      <c r="I13" s="441"/>
      <c r="J13" s="419"/>
      <c r="K13" s="392"/>
      <c r="L13" s="392"/>
      <c r="M13" s="392"/>
      <c r="N13" s="392"/>
      <c r="O13" s="392"/>
      <c r="P13" s="392"/>
      <c r="Q13" s="392"/>
      <c r="R13" s="392"/>
      <c r="S13" s="392"/>
      <c r="T13" s="432"/>
    </row>
    <row r="14" spans="1:20" ht="12.75" customHeight="1" x14ac:dyDescent="0.2">
      <c r="A14" s="415"/>
      <c r="B14" s="437"/>
      <c r="C14" s="395" t="s">
        <v>35</v>
      </c>
      <c r="D14" s="395"/>
      <c r="E14" s="395"/>
      <c r="F14" s="395" t="s">
        <v>303</v>
      </c>
      <c r="G14" s="395"/>
      <c r="H14" s="395"/>
      <c r="I14" s="441"/>
      <c r="J14" s="419"/>
      <c r="K14" s="392" t="s">
        <v>101</v>
      </c>
      <c r="L14" s="392"/>
      <c r="M14" s="392"/>
      <c r="N14" s="392"/>
      <c r="O14" s="392"/>
      <c r="P14" s="392"/>
      <c r="Q14" s="392"/>
      <c r="R14" s="392"/>
      <c r="S14" s="392"/>
      <c r="T14" s="432"/>
    </row>
    <row r="15" spans="1:20" ht="12.75" customHeight="1" x14ac:dyDescent="0.2">
      <c r="A15" s="415"/>
      <c r="B15" s="437"/>
      <c r="C15" s="395"/>
      <c r="D15" s="395"/>
      <c r="E15" s="395"/>
      <c r="F15" s="391"/>
      <c r="G15" s="391"/>
      <c r="H15" s="391"/>
      <c r="I15" s="441"/>
      <c r="J15" s="419"/>
      <c r="K15" s="392" t="s">
        <v>102</v>
      </c>
      <c r="L15" s="392"/>
      <c r="M15" s="392"/>
      <c r="N15" s="392"/>
      <c r="O15" s="392"/>
      <c r="P15" s="392"/>
      <c r="Q15" s="392"/>
      <c r="R15" s="392"/>
      <c r="S15" s="392"/>
      <c r="T15" s="432"/>
    </row>
    <row r="16" spans="1:20" ht="12.75" customHeight="1" x14ac:dyDescent="0.2">
      <c r="A16" s="415"/>
      <c r="B16" s="437"/>
      <c r="C16" s="395" t="s">
        <v>78</v>
      </c>
      <c r="D16" s="395"/>
      <c r="E16" s="395"/>
      <c r="F16" s="395"/>
      <c r="G16" s="395"/>
      <c r="H16" s="395"/>
      <c r="I16" s="441"/>
      <c r="J16" s="419"/>
      <c r="K16" s="392"/>
      <c r="L16" s="392"/>
      <c r="M16" s="392"/>
      <c r="N16" s="392"/>
      <c r="O16" s="392"/>
      <c r="P16" s="392"/>
      <c r="Q16" s="392"/>
      <c r="R16" s="392"/>
      <c r="S16" s="392"/>
      <c r="T16" s="432"/>
    </row>
    <row r="17" spans="1:21" ht="19.5" customHeight="1" x14ac:dyDescent="0.2">
      <c r="A17" s="415"/>
      <c r="B17" s="437"/>
      <c r="C17" s="395"/>
      <c r="D17" s="395"/>
      <c r="E17" s="395"/>
      <c r="F17" s="395"/>
      <c r="G17" s="395"/>
      <c r="H17" s="395"/>
      <c r="I17" s="441"/>
      <c r="J17" s="419"/>
      <c r="K17" s="392"/>
      <c r="L17" s="392"/>
      <c r="M17" s="392"/>
      <c r="N17" s="392"/>
      <c r="O17" s="392"/>
      <c r="P17" s="392"/>
      <c r="Q17" s="392"/>
      <c r="R17" s="392"/>
      <c r="S17" s="392"/>
      <c r="T17" s="432"/>
    </row>
    <row r="18" spans="1:21" ht="13.5" thickBot="1" x14ac:dyDescent="0.25">
      <c r="A18" s="416"/>
      <c r="B18" s="438"/>
      <c r="C18" s="434"/>
      <c r="D18" s="434"/>
      <c r="E18" s="434"/>
      <c r="F18" s="434"/>
      <c r="G18" s="434"/>
      <c r="H18" s="434"/>
      <c r="I18" s="442"/>
      <c r="J18" s="420"/>
      <c r="K18" s="435"/>
      <c r="L18" s="435"/>
      <c r="M18" s="435"/>
      <c r="N18" s="435"/>
      <c r="O18" s="435"/>
      <c r="P18" s="435"/>
      <c r="Q18" s="435"/>
      <c r="R18" s="65"/>
      <c r="S18" s="65"/>
      <c r="T18" s="433"/>
    </row>
    <row r="19" spans="1:21" ht="24" customHeight="1" x14ac:dyDescent="0.2">
      <c r="A19" s="48" t="s">
        <v>20</v>
      </c>
      <c r="B19" s="401"/>
      <c r="C19" s="393" t="s">
        <v>48</v>
      </c>
      <c r="D19" s="393"/>
      <c r="E19" s="393"/>
      <c r="F19" s="393"/>
      <c r="G19" s="393"/>
      <c r="H19" s="393"/>
      <c r="I19" s="403"/>
      <c r="J19" s="418"/>
      <c r="K19" s="110"/>
      <c r="L19" s="110"/>
      <c r="M19" s="110"/>
      <c r="N19" s="110"/>
      <c r="O19" s="110"/>
      <c r="P19" s="110"/>
      <c r="Q19" s="110"/>
      <c r="R19" s="110"/>
      <c r="S19" s="110"/>
      <c r="T19" s="457"/>
    </row>
    <row r="20" spans="1:21" ht="12.75" customHeight="1" x14ac:dyDescent="0.2">
      <c r="A20" s="415" t="s">
        <v>21</v>
      </c>
      <c r="B20" s="402"/>
      <c r="C20" s="423"/>
      <c r="D20" s="423"/>
      <c r="E20" s="423"/>
      <c r="F20" s="423"/>
      <c r="G20" s="423"/>
      <c r="H20" s="423"/>
      <c r="I20" s="404"/>
      <c r="J20" s="419"/>
      <c r="K20" s="460" t="s">
        <v>275</v>
      </c>
      <c r="L20" s="460"/>
      <c r="M20" s="460"/>
      <c r="N20" s="460"/>
      <c r="O20" s="460"/>
      <c r="P20" s="460"/>
      <c r="Q20" s="460"/>
      <c r="R20" s="460"/>
      <c r="S20" s="460"/>
      <c r="T20" s="458"/>
      <c r="U20" s="7"/>
    </row>
    <row r="21" spans="1:21" ht="12.75" customHeight="1" x14ac:dyDescent="0.2">
      <c r="A21" s="415"/>
      <c r="B21" s="402"/>
      <c r="C21" s="387" t="s">
        <v>103</v>
      </c>
      <c r="D21" s="387"/>
      <c r="E21" s="387"/>
      <c r="F21" s="387"/>
      <c r="G21" s="387"/>
      <c r="H21" s="387"/>
      <c r="I21" s="404"/>
      <c r="J21" s="419"/>
      <c r="K21" s="388" t="s">
        <v>22</v>
      </c>
      <c r="L21" s="91" t="s">
        <v>276</v>
      </c>
      <c r="M21" s="92" t="s">
        <v>176</v>
      </c>
      <c r="N21" s="92">
        <v>5</v>
      </c>
      <c r="O21" s="93">
        <v>5</v>
      </c>
      <c r="P21" s="94">
        <v>10</v>
      </c>
      <c r="Q21" s="94">
        <v>15</v>
      </c>
      <c r="R21" s="94">
        <v>20</v>
      </c>
      <c r="S21" s="94">
        <v>25</v>
      </c>
      <c r="T21" s="458"/>
      <c r="U21" s="6"/>
    </row>
    <row r="22" spans="1:21" x14ac:dyDescent="0.2">
      <c r="A22" s="415"/>
      <c r="B22" s="402"/>
      <c r="C22" s="387" t="s">
        <v>291</v>
      </c>
      <c r="D22" s="387"/>
      <c r="E22" s="387"/>
      <c r="F22" s="387"/>
      <c r="G22" s="387"/>
      <c r="H22" s="387"/>
      <c r="I22" s="404"/>
      <c r="J22" s="419"/>
      <c r="K22" s="389"/>
      <c r="L22" s="95" t="s">
        <v>277</v>
      </c>
      <c r="M22" s="92" t="s">
        <v>278</v>
      </c>
      <c r="N22" s="92">
        <v>4</v>
      </c>
      <c r="O22" s="93">
        <v>4</v>
      </c>
      <c r="P22" s="93">
        <v>8</v>
      </c>
      <c r="Q22" s="94">
        <v>12</v>
      </c>
      <c r="R22" s="94">
        <v>16</v>
      </c>
      <c r="S22" s="94">
        <v>20</v>
      </c>
      <c r="T22" s="458"/>
      <c r="U22" s="6"/>
    </row>
    <row r="23" spans="1:21" x14ac:dyDescent="0.2">
      <c r="A23" s="415"/>
      <c r="B23" s="402"/>
      <c r="C23" s="387" t="s">
        <v>292</v>
      </c>
      <c r="D23" s="387"/>
      <c r="E23" s="387"/>
      <c r="F23" s="387"/>
      <c r="G23" s="387"/>
      <c r="H23" s="387"/>
      <c r="I23" s="404"/>
      <c r="J23" s="419"/>
      <c r="K23" s="389"/>
      <c r="L23" s="95" t="s">
        <v>279</v>
      </c>
      <c r="M23" s="92" t="s">
        <v>113</v>
      </c>
      <c r="N23" s="92">
        <v>3</v>
      </c>
      <c r="O23" s="96">
        <v>3</v>
      </c>
      <c r="P23" s="93">
        <v>6</v>
      </c>
      <c r="Q23" s="93">
        <v>9</v>
      </c>
      <c r="R23" s="94">
        <v>12</v>
      </c>
      <c r="S23" s="94">
        <v>15</v>
      </c>
      <c r="T23" s="458"/>
      <c r="U23" s="6"/>
    </row>
    <row r="24" spans="1:21" x14ac:dyDescent="0.2">
      <c r="A24" s="415"/>
      <c r="B24" s="402"/>
      <c r="C24" s="387" t="s">
        <v>295</v>
      </c>
      <c r="D24" s="387"/>
      <c r="E24" s="387"/>
      <c r="F24" s="387"/>
      <c r="G24" s="387"/>
      <c r="H24" s="387"/>
      <c r="I24" s="404"/>
      <c r="J24" s="419"/>
      <c r="K24" s="389"/>
      <c r="L24" s="95" t="s">
        <v>280</v>
      </c>
      <c r="M24" s="92" t="s">
        <v>281</v>
      </c>
      <c r="N24" s="92">
        <v>2</v>
      </c>
      <c r="O24" s="96">
        <v>2</v>
      </c>
      <c r="P24" s="93">
        <v>4</v>
      </c>
      <c r="Q24" s="93">
        <v>6</v>
      </c>
      <c r="R24" s="93">
        <v>8</v>
      </c>
      <c r="S24" s="94">
        <v>10</v>
      </c>
      <c r="T24" s="458"/>
      <c r="U24" s="6"/>
    </row>
    <row r="25" spans="1:21" x14ac:dyDescent="0.2">
      <c r="A25" s="415"/>
      <c r="B25" s="402"/>
      <c r="C25" s="387" t="s">
        <v>296</v>
      </c>
      <c r="D25" s="387"/>
      <c r="E25" s="387"/>
      <c r="F25" s="387"/>
      <c r="G25" s="387"/>
      <c r="H25" s="387"/>
      <c r="I25" s="404"/>
      <c r="J25" s="419"/>
      <c r="K25" s="390"/>
      <c r="L25" s="95" t="s">
        <v>282</v>
      </c>
      <c r="M25" s="92" t="s">
        <v>146</v>
      </c>
      <c r="N25" s="92">
        <v>1</v>
      </c>
      <c r="O25" s="97">
        <v>1</v>
      </c>
      <c r="P25" s="97">
        <v>2</v>
      </c>
      <c r="Q25" s="97">
        <v>3</v>
      </c>
      <c r="R25" s="98">
        <v>4</v>
      </c>
      <c r="S25" s="93">
        <v>5</v>
      </c>
      <c r="T25" s="458"/>
      <c r="U25" s="6"/>
    </row>
    <row r="26" spans="1:21" ht="12.75" customHeight="1" x14ac:dyDescent="0.2">
      <c r="A26" s="415"/>
      <c r="B26" s="402"/>
      <c r="C26" s="387" t="s">
        <v>293</v>
      </c>
      <c r="D26" s="387"/>
      <c r="E26" s="387"/>
      <c r="F26" s="387"/>
      <c r="G26" s="387"/>
      <c r="H26" s="387"/>
      <c r="I26" s="404"/>
      <c r="J26" s="419"/>
      <c r="K26" s="99"/>
      <c r="L26" s="99"/>
      <c r="M26" s="99"/>
      <c r="N26" s="99"/>
      <c r="O26" s="92">
        <v>1</v>
      </c>
      <c r="P26" s="92">
        <v>2</v>
      </c>
      <c r="Q26" s="92">
        <v>3</v>
      </c>
      <c r="R26" s="100">
        <v>4</v>
      </c>
      <c r="S26" s="92">
        <v>5</v>
      </c>
      <c r="T26" s="458"/>
    </row>
    <row r="27" spans="1:21" ht="12.75" customHeight="1" x14ac:dyDescent="0.2">
      <c r="A27" s="415"/>
      <c r="B27" s="402"/>
      <c r="C27" s="6"/>
      <c r="D27" s="6"/>
      <c r="E27" s="6"/>
      <c r="F27" s="6"/>
      <c r="G27" s="6"/>
      <c r="H27" s="6"/>
      <c r="I27" s="404"/>
      <c r="J27" s="419"/>
      <c r="K27" s="101"/>
      <c r="L27" s="101"/>
      <c r="M27" s="102"/>
      <c r="N27" s="102"/>
      <c r="O27" s="92" t="s">
        <v>168</v>
      </c>
      <c r="P27" s="92" t="s">
        <v>283</v>
      </c>
      <c r="Q27" s="92" t="s">
        <v>167</v>
      </c>
      <c r="R27" s="92" t="s">
        <v>284</v>
      </c>
      <c r="S27" s="92" t="s">
        <v>166</v>
      </c>
      <c r="T27" s="458"/>
    </row>
    <row r="28" spans="1:21" ht="12.75" customHeight="1" x14ac:dyDescent="0.2">
      <c r="A28" s="415"/>
      <c r="B28" s="402"/>
      <c r="C28" s="424"/>
      <c r="D28" s="424"/>
      <c r="E28" s="424"/>
      <c r="F28" s="424"/>
      <c r="G28" s="424"/>
      <c r="H28" s="424"/>
      <c r="I28" s="404"/>
      <c r="J28" s="419"/>
      <c r="K28" s="101"/>
      <c r="L28" s="101"/>
      <c r="M28" s="102"/>
      <c r="N28" s="102"/>
      <c r="O28" s="103" t="s">
        <v>285</v>
      </c>
      <c r="P28" s="103" t="s">
        <v>286</v>
      </c>
      <c r="Q28" s="103" t="s">
        <v>90</v>
      </c>
      <c r="R28" s="103" t="s">
        <v>287</v>
      </c>
      <c r="S28" s="103" t="s">
        <v>288</v>
      </c>
      <c r="T28" s="458"/>
    </row>
    <row r="29" spans="1:21" ht="12.75" customHeight="1" x14ac:dyDescent="0.2">
      <c r="A29" s="415"/>
      <c r="B29" s="402"/>
      <c r="C29" s="67" t="s">
        <v>104</v>
      </c>
      <c r="D29" s="67"/>
      <c r="E29" s="67"/>
      <c r="F29" s="67"/>
      <c r="G29" s="67"/>
      <c r="H29" s="67"/>
      <c r="I29" s="404"/>
      <c r="J29" s="419"/>
      <c r="K29" s="104"/>
      <c r="L29" s="101"/>
      <c r="M29" s="105"/>
      <c r="N29" s="105"/>
      <c r="O29" s="461" t="s">
        <v>23</v>
      </c>
      <c r="P29" s="462"/>
      <c r="Q29" s="462"/>
      <c r="R29" s="462"/>
      <c r="S29" s="462"/>
      <c r="T29" s="458"/>
    </row>
    <row r="30" spans="1:21" x14ac:dyDescent="0.2">
      <c r="A30" s="415"/>
      <c r="B30" s="402"/>
      <c r="C30" s="387" t="s">
        <v>294</v>
      </c>
      <c r="D30" s="387"/>
      <c r="E30" s="387"/>
      <c r="F30" s="387"/>
      <c r="G30" s="387"/>
      <c r="H30" s="387"/>
      <c r="I30" s="404"/>
      <c r="J30" s="419"/>
      <c r="K30" s="111"/>
      <c r="L30" s="111"/>
      <c r="M30" s="111"/>
      <c r="N30" s="111"/>
      <c r="O30" s="111"/>
      <c r="P30" s="111"/>
      <c r="Q30" s="111"/>
      <c r="R30" s="111"/>
      <c r="S30" s="111"/>
      <c r="T30" s="458"/>
    </row>
    <row r="31" spans="1:21" ht="12.75" customHeight="1" x14ac:dyDescent="0.2">
      <c r="A31" s="415"/>
      <c r="B31" s="402"/>
      <c r="C31" s="387" t="s">
        <v>297</v>
      </c>
      <c r="D31" s="387"/>
      <c r="E31" s="387"/>
      <c r="F31" s="387"/>
      <c r="G31" s="387"/>
      <c r="H31" s="387"/>
      <c r="I31" s="404"/>
      <c r="J31" s="419"/>
      <c r="K31" s="424" t="s">
        <v>41</v>
      </c>
      <c r="L31" s="424"/>
      <c r="M31" s="424"/>
      <c r="N31" s="424"/>
      <c r="O31" s="424"/>
      <c r="P31" s="424"/>
      <c r="Q31" s="424"/>
      <c r="R31" s="424"/>
      <c r="S31" s="424"/>
      <c r="T31" s="458"/>
    </row>
    <row r="32" spans="1:21" x14ac:dyDescent="0.2">
      <c r="A32" s="415"/>
      <c r="B32" s="402"/>
      <c r="C32" s="387" t="s">
        <v>298</v>
      </c>
      <c r="D32" s="387"/>
      <c r="E32" s="387"/>
      <c r="F32" s="387"/>
      <c r="G32" s="387"/>
      <c r="H32" s="387"/>
      <c r="I32" s="404"/>
      <c r="J32" s="419"/>
      <c r="K32" s="111"/>
      <c r="L32" s="111"/>
      <c r="M32" s="111"/>
      <c r="N32" s="111"/>
      <c r="O32" s="111"/>
      <c r="P32" s="111"/>
      <c r="Q32" s="111"/>
      <c r="R32" s="111"/>
      <c r="S32" s="111"/>
      <c r="T32" s="458"/>
    </row>
    <row r="33" spans="1:20" ht="12.75" customHeight="1" x14ac:dyDescent="0.2">
      <c r="A33" s="415"/>
      <c r="B33" s="402"/>
      <c r="C33" s="387" t="s">
        <v>299</v>
      </c>
      <c r="D33" s="387"/>
      <c r="E33" s="387"/>
      <c r="F33" s="387"/>
      <c r="G33" s="387"/>
      <c r="H33" s="387"/>
      <c r="I33" s="404"/>
      <c r="J33" s="419"/>
      <c r="K33" s="423" t="s">
        <v>105</v>
      </c>
      <c r="L33" s="423"/>
      <c r="M33" s="423"/>
      <c r="N33" s="423"/>
      <c r="O33" s="423"/>
      <c r="P33" s="423"/>
      <c r="Q33" s="423"/>
      <c r="R33" s="423"/>
      <c r="S33" s="423"/>
      <c r="T33" s="458"/>
    </row>
    <row r="34" spans="1:20" x14ac:dyDescent="0.2">
      <c r="A34" s="415"/>
      <c r="B34" s="402"/>
      <c r="C34" s="387" t="s">
        <v>300</v>
      </c>
      <c r="D34" s="387"/>
      <c r="E34" s="387"/>
      <c r="F34" s="387"/>
      <c r="G34" s="387"/>
      <c r="H34" s="387"/>
      <c r="I34" s="404"/>
      <c r="J34" s="419"/>
      <c r="K34" s="423"/>
      <c r="L34" s="423"/>
      <c r="M34" s="423"/>
      <c r="N34" s="423"/>
      <c r="O34" s="423"/>
      <c r="P34" s="423"/>
      <c r="Q34" s="423"/>
      <c r="R34" s="423"/>
      <c r="S34" s="423"/>
      <c r="T34" s="458"/>
    </row>
    <row r="35" spans="1:20" ht="13.5" thickBot="1" x14ac:dyDescent="0.25">
      <c r="A35" s="416"/>
      <c r="B35" s="410"/>
      <c r="C35" s="411"/>
      <c r="D35" s="411"/>
      <c r="E35" s="411"/>
      <c r="F35" s="411"/>
      <c r="G35" s="411"/>
      <c r="H35" s="411"/>
      <c r="I35" s="417"/>
      <c r="J35" s="420"/>
      <c r="K35" s="412"/>
      <c r="L35" s="412"/>
      <c r="M35" s="412"/>
      <c r="N35" s="412"/>
      <c r="O35" s="412"/>
      <c r="P35" s="412"/>
      <c r="Q35" s="412"/>
      <c r="R35" s="68"/>
      <c r="S35" s="68"/>
      <c r="T35" s="459"/>
    </row>
    <row r="36" spans="1:20" ht="24" customHeight="1" x14ac:dyDescent="0.2">
      <c r="A36" s="48" t="s">
        <v>24</v>
      </c>
      <c r="B36" s="401"/>
      <c r="I36" s="403"/>
      <c r="J36" s="397"/>
      <c r="K36" s="109"/>
      <c r="L36" s="109"/>
      <c r="M36" s="109"/>
      <c r="N36" s="109"/>
      <c r="O36" s="109"/>
      <c r="P36" s="109"/>
      <c r="Q36" s="109"/>
      <c r="R36" s="106"/>
      <c r="S36" s="106"/>
      <c r="T36" s="407"/>
    </row>
    <row r="37" spans="1:20" ht="21" customHeight="1" x14ac:dyDescent="0.2">
      <c r="A37" s="421" t="s">
        <v>45</v>
      </c>
      <c r="B37" s="402"/>
      <c r="C37" s="394" t="s">
        <v>82</v>
      </c>
      <c r="D37" s="394"/>
      <c r="E37" s="394"/>
      <c r="F37" s="394"/>
      <c r="G37" s="394"/>
      <c r="H37" s="394"/>
      <c r="I37" s="404"/>
      <c r="J37" s="398"/>
      <c r="K37" s="109"/>
      <c r="L37" s="109"/>
      <c r="M37" s="109"/>
      <c r="N37" s="109"/>
      <c r="O37" s="109"/>
      <c r="P37" s="109"/>
      <c r="Q37" s="109"/>
      <c r="R37" s="106"/>
      <c r="S37" s="106"/>
      <c r="T37" s="407"/>
    </row>
    <row r="38" spans="1:20" ht="12.75" customHeight="1" x14ac:dyDescent="0.2">
      <c r="A38" s="421"/>
      <c r="B38" s="402"/>
      <c r="C38" s="394"/>
      <c r="D38" s="394"/>
      <c r="E38" s="394"/>
      <c r="F38" s="394"/>
      <c r="G38" s="394"/>
      <c r="H38" s="394"/>
      <c r="I38" s="404"/>
      <c r="J38" s="398"/>
      <c r="K38" s="114"/>
      <c r="L38" s="109"/>
      <c r="M38" s="115"/>
      <c r="N38" s="115"/>
      <c r="O38" s="115"/>
      <c r="P38" s="115"/>
      <c r="Q38" s="115"/>
      <c r="R38" s="112"/>
      <c r="S38" s="112"/>
      <c r="T38" s="407"/>
    </row>
    <row r="39" spans="1:20" ht="12.75" customHeight="1" x14ac:dyDescent="0.2">
      <c r="A39" s="421"/>
      <c r="B39" s="402"/>
      <c r="I39" s="404"/>
      <c r="J39" s="398"/>
      <c r="K39" s="114"/>
      <c r="L39" s="109"/>
      <c r="M39" s="115"/>
      <c r="N39" s="115"/>
      <c r="O39" s="115"/>
      <c r="P39" s="115"/>
      <c r="Q39" s="115"/>
      <c r="R39" s="112"/>
      <c r="S39" s="112"/>
      <c r="T39" s="407"/>
    </row>
    <row r="40" spans="1:20" x14ac:dyDescent="0.2">
      <c r="A40" s="421"/>
      <c r="B40" s="402"/>
      <c r="C40" s="392" t="s">
        <v>106</v>
      </c>
      <c r="D40" s="392"/>
      <c r="E40" s="392"/>
      <c r="F40" s="392"/>
      <c r="G40" s="392"/>
      <c r="H40" s="392"/>
      <c r="I40" s="404"/>
      <c r="J40" s="398"/>
      <c r="K40" s="114"/>
      <c r="L40" s="109"/>
      <c r="M40" s="115"/>
      <c r="N40" s="115"/>
      <c r="O40" s="115"/>
      <c r="P40" s="115"/>
      <c r="Q40" s="115"/>
      <c r="R40" s="112"/>
      <c r="S40" s="112"/>
      <c r="T40" s="407"/>
    </row>
    <row r="41" spans="1:20" x14ac:dyDescent="0.2">
      <c r="A41" s="421"/>
      <c r="B41" s="402"/>
      <c r="C41" s="392"/>
      <c r="D41" s="392"/>
      <c r="E41" s="392"/>
      <c r="F41" s="392"/>
      <c r="G41" s="392"/>
      <c r="H41" s="392"/>
      <c r="I41" s="404"/>
      <c r="J41" s="398"/>
      <c r="K41" s="114"/>
      <c r="L41" s="109"/>
      <c r="M41" s="115"/>
      <c r="N41" s="115"/>
      <c r="O41" s="115"/>
      <c r="P41" s="115"/>
      <c r="Q41" s="115"/>
      <c r="R41" s="112"/>
      <c r="S41" s="112"/>
      <c r="T41" s="407"/>
    </row>
    <row r="42" spans="1:20" ht="12.75" customHeight="1" x14ac:dyDescent="0.2">
      <c r="A42" s="421"/>
      <c r="B42" s="402"/>
      <c r="C42" s="392"/>
      <c r="D42" s="392"/>
      <c r="E42" s="392"/>
      <c r="F42" s="392"/>
      <c r="G42" s="392"/>
      <c r="H42" s="392"/>
      <c r="I42" s="404"/>
      <c r="J42" s="398"/>
      <c r="K42" s="114"/>
      <c r="L42" s="109"/>
      <c r="M42" s="115"/>
      <c r="N42" s="115"/>
      <c r="O42" s="115"/>
      <c r="P42" s="115"/>
      <c r="Q42" s="115"/>
      <c r="R42" s="112"/>
      <c r="S42" s="112"/>
      <c r="T42" s="407"/>
    </row>
    <row r="43" spans="1:20" ht="12.75" customHeight="1" x14ac:dyDescent="0.2">
      <c r="A43" s="421"/>
      <c r="B43" s="402"/>
      <c r="C43" s="392"/>
      <c r="D43" s="392"/>
      <c r="E43" s="392"/>
      <c r="F43" s="392"/>
      <c r="G43" s="392"/>
      <c r="H43" s="392"/>
      <c r="I43" s="404"/>
      <c r="J43" s="398"/>
      <c r="K43" s="114"/>
      <c r="L43" s="109"/>
      <c r="M43" s="115"/>
      <c r="N43" s="115"/>
      <c r="O43" s="115"/>
      <c r="P43" s="115"/>
      <c r="Q43" s="115"/>
      <c r="R43" s="112"/>
      <c r="S43" s="112"/>
      <c r="T43" s="407"/>
    </row>
    <row r="44" spans="1:20" ht="12.75" customHeight="1" x14ac:dyDescent="0.2">
      <c r="A44" s="421"/>
      <c r="B44" s="402"/>
      <c r="C44" s="46"/>
      <c r="D44" s="51"/>
      <c r="E44" s="51"/>
      <c r="F44" s="51"/>
      <c r="G44" s="51"/>
      <c r="H44" s="51"/>
      <c r="I44" s="404"/>
      <c r="J44" s="398"/>
      <c r="K44" s="114"/>
      <c r="L44" s="109"/>
      <c r="M44" s="115"/>
      <c r="N44" s="115"/>
      <c r="O44" s="115"/>
      <c r="P44" s="115"/>
      <c r="Q44" s="115"/>
      <c r="R44" s="112"/>
      <c r="S44" s="112"/>
      <c r="T44" s="407"/>
    </row>
    <row r="45" spans="1:20" ht="12.75" customHeight="1" x14ac:dyDescent="0.2">
      <c r="A45" s="421"/>
      <c r="B45" s="402"/>
      <c r="C45" s="394" t="s">
        <v>107</v>
      </c>
      <c r="D45" s="394"/>
      <c r="E45" s="394"/>
      <c r="F45" s="394"/>
      <c r="G45" s="394"/>
      <c r="H45" s="394"/>
      <c r="I45" s="404"/>
      <c r="J45" s="398"/>
      <c r="K45" s="114"/>
      <c r="L45" s="109"/>
      <c r="M45" s="115"/>
      <c r="N45" s="115"/>
      <c r="O45" s="115"/>
      <c r="P45" s="115"/>
      <c r="Q45" s="115"/>
      <c r="R45" s="112"/>
      <c r="S45" s="112"/>
      <c r="T45" s="407"/>
    </row>
    <row r="46" spans="1:20" ht="12.75" customHeight="1" x14ac:dyDescent="0.2">
      <c r="A46" s="421"/>
      <c r="B46" s="402"/>
      <c r="C46" s="394"/>
      <c r="D46" s="394"/>
      <c r="E46" s="394"/>
      <c r="F46" s="394"/>
      <c r="G46" s="394"/>
      <c r="H46" s="394"/>
      <c r="I46" s="404"/>
      <c r="J46" s="398"/>
      <c r="K46" s="114"/>
      <c r="L46" s="109"/>
      <c r="M46" s="115"/>
      <c r="N46" s="115"/>
      <c r="O46" s="115"/>
      <c r="P46" s="115"/>
      <c r="Q46" s="115"/>
      <c r="R46" s="112"/>
      <c r="S46" s="112"/>
      <c r="T46" s="407"/>
    </row>
    <row r="47" spans="1:20" ht="12.75" customHeight="1" x14ac:dyDescent="0.2">
      <c r="A47" s="421"/>
      <c r="B47" s="402"/>
      <c r="C47" s="394"/>
      <c r="D47" s="394"/>
      <c r="E47" s="394"/>
      <c r="F47" s="394"/>
      <c r="G47" s="394"/>
      <c r="H47" s="394"/>
      <c r="I47" s="404"/>
      <c r="J47" s="398"/>
      <c r="K47" s="114"/>
      <c r="L47" s="109"/>
      <c r="M47" s="115"/>
      <c r="N47" s="115"/>
      <c r="O47" s="115"/>
      <c r="P47" s="115"/>
      <c r="Q47" s="115"/>
      <c r="R47" s="112"/>
      <c r="S47" s="112"/>
      <c r="T47" s="407"/>
    </row>
    <row r="48" spans="1:20" ht="12.75" customHeight="1" x14ac:dyDescent="0.2">
      <c r="A48" s="421"/>
      <c r="B48" s="402"/>
      <c r="C48" s="394"/>
      <c r="D48" s="394"/>
      <c r="E48" s="394"/>
      <c r="F48" s="394"/>
      <c r="G48" s="394"/>
      <c r="H48" s="394"/>
      <c r="I48" s="404"/>
      <c r="J48" s="398"/>
      <c r="K48" s="114"/>
      <c r="L48" s="109"/>
      <c r="M48" s="115"/>
      <c r="N48" s="115"/>
      <c r="O48" s="115"/>
      <c r="P48" s="115"/>
      <c r="Q48" s="115"/>
      <c r="R48" s="112"/>
      <c r="S48" s="112"/>
      <c r="T48" s="407"/>
    </row>
    <row r="49" spans="1:20" ht="12.75" customHeight="1" x14ac:dyDescent="0.2">
      <c r="A49" s="421"/>
      <c r="B49" s="402"/>
      <c r="C49" s="394"/>
      <c r="D49" s="394"/>
      <c r="E49" s="394"/>
      <c r="F49" s="394"/>
      <c r="G49" s="394"/>
      <c r="H49" s="394"/>
      <c r="I49" s="404"/>
      <c r="J49" s="398"/>
      <c r="K49" s="114"/>
      <c r="L49" s="109"/>
      <c r="M49" s="115"/>
      <c r="N49" s="115"/>
      <c r="O49" s="115"/>
      <c r="P49" s="115"/>
      <c r="Q49" s="115"/>
      <c r="R49" s="112"/>
      <c r="S49" s="112"/>
      <c r="T49" s="407"/>
    </row>
    <row r="50" spans="1:20" ht="12.75" customHeight="1" x14ac:dyDescent="0.2">
      <c r="A50" s="421"/>
      <c r="B50" s="402"/>
      <c r="C50" s="394"/>
      <c r="D50" s="394"/>
      <c r="E50" s="394"/>
      <c r="F50" s="394"/>
      <c r="G50" s="394"/>
      <c r="H50" s="394"/>
      <c r="I50" s="404"/>
      <c r="J50" s="398"/>
      <c r="K50" s="114"/>
      <c r="L50" s="109"/>
      <c r="M50" s="115"/>
      <c r="N50" s="115"/>
      <c r="O50" s="115"/>
      <c r="P50" s="115"/>
      <c r="Q50" s="115"/>
      <c r="R50" s="112"/>
      <c r="S50" s="112"/>
      <c r="T50" s="407"/>
    </row>
    <row r="51" spans="1:20" ht="12.75" customHeight="1" x14ac:dyDescent="0.2">
      <c r="A51" s="421"/>
      <c r="B51" s="402"/>
      <c r="C51" s="394"/>
      <c r="D51" s="394"/>
      <c r="E51" s="394"/>
      <c r="F51" s="394"/>
      <c r="G51" s="394"/>
      <c r="H51" s="394"/>
      <c r="I51" s="404"/>
      <c r="J51" s="398"/>
      <c r="K51" s="114"/>
      <c r="L51" s="109"/>
      <c r="M51" s="115"/>
      <c r="N51" s="115"/>
      <c r="O51" s="115"/>
      <c r="P51" s="115"/>
      <c r="Q51" s="115"/>
      <c r="R51" s="112"/>
      <c r="S51" s="112"/>
      <c r="T51" s="407"/>
    </row>
    <row r="52" spans="1:20" ht="12.75" customHeight="1" x14ac:dyDescent="0.2">
      <c r="A52" s="421"/>
      <c r="B52" s="402"/>
      <c r="I52" s="404"/>
      <c r="J52" s="398"/>
      <c r="K52" s="114"/>
      <c r="L52" s="109"/>
      <c r="M52" s="115"/>
      <c r="N52" s="115"/>
      <c r="O52" s="115"/>
      <c r="P52" s="115"/>
      <c r="Q52" s="115"/>
      <c r="R52" s="112"/>
      <c r="S52" s="112"/>
      <c r="T52" s="407"/>
    </row>
    <row r="53" spans="1:20" x14ac:dyDescent="0.2">
      <c r="A53" s="421"/>
      <c r="B53" s="402"/>
      <c r="C53" s="408" t="s">
        <v>75</v>
      </c>
      <c r="D53" s="395"/>
      <c r="E53" s="395"/>
      <c r="F53" s="395"/>
      <c r="G53" s="395"/>
      <c r="H53" s="395"/>
      <c r="I53" s="404"/>
      <c r="J53" s="398"/>
      <c r="K53" s="114"/>
      <c r="L53" s="109"/>
      <c r="M53" s="115"/>
      <c r="N53" s="115"/>
      <c r="O53" s="115"/>
      <c r="P53" s="115"/>
      <c r="Q53" s="115"/>
      <c r="R53" s="112"/>
      <c r="S53" s="112"/>
      <c r="T53" s="407"/>
    </row>
    <row r="54" spans="1:20" ht="21" customHeight="1" x14ac:dyDescent="0.2">
      <c r="A54" s="421"/>
      <c r="B54" s="402"/>
      <c r="C54" s="395" t="s">
        <v>108</v>
      </c>
      <c r="D54" s="394" t="s">
        <v>109</v>
      </c>
      <c r="E54" s="394"/>
      <c r="F54" s="394"/>
      <c r="G54" s="394"/>
      <c r="H54" s="394"/>
      <c r="I54" s="404"/>
      <c r="J54" s="398"/>
      <c r="K54" s="114"/>
      <c r="L54" s="109"/>
      <c r="M54" s="115"/>
      <c r="N54" s="115"/>
      <c r="O54" s="115"/>
      <c r="P54" s="115"/>
      <c r="Q54" s="115"/>
      <c r="R54" s="112"/>
      <c r="S54" s="112"/>
      <c r="T54" s="407"/>
    </row>
    <row r="55" spans="1:20" ht="29.25" customHeight="1" x14ac:dyDescent="0.2">
      <c r="A55" s="421"/>
      <c r="B55" s="402"/>
      <c r="C55" s="395"/>
      <c r="D55" s="394"/>
      <c r="E55" s="394"/>
      <c r="F55" s="394"/>
      <c r="G55" s="394"/>
      <c r="H55" s="394"/>
      <c r="I55" s="404"/>
      <c r="J55" s="398"/>
      <c r="K55" s="114"/>
      <c r="L55" s="109"/>
      <c r="M55" s="115"/>
      <c r="N55" s="115"/>
      <c r="O55" s="115"/>
      <c r="P55" s="115"/>
      <c r="Q55" s="115"/>
      <c r="R55" s="112"/>
      <c r="S55" s="112"/>
      <c r="T55" s="407"/>
    </row>
    <row r="56" spans="1:20" ht="32.25" customHeight="1" x14ac:dyDescent="0.2">
      <c r="A56" s="421"/>
      <c r="B56" s="402"/>
      <c r="C56" s="395"/>
      <c r="D56" s="394"/>
      <c r="E56" s="394"/>
      <c r="F56" s="394"/>
      <c r="G56" s="394"/>
      <c r="H56" s="394"/>
      <c r="I56" s="404"/>
      <c r="J56" s="398"/>
      <c r="K56" s="114"/>
      <c r="L56" s="109"/>
      <c r="M56" s="115"/>
      <c r="N56" s="115"/>
      <c r="O56" s="115"/>
      <c r="P56" s="115"/>
      <c r="Q56" s="115"/>
      <c r="R56" s="112"/>
      <c r="S56" s="112"/>
      <c r="T56" s="407"/>
    </row>
    <row r="57" spans="1:20" ht="20.25" customHeight="1" x14ac:dyDescent="0.2">
      <c r="A57" s="421"/>
      <c r="B57" s="402"/>
      <c r="C57" s="392" t="s">
        <v>290</v>
      </c>
      <c r="D57" s="392"/>
      <c r="E57" s="392"/>
      <c r="F57" s="392"/>
      <c r="G57" s="392"/>
      <c r="H57" s="392"/>
      <c r="I57" s="404"/>
      <c r="J57" s="398"/>
      <c r="K57" s="114"/>
      <c r="L57" s="109"/>
      <c r="M57" s="115"/>
      <c r="N57" s="115"/>
      <c r="O57" s="115"/>
      <c r="P57" s="115"/>
      <c r="Q57" s="115"/>
      <c r="R57" s="112"/>
      <c r="S57" s="112"/>
      <c r="T57" s="407"/>
    </row>
    <row r="58" spans="1:20" x14ac:dyDescent="0.2">
      <c r="A58" s="421"/>
      <c r="B58" s="402"/>
      <c r="C58" s="392"/>
      <c r="D58" s="392"/>
      <c r="E58" s="392"/>
      <c r="F58" s="392"/>
      <c r="G58" s="392"/>
      <c r="H58" s="392"/>
      <c r="I58" s="404"/>
      <c r="J58" s="398"/>
      <c r="K58" s="114"/>
      <c r="L58" s="109"/>
      <c r="M58" s="115"/>
      <c r="N58" s="115"/>
      <c r="O58" s="115"/>
      <c r="P58" s="115"/>
      <c r="Q58" s="115"/>
      <c r="R58" s="112"/>
      <c r="S58" s="112"/>
      <c r="T58" s="407"/>
    </row>
    <row r="59" spans="1:20" x14ac:dyDescent="0.2">
      <c r="A59" s="421"/>
      <c r="B59" s="402"/>
      <c r="I59" s="404"/>
      <c r="J59" s="398"/>
      <c r="K59" s="111"/>
      <c r="L59" s="111"/>
      <c r="M59" s="106"/>
      <c r="N59" s="106"/>
      <c r="O59" s="106"/>
      <c r="P59" s="106"/>
      <c r="Q59" s="106"/>
      <c r="R59" s="106"/>
      <c r="S59" s="106"/>
      <c r="T59" s="407"/>
    </row>
    <row r="60" spans="1:20" ht="12.75" customHeight="1" x14ac:dyDescent="0.2">
      <c r="A60" s="421"/>
      <c r="B60" s="402"/>
      <c r="C60" s="392" t="s">
        <v>289</v>
      </c>
      <c r="D60" s="392"/>
      <c r="E60" s="392"/>
      <c r="F60" s="392"/>
      <c r="G60" s="392"/>
      <c r="H60" s="392"/>
      <c r="I60" s="404"/>
      <c r="J60" s="398"/>
      <c r="K60" s="90"/>
      <c r="L60" s="90"/>
      <c r="M60" s="116"/>
      <c r="N60" s="116"/>
      <c r="O60" s="116"/>
      <c r="P60" s="116"/>
      <c r="Q60" s="116"/>
      <c r="R60" s="113"/>
      <c r="S60" s="113"/>
      <c r="T60" s="407"/>
    </row>
    <row r="61" spans="1:20" ht="20.25" customHeight="1" x14ac:dyDescent="0.2">
      <c r="A61" s="421"/>
      <c r="B61" s="402"/>
      <c r="C61" s="392"/>
      <c r="D61" s="392"/>
      <c r="E61" s="392"/>
      <c r="F61" s="392"/>
      <c r="G61" s="392"/>
      <c r="H61" s="392"/>
      <c r="I61" s="404"/>
      <c r="J61" s="398"/>
      <c r="K61" s="50"/>
      <c r="L61" s="50"/>
      <c r="M61" s="52"/>
      <c r="N61" s="52"/>
      <c r="O61" s="52"/>
      <c r="P61" s="52"/>
      <c r="Q61" s="52"/>
      <c r="R61" s="62"/>
      <c r="S61" s="62"/>
      <c r="T61" s="53"/>
    </row>
    <row r="62" spans="1:20" ht="11.25" customHeight="1" thickBot="1" x14ac:dyDescent="0.25">
      <c r="A62" s="422"/>
      <c r="B62" s="402"/>
      <c r="C62" s="409"/>
      <c r="D62" s="409"/>
      <c r="E62" s="409"/>
      <c r="F62" s="409"/>
      <c r="G62" s="409"/>
      <c r="H62" s="409"/>
      <c r="I62" s="404"/>
      <c r="J62" s="398"/>
      <c r="K62" s="405"/>
      <c r="L62" s="405"/>
      <c r="M62" s="405"/>
      <c r="N62" s="405"/>
      <c r="O62" s="405"/>
      <c r="P62" s="405"/>
      <c r="Q62" s="405"/>
      <c r="R62" s="405"/>
      <c r="S62" s="405"/>
      <c r="T62" s="406"/>
    </row>
    <row r="63" spans="1:20" ht="32.25" customHeight="1" x14ac:dyDescent="0.2">
      <c r="A63" s="49" t="s">
        <v>25</v>
      </c>
      <c r="B63" s="401"/>
      <c r="C63" s="393" t="s">
        <v>83</v>
      </c>
      <c r="D63" s="393"/>
      <c r="E63" s="393"/>
      <c r="F63" s="393"/>
      <c r="G63" s="393"/>
      <c r="H63" s="393"/>
      <c r="I63" s="446"/>
      <c r="J63" s="397"/>
      <c r="K63" s="413"/>
      <c r="L63" s="413"/>
      <c r="M63" s="413"/>
      <c r="N63" s="413"/>
      <c r="O63" s="413"/>
      <c r="P63" s="413"/>
      <c r="Q63" s="413"/>
      <c r="R63" s="107"/>
      <c r="S63" s="107"/>
      <c r="T63" s="444"/>
    </row>
    <row r="64" spans="1:20" ht="25.5" customHeight="1" x14ac:dyDescent="0.2">
      <c r="A64" s="415" t="s">
        <v>27</v>
      </c>
      <c r="B64" s="402"/>
      <c r="C64" s="394" t="s">
        <v>85</v>
      </c>
      <c r="D64" s="394"/>
      <c r="E64" s="394"/>
      <c r="F64" s="394"/>
      <c r="G64" s="394"/>
      <c r="H64" s="394"/>
      <c r="I64" s="447"/>
      <c r="J64" s="398"/>
      <c r="K64" s="449" t="s">
        <v>49</v>
      </c>
      <c r="L64" s="450"/>
      <c r="M64" s="400" t="s">
        <v>46</v>
      </c>
      <c r="N64" s="400" t="s">
        <v>47</v>
      </c>
      <c r="O64" s="400"/>
      <c r="P64" s="400"/>
      <c r="Q64" s="400"/>
      <c r="R64" s="62"/>
      <c r="S64" s="62"/>
      <c r="T64" s="407"/>
    </row>
    <row r="65" spans="1:20" ht="24.95" customHeight="1" x14ac:dyDescent="0.2">
      <c r="A65" s="415"/>
      <c r="B65" s="402"/>
      <c r="C65" s="394" t="s">
        <v>84</v>
      </c>
      <c r="D65" s="394"/>
      <c r="E65" s="394"/>
      <c r="F65" s="394"/>
      <c r="G65" s="394"/>
      <c r="H65" s="394"/>
      <c r="I65" s="447"/>
      <c r="J65" s="398"/>
      <c r="K65" s="451"/>
      <c r="L65" s="452"/>
      <c r="M65" s="400"/>
      <c r="N65" s="400"/>
      <c r="O65" s="400"/>
      <c r="P65" s="400"/>
      <c r="Q65" s="400"/>
      <c r="R65" s="62"/>
      <c r="S65" s="62"/>
      <c r="T65" s="407"/>
    </row>
    <row r="66" spans="1:20" ht="23.25" customHeight="1" x14ac:dyDescent="0.2">
      <c r="A66" s="415"/>
      <c r="B66" s="402"/>
      <c r="C66" s="408" t="s">
        <v>110</v>
      </c>
      <c r="D66" s="408"/>
      <c r="E66" s="408"/>
      <c r="F66" s="408"/>
      <c r="G66" s="408"/>
      <c r="H66" s="408"/>
      <c r="I66" s="447"/>
      <c r="J66" s="398"/>
      <c r="K66" s="454" t="s">
        <v>305</v>
      </c>
      <c r="L66" s="454"/>
      <c r="M66" s="453" t="s">
        <v>42</v>
      </c>
      <c r="N66" s="453" t="s">
        <v>66</v>
      </c>
      <c r="O66" s="453"/>
      <c r="P66" s="453"/>
      <c r="Q66" s="453"/>
      <c r="R66" s="64"/>
      <c r="S66" s="64"/>
      <c r="T66" s="407"/>
    </row>
    <row r="67" spans="1:20" ht="24.95" customHeight="1" x14ac:dyDescent="0.2">
      <c r="A67" s="415"/>
      <c r="B67" s="402"/>
      <c r="C67" s="443" t="s">
        <v>86</v>
      </c>
      <c r="D67" s="394"/>
      <c r="E67" s="394"/>
      <c r="F67" s="394"/>
      <c r="G67" s="394"/>
      <c r="H67" s="394"/>
      <c r="I67" s="447"/>
      <c r="J67" s="398"/>
      <c r="K67" s="454"/>
      <c r="L67" s="454"/>
      <c r="M67" s="453"/>
      <c r="N67" s="453"/>
      <c r="O67" s="453"/>
      <c r="P67" s="453"/>
      <c r="Q67" s="453"/>
      <c r="R67" s="64"/>
      <c r="S67" s="64"/>
      <c r="T67" s="407"/>
    </row>
    <row r="68" spans="1:20" ht="24.95" customHeight="1" x14ac:dyDescent="0.2">
      <c r="A68" s="415"/>
      <c r="B68" s="402"/>
      <c r="C68" s="394"/>
      <c r="D68" s="394"/>
      <c r="E68" s="394"/>
      <c r="F68" s="394"/>
      <c r="G68" s="394"/>
      <c r="H68" s="394"/>
      <c r="I68" s="447"/>
      <c r="J68" s="398"/>
      <c r="K68" s="454"/>
      <c r="L68" s="454"/>
      <c r="M68" s="453"/>
      <c r="N68" s="453"/>
      <c r="O68" s="453"/>
      <c r="P68" s="453"/>
      <c r="Q68" s="453"/>
      <c r="R68" s="64"/>
      <c r="S68" s="64"/>
      <c r="T68" s="407"/>
    </row>
    <row r="69" spans="1:20" ht="24.95" customHeight="1" x14ac:dyDescent="0.2">
      <c r="A69" s="415"/>
      <c r="B69" s="402"/>
      <c r="C69" s="394"/>
      <c r="D69" s="394"/>
      <c r="E69" s="394"/>
      <c r="F69" s="394"/>
      <c r="G69" s="394"/>
      <c r="H69" s="394"/>
      <c r="I69" s="447"/>
      <c r="J69" s="398"/>
      <c r="K69" s="454"/>
      <c r="L69" s="454"/>
      <c r="M69" s="453"/>
      <c r="N69" s="453"/>
      <c r="O69" s="453"/>
      <c r="P69" s="453"/>
      <c r="Q69" s="453"/>
      <c r="R69" s="64"/>
      <c r="S69" s="64"/>
      <c r="T69" s="407"/>
    </row>
    <row r="70" spans="1:20" ht="24.95" customHeight="1" x14ac:dyDescent="0.2">
      <c r="A70" s="415"/>
      <c r="B70" s="402"/>
      <c r="C70" s="408" t="s">
        <v>26</v>
      </c>
      <c r="D70" s="408"/>
      <c r="E70" s="408"/>
      <c r="F70" s="408"/>
      <c r="G70" s="408"/>
      <c r="H70" s="408"/>
      <c r="I70" s="447"/>
      <c r="J70" s="398"/>
      <c r="K70" s="454"/>
      <c r="L70" s="454"/>
      <c r="M70" s="453"/>
      <c r="N70" s="453"/>
      <c r="O70" s="453"/>
      <c r="P70" s="453"/>
      <c r="Q70" s="453"/>
      <c r="R70" s="64"/>
      <c r="S70" s="64"/>
      <c r="T70" s="407"/>
    </row>
    <row r="71" spans="1:20" ht="23.1" customHeight="1" x14ac:dyDescent="0.2">
      <c r="A71" s="415"/>
      <c r="B71" s="402"/>
      <c r="C71" s="394" t="s">
        <v>111</v>
      </c>
      <c r="D71" s="394"/>
      <c r="E71" s="394"/>
      <c r="F71" s="394"/>
      <c r="G71" s="394"/>
      <c r="H71" s="394"/>
      <c r="I71" s="447"/>
      <c r="J71" s="398"/>
      <c r="K71" s="454"/>
      <c r="L71" s="454"/>
      <c r="M71" s="453"/>
      <c r="N71" s="453"/>
      <c r="O71" s="453"/>
      <c r="P71" s="453"/>
      <c r="Q71" s="453"/>
      <c r="R71" s="64"/>
      <c r="S71" s="64"/>
      <c r="T71" s="407"/>
    </row>
    <row r="72" spans="1:20" ht="23.1" customHeight="1" x14ac:dyDescent="0.2">
      <c r="A72" s="415"/>
      <c r="B72" s="402"/>
      <c r="C72" s="394"/>
      <c r="D72" s="394"/>
      <c r="E72" s="394"/>
      <c r="F72" s="394"/>
      <c r="G72" s="394"/>
      <c r="H72" s="394"/>
      <c r="I72" s="447"/>
      <c r="J72" s="398"/>
      <c r="K72" s="456" t="s">
        <v>306</v>
      </c>
      <c r="L72" s="456"/>
      <c r="M72" s="453" t="s">
        <v>43</v>
      </c>
      <c r="N72" s="453" t="s">
        <v>67</v>
      </c>
      <c r="O72" s="453"/>
      <c r="P72" s="453"/>
      <c r="Q72" s="453"/>
      <c r="R72" s="64"/>
      <c r="S72" s="64"/>
      <c r="T72" s="407"/>
    </row>
    <row r="73" spans="1:20" ht="23.1" customHeight="1" x14ac:dyDescent="0.2">
      <c r="A73" s="415"/>
      <c r="B73" s="402"/>
      <c r="C73" s="394"/>
      <c r="D73" s="394"/>
      <c r="E73" s="394"/>
      <c r="F73" s="394"/>
      <c r="G73" s="394"/>
      <c r="H73" s="394"/>
      <c r="I73" s="447"/>
      <c r="J73" s="398"/>
      <c r="K73" s="456"/>
      <c r="L73" s="456"/>
      <c r="M73" s="453"/>
      <c r="N73" s="453"/>
      <c r="O73" s="453"/>
      <c r="P73" s="453"/>
      <c r="Q73" s="453"/>
      <c r="R73" s="64"/>
      <c r="S73" s="64"/>
      <c r="T73" s="407"/>
    </row>
    <row r="74" spans="1:20" ht="23.1" customHeight="1" x14ac:dyDescent="0.2">
      <c r="A74" s="415"/>
      <c r="B74" s="402"/>
      <c r="C74" s="408" t="s">
        <v>112</v>
      </c>
      <c r="D74" s="408"/>
      <c r="E74" s="408"/>
      <c r="F74" s="408"/>
      <c r="G74" s="408"/>
      <c r="H74" s="408"/>
      <c r="I74" s="447"/>
      <c r="J74" s="398"/>
      <c r="K74" s="456"/>
      <c r="L74" s="456"/>
      <c r="M74" s="453"/>
      <c r="N74" s="453"/>
      <c r="O74" s="453"/>
      <c r="P74" s="453"/>
      <c r="Q74" s="453"/>
      <c r="R74" s="64"/>
      <c r="S74" s="64"/>
      <c r="T74" s="407"/>
    </row>
    <row r="75" spans="1:20" ht="23.1" customHeight="1" x14ac:dyDescent="0.2">
      <c r="A75" s="415"/>
      <c r="B75" s="402"/>
      <c r="C75" s="443" t="s">
        <v>88</v>
      </c>
      <c r="D75" s="392"/>
      <c r="E75" s="392"/>
      <c r="F75" s="392"/>
      <c r="G75" s="392"/>
      <c r="H75" s="392"/>
      <c r="I75" s="447"/>
      <c r="J75" s="398"/>
      <c r="K75" s="456"/>
      <c r="L75" s="456"/>
      <c r="M75" s="453"/>
      <c r="N75" s="453"/>
      <c r="O75" s="453"/>
      <c r="P75" s="453"/>
      <c r="Q75" s="453"/>
      <c r="R75" s="64"/>
      <c r="S75" s="64"/>
      <c r="T75" s="407"/>
    </row>
    <row r="76" spans="1:20" ht="23.1" customHeight="1" x14ac:dyDescent="0.2">
      <c r="A76" s="415"/>
      <c r="B76" s="402"/>
      <c r="C76" s="392"/>
      <c r="D76" s="392"/>
      <c r="E76" s="392"/>
      <c r="F76" s="392"/>
      <c r="G76" s="392"/>
      <c r="H76" s="392"/>
      <c r="I76" s="447"/>
      <c r="J76" s="398"/>
      <c r="K76" s="456"/>
      <c r="L76" s="456"/>
      <c r="M76" s="453"/>
      <c r="N76" s="453"/>
      <c r="O76" s="453"/>
      <c r="P76" s="453"/>
      <c r="Q76" s="453"/>
      <c r="R76" s="64"/>
      <c r="S76" s="64"/>
      <c r="T76" s="407"/>
    </row>
    <row r="77" spans="1:20" ht="23.1" customHeight="1" x14ac:dyDescent="0.2">
      <c r="A77" s="415"/>
      <c r="B77" s="402"/>
      <c r="C77" s="408" t="s">
        <v>74</v>
      </c>
      <c r="D77" s="408"/>
      <c r="E77" s="408"/>
      <c r="F77" s="408"/>
      <c r="G77" s="408"/>
      <c r="H77" s="408"/>
      <c r="I77" s="447"/>
      <c r="J77" s="398"/>
      <c r="K77" s="456"/>
      <c r="L77" s="456"/>
      <c r="M77" s="453"/>
      <c r="N77" s="453"/>
      <c r="O77" s="453"/>
      <c r="P77" s="453"/>
      <c r="Q77" s="453"/>
      <c r="R77" s="64"/>
      <c r="S77" s="64"/>
      <c r="T77" s="407"/>
    </row>
    <row r="78" spans="1:20" ht="23.1" customHeight="1" x14ac:dyDescent="0.2">
      <c r="A78" s="415"/>
      <c r="B78" s="402"/>
      <c r="C78" s="395" t="s">
        <v>73</v>
      </c>
      <c r="D78" s="395"/>
      <c r="E78" s="395"/>
      <c r="F78" s="395"/>
      <c r="G78" s="395"/>
      <c r="H78" s="395"/>
      <c r="I78" s="447"/>
      <c r="J78" s="398"/>
      <c r="K78" s="455" t="s">
        <v>79</v>
      </c>
      <c r="L78" s="455"/>
      <c r="M78" s="414" t="s">
        <v>44</v>
      </c>
      <c r="N78" s="414" t="s">
        <v>68</v>
      </c>
      <c r="O78" s="414"/>
      <c r="P78" s="414"/>
      <c r="Q78" s="414"/>
      <c r="R78" s="108"/>
      <c r="S78" s="108"/>
      <c r="T78" s="407"/>
    </row>
    <row r="79" spans="1:20" ht="23.1" customHeight="1" x14ac:dyDescent="0.2">
      <c r="A79" s="415"/>
      <c r="B79" s="402"/>
      <c r="C79" s="395"/>
      <c r="D79" s="395"/>
      <c r="E79" s="395"/>
      <c r="F79" s="395"/>
      <c r="G79" s="395"/>
      <c r="H79" s="395"/>
      <c r="I79" s="447"/>
      <c r="J79" s="398"/>
      <c r="K79" s="455"/>
      <c r="L79" s="455"/>
      <c r="M79" s="414"/>
      <c r="N79" s="414"/>
      <c r="O79" s="414"/>
      <c r="P79" s="414"/>
      <c r="Q79" s="414"/>
      <c r="R79" s="108"/>
      <c r="S79" s="108"/>
      <c r="T79" s="407"/>
    </row>
    <row r="80" spans="1:20" ht="23.1" customHeight="1" x14ac:dyDescent="0.2">
      <c r="A80" s="415"/>
      <c r="B80" s="402"/>
      <c r="C80" s="408" t="s">
        <v>55</v>
      </c>
      <c r="D80" s="408"/>
      <c r="E80" s="408"/>
      <c r="F80" s="408"/>
      <c r="G80" s="408"/>
      <c r="H80" s="408"/>
      <c r="I80" s="447"/>
      <c r="J80" s="398"/>
      <c r="K80" s="455"/>
      <c r="L80" s="455"/>
      <c r="M80" s="414"/>
      <c r="N80" s="414"/>
      <c r="O80" s="414"/>
      <c r="P80" s="414"/>
      <c r="Q80" s="414"/>
      <c r="R80" s="108"/>
      <c r="S80" s="108"/>
      <c r="T80" s="407"/>
    </row>
    <row r="81" spans="1:20" ht="23.1" customHeight="1" x14ac:dyDescent="0.2">
      <c r="A81" s="415"/>
      <c r="B81" s="402"/>
      <c r="C81" s="395" t="s">
        <v>87</v>
      </c>
      <c r="D81" s="395"/>
      <c r="E81" s="395"/>
      <c r="F81" s="395"/>
      <c r="G81" s="395"/>
      <c r="H81" s="395"/>
      <c r="I81" s="447"/>
      <c r="J81" s="398"/>
      <c r="K81" s="455"/>
      <c r="L81" s="455"/>
      <c r="M81" s="414"/>
      <c r="N81" s="414"/>
      <c r="O81" s="414"/>
      <c r="P81" s="414"/>
      <c r="Q81" s="414"/>
      <c r="R81" s="108"/>
      <c r="S81" s="108"/>
      <c r="T81" s="407"/>
    </row>
    <row r="82" spans="1:20" ht="23.1" customHeight="1" x14ac:dyDescent="0.2">
      <c r="A82" s="415"/>
      <c r="B82" s="402"/>
      <c r="C82" s="395"/>
      <c r="D82" s="395"/>
      <c r="E82" s="395"/>
      <c r="F82" s="395"/>
      <c r="G82" s="395"/>
      <c r="H82" s="395"/>
      <c r="I82" s="447"/>
      <c r="J82" s="398"/>
      <c r="K82" s="455"/>
      <c r="L82" s="455"/>
      <c r="M82" s="414"/>
      <c r="N82" s="414"/>
      <c r="O82" s="414"/>
      <c r="P82" s="414"/>
      <c r="Q82" s="414"/>
      <c r="R82" s="108"/>
      <c r="S82" s="108"/>
      <c r="T82" s="407"/>
    </row>
    <row r="83" spans="1:20" ht="22.5" customHeight="1" x14ac:dyDescent="0.2">
      <c r="A83" s="415"/>
      <c r="B83" s="402"/>
      <c r="C83" s="395"/>
      <c r="D83" s="395"/>
      <c r="E83" s="395"/>
      <c r="F83" s="395"/>
      <c r="G83" s="395"/>
      <c r="H83" s="395"/>
      <c r="I83" s="447"/>
      <c r="J83" s="398"/>
      <c r="K83" s="455"/>
      <c r="L83" s="455"/>
      <c r="M83" s="414"/>
      <c r="N83" s="414"/>
      <c r="O83" s="414"/>
      <c r="P83" s="414"/>
      <c r="Q83" s="414"/>
      <c r="R83" s="108"/>
      <c r="S83" s="108"/>
      <c r="T83" s="407"/>
    </row>
    <row r="84" spans="1:20" ht="18" customHeight="1" thickBot="1" x14ac:dyDescent="0.25">
      <c r="A84" s="416"/>
      <c r="B84" s="410"/>
      <c r="C84" s="411"/>
      <c r="D84" s="411"/>
      <c r="E84" s="411"/>
      <c r="F84" s="411"/>
      <c r="G84" s="411"/>
      <c r="H84" s="411"/>
      <c r="I84" s="448"/>
      <c r="J84" s="399"/>
      <c r="K84" s="412"/>
      <c r="L84" s="412"/>
      <c r="M84" s="412"/>
      <c r="N84" s="412"/>
      <c r="O84" s="412"/>
      <c r="P84" s="412"/>
      <c r="Q84" s="412"/>
      <c r="R84" s="68"/>
      <c r="S84" s="68"/>
      <c r="T84" s="445"/>
    </row>
    <row r="88" spans="1:20" ht="12.75" customHeight="1" x14ac:dyDescent="0.2"/>
    <row r="89" spans="1:20" x14ac:dyDescent="0.2">
      <c r="F89" s="9"/>
    </row>
    <row r="90" spans="1:20" x14ac:dyDescent="0.2">
      <c r="F90" s="9"/>
    </row>
    <row r="91" spans="1:20" x14ac:dyDescent="0.2">
      <c r="F91" s="9"/>
    </row>
    <row r="92" spans="1:20" ht="12.75" customHeight="1" x14ac:dyDescent="0.2">
      <c r="F92" s="9"/>
    </row>
    <row r="94" spans="1:20" ht="12.75" customHeight="1" x14ac:dyDescent="0.2">
      <c r="B94" s="8"/>
      <c r="C94" s="8"/>
      <c r="D94" s="8"/>
      <c r="E94" s="8"/>
      <c r="F94" s="8"/>
    </row>
    <row r="95" spans="1:20" x14ac:dyDescent="0.2">
      <c r="A95" s="8"/>
      <c r="B95" s="8"/>
      <c r="C95" s="8"/>
      <c r="D95" s="8"/>
      <c r="E95" s="8"/>
      <c r="F95" s="8"/>
      <c r="I95" s="11"/>
      <c r="J95" s="396"/>
      <c r="K95" s="396"/>
      <c r="L95" s="396"/>
    </row>
    <row r="96" spans="1:20" ht="22.5" customHeight="1" x14ac:dyDescent="0.2">
      <c r="A96" s="8"/>
      <c r="B96" s="8"/>
      <c r="C96" s="8"/>
      <c r="D96" s="8"/>
      <c r="E96" s="8"/>
      <c r="F96" s="8"/>
      <c r="I96" s="12"/>
      <c r="J96" s="396"/>
      <c r="K96" s="396"/>
      <c r="L96" s="396"/>
    </row>
    <row r="97" spans="1:12" x14ac:dyDescent="0.2">
      <c r="A97" s="8"/>
      <c r="B97" s="8"/>
      <c r="C97" s="8"/>
      <c r="D97" s="8"/>
      <c r="E97" s="8"/>
      <c r="F97" s="8"/>
      <c r="I97" s="13"/>
      <c r="J97" s="14"/>
      <c r="K97" s="10"/>
      <c r="L97" s="10"/>
    </row>
    <row r="98" spans="1:12" x14ac:dyDescent="0.2">
      <c r="A98" s="8"/>
      <c r="B98" s="8"/>
      <c r="C98" s="8"/>
      <c r="D98" s="8"/>
      <c r="E98" s="8"/>
      <c r="F98" s="8"/>
    </row>
    <row r="107" spans="1:12" x14ac:dyDescent="0.2">
      <c r="E107" s="20"/>
    </row>
  </sheetData>
  <mergeCells count="108">
    <mergeCell ref="C67:H69"/>
    <mergeCell ref="C71:H73"/>
    <mergeCell ref="C75:H76"/>
    <mergeCell ref="C19:H19"/>
    <mergeCell ref="T63:T84"/>
    <mergeCell ref="I63:I84"/>
    <mergeCell ref="K64:L65"/>
    <mergeCell ref="M72:M77"/>
    <mergeCell ref="N72:Q77"/>
    <mergeCell ref="K66:L71"/>
    <mergeCell ref="M66:M71"/>
    <mergeCell ref="N66:Q71"/>
    <mergeCell ref="K78:L83"/>
    <mergeCell ref="K72:L77"/>
    <mergeCell ref="K35:Q35"/>
    <mergeCell ref="T19:T35"/>
    <mergeCell ref="K20:S20"/>
    <mergeCell ref="O29:S29"/>
    <mergeCell ref="K31:S31"/>
    <mergeCell ref="K33:S34"/>
    <mergeCell ref="C23:H23"/>
    <mergeCell ref="C25:H25"/>
    <mergeCell ref="C31:H31"/>
    <mergeCell ref="C33:H33"/>
    <mergeCell ref="A3:T3"/>
    <mergeCell ref="A1:T1"/>
    <mergeCell ref="C9:E9"/>
    <mergeCell ref="C10:E10"/>
    <mergeCell ref="T6:T18"/>
    <mergeCell ref="C18:H18"/>
    <mergeCell ref="K18:Q18"/>
    <mergeCell ref="C12:E12"/>
    <mergeCell ref="A7:A18"/>
    <mergeCell ref="B6:B18"/>
    <mergeCell ref="K6:Q6"/>
    <mergeCell ref="F13:H13"/>
    <mergeCell ref="C13:E13"/>
    <mergeCell ref="J6:J18"/>
    <mergeCell ref="I6:I18"/>
    <mergeCell ref="C11:E11"/>
    <mergeCell ref="C14:E14"/>
    <mergeCell ref="F12:H12"/>
    <mergeCell ref="C8:E8"/>
    <mergeCell ref="F8:H8"/>
    <mergeCell ref="F9:H9"/>
    <mergeCell ref="F10:H10"/>
    <mergeCell ref="F11:H11"/>
    <mergeCell ref="C16:H17"/>
    <mergeCell ref="A64:A84"/>
    <mergeCell ref="A20:A35"/>
    <mergeCell ref="C22:H22"/>
    <mergeCell ref="C24:H24"/>
    <mergeCell ref="C26:H26"/>
    <mergeCell ref="B19:B35"/>
    <mergeCell ref="I19:I35"/>
    <mergeCell ref="J19:J35"/>
    <mergeCell ref="A37:A62"/>
    <mergeCell ref="C20:H20"/>
    <mergeCell ref="C28:H28"/>
    <mergeCell ref="C30:H30"/>
    <mergeCell ref="C21:H21"/>
    <mergeCell ref="C78:H79"/>
    <mergeCell ref="C45:H51"/>
    <mergeCell ref="C60:H61"/>
    <mergeCell ref="C57:H58"/>
    <mergeCell ref="C35:H35"/>
    <mergeCell ref="C37:H38"/>
    <mergeCell ref="C40:H43"/>
    <mergeCell ref="C63:H63"/>
    <mergeCell ref="C64:H64"/>
    <mergeCell ref="C65:H65"/>
    <mergeCell ref="C66:H66"/>
    <mergeCell ref="J95:L96"/>
    <mergeCell ref="J63:J84"/>
    <mergeCell ref="M64:M65"/>
    <mergeCell ref="N64:Q65"/>
    <mergeCell ref="B36:B62"/>
    <mergeCell ref="I36:I62"/>
    <mergeCell ref="J36:J62"/>
    <mergeCell ref="K62:T62"/>
    <mergeCell ref="T36:T60"/>
    <mergeCell ref="C53:H53"/>
    <mergeCell ref="C54:C56"/>
    <mergeCell ref="D54:H56"/>
    <mergeCell ref="C62:H62"/>
    <mergeCell ref="B63:B84"/>
    <mergeCell ref="C74:H74"/>
    <mergeCell ref="C80:H80"/>
    <mergeCell ref="C70:H70"/>
    <mergeCell ref="C81:H83"/>
    <mergeCell ref="C84:H84"/>
    <mergeCell ref="K84:Q84"/>
    <mergeCell ref="K63:Q63"/>
    <mergeCell ref="C77:H77"/>
    <mergeCell ref="N78:Q83"/>
    <mergeCell ref="M78:M83"/>
    <mergeCell ref="C32:H32"/>
    <mergeCell ref="C34:H34"/>
    <mergeCell ref="K21:K25"/>
    <mergeCell ref="F15:H15"/>
    <mergeCell ref="K7:S8"/>
    <mergeCell ref="K9:S11"/>
    <mergeCell ref="K12:S13"/>
    <mergeCell ref="K14:S14"/>
    <mergeCell ref="K15:S17"/>
    <mergeCell ref="C6:H7"/>
    <mergeCell ref="C15:E15"/>
    <mergeCell ref="F14:H14"/>
  </mergeCells>
  <pageMargins left="0.7" right="0.7" top="0.75" bottom="0.75" header="0.3" footer="0.3"/>
  <pageSetup scale="80" orientation="landscape" r:id="rId1"/>
  <rowBreaks count="2" manualBreakCount="2">
    <brk id="35" max="16383" man="1"/>
    <brk id="6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topLeftCell="A9" zoomScaleNormal="100" workbookViewId="0">
      <selection activeCell="C18" sqref="C18"/>
    </sheetView>
  </sheetViews>
  <sheetFormatPr baseColWidth="10" defaultRowHeight="12.75" x14ac:dyDescent="0.2"/>
  <cols>
    <col min="1" max="1" width="18.42578125" customWidth="1"/>
    <col min="2" max="2" width="19.5703125" customWidth="1"/>
    <col min="3" max="3" width="17.28515625" customWidth="1"/>
    <col min="4" max="4" width="14.7109375" customWidth="1"/>
    <col min="5" max="5" width="15.7109375" customWidth="1"/>
    <col min="6" max="6" width="16.5703125" customWidth="1"/>
    <col min="7" max="10" width="14.42578125" customWidth="1"/>
    <col min="11" max="11" width="15.7109375" customWidth="1"/>
    <col min="12" max="12" width="12.5703125" customWidth="1"/>
    <col min="13" max="13" width="17.140625" customWidth="1"/>
  </cols>
  <sheetData>
    <row r="1" spans="1:13" ht="19.5" thickBot="1" x14ac:dyDescent="0.25">
      <c r="A1" s="469" t="s">
        <v>115</v>
      </c>
      <c r="B1" s="470"/>
      <c r="C1" s="470"/>
      <c r="D1" s="470"/>
      <c r="E1" s="470"/>
      <c r="F1" s="470"/>
      <c r="G1" s="470"/>
      <c r="H1" s="470"/>
      <c r="I1" s="470"/>
      <c r="J1" s="470"/>
      <c r="K1" s="470"/>
      <c r="L1" s="470"/>
      <c r="M1" s="471"/>
    </row>
    <row r="2" spans="1:13" x14ac:dyDescent="0.2">
      <c r="A2" s="472" t="s">
        <v>116</v>
      </c>
      <c r="B2" s="474" t="s">
        <v>117</v>
      </c>
      <c r="C2" s="476" t="s">
        <v>118</v>
      </c>
      <c r="D2" s="476" t="s">
        <v>114</v>
      </c>
      <c r="E2" s="476" t="s">
        <v>119</v>
      </c>
      <c r="F2" s="476" t="s">
        <v>120</v>
      </c>
      <c r="G2" s="476" t="s">
        <v>121</v>
      </c>
      <c r="H2" s="476" t="s">
        <v>122</v>
      </c>
      <c r="I2" s="476" t="s">
        <v>123</v>
      </c>
      <c r="J2" s="476" t="s">
        <v>170</v>
      </c>
      <c r="K2" s="476" t="s">
        <v>307</v>
      </c>
      <c r="L2" s="476" t="s">
        <v>125</v>
      </c>
      <c r="M2" s="476" t="s">
        <v>126</v>
      </c>
    </row>
    <row r="3" spans="1:13" ht="13.5" thickBot="1" x14ac:dyDescent="0.25">
      <c r="A3" s="473"/>
      <c r="B3" s="475"/>
      <c r="C3" s="477"/>
      <c r="D3" s="477"/>
      <c r="E3" s="477"/>
      <c r="F3" s="477"/>
      <c r="G3" s="477"/>
      <c r="H3" s="477"/>
      <c r="I3" s="477"/>
      <c r="J3" s="477"/>
      <c r="K3" s="477"/>
      <c r="L3" s="477"/>
      <c r="M3" s="477"/>
    </row>
    <row r="4" spans="1:13" ht="57.75" customHeight="1" x14ac:dyDescent="0.2">
      <c r="A4" s="473"/>
      <c r="B4" s="465" t="s">
        <v>127</v>
      </c>
      <c r="C4" s="467" t="s">
        <v>128</v>
      </c>
      <c r="D4" s="463" t="s">
        <v>129</v>
      </c>
      <c r="E4" s="463" t="s">
        <v>308</v>
      </c>
      <c r="F4" s="463" t="s">
        <v>130</v>
      </c>
      <c r="G4" s="463" t="s">
        <v>131</v>
      </c>
      <c r="H4" s="463" t="s">
        <v>132</v>
      </c>
      <c r="I4" s="463" t="s">
        <v>133</v>
      </c>
      <c r="J4" s="463" t="s">
        <v>134</v>
      </c>
      <c r="K4" s="463" t="s">
        <v>135</v>
      </c>
      <c r="L4" s="463" t="s">
        <v>136</v>
      </c>
      <c r="M4" s="463" t="s">
        <v>137</v>
      </c>
    </row>
    <row r="5" spans="1:13" ht="120" customHeight="1" thickBot="1" x14ac:dyDescent="0.25">
      <c r="A5" s="123" t="s">
        <v>165</v>
      </c>
      <c r="B5" s="466"/>
      <c r="C5" s="468"/>
      <c r="D5" s="464"/>
      <c r="E5" s="464"/>
      <c r="F5" s="464"/>
      <c r="G5" s="464"/>
      <c r="H5" s="464"/>
      <c r="I5" s="464"/>
      <c r="J5" s="464"/>
      <c r="K5" s="464"/>
      <c r="L5" s="464"/>
      <c r="M5" s="464"/>
    </row>
    <row r="6" spans="1:13" ht="147" customHeight="1" thickBot="1" x14ac:dyDescent="0.25">
      <c r="A6" s="122" t="s">
        <v>138</v>
      </c>
      <c r="B6" s="125" t="s">
        <v>309</v>
      </c>
      <c r="C6" s="121" t="s">
        <v>139</v>
      </c>
      <c r="D6" s="120" t="s">
        <v>310</v>
      </c>
      <c r="E6" s="120" t="s">
        <v>140</v>
      </c>
      <c r="F6" s="120" t="s">
        <v>141</v>
      </c>
      <c r="G6" s="120" t="s">
        <v>311</v>
      </c>
      <c r="H6" s="120" t="s">
        <v>312</v>
      </c>
      <c r="I6" s="120" t="s">
        <v>313</v>
      </c>
      <c r="J6" s="120" t="s">
        <v>314</v>
      </c>
      <c r="K6" s="57" t="s">
        <v>315</v>
      </c>
      <c r="L6" s="120" t="s">
        <v>316</v>
      </c>
      <c r="M6" s="120" t="s">
        <v>142</v>
      </c>
    </row>
    <row r="7" spans="1:13" ht="108.75" customHeight="1" thickBot="1" x14ac:dyDescent="0.25">
      <c r="A7" s="126" t="s">
        <v>317</v>
      </c>
      <c r="B7" s="127" t="s">
        <v>318</v>
      </c>
      <c r="C7" s="127" t="s">
        <v>319</v>
      </c>
      <c r="D7" s="128" t="s">
        <v>320</v>
      </c>
      <c r="E7" s="128" t="s">
        <v>321</v>
      </c>
      <c r="F7" s="128" t="s">
        <v>322</v>
      </c>
      <c r="G7" s="128" t="s">
        <v>323</v>
      </c>
      <c r="H7" s="128" t="s">
        <v>324</v>
      </c>
      <c r="I7" s="128" t="s">
        <v>325</v>
      </c>
      <c r="J7" s="120" t="s">
        <v>326</v>
      </c>
      <c r="K7" s="128" t="s">
        <v>144</v>
      </c>
      <c r="L7" s="128" t="s">
        <v>145</v>
      </c>
      <c r="M7" s="128" t="s">
        <v>327</v>
      </c>
    </row>
    <row r="8" spans="1:13" ht="90.75" thickBot="1" x14ac:dyDescent="0.25">
      <c r="A8" s="129" t="s">
        <v>113</v>
      </c>
      <c r="B8" s="127" t="s">
        <v>328</v>
      </c>
      <c r="C8" s="127" t="s">
        <v>329</v>
      </c>
      <c r="D8" s="128" t="s">
        <v>330</v>
      </c>
      <c r="E8" s="128" t="s">
        <v>331</v>
      </c>
      <c r="F8" s="128" t="s">
        <v>332</v>
      </c>
      <c r="G8" s="128" t="s">
        <v>333</v>
      </c>
      <c r="H8" s="128" t="s">
        <v>334</v>
      </c>
      <c r="I8" s="128" t="s">
        <v>335</v>
      </c>
      <c r="J8" s="128" t="s">
        <v>336</v>
      </c>
      <c r="K8" s="128" t="s">
        <v>144</v>
      </c>
      <c r="L8" s="128" t="s">
        <v>337</v>
      </c>
      <c r="M8" s="128" t="s">
        <v>338</v>
      </c>
    </row>
    <row r="9" spans="1:13" ht="103.5" customHeight="1" thickBot="1" x14ac:dyDescent="0.25">
      <c r="A9" s="130" t="s">
        <v>281</v>
      </c>
      <c r="B9" s="124" t="s">
        <v>339</v>
      </c>
      <c r="C9" s="124" t="s">
        <v>147</v>
      </c>
      <c r="D9" s="128" t="s">
        <v>143</v>
      </c>
      <c r="E9" s="58" t="s">
        <v>340</v>
      </c>
      <c r="F9" s="128" t="s">
        <v>341</v>
      </c>
      <c r="G9" s="58" t="s">
        <v>342</v>
      </c>
      <c r="H9" s="128" t="s">
        <v>343</v>
      </c>
      <c r="I9" s="58" t="s">
        <v>344</v>
      </c>
      <c r="J9" s="58" t="s">
        <v>149</v>
      </c>
      <c r="K9" s="58" t="s">
        <v>150</v>
      </c>
      <c r="L9" s="128" t="s">
        <v>345</v>
      </c>
      <c r="M9" s="128" t="s">
        <v>346</v>
      </c>
    </row>
    <row r="10" spans="1:13" ht="90.75" thickBot="1" x14ac:dyDescent="0.25">
      <c r="A10" s="59" t="s">
        <v>146</v>
      </c>
      <c r="B10" s="124" t="s">
        <v>347</v>
      </c>
      <c r="C10" s="124" t="s">
        <v>348</v>
      </c>
      <c r="D10" s="58" t="s">
        <v>148</v>
      </c>
      <c r="E10" s="58" t="s">
        <v>349</v>
      </c>
      <c r="F10" s="128" t="s">
        <v>350</v>
      </c>
      <c r="G10" s="58" t="s">
        <v>351</v>
      </c>
      <c r="H10" s="128" t="s">
        <v>352</v>
      </c>
      <c r="I10" s="58" t="s">
        <v>353</v>
      </c>
      <c r="J10" s="58" t="s">
        <v>149</v>
      </c>
      <c r="K10" s="58" t="s">
        <v>150</v>
      </c>
      <c r="L10" s="128" t="s">
        <v>345</v>
      </c>
      <c r="M10" s="58" t="s">
        <v>151</v>
      </c>
    </row>
    <row r="11" spans="1:13" x14ac:dyDescent="0.2">
      <c r="A11" s="56"/>
      <c r="B11" s="56"/>
      <c r="C11" s="56"/>
      <c r="D11" s="56"/>
      <c r="E11" s="56"/>
      <c r="F11" s="56"/>
      <c r="G11" s="56"/>
      <c r="H11" s="56"/>
      <c r="I11" s="56"/>
      <c r="J11" s="56"/>
      <c r="K11" s="56"/>
      <c r="L11" s="56"/>
      <c r="M11" s="56"/>
    </row>
    <row r="12" spans="1:13" ht="13.5" thickBot="1" x14ac:dyDescent="0.25">
      <c r="A12" s="56"/>
      <c r="B12" s="56"/>
      <c r="C12" s="56"/>
      <c r="D12" s="56"/>
      <c r="E12" s="56"/>
      <c r="F12" s="56"/>
      <c r="G12" s="56"/>
      <c r="H12" s="56"/>
      <c r="I12" s="56"/>
      <c r="J12" s="56"/>
      <c r="K12" s="56"/>
      <c r="L12" s="56"/>
      <c r="M12" s="56"/>
    </row>
    <row r="13" spans="1:13" ht="19.5" thickBot="1" x14ac:dyDescent="0.25">
      <c r="A13" s="469" t="s">
        <v>152</v>
      </c>
      <c r="B13" s="470"/>
      <c r="C13" s="470"/>
      <c r="D13" s="470"/>
      <c r="E13" s="470"/>
      <c r="F13" s="470"/>
      <c r="G13" s="470"/>
      <c r="H13" s="470"/>
      <c r="I13" s="470"/>
      <c r="J13" s="470"/>
      <c r="K13" s="470"/>
      <c r="L13" s="470"/>
      <c r="M13" s="471"/>
    </row>
    <row r="14" spans="1:13" x14ac:dyDescent="0.2">
      <c r="A14" s="478" t="s">
        <v>153</v>
      </c>
      <c r="B14" s="480" t="s">
        <v>117</v>
      </c>
      <c r="C14" s="480" t="s">
        <v>118</v>
      </c>
      <c r="D14" s="480" t="s">
        <v>114</v>
      </c>
      <c r="E14" s="480" t="s">
        <v>119</v>
      </c>
      <c r="F14" s="480" t="s">
        <v>120</v>
      </c>
      <c r="G14" s="480" t="s">
        <v>121</v>
      </c>
      <c r="H14" s="480" t="s">
        <v>122</v>
      </c>
      <c r="I14" s="480" t="s">
        <v>123</v>
      </c>
      <c r="J14" s="480" t="s">
        <v>170</v>
      </c>
      <c r="K14" s="480" t="s">
        <v>124</v>
      </c>
      <c r="L14" s="480" t="s">
        <v>125</v>
      </c>
      <c r="M14" s="482" t="s">
        <v>126</v>
      </c>
    </row>
    <row r="15" spans="1:13" x14ac:dyDescent="0.2">
      <c r="A15" s="479"/>
      <c r="B15" s="481"/>
      <c r="C15" s="481"/>
      <c r="D15" s="481"/>
      <c r="E15" s="481"/>
      <c r="F15" s="481"/>
      <c r="G15" s="481"/>
      <c r="H15" s="481"/>
      <c r="I15" s="481"/>
      <c r="J15" s="481"/>
      <c r="K15" s="481"/>
      <c r="L15" s="481"/>
      <c r="M15" s="483"/>
    </row>
    <row r="16" spans="1:13" x14ac:dyDescent="0.2">
      <c r="A16" s="484" t="s">
        <v>154</v>
      </c>
      <c r="B16" s="481"/>
      <c r="C16" s="481"/>
      <c r="D16" s="481"/>
      <c r="E16" s="481"/>
      <c r="F16" s="481"/>
      <c r="G16" s="481"/>
      <c r="H16" s="481"/>
      <c r="I16" s="481"/>
      <c r="J16" s="481"/>
      <c r="K16" s="481"/>
      <c r="L16" s="481"/>
      <c r="M16" s="483"/>
    </row>
    <row r="17" spans="1:13" x14ac:dyDescent="0.2">
      <c r="A17" s="484" t="s">
        <v>155</v>
      </c>
      <c r="B17" s="481"/>
      <c r="C17" s="481"/>
      <c r="D17" s="481"/>
      <c r="E17" s="481"/>
      <c r="F17" s="481"/>
      <c r="G17" s="481"/>
      <c r="H17" s="481"/>
      <c r="I17" s="481"/>
      <c r="J17" s="481"/>
      <c r="K17" s="481"/>
      <c r="L17" s="481"/>
      <c r="M17" s="483"/>
    </row>
    <row r="18" spans="1:13" ht="41.25" customHeight="1" thickBot="1" x14ac:dyDescent="0.25">
      <c r="A18" s="122" t="s">
        <v>138</v>
      </c>
      <c r="B18" s="118" t="s">
        <v>156</v>
      </c>
      <c r="C18" s="118" t="s">
        <v>156</v>
      </c>
      <c r="D18" s="118" t="s">
        <v>354</v>
      </c>
      <c r="E18" s="118" t="s">
        <v>355</v>
      </c>
      <c r="F18" s="118" t="s">
        <v>356</v>
      </c>
      <c r="G18" s="118" t="s">
        <v>357</v>
      </c>
      <c r="H18" s="118" t="s">
        <v>354</v>
      </c>
      <c r="I18" s="118" t="s">
        <v>354</v>
      </c>
      <c r="J18" s="117" t="s">
        <v>358</v>
      </c>
      <c r="K18" s="117" t="s">
        <v>158</v>
      </c>
      <c r="L18" s="118" t="s">
        <v>156</v>
      </c>
      <c r="M18" s="118" t="s">
        <v>355</v>
      </c>
    </row>
    <row r="19" spans="1:13" ht="44.25" customHeight="1" thickBot="1" x14ac:dyDescent="0.25">
      <c r="A19" s="126" t="s">
        <v>359</v>
      </c>
      <c r="B19" s="118" t="s">
        <v>360</v>
      </c>
      <c r="C19" s="118" t="s">
        <v>159</v>
      </c>
      <c r="D19" s="118" t="s">
        <v>361</v>
      </c>
      <c r="E19" s="118" t="s">
        <v>362</v>
      </c>
      <c r="F19" s="118" t="s">
        <v>157</v>
      </c>
      <c r="G19" s="118" t="s">
        <v>363</v>
      </c>
      <c r="H19" s="118" t="s">
        <v>361</v>
      </c>
      <c r="I19" s="118" t="s">
        <v>361</v>
      </c>
      <c r="J19" s="117" t="s">
        <v>364</v>
      </c>
      <c r="K19" s="117"/>
      <c r="L19" s="118" t="s">
        <v>159</v>
      </c>
      <c r="M19" s="118" t="s">
        <v>362</v>
      </c>
    </row>
    <row r="20" spans="1:13" ht="48" customHeight="1" thickBot="1" x14ac:dyDescent="0.25">
      <c r="A20" s="129" t="s">
        <v>113</v>
      </c>
      <c r="B20" s="118" t="s">
        <v>365</v>
      </c>
      <c r="C20" s="118" t="s">
        <v>163</v>
      </c>
      <c r="D20" s="118" t="s">
        <v>160</v>
      </c>
      <c r="E20" s="118" t="s">
        <v>366</v>
      </c>
      <c r="F20" s="118" t="s">
        <v>161</v>
      </c>
      <c r="G20" s="118" t="s">
        <v>367</v>
      </c>
      <c r="H20" s="118" t="s">
        <v>160</v>
      </c>
      <c r="I20" s="118" t="s">
        <v>160</v>
      </c>
      <c r="J20" s="117" t="s">
        <v>368</v>
      </c>
      <c r="K20" s="117" t="s">
        <v>162</v>
      </c>
      <c r="L20" s="118" t="s">
        <v>163</v>
      </c>
      <c r="M20" s="118" t="s">
        <v>366</v>
      </c>
    </row>
    <row r="21" spans="1:13" ht="43.5" customHeight="1" thickBot="1" x14ac:dyDescent="0.25">
      <c r="A21" s="130" t="s">
        <v>281</v>
      </c>
      <c r="B21" s="118" t="s">
        <v>369</v>
      </c>
      <c r="C21" s="118" t="s">
        <v>369</v>
      </c>
      <c r="D21" s="118" t="s">
        <v>164</v>
      </c>
      <c r="E21" s="118" t="s">
        <v>370</v>
      </c>
      <c r="F21" s="118" t="s">
        <v>371</v>
      </c>
      <c r="G21" s="118" t="s">
        <v>367</v>
      </c>
      <c r="H21" s="118" t="s">
        <v>164</v>
      </c>
      <c r="I21" s="118" t="s">
        <v>164</v>
      </c>
      <c r="J21" s="117" t="s">
        <v>372</v>
      </c>
      <c r="K21" s="117"/>
      <c r="L21" s="118" t="s">
        <v>369</v>
      </c>
      <c r="M21" s="118" t="s">
        <v>370</v>
      </c>
    </row>
    <row r="22" spans="1:13" ht="51.75" customHeight="1" thickBot="1" x14ac:dyDescent="0.25">
      <c r="A22" s="59" t="s">
        <v>146</v>
      </c>
      <c r="B22" s="119" t="s">
        <v>373</v>
      </c>
      <c r="C22" s="119" t="s">
        <v>373</v>
      </c>
      <c r="D22" s="119" t="s">
        <v>373</v>
      </c>
      <c r="E22" s="119" t="s">
        <v>374</v>
      </c>
      <c r="F22" s="119" t="s">
        <v>373</v>
      </c>
      <c r="G22" s="119" t="s">
        <v>375</v>
      </c>
      <c r="H22" s="119" t="s">
        <v>373</v>
      </c>
      <c r="I22" s="119" t="s">
        <v>373</v>
      </c>
      <c r="J22" s="119" t="s">
        <v>376</v>
      </c>
      <c r="K22" s="119" t="s">
        <v>373</v>
      </c>
      <c r="L22" s="119" t="s">
        <v>373</v>
      </c>
      <c r="M22" s="119" t="s">
        <v>374</v>
      </c>
    </row>
  </sheetData>
  <mergeCells count="41">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K4:K5"/>
    <mergeCell ref="L4:L5"/>
    <mergeCell ref="M4:M5"/>
    <mergeCell ref="B4:B5"/>
    <mergeCell ref="C4:C5"/>
    <mergeCell ref="D4:D5"/>
    <mergeCell ref="E4:E5"/>
    <mergeCell ref="F4:F5"/>
    <mergeCell ref="G4:G5"/>
    <mergeCell ref="H4:H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86</vt:i4>
      </vt:variant>
    </vt:vector>
  </HeadingPairs>
  <TitlesOfParts>
    <vt:vector size="91" baseType="lpstr">
      <vt:lpstr>01-Mapa de riesgo</vt:lpstr>
      <vt:lpstr>02-Plan Contingencia</vt:lpstr>
      <vt:lpstr>03-Seguimiento</vt:lpstr>
      <vt:lpstr>INSTRUCTIVO</vt:lpstr>
      <vt:lpstr>ESCALA</vt:lpstr>
      <vt:lpstr>ACCION</vt:lpstr>
      <vt:lpstr>ADMINISTRACIÓN_INSTITUCIONAL</vt:lpstr>
      <vt:lpstr>ADMISIONES_REGISTRO_CONTROL_ACADÉMICO</vt:lpstr>
      <vt:lpstr>ALIANZAS_ESTRATÉGICAS</vt:lpstr>
      <vt:lpstr>Ambiental</vt:lpstr>
      <vt:lpstr>APROBADO</vt:lpstr>
      <vt:lpstr>ASEGURAMIENTO_DE_LA_CALIDAD_INSTITUCIONAL</vt:lpstr>
      <vt:lpstr>BIBLIOTECA_E_INFORMACIÓN_CIENTIFICA</vt:lpstr>
      <vt:lpstr>BIENESTAR_INSTITUCIONAL</vt:lpstr>
      <vt:lpstr>COBERTURA_CON_CALIDAD</vt:lpstr>
      <vt:lpstr>COMUNICACIONES</vt:lpstr>
      <vt:lpstr>Contable</vt:lpstr>
      <vt:lpstr>CONTROL_INTERNO</vt:lpstr>
      <vt:lpstr>CONTROL_INTERNO_DISCIPLINARIO</vt:lpstr>
      <vt:lpstr>CONTROL_SEGUIMIENTO</vt:lpstr>
      <vt:lpstr>Corrupción</vt:lpstr>
      <vt:lpstr>Cumplimiento</vt:lpstr>
      <vt:lpstr>CUMPLIMIENTO_PARCIAL</vt:lpstr>
      <vt:lpstr>CUMPLIMIENTO_TOTAL</vt:lpstr>
      <vt:lpstr>CUMPLIMIENTOS</vt:lpstr>
      <vt:lpstr>Derechos_Humanos</vt:lpstr>
      <vt:lpstr>DIRECCIONAMIENTO_INSTITUCIONAL</vt:lpstr>
      <vt:lpstr>DOCENCIA</vt:lpstr>
      <vt:lpstr>EGRESADOS</vt:lpstr>
      <vt:lpstr>Estratégico</vt:lpstr>
      <vt:lpstr>EXTENSIÓN_PROYECCIÓN_SOCIAL</vt:lpstr>
      <vt:lpstr>EXTERNO</vt:lpstr>
      <vt:lpstr>FACTOR</vt:lpstr>
      <vt:lpstr>FACULTAD_BELLAS_ARTES_HUMANIDADES</vt:lpstr>
      <vt:lpstr>FACULTAD_CIENCIAS_AGRARIAS_AGROINDUSTRIA</vt:lpstr>
      <vt:lpstr>FACULTAD_CIENCIAS_AMBIENTALES</vt:lpstr>
      <vt:lpstr>FACULTAD_CIENCIAS_BÁSICAS</vt:lpstr>
      <vt:lpstr>FACULTAD_CIENCIAS_DE_LA_EDUCACIÓN</vt:lpstr>
      <vt:lpstr>FACULTAD_CIENCIAS_DE_LA_SALUD</vt:lpstr>
      <vt:lpstr>FACULTAD_INGENIERÍA_INDUSTRIAL</vt:lpstr>
      <vt:lpstr>FACULTAD_INGENIERÍA_MECÁNICA</vt:lpstr>
      <vt:lpstr>FACULTAD_INGENIERÍAS</vt:lpstr>
      <vt:lpstr>Financiero</vt:lpstr>
      <vt:lpstr>GESTIÓN_DE_DOCUMENTOS</vt:lpstr>
      <vt:lpstr>GESTIÓN_DE_SERVICIOS_INSTITUCIONALES</vt:lpstr>
      <vt:lpstr>GESTIÓN_DE_TALENTO_HUMANO</vt:lpstr>
      <vt:lpstr>GESTIÓN_DE_TECNOLOGÍAS_INFORMÁTICAS_SISTEMAS_DE_INFORMACIÓN</vt:lpstr>
      <vt:lpstr>GESTIÓN_FINANCIERA</vt:lpstr>
      <vt:lpstr>GRAVE</vt:lpstr>
      <vt:lpstr>GRUPO_INVESTIGACIÓN_AGUAS_SANEAMIENTO</vt:lpstr>
      <vt:lpstr>Imagen</vt:lpstr>
      <vt:lpstr>IMPACTO_REGIONAL</vt:lpstr>
      <vt:lpstr>IMPACTO_REGIONAL_</vt:lpstr>
      <vt:lpstr>Información</vt:lpstr>
      <vt:lpstr>INTERNACIONALIZACIÓN</vt:lpstr>
      <vt:lpstr>INTERNO</vt:lpstr>
      <vt:lpstr>INVESTIGACIÓN_E_INNOVACIÓN</vt:lpstr>
      <vt:lpstr>INVESTIGACIÓN_INNOVACIÓN_EXTENSIÓN</vt:lpstr>
      <vt:lpstr>JURIDICA</vt:lpstr>
      <vt:lpstr>LABORATORIO_AGUAS_ALIMENTOS</vt:lpstr>
      <vt:lpstr>LABORATORIO_DE_METROOLOGIA_DE_VARIABLES_ELECTRICAS</vt:lpstr>
      <vt:lpstr>LABORATORIO_ENSAYOS_NO_DESTRUCTIVOS_DESTRUCTIVOS</vt:lpstr>
      <vt:lpstr>LABORATORIO_ENSAYOS_PARA_EQUIPO_DE_AIRE_ACONDICIONADO</vt:lpstr>
      <vt:lpstr>LABORATORIO_GENÉTICA_MÉDICA</vt:lpstr>
      <vt:lpstr>LABORATORIO_QUÍMICA_AMBIENTAL</vt:lpstr>
      <vt:lpstr>LEVE</vt:lpstr>
      <vt:lpstr>MAPA</vt:lpstr>
      <vt:lpstr>MODERADO</vt:lpstr>
      <vt:lpstr>NO_CUMPLIDA</vt:lpstr>
      <vt:lpstr>Operacional</vt:lpstr>
      <vt:lpstr>ORGANISMO_CERTIFICADOR_DE_SISTEMAS_DE_GESTIÓN_QLCT</vt:lpstr>
      <vt:lpstr>PDI</vt:lpstr>
      <vt:lpstr>PLANEACIÓN</vt:lpstr>
      <vt:lpstr>PROBABILIDAD</vt:lpstr>
      <vt:lpstr>PROCESOS</vt:lpstr>
      <vt:lpstr>RECTORÍA</vt:lpstr>
      <vt:lpstr>RECURSOS_INFORMÁTICOS_EDUCATIVOS</vt:lpstr>
      <vt:lpstr>RELACIONES_INTERNACIONALES</vt:lpstr>
      <vt:lpstr>RESPONSABLES_PDI</vt:lpstr>
      <vt:lpstr>SECRETARIA_GENERAL</vt:lpstr>
      <vt:lpstr>Seguridad_y_Salud_en_el_trabajo</vt:lpstr>
      <vt:lpstr>SISTEMA_INTEGRAL_DE_GESTIÓN</vt:lpstr>
      <vt:lpstr>Tecnológico</vt:lpstr>
      <vt:lpstr>TIPO</vt:lpstr>
      <vt:lpstr>'01-Mapa de riesgo'!Títulos_a_imprimir</vt:lpstr>
      <vt:lpstr>'02-Plan Contingencia'!Títulos_a_imprimir</vt:lpstr>
      <vt:lpstr>UNIVIRTUAL</vt:lpstr>
      <vt:lpstr>VICERRECTORÍA_ACADÉMICA</vt:lpstr>
      <vt:lpstr>VICERRECTORIA_ADMINISTRATIVA_FINANCIERA</vt:lpstr>
      <vt:lpstr>VICERRECTORÍA_DE_RESPONSABILIDAD_SOCIAL_BIENESTAR_UNIVERSITARIO</vt:lpstr>
      <vt:lpstr>VICERRECTORÍA_INVESTIGACIÓN_INNOVACIÓN_EXTENSIÓN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Usuario UTP</cp:lastModifiedBy>
  <cp:lastPrinted>2012-06-15T13:28:45Z</cp:lastPrinted>
  <dcterms:created xsi:type="dcterms:W3CDTF">2006-09-13T22:30:50Z</dcterms:created>
  <dcterms:modified xsi:type="dcterms:W3CDTF">2019-06-10T20:18:04Z</dcterms:modified>
</cp:coreProperties>
</file>