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ocuments\MONITORIA\SEGUIMIENTOS-MAPA DE RIESGOS\SEGUNDO-Seguimiento de Riesgos por PROCESOS-2019\"/>
    </mc:Choice>
  </mc:AlternateContent>
  <bookViews>
    <workbookView xWindow="0" yWindow="0" windowWidth="28800" windowHeight="12045" activeTab="2"/>
  </bookViews>
  <sheets>
    <sheet name="01-Mapa de riesgo" sheetId="4" r:id="rId1"/>
    <sheet name="02-Plan Contingencia" sheetId="8" r:id="rId2"/>
    <sheet name="03-Seguimiento" sheetId="9" r:id="rId3"/>
    <sheet name="INSTRUCTIVO" sheetId="10" r:id="rId4"/>
    <sheet name="ESCALA" sheetId="11" r:id="rId5"/>
  </sheets>
  <externalReferences>
    <externalReference r:id="rId6"/>
  </externalReferences>
  <definedNames>
    <definedName name="_xlnm._FilterDatabase" localSheetId="0" hidden="1">'01-Mapa de riesgo'!$F$1:$AC$17</definedName>
    <definedName name="ACCION">'01-Mapa de riesgo'!$Q$1048450:$Q$1048452</definedName>
    <definedName name="ADMINISTRACIÓN_INSTITUCIONAL">'01-Mapa de riesgo'!$AE$1048432:$AE$1048453</definedName>
    <definedName name="ADMISIONES_REGISTRO_CONTROL_ACADÉMICO">'01-Mapa de riesgo'!$U$1048442</definedName>
    <definedName name="ALIANZAS_ESTRATÉGICAS">'01-Mapa de riesgo'!$Z$1048426</definedName>
    <definedName name="Ambiental">'01-Mapa de riesgo'!$M$1048464:$M$1048468</definedName>
    <definedName name="APROBADO">'01-Mapa de riesgo'!$V$1048466:$V$1048467</definedName>
    <definedName name="ASEGURAMIENTO_DE_LA_CALIDAD_INSTITUCIONAL">'01-Mapa de riesgo'!$Y$1048438:$Y$1048440</definedName>
    <definedName name="BIBLIOTECA_E_INFORMACIÓN_CIENTIFICA">'01-Mapa de riesgo'!$U$1048444</definedName>
    <definedName name="BIENESTAR_INSTITUCIONAL">'01-Mapa de riesgo'!$AF$1048432:$AF$1048445</definedName>
    <definedName name="COBERTURA_CON_CALIDAD">'01-Mapa de riesgo'!$Y$1048424</definedName>
    <definedName name="COMUNICACIONES">'01-Mapa de riesgo'!$U$1048427</definedName>
    <definedName name="Contable">'01-Mapa de riesgo'!$N$1048464:$N$1048468</definedName>
    <definedName name="CONTROL_INTERNO">'01-Mapa de riesgo'!$U$1048441</definedName>
    <definedName name="CONTROL_INTERNO_DISCIPLINARIO">'01-Mapa de riesgo'!$U$1048425</definedName>
    <definedName name="CONTROL_SEGUIMIENTO">'01-Mapa de riesgo'!$Y$1048442:$Y$1048448</definedName>
    <definedName name="Corrupción">'01-Mapa de riesgo'!$K$1048464:$K$1048466</definedName>
    <definedName name="Cumplimiento">'01-Mapa de riesgo'!$K$1048451:$K$1048455</definedName>
    <definedName name="CUMPLIMIENTO_PARCIAL">'03-Seguimiento'!$X$1048473</definedName>
    <definedName name="CUMPLIMIENTO_TOTAL">'03-Seguimiento'!$W$1048473:$W$1048474</definedName>
    <definedName name="CUMPLIMIENTOS">'03-Seguimiento'!$V$1048472</definedName>
    <definedName name="DEMAS">'01-Mapa de riesgo'!#REF!</definedName>
    <definedName name="Derechos_Humanos">'01-Mapa de riesgo'!$O$1048466:$O$1048468</definedName>
    <definedName name="DIRECCIONAMIENTO_INSTITUCIONAL">'01-Mapa de riesgo'!$Y$1048432:$Y$1048436</definedName>
    <definedName name="DOCENCIA">'01-Mapa de riesgo'!$Z$1048432:$Z$1048447</definedName>
    <definedName name="EGRESADOS">'01-Mapa de riesgo'!$AG$1048432:$AG$1048442</definedName>
    <definedName name="Estratégico">'01-Mapa de riesgo'!$L$1048450:$L$1048454</definedName>
    <definedName name="EXTENSIÓN_PROYECCIÓN_SOCIAL">'01-Mapa de riesgo'!$AC$1048432:$AC$1048451</definedName>
    <definedName name="EXTERNO">'01-Mapa de riesgo'!$D$1048448:$D$1048453</definedName>
    <definedName name="FACTOR">'01-Mapa de riesgo'!$B$1048448:$B$1048449</definedName>
    <definedName name="FACULTAD_BELLAS_ARTES_HUMANIDADES">'01-Mapa de riesgo'!$U$1048450</definedName>
    <definedName name="FACULTAD_CIENCIAS_AGRARIAS_AGROINDUSTRIA">'01-Mapa de riesgo'!$U$1048451</definedName>
    <definedName name="FACULTAD_CIENCIAS_AMBIENTALES">'01-Mapa de riesgo'!$U$1048452</definedName>
    <definedName name="FACULTAD_CIENCIAS_BÁSICAS">'01-Mapa de riesgo'!$U$1048453</definedName>
    <definedName name="FACULTAD_CIENCIAS_DE_LA_EDUCACIÓN">'01-Mapa de riesgo'!$U$1048454</definedName>
    <definedName name="FACULTAD_CIENCIAS_DE_LA_SALUD">'01-Mapa de riesgo'!$U$1048445</definedName>
    <definedName name="FACULTAD_INGENIERÍA_INDUSTRIAL">'01-Mapa de riesgo'!$U$1048447</definedName>
    <definedName name="FACULTAD_INGENIERÍA_MECÁNICA">'01-Mapa de riesgo'!$U$1048448</definedName>
    <definedName name="FACULTAD_INGENIERÍAS">'01-Mapa de riesgo'!$U$1048446</definedName>
    <definedName name="FACULTAD_TECNOLOGÍA">#REF!</definedName>
    <definedName name="Financiero">'01-Mapa de riesgo'!$N$1048450:$N$1048454</definedName>
    <definedName name="GESTIÓN_DE_DOCUMENTOS">'01-Mapa de riesgo'!$U$1048431</definedName>
    <definedName name="GESTIÓN_DE_SERVICIOS_INSTITUCIONALES">'01-Mapa de riesgo'!$U$1048438</definedName>
    <definedName name="GESTIÓN_DE_TALENTO_HUMANO">'01-Mapa de riesgo'!$U$1048440</definedName>
    <definedName name="GESTIÓN_DE_TECNOLOGÍAS_INFORMÁTICAS_SISTEMAS_DE_INFORMACIÓN">'01-Mapa de riesgo'!$U$1048439</definedName>
    <definedName name="GESTIÓN_FINANCIERA">'01-Mapa de riesgo'!$U$1048437</definedName>
    <definedName name="GRAVE">'01-Mapa de riesgo'!$T$1048450:$T$1048453</definedName>
    <definedName name="GRUPO_INVESTIGACIÓN_AGUAS_SANEAMIENTO">'01-Mapa de riesgo'!$U$1048463</definedName>
    <definedName name="Imagen">'01-Mapa de riesgo'!$L$1048456:$L$1048460</definedName>
    <definedName name="IMPACTO_REGIONAL">'01-Mapa de riesgo'!$Y$1048426</definedName>
    <definedName name="IMPACTO_REGIONAL_">'01-Mapa de riesgo'!$U$1048464</definedName>
    <definedName name="Información">'01-Mapa de riesgo'!$N$1048457:$N$1048461</definedName>
    <definedName name="INTERNACIONALIZACIÓN">'01-Mapa de riesgo'!$AD$1048432:$AD$1048442</definedName>
    <definedName name="INTERNO">'01-Mapa de riesgo'!$C$1048448:$C$1048453</definedName>
    <definedName name="INVESTIGACIÓN_E_INNOVACIÓN">'01-Mapa de riesgo'!$AB$1048432:$AB$1048442</definedName>
    <definedName name="INVESTIGACIÓN_INNOVACIÓN_EXTENSIÓN">'01-Mapa de riesgo'!$Z$1048424</definedName>
    <definedName name="JURIDICA">'01-Mapa de riesgo'!$U$1048426</definedName>
    <definedName name="Laborales">'01-Mapa de riesgo'!#REF!</definedName>
    <definedName name="LABORATORIO_AGUAS_ALIMENTOS">'01-Mapa de riesgo'!$U$1048456</definedName>
    <definedName name="LABORATORIO_DE_METROOLOGIA_DE_VARIABLES_ELECTRICAS">'01-Mapa de riesgo'!$U$1048460</definedName>
    <definedName name="LABORATORIO_ENSAYOS_NO_DESTRUCTIVOS_DESTRUCTIVOS">'01-Mapa de riesgo'!$U$1048457</definedName>
    <definedName name="LABORATORIO_ENSAYOS_PARA_EQUIPO_DE_AIRE_ACONDICIONADO">'01-Mapa de riesgo'!$U$1048458</definedName>
    <definedName name="LABORATORIO_GENÉTICA_MÉDICA">'01-Mapa de riesgo'!$U$1048455</definedName>
    <definedName name="LABORATORIO_QUÍMICA_AMBIENTAL">'01-Mapa de riesgo'!$U$1048462</definedName>
    <definedName name="LEVE">'01-Mapa de riesgo'!$R$1048450</definedName>
    <definedName name="MAPA">'01-Mapa de riesgo'!$A$1048448:$A$1048449</definedName>
    <definedName name="MODERADO">'01-Mapa de riesgo'!$S$1048450:$S$1048452</definedName>
    <definedName name="nnnn">'01-Mapa de riesgo'!#REF!</definedName>
    <definedName name="NO_CUMPLIDA">'01-Mapa de riesgo'!$Y$1048475</definedName>
    <definedName name="OBJETIVOS">'01-Mapa de riesgo'!#REF!</definedName>
    <definedName name="Operacional">'01-Mapa de riesgo'!$M$1048450:$M$1048454</definedName>
    <definedName name="ORGANISMO_CERTIFICADOR_DE_SISTEMAS_DE_GESTIÓN_QLCT">'01-Mapa de riesgo'!$U$1048461</definedName>
    <definedName name="PDI">'01-Mapa de riesgo'!$F$1048460:$F$1048466</definedName>
    <definedName name="PLANEACIÓN">'01-Mapa de riesgo'!$U$1048428</definedName>
    <definedName name="PLANEACIÓN_">#REF!</definedName>
    <definedName name="Presupuestal">'01-Mapa de riesgo'!#REF!</definedName>
    <definedName name="PROBABILIDAD">'01-Mapa de riesgo'!$H$1048450:$H$1048454</definedName>
    <definedName name="PROCESOS">'01-Mapa de riesgo'!$F$1048448:$F$1048457</definedName>
    <definedName name="PROCESOSA">#REF!</definedName>
    <definedName name="RECTORÍA">'01-Mapa de riesgo'!$U$1048424</definedName>
    <definedName name="RECURSOS_INFORMÁTICOS_EDUCATIVOS">'01-Mapa de riesgo'!$U$1048443</definedName>
    <definedName name="RELACIONES_INTERNACIONALES">'01-Mapa de riesgo'!$U$1048429</definedName>
    <definedName name="RELACIONES_INTERNACIONALES_">#REF!</definedName>
    <definedName name="RESPONSABLES_PDI">'01-Mapa de riesgo'!$G$1048460:$G$1048466</definedName>
    <definedName name="SECRETARIA_GENERAL">'01-Mapa de riesgo'!$U$1048430</definedName>
    <definedName name="Seguridad_y_Salud_en_el_trabajo">'01-Mapa de riesgo'!$L$1048464:$L$1048468</definedName>
    <definedName name="SISTEMA_INTEGRAL_DE_GESTIÓN">'01-Mapa de riesgo'!$U$1048459</definedName>
    <definedName name="Tecnología">'01-Mapa de riesgo'!#REF!</definedName>
    <definedName name="Tecnológico">'01-Mapa de riesgo'!$M$1048457:$M$1048461</definedName>
    <definedName name="TIPO">'01-Mapa de riesgo'!$I$1048450:$I$1048461</definedName>
    <definedName name="_xlnm.Print_Titles" localSheetId="0">'01-Mapa de riesgo'!$7:$8</definedName>
    <definedName name="_xlnm.Print_Titles" localSheetId="1">'02-Plan Contingencia'!$7:$8</definedName>
    <definedName name="Transparencia">'01-Mapa de riesgo'!#REF!</definedName>
    <definedName name="UNIDAD">#REF!</definedName>
    <definedName name="UNIVIRTUAL">'01-Mapa de riesgo'!$U$1048433</definedName>
    <definedName name="VICERRECTORÍA_ACADÉMICA">'01-Mapa de riesgo'!$U$1048432</definedName>
    <definedName name="VICERRECTORÍA_ACADÉMICA_">#REF!</definedName>
    <definedName name="VICERRECTORIA_ADMINISTRATIVA_FINANCIERA">'01-Mapa de riesgo'!$U$1048436</definedName>
    <definedName name="VICERRECTORIA_ADMINISTRATIVA_FINANCIERA_">#REF!</definedName>
    <definedName name="VICERRECTORÍA_DE_RESPONSABILIDAD_SOCIAL_BIENESTAR_UNIVERSITARIO">'01-Mapa de riesgo'!$U$1048435</definedName>
    <definedName name="VICERRECTORÍA_DE_RESPONSABILIDAD_SOCIAL_BIENESTAR_UNIVERSITARIO_">#REF!</definedName>
    <definedName name="VICERRECTORÍA_INVESTIGACIÓN_INNOVACIÓN_EXTENSIÓN">'01-Mapa de riesgo'!$U$1048434</definedName>
    <definedName name="VICERRECTORÍA_INVESTIGACIÓN_INNOVACIÓN_EXTENSIÓN_">#REF!</definedName>
  </definedNames>
  <calcPr calcId="162913"/>
</workbook>
</file>

<file path=xl/calcChain.xml><?xml version="1.0" encoding="utf-8"?>
<calcChain xmlns="http://schemas.openxmlformats.org/spreadsheetml/2006/main">
  <c r="D12" i="9" l="1"/>
  <c r="D9" i="9"/>
  <c r="F9" i="8" l="1"/>
  <c r="P14" i="4" l="1"/>
  <c r="P13" i="4"/>
  <c r="Q12" i="4"/>
  <c r="P12" i="4"/>
  <c r="P11" i="4"/>
  <c r="P10" i="4"/>
  <c r="Q9" i="4"/>
  <c r="P9" i="4"/>
  <c r="M12" i="4" l="1"/>
  <c r="M15" i="4"/>
  <c r="K12" i="4"/>
  <c r="K15" i="4"/>
  <c r="K9" i="4"/>
  <c r="T9" i="9" l="1"/>
  <c r="U10" i="9"/>
  <c r="U11" i="9"/>
  <c r="U12" i="9"/>
  <c r="U13" i="9"/>
  <c r="U14" i="9"/>
  <c r="U15" i="9"/>
  <c r="U16" i="9"/>
  <c r="U17" i="9"/>
  <c r="U18" i="9"/>
  <c r="U19" i="9"/>
  <c r="U20" i="9"/>
  <c r="T10" i="9"/>
  <c r="T11" i="9"/>
  <c r="T12" i="9"/>
  <c r="T13" i="9"/>
  <c r="T14" i="9"/>
  <c r="T15" i="9"/>
  <c r="T16" i="9"/>
  <c r="T17" i="9"/>
  <c r="T18" i="9"/>
  <c r="T19" i="9"/>
  <c r="T20" i="9"/>
  <c r="S10" i="9"/>
  <c r="S11" i="9"/>
  <c r="S12" i="9"/>
  <c r="S13" i="9"/>
  <c r="S14" i="9"/>
  <c r="S15" i="9"/>
  <c r="S16" i="9"/>
  <c r="S17" i="9"/>
  <c r="S18" i="9"/>
  <c r="S19" i="9"/>
  <c r="S20" i="9"/>
  <c r="P10" i="9"/>
  <c r="P11" i="9"/>
  <c r="P12" i="9"/>
  <c r="P13" i="9"/>
  <c r="P14" i="9"/>
  <c r="P15" i="9"/>
  <c r="P16" i="9"/>
  <c r="P17" i="9"/>
  <c r="P18" i="9"/>
  <c r="P19" i="9"/>
  <c r="P20" i="9"/>
  <c r="O10" i="9"/>
  <c r="O11" i="9"/>
  <c r="O12" i="9"/>
  <c r="O13" i="9"/>
  <c r="O14" i="9"/>
  <c r="O15" i="9"/>
  <c r="O16" i="9"/>
  <c r="O17" i="9"/>
  <c r="O18" i="9"/>
  <c r="O19" i="9"/>
  <c r="O20" i="9"/>
  <c r="N10" i="9"/>
  <c r="N11" i="9"/>
  <c r="N12" i="9"/>
  <c r="N13" i="9"/>
  <c r="N14" i="9"/>
  <c r="N15" i="9"/>
  <c r="N16" i="9"/>
  <c r="N17" i="9"/>
  <c r="N18" i="9"/>
  <c r="N19" i="9"/>
  <c r="N20" i="9"/>
  <c r="K12" i="9"/>
  <c r="K15" i="9"/>
  <c r="K18" i="9"/>
  <c r="I12" i="9"/>
  <c r="I13" i="9"/>
  <c r="I14" i="9"/>
  <c r="I15" i="9"/>
  <c r="I16" i="9"/>
  <c r="I17" i="9"/>
  <c r="I18" i="9"/>
  <c r="I19" i="9"/>
  <c r="I20" i="9"/>
  <c r="F18" i="9"/>
  <c r="F19" i="9"/>
  <c r="F20" i="9"/>
  <c r="G12" i="9"/>
  <c r="G15" i="9"/>
  <c r="G18" i="9"/>
  <c r="F10" i="9"/>
  <c r="F11" i="9"/>
  <c r="F12" i="9"/>
  <c r="F13" i="9"/>
  <c r="F14" i="9"/>
  <c r="F15" i="9"/>
  <c r="F16" i="9"/>
  <c r="F17" i="9"/>
  <c r="E12" i="9"/>
  <c r="E15" i="9"/>
  <c r="E18" i="9"/>
  <c r="D15" i="9"/>
  <c r="D18" i="9"/>
  <c r="C12" i="9"/>
  <c r="C15" i="9"/>
  <c r="C18" i="9"/>
  <c r="U9" i="9"/>
  <c r="S9" i="9"/>
  <c r="P9" i="9"/>
  <c r="O9" i="9"/>
  <c r="N9" i="9"/>
  <c r="K9" i="9"/>
  <c r="I10" i="9"/>
  <c r="I11" i="9"/>
  <c r="I9" i="9"/>
  <c r="G9" i="9" l="1"/>
  <c r="F9" i="9"/>
  <c r="E9" i="9"/>
  <c r="C9" i="9"/>
  <c r="B15" i="9"/>
  <c r="B18" i="9"/>
  <c r="B12" i="9"/>
  <c r="B9" i="9"/>
  <c r="P20" i="4" l="1"/>
  <c r="P19" i="4"/>
  <c r="P18" i="4"/>
  <c r="P17" i="4"/>
  <c r="P16" i="4"/>
  <c r="P15" i="4"/>
  <c r="Q18" i="4" l="1"/>
  <c r="Q15" i="4"/>
  <c r="F5" i="9" l="1"/>
  <c r="E6" i="9"/>
  <c r="A6" i="9"/>
  <c r="R5" i="9"/>
  <c r="E5" i="9"/>
  <c r="C5" i="9"/>
  <c r="A5" i="9"/>
  <c r="J18" i="8" l="1"/>
  <c r="J19" i="8"/>
  <c r="J20" i="8"/>
  <c r="H18" i="8"/>
  <c r="G18" i="8"/>
  <c r="F18" i="8"/>
  <c r="E18" i="8"/>
  <c r="D18" i="8"/>
  <c r="D19" i="8"/>
  <c r="D20" i="8"/>
  <c r="C18" i="8"/>
  <c r="C19" i="8"/>
  <c r="C20" i="8"/>
  <c r="B18" i="8"/>
  <c r="N12" i="4"/>
  <c r="U12" i="4" s="1"/>
  <c r="V12" i="4" s="1"/>
  <c r="N15" i="4"/>
  <c r="U15" i="4" s="1"/>
  <c r="V15" i="4" s="1"/>
  <c r="M18" i="4"/>
  <c r="N18" i="4"/>
  <c r="U18" i="4" s="1"/>
  <c r="V18" i="4" s="1"/>
  <c r="M9" i="4"/>
  <c r="C10" i="8"/>
  <c r="C11" i="8"/>
  <c r="C12" i="8"/>
  <c r="C13" i="8"/>
  <c r="C14" i="8"/>
  <c r="C15" i="8"/>
  <c r="C16" i="8"/>
  <c r="C17" i="8"/>
  <c r="C9" i="8"/>
  <c r="B12" i="8"/>
  <c r="B15" i="8"/>
  <c r="B9" i="8"/>
  <c r="E12" i="8"/>
  <c r="E15" i="8"/>
  <c r="D10" i="8"/>
  <c r="D11" i="8"/>
  <c r="D12" i="8"/>
  <c r="D13" i="8"/>
  <c r="D14" i="8"/>
  <c r="D15" i="8"/>
  <c r="D16" i="8"/>
  <c r="D17" i="8"/>
  <c r="D9" i="8"/>
  <c r="E9" i="8"/>
  <c r="Q5" i="8"/>
  <c r="H6" i="4"/>
  <c r="J6" i="8" s="1"/>
  <c r="P5" i="8"/>
  <c r="J5" i="8"/>
  <c r="G5" i="8"/>
  <c r="F5" i="8"/>
  <c r="AC1048451" i="4"/>
  <c r="AC1048450" i="4"/>
  <c r="AC1048449" i="4"/>
  <c r="AC1048448" i="4"/>
  <c r="AC1048447" i="4"/>
  <c r="AC1048446" i="4"/>
  <c r="AC1048445" i="4"/>
  <c r="AC1048444" i="4"/>
  <c r="AG1048442" i="4"/>
  <c r="AG1048441" i="4"/>
  <c r="AG1048440" i="4"/>
  <c r="AG1048439" i="4"/>
  <c r="AG1048438" i="4"/>
  <c r="AG1048437" i="4"/>
  <c r="AG1048436" i="4"/>
  <c r="AG1048435" i="4"/>
  <c r="AG1048434" i="4"/>
  <c r="AG1048433" i="4"/>
  <c r="AF1048445" i="4"/>
  <c r="AF1048444" i="4"/>
  <c r="AF1048443" i="4"/>
  <c r="AF1048442" i="4"/>
  <c r="AF1048441" i="4"/>
  <c r="AF1048440" i="4"/>
  <c r="AF1048439" i="4"/>
  <c r="AF1048438" i="4"/>
  <c r="AF1048437" i="4"/>
  <c r="AF1048436" i="4"/>
  <c r="AE1048453" i="4"/>
  <c r="AE1048452" i="4"/>
  <c r="AE1048451" i="4"/>
  <c r="AE1048450" i="4"/>
  <c r="AE1048449" i="4"/>
  <c r="AE1048448" i="4"/>
  <c r="AE1048447" i="4"/>
  <c r="AE1048446" i="4"/>
  <c r="AE1048445" i="4"/>
  <c r="AE1048444" i="4"/>
  <c r="AD1048442" i="4"/>
  <c r="AD1048441" i="4"/>
  <c r="AD1048440" i="4"/>
  <c r="AD1048439" i="4"/>
  <c r="AD1048438" i="4"/>
  <c r="AD1048437" i="4"/>
  <c r="AD1048436" i="4"/>
  <c r="AD1048435" i="4"/>
  <c r="AD1048434" i="4"/>
  <c r="AD1048433" i="4"/>
  <c r="AC1048443" i="4"/>
  <c r="AC1048442" i="4"/>
  <c r="AC1048441" i="4"/>
  <c r="AC1048440" i="4"/>
  <c r="AC1048439" i="4"/>
  <c r="AC1048438" i="4"/>
  <c r="AC1048437" i="4"/>
  <c r="AC1048436" i="4"/>
  <c r="AC1048435" i="4"/>
  <c r="AC1048434" i="4"/>
  <c r="AB1048442" i="4"/>
  <c r="AB1048441" i="4"/>
  <c r="AB1048440" i="4"/>
  <c r="AB1048439" i="4"/>
  <c r="AB1048438" i="4"/>
  <c r="AB1048437" i="4"/>
  <c r="AB1048436" i="4"/>
  <c r="AB1048435" i="4"/>
  <c r="AB1048434" i="4"/>
  <c r="AB1048433" i="4"/>
  <c r="Z1048441" i="4"/>
  <c r="Z1048446" i="4"/>
  <c r="Z1048440" i="4"/>
  <c r="Z1048447" i="4"/>
  <c r="Z1048438" i="4"/>
  <c r="Z1048442" i="4"/>
  <c r="Z1048444" i="4"/>
  <c r="Z1048443" i="4"/>
  <c r="Z1048445" i="4"/>
  <c r="Z1048439" i="4"/>
  <c r="Y1048440" i="4"/>
  <c r="Y1048439" i="4"/>
  <c r="Y1048438" i="4"/>
  <c r="Z1048437" i="4"/>
  <c r="AE1048443" i="4"/>
  <c r="Y1048448" i="4"/>
  <c r="Z1048436" i="4"/>
  <c r="Y1048447" i="4"/>
  <c r="AE1048442" i="4"/>
  <c r="Z1048435" i="4"/>
  <c r="AE1048441" i="4"/>
  <c r="Y1048446" i="4"/>
  <c r="AE1048440" i="4"/>
  <c r="Y1048445" i="4"/>
  <c r="AE1048439" i="4"/>
  <c r="AF1048435" i="4"/>
  <c r="AE1048438" i="4"/>
  <c r="Y1048444" i="4"/>
  <c r="Y1048443" i="4"/>
  <c r="AD1048432" i="4"/>
  <c r="AE1048437" i="4"/>
  <c r="Y1048436" i="4"/>
  <c r="AE1048436" i="4"/>
  <c r="AF1048434" i="4"/>
  <c r="Z1048434" i="4"/>
  <c r="AB1048432" i="4"/>
  <c r="AC1048433" i="4"/>
  <c r="Z1048433" i="4"/>
  <c r="AG1048432" i="4"/>
  <c r="AF1048433" i="4"/>
  <c r="Z1048432" i="4"/>
  <c r="Y1048435" i="4"/>
  <c r="Y1048442" i="4"/>
  <c r="AF1048432" i="4"/>
  <c r="AE1048435" i="4"/>
  <c r="AC1048432" i="4"/>
  <c r="Y1048434" i="4"/>
  <c r="AE1048434" i="4"/>
  <c r="AE1048433" i="4"/>
  <c r="AE1048432" i="4"/>
  <c r="Y1048433" i="4"/>
  <c r="Y1048432" i="4"/>
  <c r="Z1048424" i="4"/>
  <c r="Z1048426" i="4"/>
  <c r="Y1048424" i="4"/>
  <c r="J10" i="8"/>
  <c r="J11" i="8"/>
  <c r="J12" i="8"/>
  <c r="J13" i="8"/>
  <c r="J14" i="8"/>
  <c r="J15" i="8"/>
  <c r="J16" i="8"/>
  <c r="J17" i="8"/>
  <c r="H12" i="8"/>
  <c r="H15" i="8"/>
  <c r="G12" i="8"/>
  <c r="G15" i="8"/>
  <c r="F12" i="8"/>
  <c r="F15" i="8"/>
  <c r="H9" i="8"/>
  <c r="G9" i="8"/>
  <c r="A6" i="8"/>
  <c r="A5" i="8"/>
  <c r="J9" i="8"/>
  <c r="I15" i="8" l="1"/>
  <c r="K15" i="8" s="1"/>
  <c r="H15" i="9"/>
  <c r="I18" i="8"/>
  <c r="K18" i="8" s="1"/>
  <c r="H18" i="9"/>
  <c r="I12" i="8"/>
  <c r="K12" i="8" s="1"/>
  <c r="H12" i="9"/>
  <c r="N9" i="4"/>
  <c r="U9" i="4" s="1"/>
  <c r="V9" i="4" s="1"/>
  <c r="I9" i="8" l="1"/>
  <c r="K9" i="8" s="1"/>
  <c r="H9" i="9"/>
</calcChain>
</file>

<file path=xl/sharedStrings.xml><?xml version="1.0" encoding="utf-8"?>
<sst xmlns="http://schemas.openxmlformats.org/spreadsheetml/2006/main" count="742" uniqueCount="485">
  <si>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</si>
  <si>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</si>
  <si>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</si>
  <si>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</si>
  <si>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</si>
  <si>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</si>
  <si>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</si>
  <si>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</si>
  <si>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</si>
  <si>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</si>
  <si>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</si>
  <si>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</si>
  <si>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</si>
  <si>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ACCIÓN DURANTE (Contingencia)</t>
  </si>
  <si>
    <t>ACCIÓN DESPUÉS (Recuperación)</t>
  </si>
  <si>
    <t>Periodicidad del control</t>
  </si>
  <si>
    <t>Tipo de control</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</si>
  <si>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</si>
  <si>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</si>
  <si>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</si>
  <si>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</si>
  <si>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</si>
  <si>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</si>
  <si>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</si>
  <si>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</si>
  <si>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</si>
  <si>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</si>
  <si>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</si>
  <si>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</si>
  <si>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</si>
  <si>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</si>
  <si>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</si>
  <si>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</si>
  <si>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</si>
  <si>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</si>
  <si>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</si>
  <si>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Economicos</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</si>
  <si>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</si>
  <si>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</si>
  <si>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</si>
  <si>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</si>
  <si>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</si>
  <si>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</si>
  <si>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</si>
  <si>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</si>
  <si>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</si>
  <si>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</si>
  <si>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</si>
  <si>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</si>
  <si>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</si>
  <si>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 xml:space="preserve">PRIORIDAD
INICIAL </t>
  </si>
  <si>
    <t>FECHA ACTUALIZACIÓN</t>
  </si>
  <si>
    <t>No</t>
  </si>
  <si>
    <t>No.</t>
  </si>
  <si>
    <t>CAUSA</t>
  </si>
  <si>
    <t>Seguimiento al Mapa de riesgos</t>
  </si>
  <si>
    <t xml:space="preserve">Página </t>
  </si>
  <si>
    <t>Código</t>
  </si>
  <si>
    <t xml:space="preserve">INSTRUCTIVO METODOLOGÍA ADMINISTRACIÓN DE RIESGOS </t>
  </si>
  <si>
    <t>SISTEMA DE GESTIÓN DE CALIDAD</t>
  </si>
  <si>
    <t>TIPO</t>
  </si>
  <si>
    <t>VULNERABILIDAD</t>
  </si>
  <si>
    <t>ACCIÓN</t>
  </si>
  <si>
    <t>CLASE</t>
  </si>
  <si>
    <t>VALORACIÓN</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</si>
  <si>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</si>
  <si>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</si>
  <si>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</si>
  <si>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</si>
  <si>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</si>
  <si>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</si>
  <si>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</si>
  <si>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</si>
  <si>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</si>
  <si>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</si>
  <si>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</si>
  <si>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</si>
  <si>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</si>
  <si>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</si>
  <si>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LEVE
Riesgos con calificación inferior o igual a 3</t>
  </si>
  <si>
    <t>CONTROL EXISTENTE
(Máximo 3 controles)</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</si>
  <si>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</si>
  <si>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</si>
  <si>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</si>
  <si>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</si>
  <si>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</si>
  <si>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</si>
  <si>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</si>
  <si>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</si>
  <si>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</si>
  <si>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</si>
  <si>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</si>
  <si>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</si>
  <si>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</si>
  <si>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</si>
  <si>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</si>
  <si>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</si>
  <si>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</si>
  <si>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</si>
  <si>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</si>
  <si>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</si>
  <si>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</si>
  <si>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</si>
  <si>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</si>
  <si>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IMPACTO: </t>
    </r>
    <r>
      <rPr>
        <sz val="8"/>
        <rFont val="Calibri"/>
        <family val="2"/>
        <scheme val="minor"/>
      </rPr>
      <t>Forma en la cual el riesgo afecta los resultados del proceso.</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</si>
  <si>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</si>
  <si>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</si>
  <si>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</si>
  <si>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</si>
  <si>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</si>
  <si>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</si>
  <si>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</si>
  <si>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</si>
  <si>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</si>
  <si>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</si>
  <si>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</si>
  <si>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r>
      <t>Tipo de riesgo
(Descriptor)</t>
    </r>
    <r>
      <rPr>
        <sz val="8"/>
        <color theme="1"/>
        <rFont val="Arial"/>
        <family val="2"/>
      </rPr>
      <t xml:space="preserve"> </t>
    </r>
  </si>
  <si>
    <t>Estratégico</t>
  </si>
  <si>
    <t>Imagen</t>
  </si>
  <si>
    <t>Financiero</t>
  </si>
  <si>
    <t>Contable</t>
  </si>
  <si>
    <t>Cumplimiento</t>
  </si>
  <si>
    <t>Tecnología</t>
  </si>
  <si>
    <t>Información</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</si>
  <si>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</si>
  <si>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</si>
  <si>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</si>
  <si>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</si>
  <si>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</si>
  <si>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</si>
  <si>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</si>
  <si>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</si>
  <si>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</si>
  <si>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</si>
  <si>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</si>
  <si>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</si>
  <si>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</si>
  <si>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</si>
  <si>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</si>
  <si>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la imagen a Nivel Nacional y/o Internacional</t>
  </si>
  <si>
    <t>Afecta los recursos de la entidad en más del 5%</t>
  </si>
  <si>
    <t>Estados financieros que no reflejan la situación de la entidad/ Dictamen de abstención por la CGR</t>
  </si>
  <si>
    <t>Afecta los DDHH de más de 5 miembros de la comunidad universitaria/ se viola un derecho fundamental</t>
  </si>
  <si>
    <t>Afecta la operación de un proceso / Medio día</t>
  </si>
  <si>
    <t>Afecta a todos los funcionarios de la institución/ Se presenta accidente sin lesiones graves</t>
  </si>
  <si>
    <t>Genera impactos ambientales que afectan a la Institución</t>
  </si>
  <si>
    <t>BAJA</t>
  </si>
  <si>
    <t>Afecta la imagen a Nivel institucional</t>
  </si>
  <si>
    <t>Afecta un trámite o servicio</t>
  </si>
  <si>
    <t>N/A</t>
  </si>
  <si>
    <t>Afecta a los funcionarios de un proceso/se presenta un incidente que no implica lesiones</t>
  </si>
  <si>
    <t>No existe afectación a los DDHH, pero se presenta una situación que podría desencadenar la vulneración</t>
  </si>
  <si>
    <t>TABLA 2. ANÁLISIS DE PROBABILIDAD</t>
  </si>
  <si>
    <t>Tipo de 
riesgo</t>
  </si>
  <si>
    <t>Probabilidad</t>
  </si>
  <si>
    <t>Nivel</t>
  </si>
  <si>
    <t xml:space="preserve"> 5 o más veces en la vigencia</t>
  </si>
  <si>
    <t>Ha ocurrido en los últimos 3 años</t>
  </si>
  <si>
    <t>Más de 3 veces en la vigencia</t>
  </si>
  <si>
    <t>3 a 4 veces en la vigencia</t>
  </si>
  <si>
    <t>2 veces al semestre</t>
  </si>
  <si>
    <t>Ha ocurrido en los últimos 2 años</t>
  </si>
  <si>
    <t>2 veces en la vigencia</t>
  </si>
  <si>
    <t>Menos de 3 veces en la vigencia</t>
  </si>
  <si>
    <t>1 vez al semestre</t>
  </si>
  <si>
    <t xml:space="preserve">       Impacto </t>
  </si>
  <si>
    <t>ALTO</t>
  </si>
  <si>
    <t>MEDIO</t>
  </si>
  <si>
    <t>BAJO</t>
  </si>
  <si>
    <t xml:space="preserve"> Imagen</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</si>
  <si>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</si>
  <si>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</si>
  <si>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</si>
  <si>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</si>
  <si>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</si>
  <si>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</si>
  <si>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</si>
  <si>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</si>
  <si>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</si>
  <si>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</si>
  <si>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</si>
  <si>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</si>
  <si>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</si>
  <si>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</si>
  <si>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</si>
  <si>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</si>
  <si>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</si>
  <si>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OSCAR ARANGO GAVIRIA</t>
  </si>
  <si>
    <t>FERNANDO NOREÑA JARAMILLO</t>
  </si>
  <si>
    <t>UNIDAD</t>
  </si>
  <si>
    <t>RECTORÍA</t>
  </si>
  <si>
    <t>JURIDICA</t>
  </si>
  <si>
    <t>PLANEACIÓN</t>
  </si>
  <si>
    <t>COMUNICACIONES</t>
  </si>
  <si>
    <t>COBERTURA_CON_CALIDAD</t>
  </si>
  <si>
    <t>BIENESTAR_INSTITUCIONAL</t>
  </si>
  <si>
    <t>IMPACTO_REGIONAL</t>
  </si>
  <si>
    <t>ALIANZAS_ESTRATÉGICAS</t>
  </si>
  <si>
    <t>ADMINISTRACIÓN_INSTITUCIONAL</t>
  </si>
  <si>
    <t>INVESTIGACIÓN_INNOVACIÓN_EXTENSIÓN</t>
  </si>
  <si>
    <t>DIRECCIONAMIENTO_INSTITUCIONAL</t>
  </si>
  <si>
    <t>INVESTIGACIÓN_E_INNOVACIÓN</t>
  </si>
  <si>
    <t>CONTROL_SEGUIMIENTO</t>
  </si>
  <si>
    <t>ASEGURAMIENTO_DE_LA_CALIDAD_INSTITUCIONAL</t>
  </si>
  <si>
    <t>UNIVIRTUAL</t>
  </si>
  <si>
    <t>EXTENSIÓN_PROYECCIÓN_SOCIAL</t>
  </si>
  <si>
    <t>LUIS FERNANDO GAVIRIA TRUJILLO</t>
  </si>
  <si>
    <t>LUZ SOCORRO LEONTES LENNIS</t>
  </si>
  <si>
    <t>MARIA TERESA VELEZ ANGEL</t>
  </si>
  <si>
    <t>LAURA GUTIERREZ TREJOS</t>
  </si>
  <si>
    <t>LINA MARIA VALENCIA GIRALDO</t>
  </si>
  <si>
    <t>LILIANA ARDILA GOMEZ</t>
  </si>
  <si>
    <t>JORGE ALBERTO LOZANO VALENCIA</t>
  </si>
  <si>
    <t>MARTHA LEONOR MARULANDA ANGEL</t>
  </si>
  <si>
    <t>DIANA PATRICIA GOMEZ BOTERO</t>
  </si>
  <si>
    <t>DIANA PATRICIA JURADO RAMIREZ</t>
  </si>
  <si>
    <t>SANDRA YAMILE CALVO CATAÑO</t>
  </si>
  <si>
    <t>OSWALDO AGUDELO  GONZALEZ</t>
  </si>
  <si>
    <t>MARGARITA MARIA FAJARDO TORRES</t>
  </si>
  <si>
    <t>RODOLFO CABRALES VEGA</t>
  </si>
  <si>
    <t>ALBERTO OCMAPO VALENCIA</t>
  </si>
  <si>
    <t>WILSON ARENAS VALENCIA</t>
  </si>
  <si>
    <t>JOSE REINALDO MARIN BETANCUR</t>
  </si>
  <si>
    <t>JUAN HUMBERTO GALLEGO RAMIREZ</t>
  </si>
  <si>
    <t>JORGE IVAN QUINTERO SAAVEDRA</t>
  </si>
  <si>
    <t>LUIS GONZAGA GUTIERREZ LOPEZ</t>
  </si>
  <si>
    <t>HUGO ARMANDO GALLEGO BECERRA</t>
  </si>
  <si>
    <t>JULIETA HENAO BONILLA</t>
  </si>
  <si>
    <t>ENIS PAOLA GARCIA GARCIA</t>
  </si>
  <si>
    <t>CONTROL_INTERNO_DISCIPLINARIO</t>
  </si>
  <si>
    <t>RELACIONES_INTERNACIONALES</t>
  </si>
  <si>
    <t>SECRETARIA_GENERAL</t>
  </si>
  <si>
    <t>GESTIÓN_DE_DOCUMENTOS</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</si>
  <si>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</si>
  <si>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</si>
  <si>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</si>
  <si>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</si>
  <si>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</si>
  <si>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</si>
  <si>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</si>
  <si>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</si>
  <si>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</si>
  <si>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FACULTAD_INGENIERÍA_INDUSTRIAL</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</si>
  <si>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</si>
  <si>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</si>
  <si>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</si>
  <si>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</si>
  <si>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</si>
  <si>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</si>
  <si>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</si>
  <si>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</si>
  <si>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</si>
  <si>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</si>
  <si>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</si>
  <si>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</si>
  <si>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</si>
  <si>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</si>
  <si>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</si>
  <si>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</si>
  <si>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</si>
  <si>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</si>
  <si>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</si>
  <si>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Fortalecer la relación de la Universidad con sus egresados, a través de la de la participación en el desarrollo de actividades que permitan la retroalimentación, el seguimiento continuo y sistemático y el desarrollo de un portafolio de servicios y beneficios acordes al entorno laboral y social.</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</si>
  <si>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</si>
  <si>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</si>
  <si>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</si>
  <si>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</si>
  <si>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Desarrollo Institucional fortalecido en la Gestión Humana,  Financiera, Física, Informática y de servicios.</t>
  </si>
  <si>
    <t>Universidad con una cobertura adecuada y reconocida calidad  en el proyecto educativo.</t>
  </si>
  <si>
    <t xml:space="preserve">Bienestar Institucional implementado, facilitando la formación integral, el desarrollo social e intercultural y el acompañamiento institucional. </t>
  </si>
  <si>
    <t xml:space="preserve">Fortalecer la gestión del conocimiento en lo relacionado con la Investigación, Innovación y Extensión. </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</si>
  <si>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</si>
  <si>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Desarrollar capacidades para la gestión y generación de conocimiento en la UTP que pueda impactar positivamente en la región.</t>
  </si>
  <si>
    <t>Establecer Alianzas Estratégicas entre dos o más actores sociales, diferentes y complementarios del orden Nacional e Internacional generando valor agregado para contribuir sobre los fines institucionales.</t>
  </si>
  <si>
    <t>OBJETIVO (PROCESO) / ALCANCE OBJETIVO PDI</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</si>
  <si>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</si>
  <si>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</si>
  <si>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</si>
  <si>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</si>
  <si>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</si>
  <si>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</si>
  <si>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</si>
  <si>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</si>
  <si>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</si>
  <si>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</si>
  <si>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</si>
  <si>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</si>
  <si>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</si>
  <si>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</si>
  <si>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t>El riesgo residual resulta de cruzar el resultado de la matriz de riesgo inherente con la evaluación de los controles asociados al riesgo identificado</t>
  </si>
  <si>
    <t>La calificación del control resulta del promedio de la evaluación de los controles asociados al riesgo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</si>
  <si>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</si>
  <si>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</si>
  <si>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</si>
  <si>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</si>
  <si>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</si>
  <si>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</si>
  <si>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</si>
  <si>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</si>
  <si>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</si>
  <si>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</si>
  <si>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</si>
  <si>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</si>
  <si>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</si>
  <si>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</si>
  <si>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GRAVE
Riesgos con calificación superior o igual a 20</t>
  </si>
  <si>
    <t>MODERADO
Riesgos con calificación entre 4 y 18</t>
  </si>
  <si>
    <t>Seguridad y Salud en el trabajo</t>
  </si>
  <si>
    <t>Se relacionan con el manejo de los recursos monetarios  respecto al presupuesto de la Universidad</t>
  </si>
  <si>
    <t>Afecta el cumplimiento de la misión, de los fines y objetivos establecidos en el PDI</t>
  </si>
  <si>
    <t>Afecta la operación de la Institución
 / Más de 1 día</t>
  </si>
  <si>
    <t>Intervención por parte del Ministerio de Educación Nacional o cualquier otro organo de control o supervisión, Sanción penal / Fallos judiciales en contra de los intereses de la Universidad</t>
  </si>
  <si>
    <t>Afecta los SI de la institución / Mas de 5 horas</t>
  </si>
  <si>
    <t>Afecta la información sensible (Reservada y clasificada)</t>
  </si>
  <si>
    <t>Ocasiona delitos  contra  la  
administración pública /
ocasiona detrimentro patrimonial</t>
  </si>
  <si>
    <t>Afecta a toda la comunidad universitaria/
Se presenta un accidente con lesiones graves o muerte</t>
  </si>
  <si>
    <t xml:space="preserve">Genera impactos ambientales que afectan a la  zona de influencia de la Universidad </t>
  </si>
  <si>
    <t>MEIDIA-ALTA</t>
  </si>
  <si>
    <t>Afecta el cumplimiento de los Macroprocesos y/o  objetivos institucionales</t>
  </si>
  <si>
    <t>Afecta la imagen a Nivel Regional</t>
  </si>
  <si>
    <t>Afecta la operación de la Institución
 / Medio día</t>
  </si>
  <si>
    <t>Afecta los recursos de la entidad entre el  4% y 5%</t>
  </si>
  <si>
    <t>Estados financieros con observaciones que no afectan la situación de la entidad
/ Dictamen con salvedades por la CGR</t>
  </si>
  <si>
    <t>Fallos fiscales o disciplinarios /
Procesos judiciales en contra de los intereses de la Universidad</t>
  </si>
  <si>
    <t>Afecta los SI de un proceso / Menos de 4 horas</t>
  </si>
  <si>
    <t>Afecta la información Institucional (Clasificada)</t>
  </si>
  <si>
    <t xml:space="preserve"> Ocasiona faltas gravísimas o faltas graves</t>
  </si>
  <si>
    <t>Afecta los DDHH de más de 5 miembros de la comunidad universitaria/ se viola un derecho colectivo</t>
  </si>
  <si>
    <t>Afecta el cumplimiento de los procesos y/o los  componentes del PDI</t>
  </si>
  <si>
    <t>Afecta la imagen a Nivel  local</t>
  </si>
  <si>
    <t>Afecta la operación de un proceso / Más de 1 día</t>
  </si>
  <si>
    <t>Afecta los recursos de la entidad entre el 3% y el 4%</t>
  </si>
  <si>
    <t>Estados financieros con errores sin ninguna incidencia / Dictamen sin salvedades por la CGR, pero con más de 10 hallazgos contables</t>
  </si>
  <si>
    <t>Procesos de Responsabilidad fiscal o disciplinaria / Conciliaciones extrajudiciales</t>
  </si>
  <si>
    <t xml:space="preserve">  Afecta los SI de un proceso / Menos de 3 horas</t>
  </si>
  <si>
    <t>Afecta la información Institucional (Pública)</t>
  </si>
  <si>
    <t xml:space="preserve"> Ocasiona faltas  leves, o vulnera el Código de Ética y Buen Gobierno</t>
  </si>
  <si>
    <t>Genera impactos ambientales que afectan a más de una zona  de la Institución</t>
  </si>
  <si>
    <t>Afecta los DDHH de 2 a  5 miembros de la comunidad universitaria/ se viola un derecho colectivo</t>
  </si>
  <si>
    <t>Afecta el cumplimiento de los subproceso y/o  proyectos del PDI</t>
  </si>
  <si>
    <t>Afecta los recursos de la entidad entre el 2% y 1%</t>
  </si>
  <si>
    <t>Estados financieros con errores sin ninguna incidencia / Dictamen sin salvedades por la CGR, pero entre 5 y 10 hallazgos contables</t>
  </si>
  <si>
    <t>Indagaciones preliminares (fiscales y disciplinarias) / Incumplimiento de clausulas contractuales</t>
  </si>
  <si>
    <t xml:space="preserve">  Afecta los SI de un proceso / Menos de 2 horas</t>
  </si>
  <si>
    <t>Afecta la información del Proceso (Clasificada)</t>
  </si>
  <si>
    <t>Genera impactos ambientales que afectan a una zona determinada de la Institución</t>
  </si>
  <si>
    <t>Afecta los DDHH de menos de 1 miembro de la comunidad universitaria/ se viola un derecho colectivo</t>
  </si>
  <si>
    <t>Afecta el cumplimiento de los procedimientos y/o  planes operativos del PDI</t>
  </si>
  <si>
    <t>Afecta la imagen a Nivel unidad organizacional.</t>
  </si>
  <si>
    <t>Afecta los recursos de la entidad en menos 1%</t>
  </si>
  <si>
    <t>Estados financieros con errores sin ninguna incidencia / Dictamen sin salvedades por la CGR, pero con menos de 5 hallazgos contables</t>
  </si>
  <si>
    <t>Hallazgos sin incidencia por parte de la CGR</t>
  </si>
  <si>
    <t xml:space="preserve">  Afecta los SI de un proceso / Menos de 1 horas</t>
  </si>
  <si>
    <t>Afecta la información del Proceso
(Pública)</t>
  </si>
  <si>
    <t>5 veces al semestre</t>
  </si>
  <si>
    <t>Ha ocurrido más de una vez en los  últimos 3  años</t>
  </si>
  <si>
    <t>Ha ocurrido en los últimos 4 años</t>
  </si>
  <si>
    <t>Ha ocurrido más de una vez en los últimos (2) años</t>
  </si>
  <si>
    <t>Se ha presentado más de una vez en el último el año.</t>
  </si>
  <si>
    <t>MEIDA-ALTA</t>
  </si>
  <si>
    <t>3 y 4 veces en la vigencia</t>
  </si>
  <si>
    <t>3 a 4 veces al semestre</t>
  </si>
  <si>
    <t>Ha ocurrido mas de una vez  en los últimos 4 años</t>
  </si>
  <si>
    <t>Ha ocurrido una vez en los últimos (2) años</t>
  </si>
  <si>
    <t>Se presenta una vez en el último año.</t>
  </si>
  <si>
    <t>1 y 2 veces en la vigencia</t>
  </si>
  <si>
    <t>Ha ocurrido más de una vez en los últimos 5 años</t>
  </si>
  <si>
    <t>Ha ocurrido una (1) vez en los últimos tres (3)  años</t>
  </si>
  <si>
    <t>Se presentó una vez en los últimos 2 años</t>
  </si>
  <si>
    <t>menos de 1 en la vigencia</t>
  </si>
  <si>
    <t>Ha ocurrido una vez en los últimos 5 años</t>
  </si>
  <si>
    <t>Ha ocurrido en los últimos 1 año</t>
  </si>
  <si>
    <t>Se presentó una vez en los últimos tres 3 años</t>
  </si>
  <si>
    <t>No se ha presentado</t>
  </si>
  <si>
    <t>No se ha presentado en los últimos 5 años</t>
  </si>
  <si>
    <t>No ha ocurrido en los últimos tres (3) años</t>
  </si>
  <si>
    <t>No se ha presentado en los últimos 3 años</t>
  </si>
  <si>
    <t>FRANCISCO ANTORIO URIBE GOMEZ</t>
  </si>
  <si>
    <t>CARLOS FERNANDO CASTAÑ O MONTOYA</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</si>
  <si>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</si>
  <si>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</si>
  <si>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</si>
  <si>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</si>
  <si>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</si>
  <si>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</si>
  <si>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</si>
  <si>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</si>
  <si>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</si>
  <si>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</si>
  <si>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</si>
  <si>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SISTEMA_INTEGRAL_DE_GESTIÓN</t>
  </si>
  <si>
    <t>LABORATORIO_DE_METROOLOGIA_DE_VARIABLES_ELECTRICAS</t>
  </si>
  <si>
    <t>MARCELA BOTERO ARBELAEZ</t>
  </si>
  <si>
    <t>DIANA MILENA ARISTIZABAL AGUDELO</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</si>
  <si>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</si>
  <si>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</si>
  <si>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</si>
  <si>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</si>
  <si>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</si>
  <si>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</si>
  <si>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</si>
  <si>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PROCESO /OBJETIVO PDI</t>
  </si>
  <si>
    <t>UNIDAD ORGANIZACIONAL/
AREA</t>
  </si>
  <si>
    <t>COMITÉ DE COORDINACIÓN CONTROL INTERNO</t>
  </si>
  <si>
    <t>COMITÉ DE GERENCIA DEL PLAN DE DESARROLLO</t>
  </si>
  <si>
    <t>FACTOR</t>
  </si>
  <si>
    <t>INTERNO</t>
  </si>
  <si>
    <t>EXTERNO</t>
  </si>
  <si>
    <t>TIPO FACTOR</t>
  </si>
  <si>
    <t>Económicos</t>
  </si>
  <si>
    <t>FECHA DE FINALIZACIÓN</t>
  </si>
  <si>
    <t>AREA INVOLUCRADOS EN EL MANEJO</t>
  </si>
  <si>
    <t>MAPA DE RIESGOS PROCESO / OBJETIVO INSTITUCIONAL</t>
  </si>
  <si>
    <t>PLAN DE MITIGACIÓN PARA EL MAPA DE RIESGOS  PROCESO / OBJETIVO INSTITUCIONAL</t>
  </si>
  <si>
    <t>REVISADO POR</t>
  </si>
  <si>
    <t>SGC-FOR-011-04</t>
  </si>
  <si>
    <t>2017-12-15</t>
  </si>
  <si>
    <t>SGC-FOR-011-05</t>
  </si>
  <si>
    <t>FORMULA</t>
  </si>
  <si>
    <t>META</t>
  </si>
  <si>
    <t>FACTPR</t>
  </si>
  <si>
    <t>Documentados Aplicados y Efectivos</t>
  </si>
  <si>
    <t>Aplicados - No efectivos</t>
  </si>
  <si>
    <t>SGC-FOR-011-06</t>
  </si>
  <si>
    <t>SEGUIMIENTO AL MAPA DE RIESGOS  PROCESO / OBJETIVO INSTITUCIONAL</t>
  </si>
  <si>
    <t>APROBADO</t>
  </si>
  <si>
    <t>FECHA DE SEGUIMIENTO</t>
  </si>
  <si>
    <t>PLAN DE MITIGACIÓN</t>
  </si>
  <si>
    <t>INDICADOR DEL RIESGO</t>
  </si>
  <si>
    <t>CONTROLES</t>
  </si>
  <si>
    <t>SITUACIÓN DEL RIESGO LUEGO DE SEGUIMIENTO</t>
  </si>
  <si>
    <t>Nombre</t>
  </si>
  <si>
    <t>Medición</t>
  </si>
  <si>
    <t>Análisis</t>
  </si>
  <si>
    <t>Control</t>
  </si>
  <si>
    <t>Periodicidad</t>
  </si>
  <si>
    <t>Dificultades en la aplicación del control</t>
  </si>
  <si>
    <t>Tipo</t>
  </si>
  <si>
    <t>Acción</t>
  </si>
  <si>
    <t>Áreas involucradas</t>
  </si>
  <si>
    <t>Análisis de cumplimiento</t>
  </si>
  <si>
    <t>Eficacia de la acción</t>
  </si>
  <si>
    <t>Soporte de cumplimiento</t>
  </si>
  <si>
    <t>CUMPLIMIENTOS</t>
  </si>
  <si>
    <t>CUMPLIMIENTO_TOTAL</t>
  </si>
  <si>
    <t>CUMPLIMIENTO_PARCIAL</t>
  </si>
  <si>
    <t>NO_CUMPLIDA</t>
  </si>
  <si>
    <t>Eficaz</t>
  </si>
  <si>
    <t>No requiere evaluación</t>
  </si>
  <si>
    <t>No eficaz</t>
  </si>
  <si>
    <t>SI</t>
  </si>
  <si>
    <t xml:space="preserve">Deconocimiento de las implicaciones de no verificar el estatus migratorio de los invitados internacionales y realizar su reporte.  </t>
  </si>
  <si>
    <t>Visitantes internacionales en la UTP sin el debido estatus migratorio</t>
  </si>
  <si>
    <t>Presencia de visitantes internacionales en la UTP sin el debido estatus migratorio</t>
  </si>
  <si>
    <t>Multas y/o sanciones para la Universidad.</t>
  </si>
  <si>
    <t>Migración Colombia otorga un permiso de ingreso y permanencia erroneo a los invitados internacionales aún habiendo presentado los soportes respectivos.</t>
  </si>
  <si>
    <t>Que haya un conflicto de intereses entre el estudiante y las personas encargadas del proceso de movilidad.</t>
  </si>
  <si>
    <t>Favorecer la postulación a una beca de movilidad académica internacional a un estudiante que no cumpla con los requisitos establecidos en la convocatoria UTP.</t>
  </si>
  <si>
    <t>Postular a un estudiante que no cumple con los requisitos estipulados por la convocatoira interna a una beca de movilidad académica.</t>
  </si>
  <si>
    <t>Quitar la oportunidad de acceder a una beca a un estudiante que cumpla con todos los requisitos.</t>
  </si>
  <si>
    <t>Que exista presión por parte de un funcionario de mayor jerarquía sobre las personas encargadas del proceso de movilidad.</t>
  </si>
  <si>
    <t>Capacitación por parte de  Migración Colombia</t>
  </si>
  <si>
    <t>Anual</t>
  </si>
  <si>
    <t>Preventivo</t>
  </si>
  <si>
    <t>Comunicaciones   dirigidas a la comunidad universitaria</t>
  </si>
  <si>
    <t>Correos informando el proceso para el reporte de invitados internacionales</t>
  </si>
  <si>
    <t>Otra</t>
  </si>
  <si>
    <t>Correctivo</t>
  </si>
  <si>
    <t>Convocatorias  que establecen requisitos, condiciones y la evaluación por parte de un comité de selección.</t>
  </si>
  <si>
    <t>Número de sanciones generadas por Migración Colombia a la UTP</t>
  </si>
  <si>
    <t>Sensibilización a la Comunidad Universitaria</t>
  </si>
  <si>
    <t>Capacitación Específica al área de Gestión de la Contratación y  Comisiones.</t>
  </si>
  <si>
    <t xml:space="preserve">Elaboración de  Directrices para la visita de invitados internacionales.  </t>
  </si>
  <si>
    <t>Oficina Jurídica - Vicerrectoría Administrativa - Vicerrectoría Académica - Vicerrectoría de Investigaciones Innovación y Extensión - Relaciones Internacionales</t>
  </si>
  <si>
    <t>No.Estudiantes Postulados a Becas de Movilidad Academica  sin cumplimiento de Requisitos / No. Estudiantes Postulados a Becas de Movilidad</t>
  </si>
  <si>
    <t>NO</t>
  </si>
  <si>
    <t xml:space="preserve">La comunidad univesitaria está solicitando apoyo y/o reportando con mayor oportunidad las visitas internacionales lo cual permite planearla y solictar alos internacionales las acciones pertinentes al ingreso al país ante las autoridades migratorias. </t>
  </si>
  <si>
    <t xml:space="preserve">Las convocatorias que se han realizado son públicas y se ha seguido el trámite establecido en el procedimiento para la selección de los candidatos por postular. </t>
  </si>
  <si>
    <t xml:space="preserve">Esta coordinada para el semestre 2 de 2019 porque ha habido algunas actualizaciones. </t>
  </si>
  <si>
    <t xml:space="preserve">La Oficina de Relaciones Internacionales presta a la comunidad universitaria (docentes y administrativos) cotidianamente asesoría telefónica, presencial y por correro electrónico, en relación con los temas migratorios. La dificultad se encuentra cuando las áreas no informan ni acuden a la Oficina para reportar internacionales, las cuales son cada vez menos. </t>
  </si>
  <si>
    <t xml:space="preserve">Esta actividad se viene realizand normalemente. La dificultad está en que aun falta áreas que no reportan oportunamente. </t>
  </si>
  <si>
    <t>No se han presentado dificultades.</t>
  </si>
  <si>
    <t>Está coordinada para el mes de octubre  de 2019.</t>
  </si>
  <si>
    <t>Está coordinada para el semestre 2 de 2019 porque las agendas internas han dificultado la realización de los encuentros y además ha habido algunas actualizaciones.</t>
  </si>
  <si>
    <t>CONTINUA LA ACCIÓN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</si>
</sst>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48"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b/>
      <sz val="11"/>
      <color theme="1"/>
      <name val="Calibri"/>
      <family val="2"/>
      <scheme val="minor"/>
    </font>
    <font>
      <sz val="14"/>
      <name val="Calibri"/>
      <family val="2"/>
      <scheme val="minor"/>
    </font>
    <font>
      <b/>
      <sz val="16"/>
      <name val="Calibri"/>
      <family val="2"/>
      <scheme val="minor"/>
    </font>
    <font>
      <sz val="16"/>
      <name val="Calibri"/>
      <family val="2"/>
      <scheme val="minor"/>
    </font>
    <font>
      <sz val="7"/>
      <name val="Arial"/>
      <family val="2"/>
    </font>
    <font>
      <b/>
      <sz val="7"/>
      <name val="Arial"/>
      <family val="2"/>
    </font>
    <font>
      <sz val="11"/>
      <name val="Calibri"/>
      <family val="2"/>
    </font>
    <font>
      <b/>
      <sz val="18"/>
      <name val="Calibri"/>
      <family val="2"/>
      <scheme val="minor"/>
    </font>
    <font>
      <sz val="18"/>
      <name val="Calibri"/>
      <family val="2"/>
      <scheme val="minor"/>
    </font>
    <font>
      <b/>
      <sz val="10"/>
      <color theme="1"/>
      <name val="Arial"/>
      <family val="2"/>
    </font>
    <font>
      <sz val="7"/>
      <color theme="1"/>
      <name val="Calibri"/>
      <family val="2"/>
      <scheme val="minor"/>
    </font>
    <font>
      <sz val="8"/>
      <color indexed="8"/>
      <name val="Arial"/>
      <family val="2"/>
    </font>
    <font>
      <sz val="7"/>
      <color rgb="FFFF0000"/>
      <name val="Calibri"/>
      <family val="2"/>
      <scheme val="minor"/>
    </font>
    <font>
      <sz val="10"/>
      <name val="Arial"/>
    </font>
    <font>
      <sz val="16"/>
      <name val="Arial"/>
      <family val="2"/>
    </font>
    <font>
      <b/>
      <sz val="9"/>
      <name val="Arial"/>
      <family val="2"/>
    </font>
  </fonts>
  <fills count="1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BF3F3"/>
        <bgColor indexed="64"/>
      </patternFill>
    </fill>
    <fill>
      <patternFill patternType="solid">
        <fgColor rgb="FFF3FFF4"/>
        <bgColor indexed="64"/>
      </patternFill>
    </fill>
    <fill>
      <patternFill patternType="solid">
        <fgColor rgb="FFFFFFCC"/>
        <bgColor indexed="64"/>
      </patternFill>
    </fill>
  </fills>
  <borders count="5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s>
  <cellStyleXfs count="2">
    <xf numFmtId="0" fontId="0" fillId="0" borderId="0"/>
    <xf numFmtId="9" fontId="45" fillId="0" borderId="0" applyFont="0" applyFill="0" applyBorder="0" applyAlignment="0" applyProtection="0"/>
  </cellStyleXfs>
  <cellXfs count="483">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0" fillId="0" borderId="0" xfId="0" applyBorder="1"/>
    <xf numFmtId="0" fontId="8"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pplyBorder="1"/>
    <xf numFmtId="0" fontId="8" fillId="0" borderId="0" xfId="0" applyFont="1" applyFill="1" applyBorder="1" applyAlignment="1">
      <alignment vertical="top"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wrapText="1"/>
    </xf>
    <xf numFmtId="0" fontId="0" fillId="0" borderId="0" xfId="0" applyAlignment="1">
      <alignment horizontal="center"/>
    </xf>
    <xf numFmtId="0" fontId="2" fillId="2" borderId="17"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5" fillId="0" borderId="0" xfId="0" applyFont="1"/>
    <xf numFmtId="0" fontId="14" fillId="2" borderId="2" xfId="0" applyFont="1" applyFill="1" applyBorder="1" applyAlignment="1" applyProtection="1">
      <alignment horizontal="center" vertical="center" wrapText="1"/>
      <protection locked="0"/>
    </xf>
    <xf numFmtId="0" fontId="15" fillId="9" borderId="2"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5" fillId="9" borderId="11"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20" fillId="9" borderId="11" xfId="0" applyFont="1" applyFill="1" applyBorder="1" applyAlignment="1" applyProtection="1">
      <alignment horizontal="center" vertical="center" wrapText="1"/>
    </xf>
    <xf numFmtId="0" fontId="12" fillId="2" borderId="11" xfId="0" applyFont="1" applyFill="1" applyBorder="1" applyAlignment="1" applyProtection="1">
      <alignment vertical="center" wrapText="1"/>
      <protection locked="0"/>
    </xf>
    <xf numFmtId="0" fontId="12" fillId="2" borderId="2" xfId="0" applyFont="1" applyFill="1" applyBorder="1" applyAlignment="1" applyProtection="1">
      <alignment horizontal="center" vertical="center" wrapText="1"/>
      <protection locked="0"/>
    </xf>
    <xf numFmtId="0" fontId="12" fillId="2" borderId="14" xfId="0" applyFont="1" applyFill="1" applyBorder="1" applyAlignment="1" applyProtection="1">
      <alignment vertical="center" wrapText="1"/>
      <protection locked="0"/>
    </xf>
    <xf numFmtId="0" fontId="12" fillId="2" borderId="14"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right" vertical="top" wrapText="1"/>
    </xf>
    <xf numFmtId="0" fontId="14" fillId="2" borderId="0" xfId="0" applyFont="1" applyFill="1" applyBorder="1" applyAlignment="1" applyProtection="1">
      <alignment vertical="center" wrapText="1"/>
    </xf>
    <xf numFmtId="0" fontId="13" fillId="2" borderId="17" xfId="0" applyFont="1" applyFill="1" applyBorder="1" applyAlignment="1" applyProtection="1">
      <alignment vertical="center"/>
    </xf>
    <xf numFmtId="0" fontId="13" fillId="2" borderId="0" xfId="0" applyFont="1" applyFill="1" applyBorder="1" applyAlignment="1" applyProtection="1">
      <alignment vertical="center"/>
    </xf>
    <xf numFmtId="0" fontId="14" fillId="2" borderId="13"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16" fillId="0" borderId="26" xfId="0" applyFont="1" applyBorder="1" applyAlignment="1">
      <alignment horizontal="center"/>
    </xf>
    <xf numFmtId="0" fontId="16" fillId="0" borderId="0" xfId="0" applyFont="1" applyBorder="1" applyAlignment="1">
      <alignment horizontal="center"/>
    </xf>
    <xf numFmtId="0" fontId="16" fillId="0" borderId="0" xfId="0" applyFont="1" applyBorder="1"/>
    <xf numFmtId="0" fontId="16" fillId="0" borderId="29" xfId="0" applyFont="1" applyBorder="1"/>
    <xf numFmtId="0" fontId="24" fillId="0" borderId="26"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16" fillId="0" borderId="0" xfId="0" applyFont="1" applyAlignment="1">
      <alignment horizontal="center"/>
    </xf>
    <xf numFmtId="0" fontId="16"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2" fillId="0" borderId="0" xfId="0" applyFont="1" applyBorder="1" applyAlignment="1">
      <alignment vertical="top" wrapText="1"/>
    </xf>
    <xf numFmtId="0" fontId="12" fillId="0" borderId="0" xfId="0" applyFont="1" applyBorder="1" applyAlignment="1">
      <alignment vertical="center"/>
    </xf>
    <xf numFmtId="0" fontId="19" fillId="0" borderId="0" xfId="0" applyFont="1" applyBorder="1" applyAlignment="1">
      <alignment horizontal="center" vertical="center" wrapText="1"/>
    </xf>
    <xf numFmtId="0" fontId="19" fillId="0" borderId="25" xfId="0" applyFont="1" applyBorder="1" applyAlignment="1">
      <alignment horizontal="center" vertical="top" wrapText="1"/>
    </xf>
    <xf numFmtId="0" fontId="12" fillId="2" borderId="11" xfId="0" applyFont="1" applyFill="1" applyBorder="1" applyAlignment="1" applyProtection="1">
      <alignment vertical="center" wrapText="1"/>
      <protection hidden="1"/>
    </xf>
    <xf numFmtId="0" fontId="12" fillId="2" borderId="14" xfId="0" applyFont="1" applyFill="1" applyBorder="1" applyAlignment="1" applyProtection="1">
      <alignment vertical="center" wrapText="1"/>
      <protection hidden="1"/>
    </xf>
    <xf numFmtId="0" fontId="0" fillId="10" borderId="0" xfId="0" applyFill="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30" fillId="7" borderId="36"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19" fillId="0" borderId="0" xfId="0" applyFont="1" applyBorder="1" applyAlignment="1">
      <alignment horizontal="center" vertical="center" wrapText="1"/>
    </xf>
    <xf numFmtId="0" fontId="24" fillId="0" borderId="0" xfId="0" applyFont="1" applyBorder="1" applyAlignment="1">
      <alignment horizontal="center"/>
    </xf>
    <xf numFmtId="0" fontId="12" fillId="0" borderId="0" xfId="0" applyFont="1" applyBorder="1" applyAlignment="1">
      <alignment horizontal="center" vertical="center" wrapText="1"/>
    </xf>
    <xf numFmtId="0" fontId="16" fillId="0" borderId="4" xfId="0" applyFont="1" applyBorder="1" applyAlignment="1">
      <alignment horizontal="center" vertical="top" wrapText="1"/>
    </xf>
    <xf numFmtId="0" fontId="12" fillId="0" borderId="3" xfId="0" applyFont="1" applyBorder="1" applyAlignment="1">
      <alignment horizontal="left" vertical="center"/>
    </xf>
    <xf numFmtId="0" fontId="19" fillId="0" borderId="0" xfId="0" applyFont="1" applyBorder="1" applyAlignment="1">
      <alignment horizontal="left" vertical="top" wrapText="1"/>
    </xf>
    <xf numFmtId="0" fontId="12"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20" fillId="9" borderId="2" xfId="0" applyFont="1" applyFill="1" applyBorder="1" applyAlignment="1" applyProtection="1">
      <alignment horizontal="center" vertical="center" wrapText="1"/>
    </xf>
    <xf numFmtId="0" fontId="20" fillId="9" borderId="31" xfId="0" applyFont="1" applyFill="1" applyBorder="1" applyAlignment="1" applyProtection="1">
      <alignment horizontal="center" vertical="center" wrapText="1"/>
    </xf>
    <xf numFmtId="0" fontId="20" fillId="9" borderId="43" xfId="0" applyFont="1" applyFill="1" applyBorder="1" applyAlignment="1" applyProtection="1">
      <alignment horizontal="center" vertical="center" wrapText="1"/>
    </xf>
    <xf numFmtId="0" fontId="37" fillId="2" borderId="0" xfId="0" applyFont="1" applyFill="1" applyAlignment="1">
      <alignment horizontal="center" vertical="center" wrapText="1"/>
    </xf>
    <xf numFmtId="0" fontId="21" fillId="2" borderId="11"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protection locked="0"/>
    </xf>
    <xf numFmtId="0" fontId="21" fillId="2" borderId="21" xfId="0" applyFont="1" applyFill="1" applyBorder="1" applyAlignment="1" applyProtection="1">
      <alignment horizontal="center" vertical="center" wrapText="1"/>
      <protection locked="0"/>
    </xf>
    <xf numFmtId="0" fontId="21" fillId="2" borderId="14"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36" fillId="2" borderId="0" xfId="0" applyFont="1" applyFill="1" applyAlignment="1">
      <alignment horizontal="center" vertical="center" wrapText="1"/>
    </xf>
    <xf numFmtId="0" fontId="20" fillId="2" borderId="38" xfId="0" applyFont="1" applyFill="1" applyBorder="1" applyAlignment="1" applyProtection="1">
      <alignment horizontal="left" vertical="center" wrapText="1"/>
      <protection locked="0"/>
    </xf>
    <xf numFmtId="0" fontId="4" fillId="0" borderId="0" xfId="0" applyFont="1" applyFill="1" applyAlignment="1">
      <alignment horizontal="center" vertical="center" wrapText="1"/>
    </xf>
    <xf numFmtId="0" fontId="38" fillId="0" borderId="0" xfId="0" applyFont="1" applyAlignment="1">
      <alignment vertical="center"/>
    </xf>
    <xf numFmtId="0" fontId="5" fillId="2" borderId="0" xfId="0" applyFont="1" applyFill="1" applyAlignment="1">
      <alignment horizontal="center" vertical="center"/>
    </xf>
    <xf numFmtId="0" fontId="32" fillId="0" borderId="2" xfId="0" applyFont="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xf>
    <xf numFmtId="164" fontId="14" fillId="3" borderId="1" xfId="0" applyNumberFormat="1" applyFont="1" applyFill="1" applyBorder="1" applyAlignment="1" applyProtection="1">
      <alignment horizontal="center" vertical="center" wrapText="1"/>
      <protection locked="0"/>
    </xf>
    <xf numFmtId="0" fontId="12" fillId="0" borderId="0" xfId="0" applyFont="1" applyFill="1" applyBorder="1" applyAlignment="1">
      <alignment vertical="top" wrapText="1"/>
    </xf>
    <xf numFmtId="0" fontId="36"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43" fillId="5"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43" fillId="13" borderId="2"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3" xfId="0" applyFont="1" applyBorder="1" applyAlignment="1">
      <alignment horizontal="center"/>
    </xf>
    <xf numFmtId="0" fontId="1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3" xfId="0" applyFont="1" applyFill="1" applyBorder="1" applyAlignment="1"/>
    <xf numFmtId="0" fontId="16" fillId="0" borderId="0" xfId="0" applyFont="1" applyFill="1" applyBorder="1" applyAlignment="1"/>
    <xf numFmtId="0" fontId="16"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19" fillId="0" borderId="0" xfId="0" applyFont="1" applyFill="1" applyBorder="1" applyAlignment="1">
      <alignment vertical="center" textRotation="90"/>
    </xf>
    <xf numFmtId="0" fontId="16" fillId="0" borderId="0" xfId="0" applyFont="1" applyFill="1" applyBorder="1" applyAlignment="1">
      <alignment vertical="center"/>
    </xf>
    <xf numFmtId="0" fontId="21" fillId="0" borderId="0" xfId="0" applyFont="1" applyFill="1" applyBorder="1" applyAlignment="1">
      <alignment vertical="center" wrapText="1"/>
    </xf>
    <xf numFmtId="0" fontId="4" fillId="10" borderId="2" xfId="0" applyFont="1" applyFill="1" applyBorder="1" applyAlignment="1">
      <alignment horizontal="center" vertical="center" wrapText="1"/>
    </xf>
    <xf numFmtId="0" fontId="28" fillId="10" borderId="2"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28" fillId="10" borderId="50" xfId="0" applyFont="1" applyFill="1" applyBorder="1" applyAlignment="1">
      <alignment horizontal="center" vertical="center" wrapText="1"/>
    </xf>
    <xf numFmtId="0" fontId="30" fillId="8" borderId="35"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0" borderId="50" xfId="0" applyFont="1" applyFill="1" applyBorder="1" applyAlignment="1">
      <alignment vertical="center" wrapText="1"/>
    </xf>
    <xf numFmtId="0" fontId="30" fillId="5" borderId="51" xfId="0" applyFont="1" applyFill="1" applyBorder="1" applyAlignment="1">
      <alignment horizontal="center" vertical="center" wrapText="1"/>
    </xf>
    <xf numFmtId="0" fontId="28" fillId="10" borderId="51" xfId="0" applyFont="1" applyFill="1" applyBorder="1" applyAlignment="1">
      <alignment horizontal="center" vertical="center" wrapText="1"/>
    </xf>
    <xf numFmtId="0" fontId="4" fillId="10" borderId="51" xfId="0" applyFont="1" applyFill="1" applyBorder="1" applyAlignment="1">
      <alignment horizontal="center" vertical="center" wrapText="1"/>
    </xf>
    <xf numFmtId="0" fontId="30" fillId="6" borderId="51" xfId="0" applyFont="1" applyFill="1" applyBorder="1" applyAlignment="1">
      <alignment horizontal="center" vertical="center" wrapText="1"/>
    </xf>
    <xf numFmtId="0" fontId="30" fillId="14" borderId="36" xfId="0" applyFont="1" applyFill="1" applyBorder="1" applyAlignment="1">
      <alignment horizontal="center" vertical="center" wrapText="1"/>
    </xf>
    <xf numFmtId="0" fontId="25" fillId="9" borderId="44" xfId="0" applyFont="1" applyFill="1" applyBorder="1" applyAlignment="1" applyProtection="1">
      <alignment horizontal="center" vertical="center"/>
      <protection locked="0"/>
    </xf>
    <xf numFmtId="0" fontId="35" fillId="16" borderId="2" xfId="0" applyFont="1" applyFill="1" applyBorder="1" applyAlignment="1" applyProtection="1">
      <alignment horizontal="center" vertical="center"/>
      <protection locked="0"/>
    </xf>
    <xf numFmtId="0" fontId="15" fillId="9" borderId="44" xfId="0" applyFont="1" applyFill="1" applyBorder="1" applyAlignment="1" applyProtection="1">
      <alignment horizontal="center" vertical="center" wrapText="1"/>
    </xf>
    <xf numFmtId="0" fontId="14" fillId="2" borderId="2" xfId="0" applyFont="1" applyFill="1" applyBorder="1" applyAlignment="1" applyProtection="1">
      <alignment vertical="center" wrapText="1"/>
      <protection locked="0"/>
    </xf>
    <xf numFmtId="0" fontId="12" fillId="0" borderId="0" xfId="0" applyFont="1" applyBorder="1" applyAlignment="1">
      <alignment vertical="center" wrapText="1"/>
    </xf>
    <xf numFmtId="0" fontId="19" fillId="2" borderId="14"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protection locked="0"/>
    </xf>
    <xf numFmtId="0" fontId="40" fillId="16" borderId="2" xfId="0" applyFont="1" applyFill="1" applyBorder="1" applyAlignment="1" applyProtection="1">
      <alignment horizontal="center" vertical="center" wrapText="1"/>
    </xf>
    <xf numFmtId="0" fontId="15" fillId="9" borderId="2" xfId="0" applyNumberFormat="1" applyFont="1" applyFill="1" applyBorder="1" applyAlignment="1" applyProtection="1">
      <alignment vertical="center"/>
    </xf>
    <xf numFmtId="0" fontId="15" fillId="9" borderId="27" xfId="0" applyFont="1" applyFill="1" applyBorder="1" applyAlignment="1" applyProtection="1">
      <alignment horizontal="left" vertical="center" wrapText="1"/>
    </xf>
    <xf numFmtId="0" fontId="21" fillId="2" borderId="13"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xf>
    <xf numFmtId="0" fontId="15" fillId="9" borderId="2"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20" fillId="0" borderId="2" xfId="0" applyFont="1" applyFill="1" applyBorder="1" applyAlignment="1" applyProtection="1">
      <alignment horizontal="right" vertical="center" wrapText="1"/>
    </xf>
    <xf numFmtId="0" fontId="21" fillId="0" borderId="2" xfId="0" applyFont="1" applyFill="1" applyBorder="1" applyAlignment="1" applyProtection="1">
      <alignment horizontal="center" vertical="center" wrapText="1"/>
    </xf>
    <xf numFmtId="14" fontId="21" fillId="0" borderId="2" xfId="0" quotePrefix="1" applyNumberFormat="1" applyFont="1" applyFill="1" applyBorder="1" applyAlignment="1" applyProtection="1">
      <alignment horizontal="center" vertical="center" wrapText="1"/>
    </xf>
    <xf numFmtId="0" fontId="20" fillId="0" borderId="11" xfId="0" applyFont="1" applyFill="1" applyBorder="1" applyAlignment="1" applyProtection="1">
      <alignment horizontal="right" vertical="center" wrapText="1"/>
    </xf>
    <xf numFmtId="0" fontId="21" fillId="0" borderId="11" xfId="0" applyFont="1" applyFill="1" applyBorder="1" applyAlignment="1" applyProtection="1">
      <alignment horizontal="center" vertical="center" wrapText="1"/>
    </xf>
    <xf numFmtId="0" fontId="20" fillId="0" borderId="19" xfId="0" applyFont="1" applyFill="1" applyBorder="1" applyAlignment="1" applyProtection="1">
      <alignment horizontal="right" vertical="top" wrapText="1"/>
    </xf>
    <xf numFmtId="0" fontId="2" fillId="2" borderId="21" xfId="0" applyFont="1" applyFill="1" applyBorder="1" applyAlignment="1">
      <alignment vertical="center" wrapText="1"/>
    </xf>
    <xf numFmtId="0" fontId="2" fillId="2" borderId="44" xfId="0" applyFont="1" applyFill="1" applyBorder="1" applyAlignment="1">
      <alignment vertical="center" wrapText="1"/>
    </xf>
    <xf numFmtId="0" fontId="3" fillId="2" borderId="0" xfId="0" applyFont="1" applyFill="1" applyBorder="1" applyAlignment="1">
      <alignment horizontal="center" vertical="center" wrapText="1"/>
    </xf>
    <xf numFmtId="0" fontId="22" fillId="0" borderId="0"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14" fillId="2" borderId="8" xfId="0" applyFont="1" applyFill="1" applyBorder="1" applyAlignment="1" applyProtection="1">
      <alignment vertical="center" wrapText="1"/>
    </xf>
    <xf numFmtId="0" fontId="14" fillId="2" borderId="3" xfId="0" applyFont="1" applyFill="1" applyBorder="1" applyAlignment="1" applyProtection="1">
      <alignment vertical="center" wrapText="1"/>
    </xf>
    <xf numFmtId="0" fontId="13" fillId="2" borderId="3" xfId="0" applyFont="1" applyFill="1" applyBorder="1" applyAlignment="1" applyProtection="1">
      <alignment horizontal="center" vertical="center"/>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4" fillId="2" borderId="6" xfId="0" applyFont="1" applyFill="1" applyBorder="1" applyAlignment="1" applyProtection="1">
      <alignment vertical="center" wrapText="1"/>
    </xf>
    <xf numFmtId="0" fontId="16" fillId="2" borderId="38" xfId="0" applyFont="1" applyFill="1" applyBorder="1" applyAlignment="1" applyProtection="1">
      <alignment vertical="center" wrapText="1"/>
    </xf>
    <xf numFmtId="0" fontId="16" fillId="2" borderId="40" xfId="0" applyFont="1" applyFill="1" applyBorder="1" applyAlignment="1" applyProtection="1">
      <alignment vertical="center" wrapText="1"/>
    </xf>
    <xf numFmtId="0" fontId="3" fillId="2" borderId="2" xfId="0" applyFont="1" applyFill="1" applyBorder="1" applyAlignment="1">
      <alignment horizontal="center" vertical="center" wrapText="1"/>
    </xf>
    <xf numFmtId="0" fontId="44" fillId="0" borderId="20" xfId="0" applyFont="1" applyFill="1" applyBorder="1" applyAlignment="1" applyProtection="1">
      <alignment horizontal="center" vertical="top" wrapText="1"/>
    </xf>
    <xf numFmtId="0" fontId="44" fillId="0" borderId="13" xfId="0" applyFont="1" applyFill="1" applyBorder="1" applyAlignment="1" applyProtection="1">
      <alignment horizontal="center" vertical="top" wrapText="1"/>
    </xf>
    <xf numFmtId="14" fontId="44" fillId="0" borderId="13" xfId="0" quotePrefix="1" applyNumberFormat="1" applyFont="1" applyFill="1" applyBorder="1" applyAlignment="1" applyProtection="1">
      <alignment horizontal="center" vertical="top" wrapText="1"/>
    </xf>
    <xf numFmtId="0" fontId="14" fillId="2" borderId="2" xfId="0" applyFont="1" applyFill="1" applyBorder="1" applyAlignment="1" applyProtection="1">
      <alignment horizontal="center" vertical="center" wrapText="1"/>
      <protection locked="0"/>
    </xf>
    <xf numFmtId="14" fontId="21" fillId="2" borderId="2"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5" fillId="9" borderId="23" xfId="0" applyFont="1" applyFill="1" applyBorder="1" applyAlignment="1" applyProtection="1">
      <alignment horizontal="center" vertical="center" wrapText="1"/>
    </xf>
    <xf numFmtId="0" fontId="15" fillId="9" borderId="31"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21" fillId="0" borderId="20" xfId="0" applyFont="1" applyFill="1" applyBorder="1" applyAlignment="1" applyProtection="1">
      <alignment horizontal="center" vertical="top" wrapText="1"/>
    </xf>
    <xf numFmtId="0" fontId="14" fillId="2" borderId="6"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top" wrapText="1"/>
    </xf>
    <xf numFmtId="14" fontId="21" fillId="0" borderId="13" xfId="0" quotePrefix="1" applyNumberFormat="1" applyFont="1" applyFill="1" applyBorder="1" applyAlignment="1" applyProtection="1">
      <alignment horizontal="center" vertical="top" wrapText="1"/>
    </xf>
    <xf numFmtId="0" fontId="14" fillId="2" borderId="7"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20" fillId="0" borderId="14" xfId="0" applyFont="1" applyFill="1" applyBorder="1" applyAlignment="1" applyProtection="1">
      <alignment horizontal="right" vertical="top" wrapText="1"/>
    </xf>
    <xf numFmtId="0" fontId="21" fillId="0" borderId="37" xfId="0" applyFont="1" applyFill="1" applyBorder="1" applyAlignment="1" applyProtection="1">
      <alignment horizontal="center" vertical="top" wrapText="1"/>
    </xf>
    <xf numFmtId="0" fontId="34" fillId="2" borderId="1" xfId="0" applyFont="1" applyFill="1" applyBorder="1" applyAlignment="1" applyProtection="1">
      <alignment vertical="center"/>
    </xf>
    <xf numFmtId="0" fontId="34" fillId="9" borderId="1" xfId="0" applyFont="1" applyFill="1" applyBorder="1" applyAlignment="1" applyProtection="1">
      <alignment vertical="center"/>
    </xf>
    <xf numFmtId="0" fontId="34" fillId="9" borderId="1" xfId="0" applyFont="1" applyFill="1" applyBorder="1" applyAlignment="1" applyProtection="1">
      <alignment vertical="center" wrapText="1"/>
    </xf>
    <xf numFmtId="0" fontId="14" fillId="2" borderId="2" xfId="0" applyFont="1" applyFill="1" applyBorder="1" applyAlignment="1" applyProtection="1">
      <alignment vertical="center" wrapText="1"/>
    </xf>
    <xf numFmtId="0" fontId="14" fillId="2" borderId="2" xfId="0" applyFont="1" applyFill="1" applyBorder="1" applyAlignment="1" applyProtection="1">
      <alignment horizontal="center" vertical="top" wrapText="1"/>
    </xf>
    <xf numFmtId="0" fontId="14" fillId="0" borderId="2" xfId="0" applyFont="1" applyFill="1" applyBorder="1" applyAlignment="1" applyProtection="1">
      <alignment horizontal="center" vertical="center" wrapText="1"/>
    </xf>
    <xf numFmtId="0" fontId="12" fillId="17" borderId="21" xfId="0" applyFont="1" applyFill="1" applyBorder="1" applyAlignment="1" applyProtection="1">
      <alignment horizontal="center" vertical="center" wrapText="1"/>
      <protection locked="0"/>
    </xf>
    <xf numFmtId="0" fontId="12" fillId="17" borderId="14"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wrapText="1"/>
    </xf>
    <xf numFmtId="0" fontId="12" fillId="10" borderId="21" xfId="0" applyFont="1" applyFill="1" applyBorder="1" applyAlignment="1" applyProtection="1">
      <alignment horizontal="center" vertical="center" wrapText="1"/>
      <protection locked="0"/>
    </xf>
    <xf numFmtId="14" fontId="20" fillId="15" borderId="52" xfId="0" applyNumberFormat="1" applyFont="1" applyFill="1" applyBorder="1" applyAlignment="1" applyProtection="1">
      <alignment vertical="center" wrapText="1"/>
      <protection locked="0"/>
    </xf>
    <xf numFmtId="0" fontId="19"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2" fillId="17" borderId="2"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2" fillId="2" borderId="33" xfId="0" applyFont="1" applyFill="1" applyBorder="1" applyAlignment="1" applyProtection="1">
      <alignment vertical="center" wrapText="1"/>
      <protection locked="0"/>
    </xf>
    <xf numFmtId="0" fontId="12" fillId="2" borderId="33"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locked="0"/>
    </xf>
    <xf numFmtId="0" fontId="21" fillId="2" borderId="33" xfId="0" applyFont="1" applyFill="1" applyBorder="1" applyAlignment="1" applyProtection="1">
      <alignment horizontal="center" vertical="center" wrapText="1"/>
      <protection locked="0"/>
    </xf>
    <xf numFmtId="0" fontId="21" fillId="2" borderId="10" xfId="0" applyFont="1" applyFill="1" applyBorder="1" applyAlignment="1" applyProtection="1">
      <alignment horizontal="center" vertical="center" wrapText="1"/>
      <protection locked="0"/>
    </xf>
    <xf numFmtId="14" fontId="21" fillId="2" borderId="10" xfId="0" applyNumberFormat="1"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23" fillId="2" borderId="14" xfId="0" applyFont="1" applyFill="1" applyBorder="1" applyAlignment="1" applyProtection="1">
      <alignment horizontal="center" vertical="center" wrapText="1"/>
      <protection locked="0"/>
    </xf>
    <xf numFmtId="0" fontId="14" fillId="2" borderId="11" xfId="0" applyFont="1" applyFill="1" applyBorder="1" applyAlignment="1" applyProtection="1">
      <alignment vertical="center" wrapText="1"/>
      <protection locked="0"/>
    </xf>
    <xf numFmtId="14" fontId="14" fillId="2" borderId="2" xfId="0" applyNumberFormat="1"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21" xfId="0" applyFont="1" applyFill="1" applyBorder="1" applyAlignment="1" applyProtection="1">
      <alignment horizontal="center" vertical="center" wrapText="1"/>
      <protection locked="0"/>
    </xf>
    <xf numFmtId="0" fontId="12" fillId="2" borderId="39" xfId="0" applyFont="1" applyFill="1" applyBorder="1" applyAlignment="1" applyProtection="1">
      <alignment horizontal="center" vertical="center" wrapText="1"/>
      <protection locked="0"/>
    </xf>
    <xf numFmtId="0" fontId="12" fillId="2" borderId="37" xfId="0" applyFont="1" applyFill="1" applyBorder="1" applyAlignment="1" applyProtection="1">
      <alignment horizontal="center" vertical="center" wrapText="1"/>
      <protection locked="0"/>
    </xf>
    <xf numFmtId="0" fontId="12" fillId="10" borderId="2" xfId="0" applyFont="1" applyFill="1" applyBorder="1" applyAlignment="1" applyProtection="1">
      <alignment horizontal="center" vertical="center" wrapText="1"/>
    </xf>
    <xf numFmtId="0" fontId="12" fillId="10"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vertical="center" wrapText="1"/>
    </xf>
    <xf numFmtId="0" fontId="12" fillId="17" borderId="1" xfId="0" applyFont="1" applyFill="1" applyBorder="1" applyAlignment="1" applyProtection="1">
      <alignment horizontal="center" vertical="center" wrapText="1"/>
      <protection locked="0"/>
    </xf>
    <xf numFmtId="0" fontId="21" fillId="2" borderId="0"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xf>
    <xf numFmtId="0" fontId="16" fillId="0" borderId="3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9" fontId="16" fillId="0" borderId="33" xfId="0" applyNumberFormat="1"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hidden="1"/>
    </xf>
    <xf numFmtId="0" fontId="12" fillId="2" borderId="1" xfId="0" applyFont="1" applyFill="1" applyBorder="1" applyAlignment="1" applyProtection="1">
      <alignment horizontal="center" vertical="center" wrapText="1"/>
      <protection hidden="1"/>
    </xf>
    <xf numFmtId="0" fontId="15" fillId="0" borderId="11"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33"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9" fontId="16" fillId="0" borderId="11" xfId="0" applyNumberFormat="1"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hidden="1"/>
    </xf>
    <xf numFmtId="0" fontId="12" fillId="2" borderId="18" xfId="0" applyFont="1" applyFill="1" applyBorder="1" applyAlignment="1" applyProtection="1">
      <alignment horizontal="center" vertical="center" wrapText="1"/>
      <protection hidden="1"/>
    </xf>
    <xf numFmtId="0" fontId="15" fillId="9" borderId="1"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21" xfId="0" applyFont="1" applyFill="1" applyBorder="1" applyAlignment="1" applyProtection="1">
      <alignment horizontal="center" vertical="center" wrapText="1"/>
    </xf>
    <xf numFmtId="0" fontId="15" fillId="9" borderId="44" xfId="0" applyFont="1" applyFill="1" applyBorder="1" applyAlignment="1" applyProtection="1">
      <alignment horizontal="center" vertical="center" wrapText="1"/>
    </xf>
    <xf numFmtId="0" fontId="15" fillId="9" borderId="38"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9" fillId="9" borderId="21" xfId="0" applyFont="1" applyFill="1" applyBorder="1" applyAlignment="1" applyProtection="1">
      <alignment horizontal="center" vertical="center" wrapText="1"/>
    </xf>
    <xf numFmtId="0" fontId="19" fillId="9" borderId="44" xfId="0" applyFont="1" applyFill="1" applyBorder="1" applyAlignment="1" applyProtection="1">
      <alignment horizontal="center" vertical="center" wrapText="1"/>
    </xf>
    <xf numFmtId="0" fontId="19" fillId="9" borderId="38"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3" fillId="9" borderId="28" xfId="0" applyFont="1" applyFill="1" applyBorder="1" applyAlignment="1" applyProtection="1">
      <alignment horizontal="left" vertical="center" wrapText="1"/>
    </xf>
    <xf numFmtId="0" fontId="13" fillId="9" borderId="0" xfId="0" applyFont="1" applyFill="1" applyBorder="1" applyAlignment="1" applyProtection="1">
      <alignment horizontal="left" vertical="center" wrapText="1"/>
    </xf>
    <xf numFmtId="0" fontId="19" fillId="2" borderId="41" xfId="0" applyFont="1" applyFill="1" applyBorder="1" applyAlignment="1" applyProtection="1">
      <alignment horizontal="center" vertical="center" wrapText="1"/>
      <protection locked="0"/>
    </xf>
    <xf numFmtId="0" fontId="19" fillId="2" borderId="42"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5" fillId="9" borderId="15"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 fillId="2" borderId="11" xfId="0"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2" fillId="11" borderId="44" xfId="0" applyFont="1" applyFill="1" applyBorder="1" applyAlignment="1" applyProtection="1">
      <alignment horizontal="center" vertical="center" wrapText="1"/>
    </xf>
    <xf numFmtId="0" fontId="22" fillId="11" borderId="52"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protection locked="0"/>
    </xf>
    <xf numFmtId="0" fontId="19" fillId="2" borderId="33"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33" fillId="16" borderId="21" xfId="0" applyFont="1" applyFill="1" applyBorder="1" applyAlignment="1" applyProtection="1">
      <alignment horizontal="center" vertical="center"/>
      <protection locked="0"/>
    </xf>
    <xf numFmtId="0" fontId="33" fillId="16" borderId="44" xfId="0" applyFont="1" applyFill="1" applyBorder="1" applyAlignment="1" applyProtection="1">
      <alignment horizontal="center" vertical="center"/>
      <protection locked="0"/>
    </xf>
    <xf numFmtId="0" fontId="34" fillId="9" borderId="53" xfId="0" applyFont="1" applyFill="1" applyBorder="1" applyAlignment="1" applyProtection="1">
      <alignment horizontal="center" vertical="center"/>
    </xf>
    <xf numFmtId="0" fontId="34" fillId="9" borderId="44" xfId="0" applyFont="1" applyFill="1" applyBorder="1" applyAlignment="1" applyProtection="1">
      <alignment horizontal="center" vertical="center"/>
    </xf>
    <xf numFmtId="0" fontId="34" fillId="9" borderId="38" xfId="0" applyFont="1" applyFill="1" applyBorder="1" applyAlignment="1" applyProtection="1">
      <alignment horizontal="center" vertical="center"/>
    </xf>
    <xf numFmtId="0" fontId="20" fillId="9" borderId="21" xfId="0" applyFont="1" applyFill="1" applyBorder="1" applyAlignment="1" applyProtection="1">
      <alignment horizontal="center" vertical="center" wrapText="1"/>
    </xf>
    <xf numFmtId="0" fontId="20" fillId="9" borderId="44" xfId="0" applyFont="1" applyFill="1" applyBorder="1" applyAlignment="1" applyProtection="1">
      <alignment horizontal="center" vertical="center" wrapText="1"/>
    </xf>
    <xf numFmtId="0" fontId="20" fillId="9" borderId="52" xfId="0" applyFont="1" applyFill="1" applyBorder="1" applyAlignment="1" applyProtection="1">
      <alignment horizontal="center" vertical="center" wrapText="1"/>
    </xf>
    <xf numFmtId="0" fontId="19" fillId="2" borderId="55"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7" fillId="2" borderId="33"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9" fontId="16" fillId="0" borderId="11" xfId="0" applyNumberFormat="1" applyFont="1" applyFill="1" applyBorder="1" applyAlignment="1" applyProtection="1">
      <alignment horizontal="center" vertical="center" wrapText="1"/>
      <protection locked="0"/>
    </xf>
    <xf numFmtId="0" fontId="15" fillId="9" borderId="26" xfId="0" applyFont="1" applyFill="1" applyBorder="1" applyAlignment="1" applyProtection="1">
      <alignment horizontal="center" vertical="center" wrapText="1"/>
    </xf>
    <xf numFmtId="0" fontId="15" fillId="9" borderId="0" xfId="0" applyFont="1" applyFill="1" applyBorder="1" applyAlignment="1" applyProtection="1">
      <alignment horizontal="center" vertical="center" wrapText="1"/>
    </xf>
    <xf numFmtId="0" fontId="15" fillId="9" borderId="29" xfId="0" applyFont="1" applyFill="1" applyBorder="1" applyAlignment="1" applyProtection="1">
      <alignment horizontal="center" vertical="center" wrapText="1"/>
    </xf>
    <xf numFmtId="0" fontId="15" fillId="9" borderId="10" xfId="0" applyFont="1" applyFill="1" applyBorder="1" applyAlignment="1" applyProtection="1">
      <alignment horizontal="center" vertical="center" wrapText="1"/>
    </xf>
    <xf numFmtId="0" fontId="15" fillId="9" borderId="27" xfId="0" applyFont="1" applyFill="1" applyBorder="1" applyAlignment="1" applyProtection="1">
      <alignment horizontal="center" vertical="center" wrapText="1"/>
    </xf>
    <xf numFmtId="0" fontId="15" fillId="9" borderId="23"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protection locked="0"/>
    </xf>
    <xf numFmtId="0" fontId="14" fillId="2" borderId="44" xfId="0" applyFont="1"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9" borderId="11" xfId="0" applyFont="1" applyFill="1" applyBorder="1" applyAlignment="1" applyProtection="1">
      <alignment horizontal="center" vertical="center" wrapText="1"/>
    </xf>
    <xf numFmtId="0" fontId="15" fillId="9" borderId="31" xfId="0" applyFont="1" applyFill="1" applyBorder="1" applyAlignment="1" applyProtection="1">
      <alignment horizontal="center" vertical="center" wrapText="1"/>
    </xf>
    <xf numFmtId="0" fontId="15" fillId="9" borderId="17" xfId="0" applyFont="1" applyFill="1" applyBorder="1" applyAlignment="1" applyProtection="1">
      <alignment horizontal="center" vertical="center" wrapText="1"/>
    </xf>
    <xf numFmtId="0" fontId="15" fillId="9" borderId="32" xfId="0" applyFont="1" applyFill="1" applyBorder="1" applyAlignment="1" applyProtection="1">
      <alignment horizontal="center" vertical="center" wrapText="1"/>
    </xf>
    <xf numFmtId="0" fontId="39" fillId="9" borderId="2" xfId="0" applyFont="1" applyFill="1" applyBorder="1" applyAlignment="1" applyProtection="1">
      <alignment horizontal="right" vertical="center"/>
    </xf>
    <xf numFmtId="0" fontId="40" fillId="16" borderId="2" xfId="0" applyFont="1" applyFill="1" applyBorder="1" applyAlignment="1" applyProtection="1">
      <alignment horizontal="center" vertical="center" wrapText="1"/>
    </xf>
    <xf numFmtId="0" fontId="39" fillId="9" borderId="2" xfId="0" applyFont="1" applyFill="1" applyBorder="1" applyAlignment="1" applyProtection="1">
      <alignment horizontal="center" vertical="center" wrapText="1"/>
    </xf>
    <xf numFmtId="0" fontId="17" fillId="16" borderId="21" xfId="0" applyFont="1" applyFill="1" applyBorder="1" applyAlignment="1" applyProtection="1">
      <alignment horizontal="center" vertical="center" wrapText="1"/>
    </xf>
    <xf numFmtId="0" fontId="17" fillId="16" borderId="44" xfId="0" applyFont="1" applyFill="1" applyBorder="1" applyAlignment="1" applyProtection="1">
      <alignment horizontal="center" vertical="center" wrapText="1"/>
    </xf>
    <xf numFmtId="0" fontId="17" fillId="16" borderId="38" xfId="0" applyFont="1" applyFill="1" applyBorder="1" applyAlignment="1" applyProtection="1">
      <alignment horizontal="center" vertical="center" wrapText="1"/>
    </xf>
    <xf numFmtId="0" fontId="13" fillId="9" borderId="2" xfId="0" applyFont="1" applyFill="1" applyBorder="1" applyAlignment="1" applyProtection="1">
      <alignment horizontal="center" vertical="center" wrapText="1"/>
    </xf>
    <xf numFmtId="0" fontId="5" fillId="16" borderId="21" xfId="0" applyFont="1" applyFill="1" applyBorder="1" applyAlignment="1">
      <alignment horizontal="center" vertical="center" wrapText="1"/>
    </xf>
    <xf numFmtId="0" fontId="5" fillId="16" borderId="44" xfId="0" applyFont="1" applyFill="1" applyBorder="1" applyAlignment="1">
      <alignment horizontal="center" vertical="center" wrapText="1"/>
    </xf>
    <xf numFmtId="0" fontId="5" fillId="16" borderId="38" xfId="0" applyFont="1" applyFill="1" applyBorder="1" applyAlignment="1">
      <alignment horizontal="center" vertical="center" wrapText="1"/>
    </xf>
    <xf numFmtId="0" fontId="15" fillId="9" borderId="54" xfId="0" applyFont="1" applyFill="1" applyBorder="1" applyAlignment="1" applyProtection="1">
      <alignment horizontal="center" vertical="center" wrapText="1"/>
    </xf>
    <xf numFmtId="0" fontId="15" fillId="9" borderId="46"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protection locked="0"/>
    </xf>
    <xf numFmtId="0" fontId="16" fillId="2" borderId="14" xfId="0" applyFont="1" applyFill="1" applyBorder="1" applyAlignment="1">
      <alignment horizontal="center" vertical="center" wrapText="1"/>
    </xf>
    <xf numFmtId="0" fontId="14" fillId="2" borderId="39" xfId="0" applyFont="1" applyFill="1" applyBorder="1" applyAlignment="1" applyProtection="1">
      <alignment horizontal="center" vertical="center" wrapText="1"/>
      <protection locked="0"/>
    </xf>
    <xf numFmtId="0" fontId="14" fillId="2" borderId="45"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protection locked="0"/>
    </xf>
    <xf numFmtId="0" fontId="12" fillId="17" borderId="2" xfId="0" applyFont="1" applyFill="1" applyBorder="1" applyAlignment="1" applyProtection="1">
      <alignment horizontal="center" vertical="center" wrapText="1"/>
      <protection locked="0"/>
    </xf>
    <xf numFmtId="14" fontId="14" fillId="2" borderId="11" xfId="0" applyNumberFormat="1" applyFont="1" applyFill="1" applyBorder="1" applyAlignment="1" applyProtection="1">
      <alignment horizontal="center" vertical="center" wrapText="1"/>
    </xf>
    <xf numFmtId="0" fontId="14" fillId="2" borderId="33"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17" borderId="2" xfId="1" applyNumberFormat="1" applyFont="1" applyFill="1" applyBorder="1" applyAlignment="1" applyProtection="1">
      <alignment horizontal="center" vertical="center" wrapText="1"/>
      <protection locked="0"/>
    </xf>
    <xf numFmtId="0" fontId="14" fillId="17" borderId="2" xfId="0" applyFont="1" applyFill="1" applyBorder="1" applyAlignment="1" applyProtection="1">
      <alignment horizontal="center" vertical="center" wrapText="1"/>
      <protection locked="0"/>
    </xf>
    <xf numFmtId="0" fontId="19" fillId="2" borderId="56" xfId="0"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xf>
    <xf numFmtId="0" fontId="19" fillId="2" borderId="33"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2" fillId="17" borderId="1" xfId="0"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9" fillId="2" borderId="2" xfId="0" applyFont="1" applyFill="1" applyBorder="1" applyAlignment="1" applyProtection="1">
      <alignment horizontal="center" vertical="center" wrapText="1"/>
    </xf>
    <xf numFmtId="0" fontId="14" fillId="17" borderId="1" xfId="1" applyNumberFormat="1" applyFont="1" applyFill="1" applyBorder="1" applyAlignment="1" applyProtection="1">
      <alignment horizontal="center" vertical="center" wrapText="1"/>
      <protection locked="0"/>
    </xf>
    <xf numFmtId="0" fontId="14" fillId="17" borderId="1" xfId="0"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35" fillId="16" borderId="1" xfId="0" applyFont="1" applyFill="1" applyBorder="1" applyAlignment="1" applyProtection="1">
      <alignment horizontal="center" vertical="center" wrapText="1"/>
    </xf>
    <xf numFmtId="0" fontId="46" fillId="9" borderId="1" xfId="0" applyFont="1" applyFill="1" applyBorder="1" applyAlignment="1">
      <alignment horizontal="center" vertical="center" wrapText="1"/>
    </xf>
    <xf numFmtId="0" fontId="35" fillId="16" borderId="1" xfId="0" applyNumberFormat="1" applyFont="1" applyFill="1" applyBorder="1" applyAlignment="1" applyProtection="1">
      <alignment horizontal="center" vertical="center" wrapText="1"/>
      <protection locked="0"/>
    </xf>
    <xf numFmtId="0" fontId="34" fillId="9" borderId="2" xfId="0" applyFont="1" applyFill="1" applyBorder="1" applyAlignment="1" applyProtection="1">
      <alignment horizontal="left" vertical="center" wrapText="1"/>
    </xf>
    <xf numFmtId="0" fontId="35" fillId="16" borderId="21" xfId="0" applyFont="1" applyFill="1" applyBorder="1" applyAlignment="1" applyProtection="1">
      <alignment horizontal="center" vertical="center" wrapText="1"/>
    </xf>
    <xf numFmtId="0" fontId="35" fillId="16" borderId="44" xfId="0" applyFont="1" applyFill="1" applyBorder="1" applyAlignment="1" applyProtection="1">
      <alignment horizontal="center" vertical="center" wrapText="1"/>
    </xf>
    <xf numFmtId="0" fontId="35" fillId="16" borderId="38" xfId="0" applyFont="1" applyFill="1" applyBorder="1" applyAlignment="1" applyProtection="1">
      <alignment horizontal="center" vertical="center" wrapText="1"/>
    </xf>
    <xf numFmtId="0" fontId="34" fillId="9" borderId="2" xfId="0" applyFont="1" applyFill="1" applyBorder="1" applyAlignment="1" applyProtection="1">
      <alignment horizontal="center" vertical="center" wrapText="1"/>
    </xf>
    <xf numFmtId="14" fontId="34" fillId="6" borderId="21" xfId="0" applyNumberFormat="1" applyFont="1" applyFill="1" applyBorder="1" applyAlignment="1" applyProtection="1">
      <alignment horizontal="center" vertical="center" wrapText="1"/>
      <protection locked="0"/>
    </xf>
    <xf numFmtId="0" fontId="34" fillId="6" borderId="38" xfId="0" applyFont="1" applyFill="1" applyBorder="1" applyAlignment="1" applyProtection="1">
      <alignment horizontal="center" vertical="center" wrapText="1"/>
      <protection locked="0"/>
    </xf>
    <xf numFmtId="0" fontId="15" fillId="9" borderId="55" xfId="0" applyFont="1" applyFill="1" applyBorder="1" applyAlignment="1" applyProtection="1">
      <alignment horizontal="center" vertical="center" wrapText="1"/>
    </xf>
    <xf numFmtId="0" fontId="16" fillId="9" borderId="2" xfId="0" applyFont="1" applyFill="1" applyBorder="1" applyProtection="1"/>
    <xf numFmtId="0" fontId="15" fillId="9" borderId="13"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protection locked="0"/>
    </xf>
    <xf numFmtId="0" fontId="19" fillId="2" borderId="37" xfId="0" applyFont="1" applyFill="1" applyBorder="1" applyAlignment="1" applyProtection="1">
      <alignment horizontal="center" vertical="center" wrapText="1"/>
      <protection locked="0"/>
    </xf>
    <xf numFmtId="0" fontId="14" fillId="17" borderId="14" xfId="0" applyFont="1" applyFill="1" applyBorder="1" applyAlignment="1" applyProtection="1">
      <alignment horizontal="center" vertical="center" wrapText="1"/>
      <protection locked="0"/>
    </xf>
    <xf numFmtId="0" fontId="14" fillId="17" borderId="14" xfId="1" applyNumberFormat="1" applyFont="1" applyFill="1" applyBorder="1" applyAlignment="1" applyProtection="1">
      <alignment horizontal="center" vertical="center" wrapText="1"/>
      <protection locked="0"/>
    </xf>
    <xf numFmtId="0" fontId="14" fillId="2" borderId="57" xfId="0" applyFont="1" applyFill="1" applyBorder="1" applyAlignment="1" applyProtection="1">
      <alignment horizontal="center" vertical="center" wrapText="1"/>
      <protection locked="0"/>
    </xf>
    <xf numFmtId="0" fontId="12" fillId="17" borderId="14" xfId="0"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6" fillId="0" borderId="0" xfId="0" applyFont="1" applyAlignment="1">
      <alignment horizontal="center"/>
    </xf>
    <xf numFmtId="0" fontId="19" fillId="0" borderId="0"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4" xfId="0" applyFont="1" applyBorder="1" applyAlignment="1">
      <alignment horizontal="center" vertical="top" wrapText="1"/>
    </xf>
    <xf numFmtId="0" fontId="19" fillId="0" borderId="2"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22" xfId="0" applyFont="1" applyBorder="1" applyAlignment="1">
      <alignment horizontal="center" vertical="top" wrapText="1"/>
    </xf>
    <xf numFmtId="0" fontId="19" fillId="0" borderId="29" xfId="0" applyFont="1" applyBorder="1" applyAlignment="1">
      <alignment horizontal="center" vertical="top" wrapText="1"/>
    </xf>
    <xf numFmtId="0" fontId="16" fillId="0" borderId="0" xfId="0" applyFont="1" applyBorder="1" applyAlignment="1">
      <alignment horizontal="center"/>
    </xf>
    <xf numFmtId="0" fontId="16" fillId="0" borderId="25" xfId="0" applyFont="1" applyBorder="1" applyAlignment="1">
      <alignment horizontal="center"/>
    </xf>
    <xf numFmtId="0" fontId="19" fillId="0" borderId="25" xfId="0" applyFont="1" applyBorder="1" applyAlignment="1">
      <alignment horizontal="center" vertical="top" wrapText="1"/>
    </xf>
    <xf numFmtId="0" fontId="19" fillId="0" borderId="0" xfId="0" applyFont="1" applyBorder="1" applyAlignment="1">
      <alignment horizontal="center" vertical="center" wrapText="1"/>
    </xf>
    <xf numFmtId="0" fontId="18" fillId="0" borderId="0" xfId="0" applyFont="1" applyBorder="1" applyAlignment="1">
      <alignment horizontal="justify" vertical="top" wrapText="1"/>
    </xf>
    <xf numFmtId="0" fontId="19" fillId="0" borderId="7" xfId="0" applyFont="1" applyBorder="1" applyAlignment="1">
      <alignment horizontal="center" wrapText="1"/>
    </xf>
    <xf numFmtId="0" fontId="16" fillId="0" borderId="4" xfId="0" applyFont="1" applyBorder="1" applyAlignment="1">
      <alignment horizontal="center"/>
    </xf>
    <xf numFmtId="0" fontId="12" fillId="0" borderId="4" xfId="0" applyFont="1" applyBorder="1" applyAlignment="1">
      <alignment horizontal="center" vertical="top" wrapText="1"/>
    </xf>
    <xf numFmtId="0" fontId="16" fillId="0" borderId="12" xfId="0" applyFont="1" applyBorder="1" applyAlignment="1">
      <alignment horizontal="center"/>
    </xf>
    <xf numFmtId="0" fontId="12" fillId="0" borderId="2"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0" xfId="0" applyFont="1" applyBorder="1" applyAlignment="1">
      <alignment horizontal="center" vertical="top" wrapText="1"/>
    </xf>
    <xf numFmtId="0" fontId="16" fillId="0" borderId="9" xfId="0" applyFont="1" applyBorder="1" applyAlignment="1">
      <alignment horizontal="center"/>
    </xf>
    <xf numFmtId="0" fontId="16" fillId="0" borderId="26" xfId="0" applyFont="1" applyBorder="1" applyAlignment="1">
      <alignment horizontal="center"/>
    </xf>
    <xf numFmtId="0" fontId="16" fillId="0" borderId="34" xfId="0" applyFont="1" applyBorder="1" applyAlignment="1">
      <alignment horizontal="center"/>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0" xfId="0" applyFont="1" applyBorder="1" applyAlignment="1">
      <alignment horizontal="center" vertical="top" wrapText="1"/>
    </xf>
    <xf numFmtId="0" fontId="12" fillId="0" borderId="0" xfId="0" applyFont="1" applyBorder="1" applyAlignment="1">
      <alignment horizontal="center" vertical="top" wrapText="1"/>
    </xf>
    <xf numFmtId="0" fontId="24" fillId="0" borderId="26" xfId="0" applyFont="1" applyBorder="1" applyAlignment="1">
      <alignment horizontal="center"/>
    </xf>
    <xf numFmtId="0" fontId="24" fillId="0" borderId="0" xfId="0" applyFont="1" applyBorder="1" applyAlignment="1">
      <alignment horizontal="center"/>
    </xf>
    <xf numFmtId="0" fontId="24" fillId="0" borderId="29" xfId="0" applyFont="1" applyBorder="1" applyAlignment="1">
      <alignment horizontal="center"/>
    </xf>
    <xf numFmtId="0" fontId="24" fillId="0" borderId="31" xfId="0" applyFont="1" applyBorder="1" applyAlignment="1">
      <alignment horizontal="center"/>
    </xf>
    <xf numFmtId="0" fontId="24" fillId="0" borderId="17" xfId="0" applyFont="1" applyBorder="1" applyAlignment="1">
      <alignment horizontal="center"/>
    </xf>
    <xf numFmtId="0" fontId="24" fillId="0" borderId="32" xfId="0" applyFont="1" applyBorder="1" applyAlignment="1">
      <alignment horizont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5" xfId="0" applyFont="1" applyBorder="1" applyAlignment="1">
      <alignment horizontal="center" vertical="center"/>
    </xf>
    <xf numFmtId="0" fontId="19" fillId="0" borderId="4" xfId="0" applyFont="1" applyBorder="1" applyAlignment="1">
      <alignment horizontal="center" vertical="top" wrapText="1"/>
    </xf>
    <xf numFmtId="0" fontId="16" fillId="0" borderId="4" xfId="0" applyFont="1" applyBorder="1" applyAlignment="1">
      <alignment horizontal="center" vertical="top"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2" fillId="0" borderId="3" xfId="0" applyFont="1" applyBorder="1" applyAlignment="1">
      <alignment horizontal="left" vertical="center"/>
    </xf>
    <xf numFmtId="0" fontId="7" fillId="0" borderId="2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12" fillId="0" borderId="0" xfId="0" quotePrefix="1" applyFont="1" applyBorder="1" applyAlignment="1">
      <alignment horizontal="left" vertical="center" wrapText="1"/>
    </xf>
    <xf numFmtId="0" fontId="19" fillId="0" borderId="24" xfId="0" applyFont="1" applyBorder="1" applyAlignment="1">
      <alignment horizontal="center" vertical="top" wrapText="1"/>
    </xf>
    <xf numFmtId="0" fontId="19" fillId="0" borderId="5" xfId="0" applyFont="1" applyBorder="1" applyAlignment="1">
      <alignment horizontal="center" vertical="top" wrapText="1"/>
    </xf>
    <xf numFmtId="0" fontId="8" fillId="0" borderId="22" xfId="0" applyFont="1" applyBorder="1" applyAlignment="1">
      <alignment horizontal="center" vertical="top" wrapText="1"/>
    </xf>
    <xf numFmtId="0" fontId="8" fillId="0" borderId="29" xfId="0" applyFont="1" applyBorder="1" applyAlignment="1">
      <alignment horizontal="center" vertical="top" wrapText="1"/>
    </xf>
    <xf numFmtId="0" fontId="8" fillId="0" borderId="30" xfId="0" applyFont="1" applyBorder="1" applyAlignment="1">
      <alignment horizontal="center" vertical="top"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3" xfId="0" applyFont="1" applyBorder="1" applyAlignment="1">
      <alignment horizontal="center" vertical="center" wrapText="1"/>
    </xf>
    <xf numFmtId="0" fontId="12" fillId="0" borderId="2" xfId="0" applyFont="1" applyBorder="1" applyAlignment="1">
      <alignment horizontal="center" vertical="center"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6" fillId="0" borderId="24" xfId="0" applyFont="1" applyFill="1" applyBorder="1" applyAlignment="1">
      <alignment horizontal="center"/>
    </xf>
    <xf numFmtId="0" fontId="16" fillId="0" borderId="25" xfId="0" applyFont="1" applyFill="1" applyBorder="1" applyAlignment="1">
      <alignment horizontal="center"/>
    </xf>
    <xf numFmtId="0" fontId="16" fillId="0" borderId="5" xfId="0" applyFont="1" applyFill="1" applyBorder="1" applyAlignment="1">
      <alignment horizontal="center"/>
    </xf>
    <xf numFmtId="0" fontId="4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28" fillId="10" borderId="24" xfId="0" applyFont="1" applyFill="1" applyBorder="1" applyAlignment="1">
      <alignment horizontal="center" vertical="center" wrapText="1"/>
    </xf>
    <xf numFmtId="0" fontId="28" fillId="10" borderId="5" xfId="0" applyFont="1" applyFill="1" applyBorder="1" applyAlignment="1">
      <alignment horizontal="center" vertical="center" wrapText="1"/>
    </xf>
    <xf numFmtId="0" fontId="28" fillId="10" borderId="50" xfId="0" applyFont="1" applyFill="1" applyBorder="1" applyAlignment="1">
      <alignment horizontal="center" vertical="center" wrapText="1"/>
    </xf>
    <xf numFmtId="0" fontId="28" fillId="10" borderId="36" xfId="0" applyFont="1" applyFill="1" applyBorder="1" applyAlignment="1">
      <alignment horizontal="center" vertical="center" wrapText="1"/>
    </xf>
    <xf numFmtId="0" fontId="26" fillId="10" borderId="47" xfId="0" applyFont="1" applyFill="1" applyBorder="1" applyAlignment="1">
      <alignment horizontal="center" vertical="center" wrapText="1"/>
    </xf>
    <xf numFmtId="0" fontId="26" fillId="10" borderId="48" xfId="0" applyFont="1" applyFill="1" applyBorder="1" applyAlignment="1">
      <alignment horizontal="center" vertical="center" wrapText="1"/>
    </xf>
    <xf numFmtId="0" fontId="26" fillId="10" borderId="49" xfId="0" applyFont="1" applyFill="1" applyBorder="1" applyAlignment="1">
      <alignment horizontal="center" vertical="center" wrapText="1"/>
    </xf>
    <xf numFmtId="0" fontId="27" fillId="10" borderId="50" xfId="0" applyFont="1" applyFill="1" applyBorder="1" applyAlignment="1">
      <alignment horizontal="left" vertical="center" wrapText="1"/>
    </xf>
    <xf numFmtId="0" fontId="27" fillId="10" borderId="35" xfId="0" applyFont="1" applyFill="1" applyBorder="1" applyAlignment="1">
      <alignment horizontal="left" vertical="center" wrapText="1"/>
    </xf>
    <xf numFmtId="0" fontId="27" fillId="10" borderId="24" xfId="0" applyFont="1" applyFill="1" applyBorder="1" applyAlignment="1">
      <alignment horizontal="center" vertical="center" wrapText="1"/>
    </xf>
    <xf numFmtId="0" fontId="27" fillId="10" borderId="5" xfId="0" applyFont="1" applyFill="1" applyBorder="1" applyAlignment="1">
      <alignment horizontal="center" vertical="center" wrapText="1"/>
    </xf>
    <xf numFmtId="0" fontId="27" fillId="10" borderId="50"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31" fillId="10" borderId="8" xfId="0" applyFont="1" applyFill="1" applyBorder="1" applyAlignment="1">
      <alignment horizontal="left" vertical="center" wrapText="1"/>
    </xf>
    <xf numFmtId="0" fontId="31" fillId="10" borderId="6" xfId="0" applyFont="1" applyFill="1" applyBorder="1" applyAlignment="1">
      <alignment horizontal="left" vertical="center" wrapText="1"/>
    </xf>
    <xf numFmtId="0" fontId="27" fillId="10" borderId="19"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31" fillId="10" borderId="6" xfId="0" applyFont="1" applyFill="1" applyBorder="1" applyAlignment="1">
      <alignment horizontal="right" vertical="center" wrapText="1"/>
    </xf>
  </cellXfs>
  <cellStyles count="2">
    <cellStyle name="Normal" xfId="0" builtinId="0"/>
    <cellStyle name="Porcentaje" xfId="1" builtinId="5"/>
  </cellStyles>
  <dxfs count="97">
    <dxf>
      <fill>
        <patternFill patternType="darkTrellis"/>
      </fill>
    </dxf>
    <dxf>
      <fill>
        <patternFill patternType="darkTrellis"/>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s>
  <tableStyles count="0" defaultTableStyle="TableStyleMedium9" defaultPivotStyle="PivotStyleLight16"/>
  <colors>
    <mruColors>
      <color rgb="FFF3FFF4"/>
      <color rgb="FFE8FEE9"/>
      <color rgb="FFFEE8E8"/>
      <color rgb="FFFBF3F3"/>
      <color rgb="FFFFFFCC"/>
      <color rgb="FFFF5050"/>
      <color rgb="FFFF0066"/>
      <color rgb="FFFFD685"/>
      <color rgb="FFFFCC66"/>
      <color rgb="FFFFD2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1185956</xdr:colOff>
      <xdr:row>65</xdr:row>
      <xdr:rowOff>76621</xdr:rowOff>
    </xdr:from>
    <xdr:to>
      <xdr:col>15</xdr:col>
      <xdr:colOff>844644</xdr:colOff>
      <xdr:row>69</xdr:row>
      <xdr:rowOff>1400</xdr:rowOff>
    </xdr:to>
    <xdr:sp macro="" textlink="">
      <xdr:nvSpPr>
        <xdr:cNvPr id="5" name="4 Rectángulo redondeado">
          <a:hlinkClick xmlns:r="http://schemas.openxmlformats.org/officeDocument/2006/relationships" r:id="rId1"/>
        </xdr:cNvPr>
        <xdr:cNvSpPr/>
      </xdr:nvSpPr>
      <xdr:spPr>
        <a:xfrm>
          <a:off x="23915221" y="68824709"/>
          <a:ext cx="1582364" cy="59713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15</xdr:col>
      <xdr:colOff>1102492</xdr:colOff>
      <xdr:row>65</xdr:row>
      <xdr:rowOff>76623</xdr:rowOff>
    </xdr:from>
    <xdr:to>
      <xdr:col>16</xdr:col>
      <xdr:colOff>1169846</xdr:colOff>
      <xdr:row>68</xdr:row>
      <xdr:rowOff>157583</xdr:rowOff>
    </xdr:to>
    <xdr:sp macro="" textlink="">
      <xdr:nvSpPr>
        <xdr:cNvPr id="6" name="5 Rectángulo redondeado">
          <a:hlinkClick xmlns:r="http://schemas.openxmlformats.org/officeDocument/2006/relationships" r:id="rId2"/>
        </xdr:cNvPr>
        <xdr:cNvSpPr/>
      </xdr:nvSpPr>
      <xdr:spPr>
        <a:xfrm>
          <a:off x="25755433" y="68824711"/>
          <a:ext cx="1580148" cy="5852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13</xdr:col>
      <xdr:colOff>885532</xdr:colOff>
      <xdr:row>66</xdr:row>
      <xdr:rowOff>24480</xdr:rowOff>
    </xdr:from>
    <xdr:to>
      <xdr:col>14</xdr:col>
      <xdr:colOff>973978</xdr:colOff>
      <xdr:row>69</xdr:row>
      <xdr:rowOff>94782</xdr:rowOff>
    </xdr:to>
    <xdr:sp macro="" textlink="">
      <xdr:nvSpPr>
        <xdr:cNvPr id="7" name="6 Rectángulo redondeado">
          <a:hlinkClick xmlns:r="http://schemas.openxmlformats.org/officeDocument/2006/relationships" r:id="rId3"/>
        </xdr:cNvPr>
        <xdr:cNvSpPr/>
      </xdr:nvSpPr>
      <xdr:spPr>
        <a:xfrm>
          <a:off x="22158032" y="68940656"/>
          <a:ext cx="1545211" cy="574567"/>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14</xdr:col>
      <xdr:colOff>1912937</xdr:colOff>
      <xdr:row>71</xdr:row>
      <xdr:rowOff>95297</xdr:rowOff>
    </xdr:from>
    <xdr:to>
      <xdr:col>16</xdr:col>
      <xdr:colOff>1483293</xdr:colOff>
      <xdr:row>76</xdr:row>
      <xdr:rowOff>8170</xdr:rowOff>
    </xdr:to>
    <xdr:sp macro="" textlink="">
      <xdr:nvSpPr>
        <xdr:cNvPr id="9" name="8 Rectángulo redondeado">
          <a:hlinkClick xmlns:r="http://schemas.openxmlformats.org/officeDocument/2006/relationships" r:id="rId4"/>
        </xdr:cNvPr>
        <xdr:cNvSpPr/>
      </xdr:nvSpPr>
      <xdr:spPr>
        <a:xfrm>
          <a:off x="24642202" y="69851915"/>
          <a:ext cx="3006826" cy="75331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17</xdr:col>
      <xdr:colOff>56963</xdr:colOff>
      <xdr:row>64</xdr:row>
      <xdr:rowOff>156883</xdr:rowOff>
    </xdr:from>
    <xdr:to>
      <xdr:col>17</xdr:col>
      <xdr:colOff>1381855</xdr:colOff>
      <xdr:row>68</xdr:row>
      <xdr:rowOff>115608</xdr:rowOff>
    </xdr:to>
    <xdr:sp macro="" textlink="">
      <xdr:nvSpPr>
        <xdr:cNvPr id="8" name="5 Rectángulo redondeado">
          <a:hlinkClick xmlns:r="http://schemas.openxmlformats.org/officeDocument/2006/relationships" r:id="rId6"/>
        </xdr:cNvPr>
        <xdr:cNvSpPr/>
      </xdr:nvSpPr>
      <xdr:spPr>
        <a:xfrm>
          <a:off x="27735492" y="68736883"/>
          <a:ext cx="1324892" cy="63107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341130</xdr:colOff>
      <xdr:row>23</xdr:row>
      <xdr:rowOff>3692</xdr:rowOff>
    </xdr:from>
    <xdr:to>
      <xdr:col>18</xdr:col>
      <xdr:colOff>1040566</xdr:colOff>
      <xdr:row>26</xdr:row>
      <xdr:rowOff>96800</xdr:rowOff>
    </xdr:to>
    <xdr:sp macro="" textlink="">
      <xdr:nvSpPr>
        <xdr:cNvPr id="2" name="5 Rectángulo redondeado">
          <a:hlinkClick xmlns:r="http://schemas.openxmlformats.org/officeDocument/2006/relationships" r:id="rId1"/>
        </xdr:cNvPr>
        <xdr:cNvSpPr/>
      </xdr:nvSpPr>
      <xdr:spPr>
        <a:xfrm>
          <a:off x="24275461" y="31558023"/>
          <a:ext cx="1319669" cy="5915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18</xdr:col>
      <xdr:colOff>1230275</xdr:colOff>
      <xdr:row>23</xdr:row>
      <xdr:rowOff>30569</xdr:rowOff>
    </xdr:from>
    <xdr:to>
      <xdr:col>19</xdr:col>
      <xdr:colOff>1350913</xdr:colOff>
      <xdr:row>26</xdr:row>
      <xdr:rowOff>111266</xdr:rowOff>
    </xdr:to>
    <xdr:sp macro="" textlink="">
      <xdr:nvSpPr>
        <xdr:cNvPr id="3" name="6 Rectángulo redondeado">
          <a:hlinkClick xmlns:r="http://schemas.openxmlformats.org/officeDocument/2006/relationships" r:id="rId2"/>
        </xdr:cNvPr>
        <xdr:cNvSpPr/>
      </xdr:nvSpPr>
      <xdr:spPr>
        <a:xfrm>
          <a:off x="25784839" y="31584900"/>
          <a:ext cx="1372179" cy="57909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16</xdr:col>
      <xdr:colOff>1145658</xdr:colOff>
      <xdr:row>22</xdr:row>
      <xdr:rowOff>144425</xdr:rowOff>
    </xdr:from>
    <xdr:to>
      <xdr:col>17</xdr:col>
      <xdr:colOff>89394</xdr:colOff>
      <xdr:row>26</xdr:row>
      <xdr:rowOff>71400</xdr:rowOff>
    </xdr:to>
    <xdr:sp macro="" textlink="">
      <xdr:nvSpPr>
        <xdr:cNvPr id="4" name="8 Rectángulo redondeado">
          <a:hlinkClick xmlns:r="http://schemas.openxmlformats.org/officeDocument/2006/relationships" r:id="rId3"/>
        </xdr:cNvPr>
        <xdr:cNvSpPr/>
      </xdr:nvSpPr>
      <xdr:spPr>
        <a:xfrm>
          <a:off x="22698739" y="31532623"/>
          <a:ext cx="1324986" cy="59151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19</xdr:col>
      <xdr:colOff>689344</xdr:colOff>
      <xdr:row>28</xdr:row>
      <xdr:rowOff>52277</xdr:rowOff>
    </xdr:from>
    <xdr:to>
      <xdr:col>21</xdr:col>
      <xdr:colOff>687350</xdr:colOff>
      <xdr:row>33</xdr:row>
      <xdr:rowOff>61801</xdr:rowOff>
    </xdr:to>
    <xdr:sp macro="" textlink="">
      <xdr:nvSpPr>
        <xdr:cNvPr id="5" name="7 Rectángulo redondeado">
          <a:hlinkClick xmlns:r="http://schemas.openxmlformats.org/officeDocument/2006/relationships" r:id="rId4"/>
        </xdr:cNvPr>
        <xdr:cNvSpPr/>
      </xdr:nvSpPr>
      <xdr:spPr>
        <a:xfrm>
          <a:off x="26495449" y="32437277"/>
          <a:ext cx="2910884" cy="84019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4</xdr:row>
      <xdr:rowOff>61913</xdr:rowOff>
    </xdr:to>
    <xdr:pic>
      <xdr:nvPicPr>
        <xdr:cNvPr id="6"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2988" cy="938213"/>
        </a:xfrm>
        <a:prstGeom prst="rect">
          <a:avLst/>
        </a:prstGeom>
        <a:noFill/>
        <a:ln>
          <a:noFill/>
        </a:ln>
      </xdr:spPr>
    </xdr:pic>
    <xdr:clientData/>
  </xdr:twoCellAnchor>
  <xdr:twoCellAnchor>
    <xdr:from>
      <xdr:col>20</xdr:col>
      <xdr:colOff>302640</xdr:colOff>
      <xdr:row>23</xdr:row>
      <xdr:rowOff>67284</xdr:rowOff>
    </xdr:from>
    <xdr:to>
      <xdr:col>30</xdr:col>
      <xdr:colOff>73390</xdr:colOff>
      <xdr:row>26</xdr:row>
      <xdr:rowOff>160945</xdr:rowOff>
    </xdr:to>
    <xdr:sp macro="" textlink="">
      <xdr:nvSpPr>
        <xdr:cNvPr id="7" name="5 Rectángulo redondeado">
          <a:hlinkClick xmlns:r="http://schemas.openxmlformats.org/officeDocument/2006/relationships" r:id="rId6"/>
        </xdr:cNvPr>
        <xdr:cNvSpPr/>
      </xdr:nvSpPr>
      <xdr:spPr>
        <a:xfrm>
          <a:off x="27459966" y="31621615"/>
          <a:ext cx="10735575" cy="59206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87</xdr:row>
      <xdr:rowOff>137583</xdr:rowOff>
    </xdr:from>
    <xdr:to>
      <xdr:col>7</xdr:col>
      <xdr:colOff>145521</xdr:colOff>
      <xdr:row>91</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87</xdr:row>
      <xdr:rowOff>137583</xdr:rowOff>
    </xdr:from>
    <xdr:to>
      <xdr:col>11</xdr:col>
      <xdr:colOff>360317</xdr:colOff>
      <xdr:row>91</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87</xdr:row>
      <xdr:rowOff>139891</xdr:rowOff>
    </xdr:from>
    <xdr:to>
      <xdr:col>13</xdr:col>
      <xdr:colOff>453786</xdr:colOff>
      <xdr:row>91</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92</xdr:row>
      <xdr:rowOff>60371</xdr:rowOff>
    </xdr:from>
    <xdr:to>
      <xdr:col>12</xdr:col>
      <xdr:colOff>533737</xdr:colOff>
      <xdr:row>96</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11</xdr:col>
      <xdr:colOff>54429</xdr:colOff>
      <xdr:row>35</xdr:row>
      <xdr:rowOff>81643</xdr:rowOff>
    </xdr:from>
    <xdr:to>
      <xdr:col>18</xdr:col>
      <xdr:colOff>688522</xdr:colOff>
      <xdr:row>60</xdr:row>
      <xdr:rowOff>174172</xdr:rowOff>
    </xdr:to>
    <xdr:pic>
      <xdr:nvPicPr>
        <xdr:cNvPr id="12" name="Imagen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49786" y="6585857"/>
          <a:ext cx="6934200" cy="5072743"/>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ocuments/SGC-FOR-011-04,05,06%20V1%20Mapa%20de%20Riesgos%20Procesos%20-pRUE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TIPO DE MAPA</v>
          </cell>
          <cell r="B5">
            <v>0</v>
          </cell>
          <cell r="C5">
            <v>0</v>
          </cell>
          <cell r="D5">
            <v>0</v>
          </cell>
          <cell r="E5">
            <v>0</v>
          </cell>
          <cell r="F5">
            <v>0</v>
          </cell>
          <cell r="G5" t="str">
            <v>PROCESOS</v>
          </cell>
          <cell r="H5" t="str">
            <v>PROCESO /OBJETIVO PDI</v>
          </cell>
          <cell r="V5">
            <v>0</v>
          </cell>
        </row>
        <row r="6">
          <cell r="A6" t="str">
            <v>OBJETIVO (PROCESO) / ALCANCE OBJETIVO PDI</v>
          </cell>
          <cell r="B6">
            <v>0</v>
          </cell>
          <cell r="C6">
            <v>0</v>
          </cell>
          <cell r="D6">
            <v>0</v>
          </cell>
          <cell r="E6">
            <v>0</v>
          </cell>
          <cell r="F6">
            <v>0</v>
          </cell>
          <cell r="G6">
            <v>0</v>
          </cell>
          <cell r="H6" t="str">
            <v>Promover la calidad educativa de la Institución, mediante la administración de los programas de formación que ofrece la universidad en sus diferentes niveles, con el fin de permitir al egresado desempeñarse con idoneidad, ética y compromiso social.</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1048481"/>
  <sheetViews>
    <sheetView topLeftCell="A5" zoomScale="98" zoomScaleNormal="98" zoomScaleSheetLayoutView="130" workbookViewId="0">
      <selection activeCell="AB14" sqref="AB14"/>
    </sheetView>
  </sheetViews>
  <sheetFormatPr baseColWidth="10" defaultColWidth="11.42578125" defaultRowHeight="12.75" x14ac:dyDescent="0.2"/>
  <cols>
    <col min="1" max="1" width="6" style="3" customWidth="1"/>
    <col min="2" max="2" width="27.140625" style="3" customWidth="1"/>
    <col min="3" max="3" width="16.28515625" style="3" customWidth="1"/>
    <col min="4" max="4" width="15.7109375" style="3" customWidth="1"/>
    <col min="5" max="5" width="28.5703125" style="3" customWidth="1"/>
    <col min="6" max="6" width="17.85546875" style="4" customWidth="1"/>
    <col min="7" max="7" width="29.5703125" style="4" customWidth="1"/>
    <col min="8" max="8" width="26.85546875" style="4" customWidth="1"/>
    <col min="9" max="9" width="30.42578125" style="4" customWidth="1"/>
    <col min="10" max="10" width="15" style="4" customWidth="1"/>
    <col min="11" max="11" width="3" style="4" hidden="1" customWidth="1"/>
    <col min="12" max="12" width="18.85546875" style="4" customWidth="1"/>
    <col min="13" max="13" width="12.5703125" style="4" hidden="1" customWidth="1"/>
    <col min="14" max="14" width="14.7109375" style="4" customWidth="1"/>
    <col min="15" max="15" width="15.85546875" style="4" customWidth="1"/>
    <col min="16" max="16" width="12.28515625" style="4" hidden="1" customWidth="1"/>
    <col min="17" max="17" width="13.42578125" style="4" hidden="1" customWidth="1"/>
    <col min="18" max="18" width="25" style="4" customWidth="1"/>
    <col min="19" max="19" width="15.7109375" style="4" customWidth="1"/>
    <col min="20" max="20" width="9.140625" style="4" customWidth="1"/>
    <col min="21" max="21" width="16" style="4" customWidth="1"/>
    <col min="22" max="23" width="25.5703125" style="4" customWidth="1"/>
    <col min="24" max="24" width="16.42578125" style="4" customWidth="1"/>
    <col min="25" max="25" width="18" style="81" customWidth="1"/>
    <col min="26" max="26" width="22.140625" style="81" customWidth="1"/>
    <col min="27" max="27" width="18" style="81" customWidth="1"/>
    <col min="28" max="28" width="22.140625" style="81" customWidth="1"/>
    <col min="29" max="29" width="17" style="81" customWidth="1"/>
    <col min="30" max="33" width="11.42578125" style="81"/>
    <col min="34" max="16384" width="11.42578125" style="3"/>
  </cols>
  <sheetData>
    <row r="1" spans="1:33" s="1" customFormat="1" ht="18.75" customHeight="1" x14ac:dyDescent="0.2">
      <c r="A1" s="158"/>
      <c r="B1" s="159"/>
      <c r="C1" s="159"/>
      <c r="D1" s="159"/>
      <c r="E1" s="159"/>
      <c r="F1" s="159"/>
      <c r="G1" s="159"/>
      <c r="H1" s="146"/>
      <c r="I1" s="146"/>
      <c r="J1" s="146"/>
      <c r="K1" s="146"/>
      <c r="L1" s="146"/>
      <c r="M1" s="146"/>
      <c r="N1" s="146"/>
      <c r="O1" s="146"/>
      <c r="P1" s="146"/>
      <c r="Q1" s="146"/>
      <c r="R1" s="146"/>
      <c r="S1" s="146"/>
      <c r="T1" s="146"/>
      <c r="U1" s="146"/>
      <c r="V1" s="272"/>
      <c r="W1" s="160"/>
      <c r="X1" s="160"/>
      <c r="Y1" s="161"/>
      <c r="Z1" s="162"/>
      <c r="AA1" s="152" t="s">
        <v>9</v>
      </c>
      <c r="AB1" s="167" t="s">
        <v>415</v>
      </c>
      <c r="AD1" s="71"/>
      <c r="AE1" s="71"/>
      <c r="AF1" s="71"/>
      <c r="AG1" s="71"/>
    </row>
    <row r="2" spans="1:33" s="1" customFormat="1" ht="18.75" customHeight="1" x14ac:dyDescent="0.2">
      <c r="A2" s="163"/>
      <c r="B2" s="33"/>
      <c r="C2" s="33"/>
      <c r="D2" s="33"/>
      <c r="E2" s="33"/>
      <c r="F2" s="33"/>
      <c r="G2" s="33"/>
      <c r="H2" s="274" t="s">
        <v>59</v>
      </c>
      <c r="I2" s="274"/>
      <c r="J2" s="274"/>
      <c r="K2" s="274"/>
      <c r="L2" s="274"/>
      <c r="M2" s="274"/>
      <c r="N2" s="274"/>
      <c r="O2" s="274"/>
      <c r="P2" s="274"/>
      <c r="Q2" s="274"/>
      <c r="R2" s="274"/>
      <c r="S2" s="274"/>
      <c r="T2" s="274"/>
      <c r="U2" s="274"/>
      <c r="V2" s="273"/>
      <c r="W2" s="143"/>
      <c r="X2" s="143"/>
      <c r="Y2" s="69"/>
      <c r="Z2" s="70"/>
      <c r="AA2" s="32" t="s">
        <v>10</v>
      </c>
      <c r="AB2" s="168">
        <v>1</v>
      </c>
      <c r="AD2" s="71"/>
      <c r="AE2" s="71"/>
      <c r="AF2" s="71"/>
      <c r="AG2" s="71"/>
    </row>
    <row r="3" spans="1:33" s="1" customFormat="1" ht="18.75" customHeight="1" x14ac:dyDescent="0.2">
      <c r="A3" s="163"/>
      <c r="B3" s="33"/>
      <c r="C3" s="33"/>
      <c r="D3" s="33"/>
      <c r="E3" s="33"/>
      <c r="F3" s="33"/>
      <c r="G3" s="33"/>
      <c r="H3" s="274" t="s">
        <v>412</v>
      </c>
      <c r="I3" s="274"/>
      <c r="J3" s="274"/>
      <c r="K3" s="274"/>
      <c r="L3" s="274"/>
      <c r="M3" s="274"/>
      <c r="N3" s="274"/>
      <c r="O3" s="274"/>
      <c r="P3" s="274"/>
      <c r="Q3" s="274"/>
      <c r="R3" s="274"/>
      <c r="S3" s="274"/>
      <c r="T3" s="274"/>
      <c r="U3" s="274"/>
      <c r="V3" s="273"/>
      <c r="W3" s="143"/>
      <c r="X3" s="143"/>
      <c r="Y3" s="69"/>
      <c r="Z3" s="70"/>
      <c r="AA3" s="32" t="s">
        <v>11</v>
      </c>
      <c r="AB3" s="169" t="s">
        <v>416</v>
      </c>
      <c r="AD3" s="71"/>
      <c r="AE3" s="71"/>
      <c r="AF3" s="71"/>
      <c r="AG3" s="71"/>
    </row>
    <row r="4" spans="1:33" s="1" customFormat="1" ht="19.5" customHeight="1" x14ac:dyDescent="0.2">
      <c r="A4" s="163"/>
      <c r="B4" s="33"/>
      <c r="C4" s="33"/>
      <c r="D4" s="33"/>
      <c r="E4" s="33"/>
      <c r="F4" s="33"/>
      <c r="G4" s="33"/>
      <c r="H4" s="274"/>
      <c r="I4" s="274"/>
      <c r="J4" s="274"/>
      <c r="K4" s="274"/>
      <c r="L4" s="274"/>
      <c r="M4" s="274"/>
      <c r="N4" s="274"/>
      <c r="O4" s="274"/>
      <c r="P4" s="274"/>
      <c r="Q4" s="274"/>
      <c r="R4" s="274"/>
      <c r="S4" s="274"/>
      <c r="T4" s="274"/>
      <c r="U4" s="274"/>
      <c r="V4" s="273"/>
      <c r="W4" s="143"/>
      <c r="X4" s="143"/>
      <c r="Y4" s="69"/>
      <c r="Z4" s="70"/>
      <c r="AA4" s="32" t="s">
        <v>56</v>
      </c>
      <c r="AB4" s="168" t="s">
        <v>81</v>
      </c>
      <c r="AD4" s="71"/>
      <c r="AE4" s="71"/>
      <c r="AF4" s="71"/>
      <c r="AG4" s="71"/>
    </row>
    <row r="5" spans="1:33" s="1" customFormat="1" ht="50.25" customHeight="1" x14ac:dyDescent="0.2">
      <c r="A5" s="285" t="s">
        <v>186</v>
      </c>
      <c r="B5" s="286"/>
      <c r="C5" s="286"/>
      <c r="D5" s="286"/>
      <c r="E5" s="286"/>
      <c r="F5" s="287"/>
      <c r="G5" s="132" t="s">
        <v>180</v>
      </c>
      <c r="H5" s="131" t="s">
        <v>401</v>
      </c>
      <c r="I5" s="283" t="s">
        <v>182</v>
      </c>
      <c r="J5" s="284"/>
      <c r="K5" s="284"/>
      <c r="L5" s="284"/>
      <c r="M5" s="284"/>
      <c r="N5" s="284"/>
      <c r="O5" s="284"/>
      <c r="P5" s="284"/>
      <c r="Q5" s="284"/>
      <c r="R5" s="284"/>
      <c r="S5" s="251" t="s">
        <v>414</v>
      </c>
      <c r="T5" s="252"/>
      <c r="U5" s="253"/>
      <c r="V5" s="153"/>
      <c r="W5" s="154"/>
      <c r="X5" s="154"/>
      <c r="Y5" s="154"/>
      <c r="Z5" s="154"/>
      <c r="AA5" s="82" t="s">
        <v>51</v>
      </c>
      <c r="AB5" s="203">
        <v>43522</v>
      </c>
      <c r="AD5" s="71"/>
      <c r="AE5" s="71"/>
      <c r="AF5" s="71"/>
      <c r="AG5" s="71"/>
    </row>
    <row r="6" spans="1:33" s="1" customFormat="1" ht="66" customHeight="1" x14ac:dyDescent="0.2">
      <c r="A6" s="262" t="s">
        <v>274</v>
      </c>
      <c r="B6" s="263"/>
      <c r="C6" s="263"/>
      <c r="D6" s="263"/>
      <c r="E6" s="263"/>
      <c r="F6" s="263"/>
      <c r="G6" s="263"/>
      <c r="H6" s="278" t="str">
        <f>IF(I5=F1048448,G1048448,IF(I5=F1048449,G1048449,IF(I5=F1048450,G1048450,IF(I5=F1048451,G1048451,IF(I5=F1048452,G1048452,IF(I5=F1048453,G1048453,IF(I5=F1048454,G1048454,IF(I5=F1048455,G1048455,IF(I5=F1048456,G1048456,IF(I5=F1048457,G1048457,IF(I5=F1048460,G1048460,IF(I5=F1048461,G1048461,IF(I5=F1048462,G1048462,IF(I5=F1048463,G1048463,IF(I5=F1048464,G1048464,IF(I5=F1048465,G1048465,IF(I5=I5=F1048466,G1048466," ")))))))))))))))))</f>
        <v>Transformar y fortalecer las funciones de investigación, docencia, extensión y proyección social para su articulación en un ambiente multicultural y globalizado, con excelencia académica.</v>
      </c>
      <c r="I6" s="278"/>
      <c r="J6" s="278"/>
      <c r="K6" s="278"/>
      <c r="L6" s="278"/>
      <c r="M6" s="278"/>
      <c r="N6" s="278"/>
      <c r="O6" s="278"/>
      <c r="P6" s="278"/>
      <c r="Q6" s="278"/>
      <c r="R6" s="278"/>
      <c r="S6" s="278"/>
      <c r="T6" s="278"/>
      <c r="U6" s="278"/>
      <c r="V6" s="278"/>
      <c r="W6" s="278"/>
      <c r="X6" s="278"/>
      <c r="Y6" s="278"/>
      <c r="Z6" s="278"/>
      <c r="AA6" s="278"/>
      <c r="AB6" s="279"/>
      <c r="AC6" s="156"/>
      <c r="AD6" s="71"/>
      <c r="AE6" s="71"/>
      <c r="AF6" s="71"/>
      <c r="AG6" s="71"/>
    </row>
    <row r="7" spans="1:33" s="1" customFormat="1" ht="34.5" customHeight="1" x14ac:dyDescent="0.2">
      <c r="A7" s="271" t="s">
        <v>52</v>
      </c>
      <c r="B7" s="253" t="s">
        <v>70</v>
      </c>
      <c r="C7" s="253"/>
      <c r="D7" s="253"/>
      <c r="E7" s="253"/>
      <c r="F7" s="250"/>
      <c r="G7" s="250"/>
      <c r="H7" s="250"/>
      <c r="I7" s="250"/>
      <c r="J7" s="251" t="s">
        <v>71</v>
      </c>
      <c r="K7" s="252"/>
      <c r="L7" s="252"/>
      <c r="M7" s="252"/>
      <c r="N7" s="253"/>
      <c r="O7" s="251" t="s">
        <v>64</v>
      </c>
      <c r="P7" s="252"/>
      <c r="Q7" s="252"/>
      <c r="R7" s="252"/>
      <c r="S7" s="252"/>
      <c r="T7" s="252"/>
      <c r="U7" s="253"/>
      <c r="V7" s="249" t="s">
        <v>65</v>
      </c>
      <c r="W7" s="251" t="s">
        <v>30</v>
      </c>
      <c r="X7" s="253"/>
      <c r="Y7" s="288" t="s">
        <v>72</v>
      </c>
      <c r="Z7" s="289"/>
      <c r="AA7" s="289"/>
      <c r="AB7" s="290"/>
      <c r="AC7" s="157"/>
      <c r="AD7" s="71"/>
      <c r="AE7" s="71"/>
      <c r="AF7" s="71"/>
      <c r="AG7" s="71"/>
    </row>
    <row r="8" spans="1:33" s="2" customFormat="1" ht="44.25" customHeight="1" x14ac:dyDescent="0.2">
      <c r="A8" s="271"/>
      <c r="B8" s="145" t="s">
        <v>402</v>
      </c>
      <c r="C8" s="144" t="s">
        <v>408</v>
      </c>
      <c r="D8" s="144" t="s">
        <v>405</v>
      </c>
      <c r="E8" s="25" t="s">
        <v>28</v>
      </c>
      <c r="F8" s="144" t="s">
        <v>63</v>
      </c>
      <c r="G8" s="144" t="s">
        <v>4</v>
      </c>
      <c r="H8" s="144" t="s">
        <v>0</v>
      </c>
      <c r="I8" s="25" t="s">
        <v>29</v>
      </c>
      <c r="J8" s="25" t="s">
        <v>5</v>
      </c>
      <c r="K8" s="25"/>
      <c r="L8" s="25" t="s">
        <v>6</v>
      </c>
      <c r="M8" s="25"/>
      <c r="N8" s="25" t="s">
        <v>50</v>
      </c>
      <c r="O8" s="255" t="s">
        <v>7</v>
      </c>
      <c r="P8" s="256"/>
      <c r="Q8" s="257"/>
      <c r="R8" s="26" t="s">
        <v>80</v>
      </c>
      <c r="S8" s="26" t="s">
        <v>15</v>
      </c>
      <c r="T8" s="26" t="s">
        <v>16</v>
      </c>
      <c r="U8" s="27" t="s">
        <v>61</v>
      </c>
      <c r="V8" s="250"/>
      <c r="W8" s="74" t="s">
        <v>418</v>
      </c>
      <c r="X8" s="144" t="s">
        <v>419</v>
      </c>
      <c r="Y8" s="72" t="s">
        <v>60</v>
      </c>
      <c r="Z8" s="72" t="s">
        <v>62</v>
      </c>
      <c r="AA8" s="73" t="s">
        <v>410</v>
      </c>
      <c r="AB8" s="74" t="s">
        <v>411</v>
      </c>
      <c r="AC8" s="155"/>
      <c r="AD8" s="75"/>
      <c r="AE8" s="75"/>
      <c r="AF8" s="75"/>
      <c r="AG8" s="75"/>
    </row>
    <row r="9" spans="1:33" s="2" customFormat="1" ht="99.75" customHeight="1" x14ac:dyDescent="0.2">
      <c r="A9" s="264">
        <v>1</v>
      </c>
      <c r="B9" s="280" t="s">
        <v>230</v>
      </c>
      <c r="C9" s="208" t="s">
        <v>406</v>
      </c>
      <c r="D9" s="208" t="s">
        <v>31</v>
      </c>
      <c r="E9" s="134" t="s">
        <v>451</v>
      </c>
      <c r="F9" s="266" t="s">
        <v>123</v>
      </c>
      <c r="G9" s="245" t="s">
        <v>452</v>
      </c>
      <c r="H9" s="275" t="s">
        <v>453</v>
      </c>
      <c r="I9" s="266" t="s">
        <v>454</v>
      </c>
      <c r="J9" s="245" t="s">
        <v>178</v>
      </c>
      <c r="K9" s="245">
        <f>IF(J9="ALTA",5,IF(J9="MEDIO ALTA",4,IF(J9="MEDIA",3,IF(J9="MEDIO BAJA",2,IF(J9="BAJA",1,0)))))</f>
        <v>2</v>
      </c>
      <c r="L9" s="245" t="s">
        <v>167</v>
      </c>
      <c r="M9" s="245">
        <f>IF(L9="ALTO", 5, IF(L9="MEDIO ALTO", 4, IF(L9="MEDIO", 3, IF(L9="MEDIO BAJO",2,1))))</f>
        <v>3</v>
      </c>
      <c r="N9" s="254">
        <f>K9*M9</f>
        <v>6</v>
      </c>
      <c r="O9" s="218" t="s">
        <v>422</v>
      </c>
      <c r="P9" s="54">
        <f>IF(O9="Documentados Aplicados y Efectivos",1,IF(O9="No existen",5,IF(O9="No aplicados",4,IF(O9="Aplicados - No Efectivos",3,IF(O9="Aplicados efectivos y No Documentados",2,0)))))</f>
        <v>3</v>
      </c>
      <c r="Q9" s="247">
        <f>ROUND(AVERAGEIF(P9:P11,"&gt;0"),0)</f>
        <v>2</v>
      </c>
      <c r="R9" s="205" t="s">
        <v>461</v>
      </c>
      <c r="S9" s="205" t="s">
        <v>462</v>
      </c>
      <c r="T9" s="205" t="s">
        <v>463</v>
      </c>
      <c r="U9" s="258">
        <f>IF(N9=0,0,ROUND((N9*Q9),0))</f>
        <v>12</v>
      </c>
      <c r="V9" s="236" t="str">
        <f>IF(U9&gt;=19,"GRAVE", IF(U9&lt;=3, "LEVE", "MODERADO"))</f>
        <v>MODERADO</v>
      </c>
      <c r="W9" s="239" t="s">
        <v>469</v>
      </c>
      <c r="X9" s="242">
        <v>0</v>
      </c>
      <c r="Y9" s="76" t="s">
        <v>93</v>
      </c>
      <c r="Z9" s="29" t="s">
        <v>470</v>
      </c>
      <c r="AA9" s="219">
        <v>43799</v>
      </c>
      <c r="AB9" s="220"/>
      <c r="AC9" s="228"/>
      <c r="AD9" s="75"/>
      <c r="AE9" s="75"/>
      <c r="AF9" s="75"/>
      <c r="AG9" s="75"/>
    </row>
    <row r="10" spans="1:33" s="2" customFormat="1" ht="87" customHeight="1" x14ac:dyDescent="0.2">
      <c r="A10" s="265"/>
      <c r="B10" s="281"/>
      <c r="C10" s="208" t="s">
        <v>407</v>
      </c>
      <c r="D10" s="208" t="s">
        <v>39</v>
      </c>
      <c r="E10" s="134" t="s">
        <v>455</v>
      </c>
      <c r="F10" s="267"/>
      <c r="G10" s="269"/>
      <c r="H10" s="276"/>
      <c r="I10" s="267"/>
      <c r="J10" s="243"/>
      <c r="K10" s="243"/>
      <c r="L10" s="243"/>
      <c r="M10" s="243"/>
      <c r="N10" s="230"/>
      <c r="O10" s="218" t="s">
        <v>422</v>
      </c>
      <c r="P10" s="54">
        <f t="shared" ref="P10:P14" si="0">IF(O10="Documentados Aplicados y Efectivos",1,IF(O10="No existen",5,IF(O10="No aplicados",4,IF(O10="Aplicados - No Efectivos",3,IF(O10="Aplicados efectivos y No Documentados",2,0)))))</f>
        <v>3</v>
      </c>
      <c r="Q10" s="234"/>
      <c r="R10" s="205" t="s">
        <v>464</v>
      </c>
      <c r="S10" s="205" t="s">
        <v>462</v>
      </c>
      <c r="T10" s="205" t="s">
        <v>463</v>
      </c>
      <c r="U10" s="229"/>
      <c r="V10" s="237"/>
      <c r="W10" s="240"/>
      <c r="X10" s="240"/>
      <c r="Y10" s="76" t="s">
        <v>93</v>
      </c>
      <c r="Z10" s="29" t="s">
        <v>471</v>
      </c>
      <c r="AA10" s="219">
        <v>43799</v>
      </c>
      <c r="AB10" s="220"/>
      <c r="AC10" s="228"/>
      <c r="AD10" s="75"/>
      <c r="AE10" s="75"/>
      <c r="AF10" s="75"/>
      <c r="AG10" s="75"/>
    </row>
    <row r="11" spans="1:33" s="2" customFormat="1" ht="91.5" customHeight="1" x14ac:dyDescent="0.2">
      <c r="A11" s="265"/>
      <c r="B11" s="282"/>
      <c r="C11" s="208"/>
      <c r="D11" s="208"/>
      <c r="E11" s="134"/>
      <c r="F11" s="268"/>
      <c r="G11" s="270"/>
      <c r="H11" s="277"/>
      <c r="I11" s="268"/>
      <c r="J11" s="244"/>
      <c r="K11" s="244"/>
      <c r="L11" s="243"/>
      <c r="M11" s="244"/>
      <c r="N11" s="230"/>
      <c r="O11" s="218" t="s">
        <v>421</v>
      </c>
      <c r="P11" s="54">
        <f t="shared" si="0"/>
        <v>1</v>
      </c>
      <c r="Q11" s="235"/>
      <c r="R11" s="205" t="s">
        <v>465</v>
      </c>
      <c r="S11" s="205" t="s">
        <v>466</v>
      </c>
      <c r="T11" s="205" t="s">
        <v>467</v>
      </c>
      <c r="U11" s="229"/>
      <c r="V11" s="237"/>
      <c r="W11" s="261"/>
      <c r="X11" s="261"/>
      <c r="Y11" s="76" t="s">
        <v>95</v>
      </c>
      <c r="Z11" s="29" t="s">
        <v>472</v>
      </c>
      <c r="AA11" s="219">
        <v>43799</v>
      </c>
      <c r="AB11" s="200" t="s">
        <v>473</v>
      </c>
      <c r="AC11" s="228"/>
      <c r="AD11" s="75"/>
      <c r="AE11" s="75"/>
      <c r="AF11" s="75"/>
      <c r="AG11" s="75"/>
    </row>
    <row r="12" spans="1:33" s="2" customFormat="1" ht="64.5" customHeight="1" x14ac:dyDescent="0.2">
      <c r="A12" s="292">
        <v>2</v>
      </c>
      <c r="B12" s="280" t="s">
        <v>230</v>
      </c>
      <c r="C12" s="208" t="s">
        <v>406</v>
      </c>
      <c r="D12" s="208" t="s">
        <v>31</v>
      </c>
      <c r="E12" s="134" t="s">
        <v>456</v>
      </c>
      <c r="F12" s="266" t="s">
        <v>170</v>
      </c>
      <c r="G12" s="245" t="s">
        <v>457</v>
      </c>
      <c r="H12" s="275" t="s">
        <v>458</v>
      </c>
      <c r="I12" s="266" t="s">
        <v>459</v>
      </c>
      <c r="J12" s="245" t="s">
        <v>146</v>
      </c>
      <c r="K12" s="245">
        <f t="shared" ref="K12" si="1">IF(J12="ALTA",5,IF(J12="MEDIO ALTA",4,IF(J12="MEDIA",3,IF(J12="MEDIO BAJA",2,IF(J12="BAJA",1,0)))))</f>
        <v>1</v>
      </c>
      <c r="L12" s="245" t="s">
        <v>167</v>
      </c>
      <c r="M12" s="245">
        <f t="shared" ref="M12" si="2">IF(L12="ALTO", 5, IF(L12="MEDIO ALTO", 4, IF(L12="MEDIO", 3, IF(L12="MEDIO BAJO",2,1))))</f>
        <v>3</v>
      </c>
      <c r="N12" s="254">
        <f t="shared" ref="N12" si="3">K12*M12</f>
        <v>3</v>
      </c>
      <c r="O12" s="218" t="s">
        <v>421</v>
      </c>
      <c r="P12" s="54">
        <f t="shared" si="0"/>
        <v>1</v>
      </c>
      <c r="Q12" s="247">
        <f t="shared" ref="Q12" si="4">ROUND(AVERAGEIF(P12:P14,"&gt;0"),0)</f>
        <v>1</v>
      </c>
      <c r="R12" s="205" t="s">
        <v>468</v>
      </c>
      <c r="S12" s="205" t="s">
        <v>466</v>
      </c>
      <c r="T12" s="205" t="s">
        <v>463</v>
      </c>
      <c r="U12" s="258">
        <f t="shared" ref="U12" si="5">IF(N12=0,0,ROUND((N12*Q12),0))</f>
        <v>3</v>
      </c>
      <c r="V12" s="236" t="str">
        <f t="shared" ref="V12" si="6">IF(U12&gt;=19,"GRAVE", IF(U12&lt;=3, "LEVE", "MODERADO"))</f>
        <v>LEVE</v>
      </c>
      <c r="W12" s="239" t="s">
        <v>474</v>
      </c>
      <c r="X12" s="242">
        <v>0</v>
      </c>
      <c r="Y12" s="76" t="s">
        <v>92</v>
      </c>
      <c r="Z12" s="221"/>
      <c r="AA12" s="172"/>
      <c r="AB12" s="220"/>
      <c r="AC12" s="228"/>
      <c r="AD12" s="75"/>
      <c r="AE12" s="75"/>
      <c r="AF12" s="75"/>
      <c r="AG12" s="75"/>
    </row>
    <row r="13" spans="1:33" s="2" customFormat="1" ht="64.5" customHeight="1" x14ac:dyDescent="0.2">
      <c r="A13" s="292"/>
      <c r="B13" s="281"/>
      <c r="C13" s="208" t="s">
        <v>406</v>
      </c>
      <c r="D13" s="208" t="s">
        <v>31</v>
      </c>
      <c r="E13" s="134" t="s">
        <v>460</v>
      </c>
      <c r="F13" s="267"/>
      <c r="G13" s="269"/>
      <c r="H13" s="276"/>
      <c r="I13" s="267"/>
      <c r="J13" s="243"/>
      <c r="K13" s="243"/>
      <c r="L13" s="243"/>
      <c r="M13" s="243"/>
      <c r="N13" s="230"/>
      <c r="O13" s="218"/>
      <c r="P13" s="54">
        <f t="shared" si="0"/>
        <v>0</v>
      </c>
      <c r="Q13" s="234"/>
      <c r="R13" s="205"/>
      <c r="S13" s="205"/>
      <c r="T13" s="205"/>
      <c r="U13" s="229"/>
      <c r="V13" s="237"/>
      <c r="W13" s="240"/>
      <c r="X13" s="240"/>
      <c r="Y13" s="76"/>
      <c r="Z13" s="221"/>
      <c r="AA13" s="78"/>
      <c r="AB13" s="220"/>
      <c r="AC13" s="228"/>
      <c r="AD13" s="75"/>
      <c r="AE13" s="75"/>
      <c r="AF13" s="75"/>
      <c r="AG13" s="75"/>
    </row>
    <row r="14" spans="1:33" s="2" customFormat="1" ht="64.5" customHeight="1" thickBot="1" x14ac:dyDescent="0.25">
      <c r="A14" s="296"/>
      <c r="B14" s="300"/>
      <c r="C14" s="217"/>
      <c r="D14" s="217"/>
      <c r="E14" s="137"/>
      <c r="F14" s="297"/>
      <c r="G14" s="301"/>
      <c r="H14" s="293"/>
      <c r="I14" s="297"/>
      <c r="J14" s="246"/>
      <c r="K14" s="246"/>
      <c r="L14" s="246"/>
      <c r="M14" s="246"/>
      <c r="N14" s="260"/>
      <c r="O14" s="137"/>
      <c r="P14" s="55">
        <f t="shared" si="0"/>
        <v>0</v>
      </c>
      <c r="Q14" s="248"/>
      <c r="R14" s="173"/>
      <c r="S14" s="173"/>
      <c r="T14" s="173"/>
      <c r="U14" s="259"/>
      <c r="V14" s="238"/>
      <c r="W14" s="241"/>
      <c r="X14" s="241"/>
      <c r="Y14" s="79"/>
      <c r="Z14" s="222"/>
      <c r="AA14" s="80"/>
      <c r="AB14" s="223"/>
      <c r="AC14" s="228"/>
      <c r="AD14" s="75"/>
      <c r="AE14" s="75"/>
      <c r="AF14" s="75"/>
      <c r="AG14" s="75"/>
    </row>
    <row r="15" spans="1:33" s="2" customFormat="1" ht="121.5" hidden="1" customHeight="1" x14ac:dyDescent="0.2">
      <c r="A15" s="291">
        <v>3</v>
      </c>
      <c r="B15" s="281"/>
      <c r="C15" s="204"/>
      <c r="D15" s="204"/>
      <c r="E15" s="209"/>
      <c r="F15" s="267"/>
      <c r="G15" s="294"/>
      <c r="H15" s="276"/>
      <c r="I15" s="267"/>
      <c r="J15" s="243"/>
      <c r="K15" s="243">
        <f t="shared" ref="K15" si="7">IF(J15="ALTA",5,IF(J15="MEDIO ALTA",4,IF(J15="MEDIA",3,IF(J15="MEDIO BAJA",2,IF(J15="BAJA",1,0)))))</f>
        <v>0</v>
      </c>
      <c r="L15" s="243"/>
      <c r="M15" s="243">
        <f t="shared" ref="M15" si="8">IF(L15="ALTO", 5, IF(L15="MEDIO ALTO", 4, IF(L15="MEDIO", 3, IF(L15="MEDIO BAJO",2,1))))</f>
        <v>1</v>
      </c>
      <c r="N15" s="230">
        <f t="shared" ref="N15" si="9">K15*M15</f>
        <v>0</v>
      </c>
      <c r="O15" s="210" t="s">
        <v>421</v>
      </c>
      <c r="P15" s="211">
        <f t="shared" ref="P15:P20" si="10">IF(O15="Documentados Aplicados y Efectivos",1,IF(O15="No existen",5,IF(O15="No aplicados",4,IF(O15="Aplicados - No Efectivos",3,IF(O15="Aplicados efectivos y No Documentados",2,0)))))</f>
        <v>1</v>
      </c>
      <c r="Q15" s="234">
        <f t="shared" ref="Q15" si="11">ROUND(AVERAGEIF(P15:P17,"&gt;0"),0)</f>
        <v>1</v>
      </c>
      <c r="R15" s="212"/>
      <c r="S15" s="212"/>
      <c r="T15" s="212"/>
      <c r="U15" s="229">
        <f t="shared" ref="U15" si="12">IF(N15=0,0,ROUND((N15*Q15),0))</f>
        <v>0</v>
      </c>
      <c r="V15" s="237" t="str">
        <f t="shared" ref="V15" si="13">IF(U15&gt;=19,"GRAVE", IF(U15&lt;=3, "LEVE", "MODERADO"))</f>
        <v>LEVE</v>
      </c>
      <c r="W15" s="231"/>
      <c r="X15" s="233"/>
      <c r="Y15" s="213"/>
      <c r="Z15" s="214"/>
      <c r="AA15" s="215"/>
      <c r="AB15" s="216"/>
      <c r="AC15" s="228"/>
      <c r="AD15" s="75"/>
      <c r="AE15" s="75"/>
      <c r="AF15" s="75"/>
      <c r="AG15" s="75"/>
    </row>
    <row r="16" spans="1:33" s="2" customFormat="1" ht="72" hidden="1" customHeight="1" x14ac:dyDescent="0.2">
      <c r="A16" s="292"/>
      <c r="B16" s="281"/>
      <c r="C16" s="199"/>
      <c r="D16" s="199"/>
      <c r="E16" s="198"/>
      <c r="F16" s="267"/>
      <c r="G16" s="294"/>
      <c r="H16" s="276"/>
      <c r="I16" s="267"/>
      <c r="J16" s="243"/>
      <c r="K16" s="243"/>
      <c r="L16" s="243"/>
      <c r="M16" s="243"/>
      <c r="N16" s="230"/>
      <c r="O16" s="28"/>
      <c r="P16" s="54">
        <f t="shared" si="10"/>
        <v>0</v>
      </c>
      <c r="Q16" s="234"/>
      <c r="R16" s="29"/>
      <c r="S16" s="29"/>
      <c r="T16" s="29"/>
      <c r="U16" s="229"/>
      <c r="V16" s="237"/>
      <c r="W16" s="231"/>
      <c r="X16" s="231"/>
      <c r="Y16" s="76"/>
      <c r="Z16" s="78"/>
      <c r="AA16" s="172"/>
      <c r="AB16" s="141"/>
      <c r="AC16" s="228"/>
      <c r="AD16" s="75"/>
      <c r="AE16" s="75"/>
      <c r="AF16" s="75"/>
      <c r="AG16" s="75"/>
    </row>
    <row r="17" spans="1:33" s="2" customFormat="1" ht="65.25" hidden="1" customHeight="1" x14ac:dyDescent="0.2">
      <c r="A17" s="292"/>
      <c r="B17" s="282"/>
      <c r="C17" s="199"/>
      <c r="D17" s="199"/>
      <c r="E17" s="198"/>
      <c r="F17" s="268"/>
      <c r="G17" s="295"/>
      <c r="H17" s="277"/>
      <c r="I17" s="268"/>
      <c r="J17" s="244"/>
      <c r="K17" s="244"/>
      <c r="L17" s="243"/>
      <c r="M17" s="244"/>
      <c r="N17" s="230"/>
      <c r="O17" s="28"/>
      <c r="P17" s="54">
        <f t="shared" si="10"/>
        <v>0</v>
      </c>
      <c r="Q17" s="235"/>
      <c r="R17" s="29"/>
      <c r="S17" s="29"/>
      <c r="T17" s="29"/>
      <c r="U17" s="229"/>
      <c r="V17" s="237"/>
      <c r="W17" s="232"/>
      <c r="X17" s="232"/>
      <c r="Y17" s="76"/>
      <c r="Z17" s="78"/>
      <c r="AA17" s="78"/>
      <c r="AB17" s="141"/>
      <c r="AC17" s="228"/>
      <c r="AD17" s="75"/>
      <c r="AE17" s="75"/>
      <c r="AF17" s="75"/>
      <c r="AG17" s="75"/>
    </row>
    <row r="18" spans="1:33" ht="63.75" hidden="1" customHeight="1" x14ac:dyDescent="0.2">
      <c r="A18" s="292">
        <v>12</v>
      </c>
      <c r="B18" s="280"/>
      <c r="C18" s="199"/>
      <c r="D18" s="199"/>
      <c r="E18" s="134"/>
      <c r="F18" s="266"/>
      <c r="G18" s="298"/>
      <c r="H18" s="299"/>
      <c r="I18" s="299"/>
      <c r="J18" s="245"/>
      <c r="K18" s="245"/>
      <c r="L18" s="245"/>
      <c r="M18" s="245">
        <f t="shared" ref="M18" si="14">IF(L18="ALTO", 5, IF(L18="MEDIO ALTO", 4, IF(L18="MEDIO", 3, IF(L18="MEDIO BAJO",2,1))))</f>
        <v>1</v>
      </c>
      <c r="N18" s="254">
        <f t="shared" ref="N18" si="15">K18*M18</f>
        <v>0</v>
      </c>
      <c r="O18" s="28" t="s">
        <v>421</v>
      </c>
      <c r="P18" s="54">
        <f t="shared" si="10"/>
        <v>1</v>
      </c>
      <c r="Q18" s="247">
        <f t="shared" ref="Q18" si="16">ROUND(AVERAGEIF(P18:P20,"&gt;0"),0)</f>
        <v>1</v>
      </c>
      <c r="R18" s="29"/>
      <c r="S18" s="29"/>
      <c r="T18" s="29"/>
      <c r="U18" s="258">
        <f t="shared" ref="U18" si="17">IF(N18=0,0,ROUND((N18*Q18),0))</f>
        <v>0</v>
      </c>
      <c r="V18" s="236" t="str">
        <f t="shared" ref="V18" si="18">IF(U18&gt;=19,"GRAVE", IF(U18&lt;=3, "LEVE", "MODERADO"))</f>
        <v>LEVE</v>
      </c>
      <c r="W18" s="302"/>
      <c r="X18" s="303"/>
      <c r="Y18" s="76"/>
      <c r="Z18" s="77"/>
      <c r="AA18" s="171"/>
      <c r="AB18" s="141"/>
    </row>
    <row r="19" spans="1:33" ht="63.75" hidden="1" customHeight="1" x14ac:dyDescent="0.2">
      <c r="A19" s="292"/>
      <c r="B19" s="281"/>
      <c r="C19" s="199"/>
      <c r="D19" s="199"/>
      <c r="E19" s="134"/>
      <c r="F19" s="267"/>
      <c r="G19" s="298"/>
      <c r="H19" s="299"/>
      <c r="I19" s="299"/>
      <c r="J19" s="243"/>
      <c r="K19" s="243"/>
      <c r="L19" s="243"/>
      <c r="M19" s="243"/>
      <c r="N19" s="230"/>
      <c r="O19" s="28"/>
      <c r="P19" s="54">
        <f t="shared" si="10"/>
        <v>0</v>
      </c>
      <c r="Q19" s="234"/>
      <c r="R19" s="29"/>
      <c r="S19" s="29"/>
      <c r="T19" s="29"/>
      <c r="U19" s="229"/>
      <c r="V19" s="237"/>
      <c r="W19" s="231"/>
      <c r="X19" s="231"/>
      <c r="Y19" s="76"/>
      <c r="Z19" s="77"/>
      <c r="AA19" s="171"/>
      <c r="AB19" s="141"/>
    </row>
    <row r="20" spans="1:33" ht="63.75" hidden="1" customHeight="1" thickBot="1" x14ac:dyDescent="0.25">
      <c r="A20" s="296"/>
      <c r="B20" s="282"/>
      <c r="C20" s="136"/>
      <c r="D20" s="136"/>
      <c r="E20" s="134"/>
      <c r="F20" s="297"/>
      <c r="G20" s="298"/>
      <c r="H20" s="299"/>
      <c r="I20" s="299"/>
      <c r="J20" s="244"/>
      <c r="K20" s="244"/>
      <c r="L20" s="243"/>
      <c r="M20" s="244"/>
      <c r="N20" s="230"/>
      <c r="O20" s="30"/>
      <c r="P20" s="55">
        <f t="shared" si="10"/>
        <v>0</v>
      </c>
      <c r="Q20" s="248"/>
      <c r="R20" s="29"/>
      <c r="S20" s="31"/>
      <c r="T20" s="31"/>
      <c r="U20" s="229"/>
      <c r="V20" s="237"/>
      <c r="W20" s="232"/>
      <c r="X20" s="232"/>
      <c r="Y20" s="76"/>
      <c r="Z20" s="77"/>
      <c r="AA20" s="171"/>
      <c r="AB20" s="142"/>
    </row>
    <row r="1048423" spans="21:33" ht="18" x14ac:dyDescent="0.2">
      <c r="V1048423" s="60" t="s">
        <v>189</v>
      </c>
      <c r="W1048423" s="60"/>
      <c r="X1048423" s="60"/>
      <c r="Y1048423" s="75" t="s">
        <v>194</v>
      </c>
      <c r="Z1048423" s="75" t="s">
        <v>199</v>
      </c>
      <c r="AA1048423" s="75"/>
      <c r="AF1048423" s="3"/>
      <c r="AG1048423" s="3"/>
    </row>
    <row r="1048424" spans="21:33" ht="18" x14ac:dyDescent="0.2">
      <c r="U1048424" s="81" t="s">
        <v>206</v>
      </c>
      <c r="V1048424" s="61" t="s">
        <v>190</v>
      </c>
      <c r="W1048424" s="61"/>
      <c r="X1048424" s="61"/>
      <c r="Y1048424" s="81" t="str">
        <f>V1048432</f>
        <v>VICERRECTORÍA_ACADÉMICA</v>
      </c>
      <c r="Z1048424" s="81" t="str">
        <f>V1048434</f>
        <v>VICERRECTORÍA_INVESTIGACIÓN_INNOVACIÓN_EXTENSIÓN</v>
      </c>
      <c r="AF1048424" s="3"/>
      <c r="AG1048424" s="3"/>
    </row>
    <row r="1048425" spans="21:33" ht="22.5" x14ac:dyDescent="0.2">
      <c r="U1048425" s="81" t="s">
        <v>207</v>
      </c>
      <c r="V1048425" s="61" t="s">
        <v>229</v>
      </c>
      <c r="W1048425" s="61"/>
      <c r="X1048425" s="61"/>
      <c r="Y1048425" s="75" t="s">
        <v>196</v>
      </c>
      <c r="Z1048425" s="75" t="s">
        <v>197</v>
      </c>
      <c r="AA1048425" s="75"/>
      <c r="AB1048425" s="75"/>
      <c r="AG1048425" s="3"/>
    </row>
    <row r="1048426" spans="21:33" ht="18" x14ac:dyDescent="0.2">
      <c r="U1048426" s="81" t="s">
        <v>208</v>
      </c>
      <c r="V1048426" s="61" t="s">
        <v>191</v>
      </c>
      <c r="W1048426" s="61"/>
      <c r="X1048426" s="61"/>
      <c r="Y1048426" s="81" t="s">
        <v>249</v>
      </c>
      <c r="Z1048426" s="81" t="str">
        <f>V1048428</f>
        <v>PLANEACIÓN</v>
      </c>
      <c r="AG1048426" s="3"/>
    </row>
    <row r="1048427" spans="21:33" ht="18" x14ac:dyDescent="0.2">
      <c r="U1048427" s="81" t="s">
        <v>209</v>
      </c>
      <c r="V1048427" s="61" t="s">
        <v>193</v>
      </c>
      <c r="W1048427" s="61"/>
      <c r="X1048427" s="61"/>
    </row>
    <row r="1048428" spans="21:33" ht="18" x14ac:dyDescent="0.2">
      <c r="U1048428" s="81" t="s">
        <v>377</v>
      </c>
      <c r="V1048428" s="61" t="s">
        <v>192</v>
      </c>
      <c r="W1048428" s="61"/>
      <c r="X1048428" s="61"/>
    </row>
    <row r="1048429" spans="21:33" ht="27" x14ac:dyDescent="0.2">
      <c r="U1048429" s="81" t="s">
        <v>380</v>
      </c>
      <c r="V1048429" s="61" t="s">
        <v>230</v>
      </c>
      <c r="W1048429" s="61"/>
      <c r="X1048429" s="61"/>
    </row>
    <row r="1048430" spans="21:33" ht="18" x14ac:dyDescent="0.2">
      <c r="U1048430" s="81" t="s">
        <v>211</v>
      </c>
      <c r="V1048430" s="61" t="s">
        <v>231</v>
      </c>
      <c r="W1048430" s="61"/>
      <c r="X1048430" s="61"/>
    </row>
    <row r="1048431" spans="21:33" ht="27" x14ac:dyDescent="0.2">
      <c r="U1048431" s="81" t="s">
        <v>210</v>
      </c>
      <c r="V1048431" s="61" t="s">
        <v>232</v>
      </c>
      <c r="W1048431" s="61"/>
      <c r="X1048431" s="61"/>
      <c r="Y1048431" s="75" t="s">
        <v>200</v>
      </c>
      <c r="Z1048431" s="75" t="s">
        <v>181</v>
      </c>
      <c r="AA1048431" s="75"/>
      <c r="AB1048431" s="75" t="s">
        <v>201</v>
      </c>
      <c r="AC1048431" s="75" t="s">
        <v>205</v>
      </c>
      <c r="AD1048431" s="75" t="s">
        <v>182</v>
      </c>
      <c r="AE1048431" s="75" t="s">
        <v>198</v>
      </c>
      <c r="AF1048431" s="75" t="s">
        <v>195</v>
      </c>
      <c r="AG1048431" s="75" t="s">
        <v>183</v>
      </c>
    </row>
    <row r="1048432" spans="21:33" ht="36" x14ac:dyDescent="0.2">
      <c r="U1048432" s="81" t="s">
        <v>381</v>
      </c>
      <c r="V1048432" s="61" t="s">
        <v>233</v>
      </c>
      <c r="W1048432" s="61"/>
      <c r="X1048432" s="61"/>
      <c r="Y1048432" s="81" t="str">
        <f>V1048424</f>
        <v>RECTORÍA</v>
      </c>
      <c r="Z1048432" s="81" t="str">
        <f>V1048432</f>
        <v>VICERRECTORÍA_ACADÉMICA</v>
      </c>
      <c r="AB1048432" s="81" t="str">
        <f>V1048434</f>
        <v>VICERRECTORÍA_INVESTIGACIÓN_INNOVACIÓN_EXTENSIÓN</v>
      </c>
      <c r="AC1048432" s="81" t="str">
        <f>V1048436</f>
        <v>VICERRECTORIA_ADMINISTRATIVA_FINANCIERA</v>
      </c>
      <c r="AD1048432" s="81" t="str">
        <f>V1048429</f>
        <v>RELACIONES_INTERNACIONALES</v>
      </c>
      <c r="AE1048432" s="81" t="str">
        <f>V1048424</f>
        <v>RECTORÍA</v>
      </c>
      <c r="AF1048432" s="81" t="str">
        <f>V1048436</f>
        <v>VICERRECTORIA_ADMINISTRATIVA_FINANCIERA</v>
      </c>
      <c r="AG1048432" s="81" t="str">
        <f>V1048432</f>
        <v>VICERRECTORÍA_ACADÉMICA</v>
      </c>
    </row>
    <row r="1048433" spans="1:33" ht="27" x14ac:dyDescent="0.2">
      <c r="U1048433" s="81" t="s">
        <v>212</v>
      </c>
      <c r="V1048433" s="61" t="s">
        <v>204</v>
      </c>
      <c r="W1048433" s="61"/>
      <c r="X1048433" s="61"/>
      <c r="Y1048433" s="81" t="str">
        <f>V1048427</f>
        <v>COMUNICACIONES</v>
      </c>
      <c r="Z1048433" s="81" t="str">
        <f>V1048434</f>
        <v>VICERRECTORÍA_INVESTIGACIÓN_INNOVACIÓN_EXTENSIÓN</v>
      </c>
      <c r="AB1048433" s="81" t="str">
        <f>$V$1048450</f>
        <v>FACULTAD_BELLAS_ARTES_HUMANIDADES</v>
      </c>
      <c r="AC1048433" s="81" t="str">
        <f>V1048434</f>
        <v>VICERRECTORÍA_INVESTIGACIÓN_INNOVACIÓN_EXTENSIÓN</v>
      </c>
      <c r="AD1048433" s="81" t="str">
        <f>$V$1048450</f>
        <v>FACULTAD_BELLAS_ARTES_HUMANIDADES</v>
      </c>
      <c r="AE1048433" s="81" t="str">
        <f>V1048427</f>
        <v>COMUNICACIONES</v>
      </c>
      <c r="AF1048433" s="81" t="str">
        <f>V1048432</f>
        <v>VICERRECTORÍA_ACADÉMICA</v>
      </c>
      <c r="AG1048433" s="81" t="str">
        <f>$V$1048450</f>
        <v>FACULTAD_BELLAS_ARTES_HUMANIDADES</v>
      </c>
    </row>
    <row r="1048434" spans="1:33" ht="54" x14ac:dyDescent="0.2">
      <c r="U1048434" s="81" t="s">
        <v>213</v>
      </c>
      <c r="V1048434" s="83" t="s">
        <v>256</v>
      </c>
      <c r="W1048434" s="83"/>
      <c r="X1048434" s="83"/>
      <c r="Y1048434" s="81" t="str">
        <f>V1048436</f>
        <v>VICERRECTORIA_ADMINISTRATIVA_FINANCIERA</v>
      </c>
      <c r="Z1048434" s="81" t="str">
        <f>V1048435</f>
        <v>VICERRECTORÍA_DE_RESPONSABILIDAD_SOCIAL_BIENESTAR_UNIVERSITARIO</v>
      </c>
      <c r="AB1048434" s="81" t="str">
        <f>$V$1048445</f>
        <v>FACULTAD_CIENCIAS_DE_LA_SALUD</v>
      </c>
      <c r="AC1048434" s="81" t="str">
        <f>$V$1048450</f>
        <v>FACULTAD_BELLAS_ARTES_HUMANIDADES</v>
      </c>
      <c r="AD1048434" s="81" t="str">
        <f>$V$1048445</f>
        <v>FACULTAD_CIENCIAS_DE_LA_SALUD</v>
      </c>
      <c r="AE1048434" s="81" t="str">
        <f>V1048426</f>
        <v>JURIDICA</v>
      </c>
      <c r="AF1048434" s="81" t="str">
        <f>V1048435</f>
        <v>VICERRECTORÍA_DE_RESPONSABILIDAD_SOCIAL_BIENESTAR_UNIVERSITARIO</v>
      </c>
      <c r="AG1048434" s="81" t="str">
        <f>$V$1048445</f>
        <v>FACULTAD_CIENCIAS_DE_LA_SALUD</v>
      </c>
    </row>
    <row r="1048435" spans="1:33" ht="36" x14ac:dyDescent="0.2">
      <c r="U1048435" s="81" t="s">
        <v>214</v>
      </c>
      <c r="V1048435" s="83" t="s">
        <v>255</v>
      </c>
      <c r="W1048435" s="83"/>
      <c r="X1048435" s="83"/>
      <c r="Y1048435" s="81" t="str">
        <f>V1048432</f>
        <v>VICERRECTORÍA_ACADÉMICA</v>
      </c>
      <c r="Z1048435" s="81" t="str">
        <f>V1048442</f>
        <v>ADMISIONES_REGISTRO_CONTROL_ACADÉMICO</v>
      </c>
      <c r="AB1048435" s="81" t="str">
        <f>$V$1048452</f>
        <v>FACULTAD_CIENCIAS_AMBIENTALES</v>
      </c>
      <c r="AC1048435" s="81" t="str">
        <f>$V$1048445</f>
        <v>FACULTAD_CIENCIAS_DE_LA_SALUD</v>
      </c>
      <c r="AD1048435" s="81" t="str">
        <f>$V$1048452</f>
        <v>FACULTAD_CIENCIAS_AMBIENTALES</v>
      </c>
      <c r="AE1048435" s="81" t="str">
        <f>V1048436</f>
        <v>VICERRECTORIA_ADMINISTRATIVA_FINANCIERA</v>
      </c>
      <c r="AF1048435" s="81" t="str">
        <f>V1048440</f>
        <v>GESTIÓN_DE_TALENTO_HUMANO</v>
      </c>
      <c r="AG1048435" s="81" t="str">
        <f>$V$1048452</f>
        <v>FACULTAD_CIENCIAS_AMBIENTALES</v>
      </c>
    </row>
    <row r="1048436" spans="1:33" ht="27" x14ac:dyDescent="0.2">
      <c r="U1048436" s="81" t="s">
        <v>188</v>
      </c>
      <c r="V1048436" s="61" t="s">
        <v>234</v>
      </c>
      <c r="W1048436" s="61"/>
      <c r="X1048436" s="61"/>
      <c r="Y1048436" s="81" t="str">
        <f>V1048428</f>
        <v>PLANEACIÓN</v>
      </c>
      <c r="Z1048436" s="81" t="str">
        <f>V1048444</f>
        <v>BIBLIOTECA_E_INFORMACIÓN_CIENTIFICA</v>
      </c>
      <c r="AB1048436" s="81" t="str">
        <f>$V$1048454</f>
        <v>FACULTAD_CIENCIAS_DE_LA_EDUCACIÓN</v>
      </c>
      <c r="AC1048436" s="81" t="str">
        <f>$V$1048452</f>
        <v>FACULTAD_CIENCIAS_AMBIENTALES</v>
      </c>
      <c r="AD1048436" s="81" t="str">
        <f>$V$1048454</f>
        <v>FACULTAD_CIENCIAS_DE_LA_EDUCACIÓN</v>
      </c>
      <c r="AE1048436" s="81" t="str">
        <f>V1048430</f>
        <v>SECRETARIA_GENERAL</v>
      </c>
      <c r="AF1048436" s="81" t="str">
        <f>$V$1048450</f>
        <v>FACULTAD_BELLAS_ARTES_HUMANIDADES</v>
      </c>
      <c r="AG1048436" s="81" t="str">
        <f>$V$1048454</f>
        <v>FACULTAD_CIENCIAS_DE_LA_EDUCACIÓN</v>
      </c>
    </row>
    <row r="1048437" spans="1:33" ht="27" x14ac:dyDescent="0.2">
      <c r="U1048437" s="81" t="s">
        <v>378</v>
      </c>
      <c r="V1048437" s="61" t="s">
        <v>235</v>
      </c>
      <c r="W1048437" s="61"/>
      <c r="X1048437" s="61"/>
      <c r="Y1048437" s="75" t="s">
        <v>203</v>
      </c>
      <c r="Z1048437" s="81" t="str">
        <f>V1048433</f>
        <v>UNIVIRTUAL</v>
      </c>
      <c r="AB1048437" s="81" t="str">
        <f>$V$1048449</f>
        <v>FACULTAD_TECNOLOGÍA</v>
      </c>
      <c r="AC1048437" s="81" t="str">
        <f>$V$1048454</f>
        <v>FACULTAD_CIENCIAS_DE_LA_EDUCACIÓN</v>
      </c>
      <c r="AD1048437" s="81" t="str">
        <f>$V$1048449</f>
        <v>FACULTAD_TECNOLOGÍA</v>
      </c>
      <c r="AE1048437" s="81" t="str">
        <f>V1048428</f>
        <v>PLANEACIÓN</v>
      </c>
      <c r="AF1048437" s="81" t="str">
        <f>$V$1048445</f>
        <v>FACULTAD_CIENCIAS_DE_LA_SALUD</v>
      </c>
      <c r="AG1048437" s="81" t="str">
        <f>$V$1048449</f>
        <v>FACULTAD_TECNOLOGÍA</v>
      </c>
    </row>
    <row r="1048438" spans="1:33" ht="27" x14ac:dyDescent="0.2">
      <c r="U1048438" s="81" t="s">
        <v>379</v>
      </c>
      <c r="V1048438" s="61" t="s">
        <v>236</v>
      </c>
      <c r="W1048438" s="61"/>
      <c r="X1048438" s="61"/>
      <c r="Y1048438" s="81" t="str">
        <f>V1048432</f>
        <v>VICERRECTORÍA_ACADÉMICA</v>
      </c>
      <c r="Z1048438" s="81" t="str">
        <f>$V$1048450</f>
        <v>FACULTAD_BELLAS_ARTES_HUMANIDADES</v>
      </c>
      <c r="AB1048438" s="81" t="str">
        <f>$V$1048447</f>
        <v>FACULTAD_INGENIERÍA_INDUSTRIAL</v>
      </c>
      <c r="AC1048438" s="81" t="str">
        <f>$V$1048449</f>
        <v>FACULTAD_TECNOLOGÍA</v>
      </c>
      <c r="AD1048438" s="81" t="str">
        <f>$V$1048447</f>
        <v>FACULTAD_INGENIERÍA_INDUSTRIAL</v>
      </c>
      <c r="AE1048438" s="81" t="str">
        <f>V1048440</f>
        <v>GESTIÓN_DE_TALENTO_HUMANO</v>
      </c>
      <c r="AF1048438" s="81" t="str">
        <f>$V$1048452</f>
        <v>FACULTAD_CIENCIAS_AMBIENTALES</v>
      </c>
      <c r="AG1048438" s="81" t="str">
        <f>$V$1048447</f>
        <v>FACULTAD_INGENIERÍA_INDUSTRIAL</v>
      </c>
    </row>
    <row r="1048439" spans="1:33" ht="45" x14ac:dyDescent="0.2">
      <c r="U1048439" s="81" t="s">
        <v>215</v>
      </c>
      <c r="V1048439" s="83" t="s">
        <v>254</v>
      </c>
      <c r="W1048439" s="83"/>
      <c r="X1048439" s="83"/>
      <c r="Y1048439" s="81" t="str">
        <f>V1048428</f>
        <v>PLANEACIÓN</v>
      </c>
      <c r="Z1048439" s="81" t="str">
        <f>$V$1048445</f>
        <v>FACULTAD_CIENCIAS_DE_LA_SALUD</v>
      </c>
      <c r="AB1048439" s="81" t="str">
        <f>$V$1048448</f>
        <v>FACULTAD_INGENIERÍA_MECÁNICA</v>
      </c>
      <c r="AC1048439" s="81" t="str">
        <f>$V$1048447</f>
        <v>FACULTAD_INGENIERÍA_INDUSTRIAL</v>
      </c>
      <c r="AD1048439" s="81" t="str">
        <f>$V$1048448</f>
        <v>FACULTAD_INGENIERÍA_MECÁNICA</v>
      </c>
      <c r="AE1048439" s="81" t="str">
        <f>V1048439</f>
        <v>GESTIÓN_DE_TECNOLOGÍAS_INFORMÁTICAS_SISTEMAS_DE_INFORMACIÓN</v>
      </c>
      <c r="AF1048439" s="81" t="str">
        <f>$V$1048454</f>
        <v>FACULTAD_CIENCIAS_DE_LA_EDUCACIÓN</v>
      </c>
      <c r="AG1048439" s="81" t="str">
        <f>$V$1048448</f>
        <v>FACULTAD_INGENIERÍA_MECÁNICA</v>
      </c>
    </row>
    <row r="1048440" spans="1:33" ht="27" x14ac:dyDescent="0.2">
      <c r="U1048440" s="81" t="s">
        <v>382</v>
      </c>
      <c r="V1048440" s="61" t="s">
        <v>237</v>
      </c>
      <c r="W1048440" s="61"/>
      <c r="X1048440" s="61"/>
      <c r="Y1048440" s="81" t="str">
        <f>V1048459</f>
        <v>SISTEMA_INTEGRAL_DE_GESTIÓN</v>
      </c>
      <c r="Z1048440" s="81" t="str">
        <f>$V$1048452</f>
        <v>FACULTAD_CIENCIAS_AMBIENTALES</v>
      </c>
      <c r="AB1048440" s="81" t="str">
        <f>$V$1048446</f>
        <v>FACULTAD_INGENIERÍAS</v>
      </c>
      <c r="AC1048440" s="81" t="str">
        <f>$V$1048448</f>
        <v>FACULTAD_INGENIERÍA_MECÁNICA</v>
      </c>
      <c r="AD1048440" s="81" t="str">
        <f>$V$1048446</f>
        <v>FACULTAD_INGENIERÍAS</v>
      </c>
      <c r="AE1048440" s="81" t="str">
        <f>V1048438</f>
        <v>GESTIÓN_DE_SERVICIOS_INSTITUCIONALES</v>
      </c>
      <c r="AF1048440" s="81" t="str">
        <f>$V$1048449</f>
        <v>FACULTAD_TECNOLOGÍA</v>
      </c>
      <c r="AG1048440" s="81" t="str">
        <f>$V$1048446</f>
        <v>FACULTAD_INGENIERÍAS</v>
      </c>
    </row>
    <row r="1048441" spans="1:33" ht="27" x14ac:dyDescent="0.2">
      <c r="U1048441" s="81" t="s">
        <v>216</v>
      </c>
      <c r="V1048441" s="61" t="s">
        <v>238</v>
      </c>
      <c r="W1048441" s="61"/>
      <c r="X1048441" s="61"/>
      <c r="Y1048441" s="75" t="s">
        <v>202</v>
      </c>
      <c r="Z1048441" s="81" t="str">
        <f>$V$1048454</f>
        <v>FACULTAD_CIENCIAS_DE_LA_EDUCACIÓN</v>
      </c>
      <c r="AB1048441" s="81" t="str">
        <f>$V$1048453</f>
        <v>FACULTAD_CIENCIAS_BÁSICAS</v>
      </c>
      <c r="AC1048441" s="81" t="str">
        <f>$V$1048446</f>
        <v>FACULTAD_INGENIERÍAS</v>
      </c>
      <c r="AD1048441" s="81" t="str">
        <f>$V$1048453</f>
        <v>FACULTAD_CIENCIAS_BÁSICAS</v>
      </c>
      <c r="AE1048441" s="81" t="str">
        <f>V1048437</f>
        <v>GESTIÓN_FINANCIERA</v>
      </c>
      <c r="AF1048441" s="81" t="str">
        <f>$V$1048447</f>
        <v>FACULTAD_INGENIERÍA_INDUSTRIAL</v>
      </c>
      <c r="AG1048441" s="81" t="str">
        <f>$V$1048453</f>
        <v>FACULTAD_CIENCIAS_BÁSICAS</v>
      </c>
    </row>
    <row r="1048442" spans="1:33" ht="36" x14ac:dyDescent="0.2">
      <c r="U1048442" s="81" t="s">
        <v>383</v>
      </c>
      <c r="V1048442" s="83" t="s">
        <v>253</v>
      </c>
      <c r="W1048442" s="83"/>
      <c r="X1048442" s="83"/>
      <c r="Y1048442" s="81" t="str">
        <f>V1048436</f>
        <v>VICERRECTORIA_ADMINISTRATIVA_FINANCIERA</v>
      </c>
      <c r="Z1048442" s="81" t="str">
        <f>$V$1048449</f>
        <v>FACULTAD_TECNOLOGÍA</v>
      </c>
      <c r="AB1048442" s="81" t="str">
        <f>$V$1048451</f>
        <v>FACULTAD_CIENCIAS_AGRARIAS_AGROINDUSTRIA</v>
      </c>
      <c r="AC1048442" s="81" t="str">
        <f>$V$1048453</f>
        <v>FACULTAD_CIENCIAS_BÁSICAS</v>
      </c>
      <c r="AD1048442" s="81" t="str">
        <f>$V$1048451</f>
        <v>FACULTAD_CIENCIAS_AGRARIAS_AGROINDUSTRIA</v>
      </c>
      <c r="AE1048442" s="81" t="str">
        <f>V1048443</f>
        <v>RECURSOS_INFORMÁTICOS_EDUCATIVOS</v>
      </c>
      <c r="AF1048442" s="81" t="str">
        <f>$V$1048448</f>
        <v>FACULTAD_INGENIERÍA_MECÁNICA</v>
      </c>
      <c r="AG1048442" s="81" t="str">
        <f>$V$1048451</f>
        <v>FACULTAD_CIENCIAS_AGRARIAS_AGROINDUSTRIA</v>
      </c>
    </row>
    <row r="1048443" spans="1:33" ht="27" x14ac:dyDescent="0.2">
      <c r="U1048443" s="81" t="s">
        <v>217</v>
      </c>
      <c r="V1048443" s="83" t="s">
        <v>252</v>
      </c>
      <c r="W1048443" s="83"/>
      <c r="X1048443" s="83"/>
      <c r="Y1048443" s="81" t="str">
        <f>V1048441</f>
        <v>CONTROL_INTERNO</v>
      </c>
      <c r="Z1048443" s="81" t="str">
        <f>$V$1048447</f>
        <v>FACULTAD_INGENIERÍA_INDUSTRIAL</v>
      </c>
      <c r="AC1048443" s="81" t="str">
        <f>$V$1048451</f>
        <v>FACULTAD_CIENCIAS_AGRARIAS_AGROINDUSTRIA</v>
      </c>
      <c r="AE1048443" s="81" t="str">
        <f>V1048431</f>
        <v>GESTIÓN_DE_DOCUMENTOS</v>
      </c>
      <c r="AF1048443" s="81" t="str">
        <f>$V$1048446</f>
        <v>FACULTAD_INGENIERÍAS</v>
      </c>
    </row>
    <row r="1048444" spans="1:33" ht="27" x14ac:dyDescent="0.2">
      <c r="U1048444" s="81" t="s">
        <v>218</v>
      </c>
      <c r="V1048444" s="61" t="s">
        <v>239</v>
      </c>
      <c r="W1048444" s="61"/>
      <c r="X1048444" s="61"/>
      <c r="Y1048444" s="81" t="str">
        <f>V1048425</f>
        <v>CONTROL_INTERNO_DISCIPLINARIO</v>
      </c>
      <c r="Z1048444" s="81" t="str">
        <f>$V$1048448</f>
        <v>FACULTAD_INGENIERÍA_MECÁNICA</v>
      </c>
      <c r="AC1048444" s="81" t="str">
        <f>$V$1048455</f>
        <v>LABORATORIO_GENÉTICA_MÉDICA</v>
      </c>
      <c r="AE1048444" s="81" t="str">
        <f>$V$1048450</f>
        <v>FACULTAD_BELLAS_ARTES_HUMANIDADES</v>
      </c>
      <c r="AF1048444" s="81" t="str">
        <f>$V$1048453</f>
        <v>FACULTAD_CIENCIAS_BÁSICAS</v>
      </c>
    </row>
    <row r="1048445" spans="1:33" ht="36" x14ac:dyDescent="0.2">
      <c r="U1048445" s="81" t="s">
        <v>219</v>
      </c>
      <c r="V1048445" s="61" t="s">
        <v>240</v>
      </c>
      <c r="W1048445" s="61"/>
      <c r="X1048445" s="61"/>
      <c r="Y1048445" s="81" t="str">
        <f>V1048439</f>
        <v>GESTIÓN_DE_TECNOLOGÍAS_INFORMÁTICAS_SISTEMAS_DE_INFORMACIÓN</v>
      </c>
      <c r="Z1048445" s="81" t="str">
        <f>$V$1048446</f>
        <v>FACULTAD_INGENIERÍAS</v>
      </c>
      <c r="AC1048445" s="81" t="str">
        <f>V1048456</f>
        <v>LABORATORIO_AGUAS_ALIMENTOS</v>
      </c>
      <c r="AE1048445" s="81" t="str">
        <f>$V$1048445</f>
        <v>FACULTAD_CIENCIAS_DE_LA_SALUD</v>
      </c>
      <c r="AF1048445" s="81" t="str">
        <f>$V$1048451</f>
        <v>FACULTAD_CIENCIAS_AGRARIAS_AGROINDUSTRIA</v>
      </c>
    </row>
    <row r="1048446" spans="1:33" ht="27" x14ac:dyDescent="0.2">
      <c r="U1048446" s="81" t="s">
        <v>220</v>
      </c>
      <c r="V1048446" s="61" t="s">
        <v>241</v>
      </c>
      <c r="W1048446" s="61"/>
      <c r="X1048446" s="61"/>
      <c r="Y1048446" s="81" t="str">
        <f>V1048438</f>
        <v>GESTIÓN_DE_SERVICIOS_INSTITUCIONALES</v>
      </c>
      <c r="Z1048446" s="81" t="str">
        <f>$V$1048453</f>
        <v>FACULTAD_CIENCIAS_BÁSICAS</v>
      </c>
      <c r="AC1048446" s="81" t="str">
        <f>V1048457</f>
        <v xml:space="preserve">LABORATORIO_ENSAYOS_NO_DESTRUCTIVOS_DESTRUCTIVOS </v>
      </c>
      <c r="AE1048446" s="81" t="str">
        <f>$V$1048452</f>
        <v>FACULTAD_CIENCIAS_AMBIENTALES</v>
      </c>
    </row>
    <row r="1048447" spans="1:33" ht="27" x14ac:dyDescent="0.2">
      <c r="A1048447" s="3" t="s">
        <v>184</v>
      </c>
      <c r="B1048447" s="3" t="s">
        <v>405</v>
      </c>
      <c r="C1048447" s="3" t="s">
        <v>406</v>
      </c>
      <c r="D1048447" s="3" t="s">
        <v>407</v>
      </c>
      <c r="F1048447" s="60" t="s">
        <v>180</v>
      </c>
      <c r="U1048447" s="81" t="s">
        <v>221</v>
      </c>
      <c r="V1048447" s="61" t="s">
        <v>242</v>
      </c>
      <c r="W1048447" s="61"/>
      <c r="X1048447" s="61"/>
      <c r="Y1048447" s="81" t="str">
        <f>V1048443</f>
        <v>RECURSOS_INFORMÁTICOS_EDUCATIVOS</v>
      </c>
      <c r="Z1048447" s="81" t="str">
        <f>$V$1048451</f>
        <v>FACULTAD_CIENCIAS_AGRARIAS_AGROINDUSTRIA</v>
      </c>
      <c r="AC1048447" s="81" t="str">
        <f>V1048458</f>
        <v>LABORATORIO_ENSAYOS_PARA_EQUIPO_DE_AIRE_ACONDICIONADO</v>
      </c>
      <c r="AE1048447" s="81" t="str">
        <f>$V$1048454</f>
        <v>FACULTAD_CIENCIAS_DE_LA_EDUCACIÓN</v>
      </c>
    </row>
    <row r="1048448" spans="1:33" ht="38.25" x14ac:dyDescent="0.2">
      <c r="A1048448" s="3" t="s">
        <v>180</v>
      </c>
      <c r="B1048448" s="3" t="s">
        <v>406</v>
      </c>
      <c r="C1048448" s="135" t="s">
        <v>35</v>
      </c>
      <c r="D1048448" s="135" t="s">
        <v>409</v>
      </c>
      <c r="F1048448" s="4" t="s">
        <v>200</v>
      </c>
      <c r="G1048448" s="85" t="s">
        <v>257</v>
      </c>
      <c r="U1048448" s="81" t="s">
        <v>248</v>
      </c>
      <c r="V1048448" s="61" t="s">
        <v>243</v>
      </c>
      <c r="W1048448" s="61"/>
      <c r="X1048448" s="61"/>
      <c r="Y1048448" s="81" t="str">
        <f>V1048431</f>
        <v>GESTIÓN_DE_DOCUMENTOS</v>
      </c>
      <c r="AC1048448" s="81" t="str">
        <f>V1048460</f>
        <v>LABORATORIO_DE_METROOLOGIA_DE_VARIABLES_ELECTRICAS</v>
      </c>
      <c r="AE1048448" s="81" t="str">
        <f>$V$1048449</f>
        <v>FACULTAD_TECNOLOGÍA</v>
      </c>
    </row>
    <row r="1048449" spans="1:31" ht="27" x14ac:dyDescent="0.2">
      <c r="A1048449" s="3" t="s">
        <v>185</v>
      </c>
      <c r="B1048449" s="3" t="s">
        <v>407</v>
      </c>
      <c r="C1048449" s="135" t="s">
        <v>34</v>
      </c>
      <c r="D1048449" s="135" t="s">
        <v>39</v>
      </c>
      <c r="F1048449" s="4" t="s">
        <v>181</v>
      </c>
      <c r="G1048449" s="84" t="s">
        <v>258</v>
      </c>
      <c r="H1048449" s="60" t="s">
        <v>22</v>
      </c>
      <c r="I1048449" s="60" t="s">
        <v>60</v>
      </c>
      <c r="J1048449" s="60"/>
      <c r="L1048449" s="60" t="s">
        <v>117</v>
      </c>
      <c r="M1048449" s="60" t="s">
        <v>114</v>
      </c>
      <c r="N1048449" s="60" t="s">
        <v>119</v>
      </c>
      <c r="Q1048449" s="60" t="s">
        <v>62</v>
      </c>
      <c r="R1048449" s="60" t="s">
        <v>89</v>
      </c>
      <c r="S1048449" s="60" t="s">
        <v>90</v>
      </c>
      <c r="T1048449" s="60" t="s">
        <v>91</v>
      </c>
      <c r="U1048449" s="81" t="s">
        <v>222</v>
      </c>
      <c r="V1048449" s="61" t="s">
        <v>244</v>
      </c>
      <c r="W1048449" s="61"/>
      <c r="X1048449" s="61"/>
      <c r="AC1048449" s="81" t="str">
        <f>V1048461</f>
        <v>ORGANISMO_CERTIFICADOR_DE_SISTEMAS_DE_GESTIÓN_QLCT</v>
      </c>
      <c r="AE1048449" s="81" t="str">
        <f>$V$1048447</f>
        <v>FACULTAD_INGENIERÍA_INDUSTRIAL</v>
      </c>
    </row>
    <row r="1048450" spans="1:31" ht="114.75" x14ac:dyDescent="0.2">
      <c r="C1048450" s="135" t="s">
        <v>304</v>
      </c>
      <c r="D1048450" s="135" t="s">
        <v>303</v>
      </c>
      <c r="F1048450" s="4" t="s">
        <v>201</v>
      </c>
      <c r="G1048450" s="84" t="s">
        <v>259</v>
      </c>
      <c r="H1048450" s="4" t="s">
        <v>176</v>
      </c>
      <c r="I1048450" s="4" t="s">
        <v>117</v>
      </c>
      <c r="K1048450" s="60" t="s">
        <v>121</v>
      </c>
      <c r="L1048450" s="4" t="s">
        <v>166</v>
      </c>
      <c r="M1048450" s="4" t="s">
        <v>166</v>
      </c>
      <c r="N1048450" s="4" t="s">
        <v>166</v>
      </c>
      <c r="Q1048450" s="4" t="s">
        <v>179</v>
      </c>
      <c r="R1048450" s="4" t="s">
        <v>92</v>
      </c>
      <c r="S1048450" s="4" t="s">
        <v>93</v>
      </c>
      <c r="T1048450" s="4" t="s">
        <v>94</v>
      </c>
      <c r="U1048450" s="81" t="s">
        <v>223</v>
      </c>
      <c r="V1048450" s="83" t="s">
        <v>251</v>
      </c>
      <c r="W1048450" s="83"/>
      <c r="X1048450" s="83"/>
      <c r="AC1048450" s="81" t="str">
        <f>V1048462</f>
        <v>LABORATORIO_QUÍMICA_AMBIENTAL</v>
      </c>
      <c r="AE1048450" s="81" t="str">
        <f>$V$1048448</f>
        <v>FACULTAD_INGENIERÍA_MECÁNICA</v>
      </c>
    </row>
    <row r="1048451" spans="1:31" ht="38.25" x14ac:dyDescent="0.2">
      <c r="C1048451" s="135" t="s">
        <v>33</v>
      </c>
      <c r="D1048451" s="135" t="s">
        <v>38</v>
      </c>
      <c r="F1048451" s="4" t="s">
        <v>205</v>
      </c>
      <c r="G1048451" s="84" t="s">
        <v>260</v>
      </c>
      <c r="H1048451" s="4" t="s">
        <v>177</v>
      </c>
      <c r="I1048451" s="4" t="s">
        <v>118</v>
      </c>
      <c r="K1048451" s="4" t="s">
        <v>166</v>
      </c>
      <c r="L1048451" s="4" t="s">
        <v>171</v>
      </c>
      <c r="M1048451" s="4" t="s">
        <v>171</v>
      </c>
      <c r="N1048451" s="4" t="s">
        <v>171</v>
      </c>
      <c r="Q1048451" s="4" t="s">
        <v>90</v>
      </c>
      <c r="S1048451" s="4" t="s">
        <v>95</v>
      </c>
      <c r="T1048451" s="4" t="s">
        <v>93</v>
      </c>
      <c r="U1048451" s="81" t="s">
        <v>224</v>
      </c>
      <c r="V1048451" s="83" t="s">
        <v>250</v>
      </c>
      <c r="W1048451" s="83"/>
      <c r="X1048451" s="83"/>
      <c r="AC1048451" s="81" t="str">
        <f>V1048463</f>
        <v>GRUPO_INVESTIGACIÓN_AGUAS_SANEAMIENTO</v>
      </c>
      <c r="AE1048451" s="81" t="str">
        <f>$V$1048446</f>
        <v>FACULTAD_INGENIERÍAS</v>
      </c>
    </row>
    <row r="1048452" spans="1:31" ht="89.25" x14ac:dyDescent="0.2">
      <c r="C1048452" s="135" t="s">
        <v>32</v>
      </c>
      <c r="D1048452" s="135" t="s">
        <v>37</v>
      </c>
      <c r="F1048452" s="4" t="s">
        <v>198</v>
      </c>
      <c r="G1048452" s="85" t="s">
        <v>261</v>
      </c>
      <c r="H1048452" s="4" t="s">
        <v>113</v>
      </c>
      <c r="I1048452" s="4" t="s">
        <v>114</v>
      </c>
      <c r="K1048452" s="4" t="s">
        <v>171</v>
      </c>
      <c r="L1048452" s="4" t="s">
        <v>167</v>
      </c>
      <c r="M1048452" s="4" t="s">
        <v>167</v>
      </c>
      <c r="N1048452" s="4" t="s">
        <v>167</v>
      </c>
      <c r="Q1048452" s="4" t="s">
        <v>91</v>
      </c>
      <c r="S1048452" s="4" t="s">
        <v>96</v>
      </c>
      <c r="T1048452" s="4" t="s">
        <v>95</v>
      </c>
      <c r="U1048452" s="81" t="s">
        <v>225</v>
      </c>
      <c r="V1048452" s="61" t="s">
        <v>245</v>
      </c>
      <c r="W1048452" s="61"/>
      <c r="X1048452" s="61"/>
      <c r="AE1048452" s="81" t="str">
        <f>$V$1048453</f>
        <v>FACULTAD_CIENCIAS_BÁSICAS</v>
      </c>
    </row>
    <row r="1048453" spans="1:31" ht="51" x14ac:dyDescent="0.2">
      <c r="C1048453" s="135" t="s">
        <v>31</v>
      </c>
      <c r="D1048453" s="135" t="s">
        <v>302</v>
      </c>
      <c r="F1048453" s="4" t="s">
        <v>202</v>
      </c>
      <c r="G1048453" s="85" t="s">
        <v>265</v>
      </c>
      <c r="H1048453" s="4" t="s">
        <v>178</v>
      </c>
      <c r="I1048453" s="4" t="s">
        <v>119</v>
      </c>
      <c r="K1048453" s="4" t="s">
        <v>167</v>
      </c>
      <c r="L1048453" s="4" t="s">
        <v>172</v>
      </c>
      <c r="M1048453" s="4" t="s">
        <v>172</v>
      </c>
      <c r="N1048453" s="4" t="s">
        <v>172</v>
      </c>
      <c r="T1048453" s="4" t="s">
        <v>96</v>
      </c>
      <c r="U1048453" s="81" t="s">
        <v>226</v>
      </c>
      <c r="V1048453" s="61" t="s">
        <v>246</v>
      </c>
      <c r="W1048453" s="61"/>
      <c r="X1048453" s="61"/>
      <c r="AE1048453" s="81" t="str">
        <f>$V$1048451</f>
        <v>FACULTAD_CIENCIAS_AGRARIAS_AGROINDUSTRIA</v>
      </c>
    </row>
    <row r="1048454" spans="1:31" ht="102" x14ac:dyDescent="0.2">
      <c r="F1048454" s="4" t="s">
        <v>203</v>
      </c>
      <c r="G1048454" s="85" t="s">
        <v>266</v>
      </c>
      <c r="H1048454" s="4" t="s">
        <v>146</v>
      </c>
      <c r="I1048454" s="4" t="s">
        <v>120</v>
      </c>
      <c r="K1048454" s="4" t="s">
        <v>172</v>
      </c>
      <c r="L1048454" s="4" t="s">
        <v>168</v>
      </c>
      <c r="M1048454" s="4" t="s">
        <v>168</v>
      </c>
      <c r="N1048454" s="4" t="s">
        <v>168</v>
      </c>
      <c r="U1048454" s="81" t="s">
        <v>384</v>
      </c>
      <c r="V1048454" s="61" t="s">
        <v>247</v>
      </c>
      <c r="W1048454" s="61"/>
      <c r="X1048454" s="61"/>
    </row>
    <row r="1048455" spans="1:31" ht="51" x14ac:dyDescent="0.2">
      <c r="F1048455" s="4" t="s">
        <v>182</v>
      </c>
      <c r="G1048455" s="85" t="s">
        <v>264</v>
      </c>
      <c r="I1048455" s="4" t="s">
        <v>121</v>
      </c>
      <c r="K1048455" s="4" t="s">
        <v>168</v>
      </c>
      <c r="L1048455" s="60" t="s">
        <v>169</v>
      </c>
      <c r="U1048455" s="81" t="s">
        <v>227</v>
      </c>
      <c r="V1048455" s="61" t="s">
        <v>386</v>
      </c>
      <c r="W1048455" s="61"/>
      <c r="X1048455" s="61"/>
    </row>
    <row r="1048456" spans="1:31" ht="27" x14ac:dyDescent="0.2">
      <c r="F1048456" s="4" t="s">
        <v>183</v>
      </c>
      <c r="G1048456" s="85" t="s">
        <v>262</v>
      </c>
      <c r="I1048456" s="4" t="s">
        <v>175</v>
      </c>
      <c r="J1048456" s="60"/>
      <c r="L1048456" s="4" t="s">
        <v>166</v>
      </c>
      <c r="M1048456" s="60" t="s">
        <v>40</v>
      </c>
      <c r="N1048456" s="60" t="s">
        <v>123</v>
      </c>
      <c r="U1048456" s="81" t="s">
        <v>385</v>
      </c>
      <c r="V1048456" s="61" t="s">
        <v>387</v>
      </c>
      <c r="W1048456" s="61"/>
      <c r="X1048456" s="61"/>
    </row>
    <row r="1048457" spans="1:31" ht="25.5" x14ac:dyDescent="0.2">
      <c r="F1048457" s="4" t="s">
        <v>195</v>
      </c>
      <c r="G1048457" s="85" t="s">
        <v>263</v>
      </c>
      <c r="I1048457" s="4" t="s">
        <v>123</v>
      </c>
      <c r="L1048457" s="4" t="s">
        <v>171</v>
      </c>
      <c r="M1048457" s="4" t="s">
        <v>166</v>
      </c>
      <c r="N1048457" s="4" t="s">
        <v>166</v>
      </c>
      <c r="U1048457" s="81" t="s">
        <v>394</v>
      </c>
      <c r="V1048457" s="61" t="s">
        <v>388</v>
      </c>
      <c r="W1048457" s="61"/>
      <c r="X1048457" s="61"/>
    </row>
    <row r="1048458" spans="1:31" ht="38.25" x14ac:dyDescent="0.2">
      <c r="I1048458" s="4" t="s">
        <v>170</v>
      </c>
      <c r="K1048458" s="4" t="s">
        <v>166</v>
      </c>
      <c r="L1048458" s="4" t="s">
        <v>167</v>
      </c>
      <c r="M1048458" s="4" t="s">
        <v>171</v>
      </c>
      <c r="N1048458" s="4" t="s">
        <v>171</v>
      </c>
      <c r="U1048458" s="81" t="s">
        <v>395</v>
      </c>
      <c r="V1048458" s="61" t="s">
        <v>389</v>
      </c>
      <c r="W1048458" s="61"/>
      <c r="X1048458" s="61"/>
    </row>
    <row r="1048459" spans="1:31" ht="89.25" x14ac:dyDescent="0.2">
      <c r="F1048459" s="60" t="s">
        <v>185</v>
      </c>
      <c r="G1048459" s="60"/>
      <c r="I1048459" s="4" t="s">
        <v>174</v>
      </c>
      <c r="K1048459" s="4" t="s">
        <v>171</v>
      </c>
      <c r="L1048459" s="4" t="s">
        <v>172</v>
      </c>
      <c r="M1048459" s="4" t="s">
        <v>167</v>
      </c>
      <c r="N1048459" s="4" t="s">
        <v>167</v>
      </c>
      <c r="U1048459" s="81" t="s">
        <v>393</v>
      </c>
      <c r="V1048459" s="61" t="s">
        <v>390</v>
      </c>
      <c r="W1048459" s="61"/>
      <c r="X1048459" s="61"/>
    </row>
    <row r="1048460" spans="1:31" ht="51" x14ac:dyDescent="0.2">
      <c r="F1048460" s="4" t="s">
        <v>194</v>
      </c>
      <c r="G1048460" s="87" t="s">
        <v>268</v>
      </c>
      <c r="I1048460" s="4" t="s">
        <v>125</v>
      </c>
      <c r="K1048460" s="4" t="s">
        <v>167</v>
      </c>
      <c r="L1048460" s="4" t="s">
        <v>168</v>
      </c>
      <c r="M1048460" s="4" t="s">
        <v>172</v>
      </c>
      <c r="N1048460" s="4" t="s">
        <v>172</v>
      </c>
      <c r="U1048460" s="81" t="s">
        <v>392</v>
      </c>
      <c r="V1048460" s="61" t="s">
        <v>391</v>
      </c>
      <c r="W1048460" s="61"/>
      <c r="X1048460" s="61"/>
    </row>
    <row r="1048461" spans="1:31" ht="102" x14ac:dyDescent="0.25">
      <c r="F1048461" s="4" t="s">
        <v>199</v>
      </c>
      <c r="G1048461" s="88" t="s">
        <v>270</v>
      </c>
      <c r="I1048461" s="4" t="s">
        <v>173</v>
      </c>
      <c r="K1048461" s="4" t="s">
        <v>172</v>
      </c>
      <c r="M1048461" s="4" t="s">
        <v>168</v>
      </c>
      <c r="N1048461" s="4" t="s">
        <v>168</v>
      </c>
      <c r="U1048461" s="81" t="s">
        <v>228</v>
      </c>
      <c r="V1048461" s="61" t="s">
        <v>397</v>
      </c>
      <c r="W1048461" s="61"/>
      <c r="X1048461" s="61"/>
    </row>
    <row r="1048462" spans="1:31" ht="51" x14ac:dyDescent="0.25">
      <c r="F1048462" s="4" t="s">
        <v>195</v>
      </c>
      <c r="G1048462" s="88" t="s">
        <v>269</v>
      </c>
      <c r="K1048462" s="4" t="s">
        <v>168</v>
      </c>
      <c r="U1048462" s="81" t="s">
        <v>396</v>
      </c>
      <c r="V1048462" s="61" t="s">
        <v>399</v>
      </c>
      <c r="W1048462" s="61"/>
      <c r="X1048462" s="61"/>
    </row>
    <row r="1048463" spans="1:31" ht="89.25" x14ac:dyDescent="0.2">
      <c r="F1048463" s="4" t="s">
        <v>182</v>
      </c>
      <c r="G1048463" s="87" t="s">
        <v>271</v>
      </c>
      <c r="H1048463" s="86"/>
      <c r="J1048463" s="60"/>
      <c r="K1048463" s="60" t="s">
        <v>170</v>
      </c>
      <c r="L1048463" s="60" t="s">
        <v>174</v>
      </c>
      <c r="M1048463" s="60" t="s">
        <v>125</v>
      </c>
      <c r="N1048463" s="60" t="s">
        <v>120</v>
      </c>
      <c r="U1048463" s="81" t="s">
        <v>398</v>
      </c>
      <c r="V1048463" s="61" t="s">
        <v>400</v>
      </c>
      <c r="W1048463" s="61"/>
      <c r="X1048463" s="61"/>
    </row>
    <row r="1048464" spans="1:31" ht="38.25" x14ac:dyDescent="0.2">
      <c r="F1048464" s="4" t="s">
        <v>196</v>
      </c>
      <c r="G1048464" s="87" t="s">
        <v>272</v>
      </c>
      <c r="H1048464" s="86"/>
      <c r="K1048464" s="4" t="s">
        <v>166</v>
      </c>
      <c r="L1048464" s="4" t="s">
        <v>166</v>
      </c>
      <c r="M1048464" s="3" t="s">
        <v>166</v>
      </c>
      <c r="N1048464" s="4" t="s">
        <v>166</v>
      </c>
      <c r="U1048464" s="81" t="s">
        <v>187</v>
      </c>
      <c r="V1048464" s="61" t="s">
        <v>249</v>
      </c>
      <c r="W1048464" s="61"/>
      <c r="X1048464" s="61"/>
    </row>
    <row r="1048465" spans="3:33" ht="89.25" x14ac:dyDescent="0.2">
      <c r="F1048465" s="4" t="s">
        <v>197</v>
      </c>
      <c r="G1048465" s="87" t="s">
        <v>273</v>
      </c>
      <c r="H1048465" s="86"/>
      <c r="K1048465" s="4" t="s">
        <v>171</v>
      </c>
      <c r="L1048465" s="4" t="s">
        <v>171</v>
      </c>
      <c r="M1048465" s="4" t="s">
        <v>171</v>
      </c>
      <c r="N1048465" s="4" t="s">
        <v>171</v>
      </c>
      <c r="O1048465" s="60" t="s">
        <v>173</v>
      </c>
      <c r="V1048465" s="61"/>
      <c r="W1048465" s="61"/>
      <c r="X1048465" s="61"/>
    </row>
    <row r="1048466" spans="3:33" ht="51" x14ac:dyDescent="0.2">
      <c r="F1048466" s="4" t="s">
        <v>198</v>
      </c>
      <c r="G1048466" s="85" t="s">
        <v>267</v>
      </c>
      <c r="H1048466" s="86"/>
      <c r="K1048466" s="4" t="s">
        <v>167</v>
      </c>
      <c r="L1048466" s="4" t="s">
        <v>167</v>
      </c>
      <c r="M1048466" s="4" t="s">
        <v>167</v>
      </c>
      <c r="N1048466" s="4" t="s">
        <v>167</v>
      </c>
      <c r="O1048466" s="4" t="s">
        <v>166</v>
      </c>
      <c r="V1048466" s="61" t="s">
        <v>403</v>
      </c>
      <c r="W1048466" s="61"/>
      <c r="X1048466" s="61"/>
    </row>
    <row r="1048467" spans="3:33" ht="22.5" x14ac:dyDescent="0.2">
      <c r="H1048467" s="86"/>
      <c r="L1048467" s="4" t="s">
        <v>172</v>
      </c>
      <c r="M1048467" s="4" t="s">
        <v>172</v>
      </c>
      <c r="N1048467" s="4" t="s">
        <v>172</v>
      </c>
      <c r="O1048467" s="4" t="s">
        <v>171</v>
      </c>
      <c r="V1048467" s="61" t="s">
        <v>404</v>
      </c>
      <c r="W1048467" s="61"/>
      <c r="X1048467" s="61"/>
    </row>
    <row r="1048468" spans="3:33" ht="15" x14ac:dyDescent="0.2">
      <c r="H1048468" s="86"/>
      <c r="L1048468" s="4" t="s">
        <v>168</v>
      </c>
      <c r="M1048468" s="4" t="s">
        <v>168</v>
      </c>
      <c r="N1048468" s="4" t="s">
        <v>168</v>
      </c>
      <c r="O1048468" s="4" t="s">
        <v>167</v>
      </c>
    </row>
    <row r="1048473" spans="3:33" x14ac:dyDescent="0.2">
      <c r="C1048473" s="4"/>
      <c r="D1048473" s="4"/>
      <c r="E1048473" s="4"/>
      <c r="I1048473" s="3"/>
      <c r="J1048473" s="3"/>
      <c r="K1048473" s="3"/>
      <c r="L1048473" s="3"/>
      <c r="M1048473" s="3"/>
      <c r="N1048473" s="3"/>
      <c r="O1048473" s="3"/>
      <c r="P1048473" s="3"/>
      <c r="Q1048473" s="3"/>
      <c r="R1048473" s="3"/>
      <c r="S1048473" s="3"/>
      <c r="T1048473" s="3"/>
      <c r="U1048473" s="3"/>
      <c r="V1048473" s="3"/>
      <c r="W1048473" s="3"/>
      <c r="X1048473" s="3"/>
      <c r="Y1048473" s="3"/>
      <c r="Z1048473" s="3"/>
      <c r="AA1048473" s="3"/>
      <c r="AB1048473" s="3"/>
      <c r="AC1048473" s="3"/>
      <c r="AD1048473" s="3"/>
      <c r="AE1048473" s="3"/>
      <c r="AF1048473" s="3"/>
      <c r="AG1048473" s="3"/>
    </row>
    <row r="1048474" spans="3:33" ht="24" x14ac:dyDescent="0.2">
      <c r="C1048474" s="4"/>
      <c r="D1048474" s="4"/>
      <c r="E1048474" s="4"/>
      <c r="I1048474" s="3"/>
      <c r="J1048474" s="3"/>
      <c r="K1048474" s="3"/>
      <c r="L1048474" s="3"/>
      <c r="M1048474" s="3"/>
      <c r="N1048474" s="3"/>
      <c r="O1048474" s="3"/>
      <c r="P1048474" s="3"/>
      <c r="Q1048474" s="3"/>
      <c r="R1048474" s="3"/>
      <c r="S1048474" s="3"/>
      <c r="T1048474" s="3"/>
      <c r="U1048474" s="3"/>
      <c r="V1048474" s="3" t="s">
        <v>443</v>
      </c>
      <c r="W1048474" s="3" t="s">
        <v>444</v>
      </c>
      <c r="X1048474" s="3" t="s">
        <v>445</v>
      </c>
      <c r="Y1048474" s="3" t="s">
        <v>446</v>
      </c>
      <c r="Z1048474" s="3"/>
      <c r="AA1048474" s="3"/>
      <c r="AB1048474" s="3"/>
      <c r="AC1048474" s="3"/>
      <c r="AD1048474" s="3"/>
      <c r="AE1048474" s="3"/>
      <c r="AF1048474" s="3"/>
      <c r="AG1048474" s="3"/>
    </row>
    <row r="1048475" spans="3:33" ht="24" x14ac:dyDescent="0.2">
      <c r="C1048475" s="4"/>
      <c r="D1048475" s="4"/>
      <c r="E1048475" s="4"/>
      <c r="I1048475" s="3"/>
      <c r="J1048475" s="3"/>
      <c r="K1048475" s="3"/>
      <c r="L1048475" s="3"/>
      <c r="M1048475" s="3"/>
      <c r="N1048475" s="3"/>
      <c r="O1048475" s="3"/>
      <c r="P1048475" s="3"/>
      <c r="Q1048475" s="3"/>
      <c r="R1048475" s="3"/>
      <c r="S1048475" s="3"/>
      <c r="T1048475" s="3"/>
      <c r="U1048475" s="3"/>
      <c r="V1048475" s="3" t="s">
        <v>444</v>
      </c>
      <c r="W1048475" s="3" t="s">
        <v>447</v>
      </c>
      <c r="X1048475" s="3" t="s">
        <v>448</v>
      </c>
      <c r="Y1048475" s="3" t="s">
        <v>449</v>
      </c>
      <c r="Z1048475" s="3"/>
      <c r="AA1048475" s="3"/>
      <c r="AB1048475" s="3"/>
      <c r="AC1048475" s="3"/>
      <c r="AD1048475" s="3"/>
      <c r="AE1048475" s="3"/>
      <c r="AF1048475" s="3"/>
      <c r="AG1048475" s="3"/>
    </row>
    <row r="1048476" spans="3:33" x14ac:dyDescent="0.2">
      <c r="C1048476" s="4"/>
      <c r="D1048476" s="4"/>
      <c r="E1048476" s="4"/>
      <c r="I1048476" s="3"/>
      <c r="J1048476" s="3"/>
      <c r="K1048476" s="3"/>
      <c r="L1048476" s="3"/>
      <c r="M1048476" s="3"/>
      <c r="N1048476" s="3"/>
      <c r="O1048476" s="3"/>
      <c r="P1048476" s="3"/>
      <c r="Q1048476" s="3"/>
      <c r="R1048476" s="3"/>
      <c r="S1048476" s="3"/>
      <c r="T1048476" s="3"/>
      <c r="U1048476" s="3"/>
      <c r="V1048476" s="3" t="s">
        <v>445</v>
      </c>
      <c r="W1048476" s="3" t="s">
        <v>449</v>
      </c>
      <c r="X1048476" s="3"/>
      <c r="Y1048476" s="3"/>
      <c r="Z1048476" s="3"/>
      <c r="AA1048476" s="3"/>
      <c r="AB1048476" s="3"/>
      <c r="AC1048476" s="3"/>
      <c r="AD1048476" s="3"/>
      <c r="AE1048476" s="3"/>
      <c r="AF1048476" s="3"/>
      <c r="AG1048476" s="3"/>
    </row>
    <row r="1048477" spans="3:33" x14ac:dyDescent="0.2">
      <c r="C1048477" s="4"/>
      <c r="D1048477" s="4"/>
      <c r="E1048477" s="4"/>
      <c r="I1048477" s="3"/>
      <c r="J1048477" s="3"/>
      <c r="K1048477" s="3"/>
      <c r="L1048477" s="3"/>
      <c r="M1048477" s="3"/>
      <c r="N1048477" s="3"/>
      <c r="O1048477" s="3"/>
      <c r="P1048477" s="3"/>
      <c r="Q1048477" s="3"/>
      <c r="R1048477" s="3"/>
      <c r="S1048477" s="3"/>
      <c r="T1048477" s="3"/>
      <c r="U1048477" s="3"/>
      <c r="V1048477" s="3" t="s">
        <v>446</v>
      </c>
      <c r="W1048477" s="3"/>
      <c r="X1048477" s="3"/>
      <c r="Y1048477" s="3"/>
      <c r="Z1048477" s="3"/>
      <c r="AA1048477" s="3"/>
      <c r="AB1048477" s="3"/>
      <c r="AC1048477" s="3"/>
      <c r="AD1048477" s="3"/>
      <c r="AE1048477" s="3"/>
      <c r="AF1048477" s="3"/>
      <c r="AG1048477" s="3"/>
    </row>
    <row r="1048478" spans="3:33" x14ac:dyDescent="0.2">
      <c r="C1048478" s="4"/>
      <c r="D1048478" s="4"/>
      <c r="E1048478" s="4"/>
      <c r="I1048478" s="3"/>
      <c r="J1048478" s="3"/>
      <c r="K1048478" s="3"/>
      <c r="L1048478" s="3"/>
      <c r="M1048478" s="3"/>
      <c r="N1048478" s="3"/>
      <c r="O1048478" s="3"/>
      <c r="P1048478" s="3"/>
      <c r="Q1048478" s="3"/>
      <c r="R1048478" s="3"/>
      <c r="S1048478" s="3"/>
      <c r="T1048478" s="3"/>
      <c r="U1048478" s="3"/>
      <c r="V1048478" s="3"/>
      <c r="W1048478" s="3"/>
      <c r="X1048478" s="3"/>
      <c r="Y1048478" s="3"/>
      <c r="Z1048478" s="3"/>
      <c r="AA1048478" s="3"/>
      <c r="AB1048478" s="3"/>
      <c r="AC1048478" s="3"/>
      <c r="AD1048478" s="3"/>
      <c r="AE1048478" s="3"/>
      <c r="AF1048478" s="3"/>
      <c r="AG1048478" s="3"/>
    </row>
    <row r="1048479" spans="3:33" x14ac:dyDescent="0.2">
      <c r="C1048479" s="4"/>
      <c r="D1048479" s="4"/>
      <c r="E1048479" s="4"/>
      <c r="I1048479" s="3"/>
      <c r="J1048479" s="3"/>
      <c r="K1048479" s="3"/>
      <c r="L1048479" s="3"/>
      <c r="M1048479" s="3"/>
      <c r="N1048479" s="3"/>
      <c r="O1048479" s="3"/>
      <c r="P1048479" s="3"/>
      <c r="Q1048479" s="3"/>
      <c r="R1048479" s="3"/>
      <c r="S1048479" s="3"/>
      <c r="T1048479" s="3"/>
      <c r="U1048479" s="3"/>
      <c r="V1048479" s="3"/>
      <c r="W1048479" s="3"/>
      <c r="X1048479" s="3"/>
      <c r="Y1048479" s="3"/>
      <c r="Z1048479" s="3"/>
      <c r="AA1048479" s="3"/>
      <c r="AB1048479" s="3"/>
      <c r="AC1048479" s="3"/>
      <c r="AD1048479" s="3"/>
      <c r="AE1048479" s="3"/>
      <c r="AF1048479" s="3"/>
      <c r="AG1048479" s="3"/>
    </row>
    <row r="1048480" spans="3:33" x14ac:dyDescent="0.2">
      <c r="C1048480" s="4"/>
      <c r="D1048480" s="4"/>
      <c r="E1048480" s="4"/>
      <c r="I1048480" s="3"/>
      <c r="J1048480" s="3"/>
      <c r="K1048480" s="3"/>
      <c r="L1048480" s="3"/>
      <c r="M1048480" s="3"/>
      <c r="N1048480" s="3"/>
      <c r="O1048480" s="3"/>
      <c r="P1048480" s="3"/>
      <c r="Q1048480" s="3"/>
      <c r="R1048480" s="3"/>
      <c r="S1048480" s="3"/>
      <c r="T1048480" s="3"/>
      <c r="U1048480" s="3"/>
      <c r="V1048480" s="3"/>
      <c r="W1048480" s="3"/>
      <c r="X1048480" s="3"/>
      <c r="Y1048480" s="3"/>
      <c r="Z1048480" s="3"/>
      <c r="AA1048480" s="3"/>
      <c r="AB1048480" s="3"/>
      <c r="AC1048480" s="3"/>
      <c r="AD1048480" s="3"/>
      <c r="AE1048480" s="3"/>
      <c r="AF1048480" s="3"/>
      <c r="AG1048480" s="3"/>
    </row>
    <row r="1048481" spans="3:33" x14ac:dyDescent="0.2">
      <c r="C1048481" s="4"/>
      <c r="D1048481" s="4"/>
      <c r="E1048481" s="4"/>
      <c r="I1048481" s="3"/>
      <c r="J1048481" s="3"/>
      <c r="K1048481" s="3"/>
      <c r="L1048481" s="3"/>
      <c r="M1048481" s="3"/>
      <c r="N1048481" s="3"/>
      <c r="O1048481" s="3"/>
      <c r="P1048481" s="3"/>
      <c r="Q1048481" s="3"/>
      <c r="R1048481" s="3"/>
      <c r="S1048481" s="3"/>
      <c r="T1048481" s="3"/>
      <c r="U1048481" s="3"/>
      <c r="V1048481" s="3"/>
      <c r="W1048481" s="3"/>
      <c r="X1048481" s="3"/>
      <c r="Y1048481" s="3"/>
      <c r="Z1048481" s="3"/>
      <c r="AA1048481" s="3"/>
      <c r="AB1048481" s="3"/>
      <c r="AC1048481" s="3"/>
      <c r="AD1048481" s="3"/>
      <c r="AE1048481" s="3"/>
      <c r="AF1048481" s="3"/>
      <c r="AG1048481" s="3"/>
    </row>
  </sheetData>
  <sheetProtection algorithmName="SHA-512" hashValue="j2Ce1FlJKhzSDiLxPH93OuM5tuy57AGS/Z1CVCssjV3FzkXrYYug+el9V7tJiYYA3/6tPWBGrZjeY1UVbRojVw==" saltValue="6t+aqE+QsltkVAXs/eMskg==" spinCount="100000" sheet="1" formatRows="0" insertRows="0" deleteRows="0" selectLockedCells="1"/>
  <mergeCells count="83">
    <mergeCell ref="U18:U20"/>
    <mergeCell ref="V18:V20"/>
    <mergeCell ref="W18:W20"/>
    <mergeCell ref="X18:X20"/>
    <mergeCell ref="K18:K20"/>
    <mergeCell ref="L18:L20"/>
    <mergeCell ref="M18:M20"/>
    <mergeCell ref="N18:N20"/>
    <mergeCell ref="Q18:Q20"/>
    <mergeCell ref="K12:K14"/>
    <mergeCell ref="K15:K17"/>
    <mergeCell ref="A18:A20"/>
    <mergeCell ref="F18:F20"/>
    <mergeCell ref="G18:G20"/>
    <mergeCell ref="H18:H20"/>
    <mergeCell ref="I18:I20"/>
    <mergeCell ref="B18:B20"/>
    <mergeCell ref="J18:J20"/>
    <mergeCell ref="J15:J17"/>
    <mergeCell ref="H15:H17"/>
    <mergeCell ref="A12:A14"/>
    <mergeCell ref="I12:I14"/>
    <mergeCell ref="B12:B14"/>
    <mergeCell ref="F12:F14"/>
    <mergeCell ref="G12:G14"/>
    <mergeCell ref="A15:A17"/>
    <mergeCell ref="B15:B17"/>
    <mergeCell ref="I15:I17"/>
    <mergeCell ref="F15:F17"/>
    <mergeCell ref="H12:H14"/>
    <mergeCell ref="G15:G17"/>
    <mergeCell ref="V1:V4"/>
    <mergeCell ref="U9:U11"/>
    <mergeCell ref="V9:V11"/>
    <mergeCell ref="H2:U2"/>
    <mergeCell ref="H3:U4"/>
    <mergeCell ref="H9:H11"/>
    <mergeCell ref="H6:AB6"/>
    <mergeCell ref="B7:I7"/>
    <mergeCell ref="B9:B11"/>
    <mergeCell ref="I5:R5"/>
    <mergeCell ref="S5:U5"/>
    <mergeCell ref="A5:F5"/>
    <mergeCell ref="W7:X7"/>
    <mergeCell ref="Y7:AB7"/>
    <mergeCell ref="W9:W11"/>
    <mergeCell ref="I9:I11"/>
    <mergeCell ref="A6:G6"/>
    <mergeCell ref="A9:A11"/>
    <mergeCell ref="F9:F11"/>
    <mergeCell ref="G9:G11"/>
    <mergeCell ref="A7:A8"/>
    <mergeCell ref="AC9:AC11"/>
    <mergeCell ref="V7:V8"/>
    <mergeCell ref="J7:N7"/>
    <mergeCell ref="J12:J14"/>
    <mergeCell ref="O7:U7"/>
    <mergeCell ref="J9:J11"/>
    <mergeCell ref="L9:L11"/>
    <mergeCell ref="N9:N11"/>
    <mergeCell ref="O8:Q8"/>
    <mergeCell ref="Q9:Q11"/>
    <mergeCell ref="K9:K11"/>
    <mergeCell ref="M9:M11"/>
    <mergeCell ref="U12:U14"/>
    <mergeCell ref="N12:N14"/>
    <mergeCell ref="AC12:AC14"/>
    <mergeCell ref="X9:X11"/>
    <mergeCell ref="V12:V14"/>
    <mergeCell ref="W12:W14"/>
    <mergeCell ref="X12:X14"/>
    <mergeCell ref="L15:L17"/>
    <mergeCell ref="V15:V17"/>
    <mergeCell ref="M15:M17"/>
    <mergeCell ref="M12:M14"/>
    <mergeCell ref="Q12:Q14"/>
    <mergeCell ref="L12:L14"/>
    <mergeCell ref="AC15:AC17"/>
    <mergeCell ref="U15:U17"/>
    <mergeCell ref="N15:N17"/>
    <mergeCell ref="W15:W17"/>
    <mergeCell ref="X15:X17"/>
    <mergeCell ref="Q15:Q17"/>
  </mergeCells>
  <phoneticPr fontId="4" type="noConversion"/>
  <conditionalFormatting sqref="K9 K18 K12 K15">
    <cfRule type="containsText" dxfId="96" priority="540" operator="containsText" text="MEDIA">
      <formula>NOT(ISERROR(SEARCH("MEDIA",K9)))</formula>
    </cfRule>
    <cfRule type="containsText" dxfId="95" priority="541" operator="containsText" text="ALTA">
      <formula>NOT(ISERROR(SEARCH("ALTA",K9)))</formula>
    </cfRule>
    <cfRule type="containsText" dxfId="94" priority="542" operator="containsText" text="BAJA">
      <formula>NOT(ISERROR(SEARCH("BAJA",K9)))</formula>
    </cfRule>
  </conditionalFormatting>
  <conditionalFormatting sqref="L9:M9 M18 M12 M15 L10:L20">
    <cfRule type="containsText" dxfId="93" priority="537" operator="containsText" text="MEDIO">
      <formula>NOT(ISERROR(SEARCH("MEDIO",L9)))</formula>
    </cfRule>
    <cfRule type="containsText" dxfId="92" priority="538" operator="containsText" text="ALTO">
      <formula>NOT(ISERROR(SEARCH("ALTO",L9)))</formula>
    </cfRule>
    <cfRule type="containsText" dxfId="91" priority="539" operator="containsText" text="BAJO">
      <formula>NOT(ISERROR(SEARCH("BAJO",L9)))</formula>
    </cfRule>
  </conditionalFormatting>
  <conditionalFormatting sqref="U9:U20">
    <cfRule type="cellIs" dxfId="90" priority="508" operator="lessThanOrEqual">
      <formula>3</formula>
    </cfRule>
    <cfRule type="cellIs" dxfId="89" priority="509" stopIfTrue="1" operator="between">
      <formula>4</formula>
      <formula>10</formula>
    </cfRule>
    <cfRule type="cellIs" dxfId="88" priority="510" operator="greaterThanOrEqual">
      <formula>10</formula>
    </cfRule>
  </conditionalFormatting>
  <conditionalFormatting sqref="V9:V20">
    <cfRule type="cellIs" dxfId="87" priority="505" operator="equal">
      <formula>"LEVE"</formula>
    </cfRule>
    <cfRule type="cellIs" dxfId="86" priority="506" operator="equal">
      <formula>"MODERADO"</formula>
    </cfRule>
    <cfRule type="cellIs" dxfId="85" priority="507" operator="equal">
      <formula>"GRAVE"</formula>
    </cfRule>
  </conditionalFormatting>
  <conditionalFormatting sqref="J9:J20">
    <cfRule type="containsText" dxfId="84" priority="502" operator="containsText" text="MEDIA">
      <formula>NOT(ISERROR(SEARCH("MEDIA",J9)))</formula>
    </cfRule>
    <cfRule type="containsText" dxfId="83" priority="503" operator="containsText" text="ALTA">
      <formula>NOT(ISERROR(SEARCH("ALTA",J9)))</formula>
    </cfRule>
    <cfRule type="containsText" dxfId="82" priority="504" operator="containsText" text="BAJA">
      <formula>NOT(ISERROR(SEARCH("BAJA",J9)))</formula>
    </cfRule>
  </conditionalFormatting>
  <conditionalFormatting sqref="J9:J20">
    <cfRule type="containsText" dxfId="81" priority="500" operator="containsText" text="MEDIO BAJA">
      <formula>NOT(ISERROR(SEARCH("MEDIO BAJA",J9)))</formula>
    </cfRule>
    <cfRule type="containsText" dxfId="80" priority="501" operator="containsText" text="MEDIO ALTA">
      <formula>NOT(ISERROR(SEARCH("MEDIO ALTA",J9)))</formula>
    </cfRule>
  </conditionalFormatting>
  <conditionalFormatting sqref="N9:N20">
    <cfRule type="cellIs" dxfId="79" priority="497" operator="lessThanOrEqual">
      <formula>3</formula>
    </cfRule>
    <cfRule type="cellIs" dxfId="78" priority="498" stopIfTrue="1" operator="between">
      <formula>4</formula>
      <formula>9</formula>
    </cfRule>
    <cfRule type="cellIs" dxfId="77" priority="499" operator="greaterThanOrEqual">
      <formula>10</formula>
    </cfRule>
  </conditionalFormatting>
  <conditionalFormatting sqref="S15:T20 O15:O20">
    <cfRule type="containsText" dxfId="76" priority="291" stopIfTrue="1" operator="containsText" text="3">
      <formula>NOT(ISERROR(SEARCH("3",O15)))</formula>
    </cfRule>
    <cfRule type="containsText" dxfId="75" priority="292" stopIfTrue="1" operator="containsText" text="3">
      <formula>NOT(ISERROR(SEARCH("3",O15)))</formula>
    </cfRule>
    <cfRule type="containsText" dxfId="74" priority="293" stopIfTrue="1" operator="containsText" text="1">
      <formula>NOT(ISERROR(SEARCH("1",O15)))</formula>
    </cfRule>
  </conditionalFormatting>
  <conditionalFormatting sqref="O15:O20">
    <cfRule type="cellIs" dxfId="73" priority="290" operator="between">
      <formula>2</formula>
      <formula>3</formula>
    </cfRule>
  </conditionalFormatting>
  <conditionalFormatting sqref="R15">
    <cfRule type="expression" dxfId="72" priority="278">
      <formula>O15="No_existen"</formula>
    </cfRule>
  </conditionalFormatting>
  <conditionalFormatting sqref="R15">
    <cfRule type="expression" dxfId="71" priority="277">
      <formula>O15=""</formula>
    </cfRule>
  </conditionalFormatting>
  <conditionalFormatting sqref="R16">
    <cfRule type="expression" dxfId="70" priority="276">
      <formula>O16="No_existen"</formula>
    </cfRule>
  </conditionalFormatting>
  <conditionalFormatting sqref="R16">
    <cfRule type="expression" dxfId="69" priority="275">
      <formula>O16=""</formula>
    </cfRule>
  </conditionalFormatting>
  <conditionalFormatting sqref="R17">
    <cfRule type="expression" dxfId="68" priority="274">
      <formula>O17="No_existen"</formula>
    </cfRule>
  </conditionalFormatting>
  <conditionalFormatting sqref="R17">
    <cfRule type="expression" dxfId="67" priority="273">
      <formula>O17=""</formula>
    </cfRule>
  </conditionalFormatting>
  <conditionalFormatting sqref="R20">
    <cfRule type="expression" dxfId="66" priority="249">
      <formula>#REF!="No_existen"</formula>
    </cfRule>
  </conditionalFormatting>
  <conditionalFormatting sqref="R20">
    <cfRule type="expression" dxfId="65" priority="248">
      <formula>#REF!=""</formula>
    </cfRule>
  </conditionalFormatting>
  <conditionalFormatting sqref="W15 W18">
    <cfRule type="cellIs" dxfId="64" priority="220" operator="equal">
      <formula>"LEVE"</formula>
    </cfRule>
    <cfRule type="cellIs" dxfId="63" priority="221" operator="equal">
      <formula>"MODERADO"</formula>
    </cfRule>
    <cfRule type="cellIs" dxfId="62" priority="222" operator="equal">
      <formula>"GRAVE"</formula>
    </cfRule>
  </conditionalFormatting>
  <conditionalFormatting sqref="X15 X18">
    <cfRule type="cellIs" dxfId="61" priority="217" operator="equal">
      <formula>"LEVE"</formula>
    </cfRule>
    <cfRule type="cellIs" dxfId="60" priority="218" operator="equal">
      <formula>"MODERADO"</formula>
    </cfRule>
    <cfRule type="cellIs" dxfId="59" priority="219" operator="equal">
      <formula>"GRAVE"</formula>
    </cfRule>
  </conditionalFormatting>
  <conditionalFormatting sqref="Z19">
    <cfRule type="expression" dxfId="58" priority="124">
      <formula>#REF!="ASUMIR"</formula>
    </cfRule>
  </conditionalFormatting>
  <conditionalFormatting sqref="Z20">
    <cfRule type="expression" dxfId="57" priority="123">
      <formula>#REF!="ASUMIR"</formula>
    </cfRule>
  </conditionalFormatting>
  <conditionalFormatting sqref="O9:O11 S9:T11">
    <cfRule type="containsText" dxfId="56" priority="33" stopIfTrue="1" operator="containsText" text="3">
      <formula>NOT(ISERROR(SEARCH("3",O9)))</formula>
    </cfRule>
    <cfRule type="containsText" dxfId="55" priority="34" stopIfTrue="1" operator="containsText" text="3">
      <formula>NOT(ISERROR(SEARCH("3",O9)))</formula>
    </cfRule>
    <cfRule type="containsText" dxfId="54" priority="35" stopIfTrue="1" operator="containsText" text="1">
      <formula>NOT(ISERROR(SEARCH("1",O9)))</formula>
    </cfRule>
  </conditionalFormatting>
  <conditionalFormatting sqref="O9:O11">
    <cfRule type="cellIs" dxfId="53" priority="32" operator="between">
      <formula>2</formula>
      <formula>3</formula>
    </cfRule>
  </conditionalFormatting>
  <conditionalFormatting sqref="R9">
    <cfRule type="expression" dxfId="52" priority="31">
      <formula>O9="No_existen"</formula>
    </cfRule>
  </conditionalFormatting>
  <conditionalFormatting sqref="R10">
    <cfRule type="expression" dxfId="51" priority="30">
      <formula>O10="No_existen"</formula>
    </cfRule>
  </conditionalFormatting>
  <conditionalFormatting sqref="R10">
    <cfRule type="expression" dxfId="50" priority="29">
      <formula>O10=""</formula>
    </cfRule>
  </conditionalFormatting>
  <conditionalFormatting sqref="R11">
    <cfRule type="expression" dxfId="49" priority="28">
      <formula>O11="No_existen"</formula>
    </cfRule>
  </conditionalFormatting>
  <conditionalFormatting sqref="R11">
    <cfRule type="expression" dxfId="48" priority="27">
      <formula>O11=""</formula>
    </cfRule>
  </conditionalFormatting>
  <conditionalFormatting sqref="R13:T14 O12:O14 S12:T12">
    <cfRule type="containsText" dxfId="47" priority="24" stopIfTrue="1" operator="containsText" text="3">
      <formula>NOT(ISERROR(SEARCH("3",O12)))</formula>
    </cfRule>
    <cfRule type="containsText" dxfId="46" priority="25" stopIfTrue="1" operator="containsText" text="3">
      <formula>NOT(ISERROR(SEARCH("3",O12)))</formula>
    </cfRule>
    <cfRule type="containsText" dxfId="45" priority="26" stopIfTrue="1" operator="containsText" text="1">
      <formula>NOT(ISERROR(SEARCH("1",O12)))</formula>
    </cfRule>
  </conditionalFormatting>
  <conditionalFormatting sqref="O12:O14">
    <cfRule type="cellIs" dxfId="44" priority="23" operator="between">
      <formula>2</formula>
      <formula>3</formula>
    </cfRule>
  </conditionalFormatting>
  <conditionalFormatting sqref="R12">
    <cfRule type="expression" dxfId="43" priority="22">
      <formula>O12="No_existen"</formula>
    </cfRule>
  </conditionalFormatting>
  <conditionalFormatting sqref="R12">
    <cfRule type="expression" dxfId="42" priority="21">
      <formula>O12=""</formula>
    </cfRule>
  </conditionalFormatting>
  <conditionalFormatting sqref="W9">
    <cfRule type="cellIs" dxfId="41" priority="18" operator="equal">
      <formula>"LEVE"</formula>
    </cfRule>
    <cfRule type="cellIs" dxfId="40" priority="19" operator="equal">
      <formula>"MODERADO"</formula>
    </cfRule>
    <cfRule type="cellIs" dxfId="39" priority="20" operator="equal">
      <formula>"GRAVE"</formula>
    </cfRule>
  </conditionalFormatting>
  <conditionalFormatting sqref="X9">
    <cfRule type="cellIs" dxfId="38" priority="15" operator="equal">
      <formula>"LEVE"</formula>
    </cfRule>
    <cfRule type="cellIs" dxfId="37" priority="16" operator="equal">
      <formula>"MODERADO"</formula>
    </cfRule>
    <cfRule type="cellIs" dxfId="36" priority="17" operator="equal">
      <formula>"GRAVE"</formula>
    </cfRule>
  </conditionalFormatting>
  <conditionalFormatting sqref="Z9">
    <cfRule type="expression" dxfId="35" priority="14">
      <formula>Y9="ASUMIR"</formula>
    </cfRule>
  </conditionalFormatting>
  <conditionalFormatting sqref="Z10">
    <cfRule type="expression" dxfId="34" priority="13">
      <formula>Y10="ASUMIR"</formula>
    </cfRule>
  </conditionalFormatting>
  <conditionalFormatting sqref="Z11">
    <cfRule type="expression" dxfId="33" priority="12">
      <formula>Y11="ASUMIR"</formula>
    </cfRule>
  </conditionalFormatting>
  <conditionalFormatting sqref="AA9">
    <cfRule type="expression" dxfId="32" priority="11">
      <formula>Y9="ASUMIR"</formula>
    </cfRule>
  </conditionalFormatting>
  <conditionalFormatting sqref="AA10">
    <cfRule type="expression" dxfId="31" priority="10">
      <formula>Y10="ASUMIR"</formula>
    </cfRule>
  </conditionalFormatting>
  <conditionalFormatting sqref="AA11">
    <cfRule type="expression" dxfId="30" priority="9">
      <formula>Y11="ASUMIR"</formula>
    </cfRule>
  </conditionalFormatting>
  <conditionalFormatting sqref="AB11">
    <cfRule type="expression" dxfId="29" priority="7">
      <formula>Y11&lt;&gt;"COMPARTIR"</formula>
    </cfRule>
    <cfRule type="expression" dxfId="28" priority="8">
      <formula>Y11="ASUMIR"</formula>
    </cfRule>
  </conditionalFormatting>
  <conditionalFormatting sqref="W12">
    <cfRule type="cellIs" dxfId="27" priority="4" operator="equal">
      <formula>"LEVE"</formula>
    </cfRule>
    <cfRule type="cellIs" dxfId="26" priority="5" operator="equal">
      <formula>"MODERADO"</formula>
    </cfRule>
    <cfRule type="cellIs" dxfId="25" priority="6" operator="equal">
      <formula>"GRAVE"</formula>
    </cfRule>
  </conditionalFormatting>
  <conditionalFormatting sqref="X12">
    <cfRule type="cellIs" dxfId="24" priority="1" operator="equal">
      <formula>"LEVE"</formula>
    </cfRule>
    <cfRule type="cellIs" dxfId="23" priority="2" operator="equal">
      <formula>"MODERADO"</formula>
    </cfRule>
    <cfRule type="cellIs" dxfId="22" priority="3" operator="equal">
      <formula>"GRAVE"</formula>
    </cfRule>
  </conditionalFormatting>
  <dataValidations xWindow="920" yWindow="403" count="35">
    <dataValidation allowBlank="1" showInputMessage="1" showErrorMessage="1" promptTitle="INDICADOR  DEL RIESGO" prompt="Establezca un indicador que permita monitorear el riesgo" sqref="AC9:AC17"/>
    <dataValidation allowBlank="1" showInputMessage="1" showErrorMessage="1" promptTitle="CONTROL" prompt="Defina el estado del control asociado al riesgo" sqref="P18:Q18 Q9 P19:P20 P9:P11 P16:P17 P15:Q15 P12:Q12 P13:P14"/>
    <dataValidation allowBlank="1" showInputMessage="1" showErrorMessage="1" prompt="Describa brevemente en qué consiste el riesgo" sqref="H15 H18 H9 H12"/>
    <dataValidation allowBlank="1" showInputMessage="1" showErrorMessage="1" prompt="Identiique aquellas principales consecuencias que se pueden presentar al momento de que se materialice el riesgo" sqref="I15 I18 I9 I12"/>
    <dataValidation type="date" operator="greaterThan" allowBlank="1" showInputMessage="1" showErrorMessage="1" errorTitle="INTRODUZCA FECHA" error="DD/MM/AA" promptTitle="FECHA DE ELABORACIÓN" prompt="Ingrese la fecha en la cual elabora el plan de manejo de riesgos" sqref="AA3">
      <formula1>#REF!</formula1>
    </dataValidation>
    <dataValidation allowBlank="1" showInputMessage="1" showErrorMessage="1" prompt="De acuerdo al análisis de los factores interno y externos que incluyo en el estudio de contexto del proceso, establezca claramente la causa que genera el riesgo." sqref="E18:E20 E9:E14"/>
    <dataValidation type="date" allowBlank="1" showInputMessage="1" showErrorMessage="1" promptTitle="FECHA" prompt="DD/MM/AAAA" sqref="AB5">
      <formula1>41426</formula1>
      <formula2>45078</formula2>
    </dataValidation>
    <dataValidation type="list" allowBlank="1" showInputMessage="1" showErrorMessage="1" promptTitle="TRATAMIENTO DEL RIESGO" prompt="Defina el tratamiento que se le dará al riesgo" sqref="Y9:Y11">
      <formula1>INDIRECT($V$9)</formula1>
    </dataValidation>
    <dataValidation type="list" allowBlank="1" showInputMessage="1" showErrorMessage="1" promptTitle="TRATAMIENTO DEL RIESGO" prompt="Defina el tratamiento que se le dará al riesgo" sqref="Y12:Y14">
      <formula1>INDIRECT($V$12)</formula1>
    </dataValidation>
    <dataValidation type="list" allowBlank="1" showInputMessage="1" showErrorMessage="1" promptTitle="TRATAMIENTO DEL RIESGO" prompt="Defina el tratamiento que se le dará al riesgo" sqref="Y15:Y17">
      <formula1>INDIRECT($V$15)</formula1>
    </dataValidation>
    <dataValidation type="list" allowBlank="1" showInputMessage="1" showErrorMessage="1" sqref="G5">
      <formula1>MAPA</formula1>
    </dataValidation>
    <dataValidation type="list" allowBlank="1" showInputMessage="1" showErrorMessage="1" sqref="I5">
      <formula1>INDIRECT($G$5)</formula1>
    </dataValidation>
    <dataValidation type="list" allowBlank="1" showInputMessage="1" showErrorMessage="1" promptTitle="TRATAMIENTO DEL RIESGO" prompt="Defina el tratamiento que se le dará al riesgo" sqref="Y18:Y20">
      <formula1>INDIRECT($V$18)</formula1>
    </dataValidation>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R9:R11">
      <formula1>$P$10&lt;&gt;"No_existen"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19:R20">
      <formula1>$P$13&lt;&gt;"No_existen"</formula1>
    </dataValidation>
    <dataValidation type="custom" allowBlank="1" showInputMessage="1" showErrorMessage="1" errorTitle="NO EXISTE CONTROL" error="Si requiere registrar información cambie el estado del control." prompt="Describa el control que ACTUALMENTE tiene para mitigar o prevenir el riesgo._x000a__x000a_Si definio NO EXISTE CONTROL, deje esta celda en blanco" sqref="R18 R12">
      <formula1>$P$13&lt;&gt;"No_existen"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R15:R17">
      <formula1>$P$16&lt;&gt;"No_existen"</formula1>
    </dataValidation>
    <dataValidation type="custom" allowBlank="1" showInputMessage="1" showErrorMessage="1" errorTitle="COMPARTIR" error="Si requiere involucrar otra dependencia elija como Tipo de manejo &quot;COMPARTIR&quot;" sqref="AB11">
      <formula1>Y11="COMPARTIR"</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A18:AA20 AA9:AA11">
      <formula1>42736</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Z18:Z20 Z9:Z11"/>
    <dataValidation type="list" allowBlank="1" showInputMessage="1" showErrorMessage="1" promptTitle="Periodicidad" prompt="Determine los intervalos en los cuales aplica el control" sqref="S9:S20">
      <formula1>"Anual, Semestral, Trimestral, Bimestral, Mensual, Quincenal, Semanal, Diaria,Otra"</formula1>
    </dataValidation>
    <dataValidation type="list" allowBlank="1" showInputMessage="1" showErrorMessage="1" promptTitle="Tipo de control" prompt="Defina que tipo de control es el que se aplica" sqref="T9:T20">
      <formula1>"Detectivo, Correctivo, Preventivo, Direccion"</formula1>
    </dataValidation>
    <dataValidation type="list" allowBlank="1" showInputMessage="1" showErrorMessage="1" errorTitle="DATO NO VALIDO" error="CELDA DE SELECCIÓN  - NO CAMBIAR CONFIGURACIÓN" promptTitle="PROBABILIDAD" prompt="Seleccione la probabilidad de ocurrencia del riesgo" sqref="J9:J20">
      <formula1>PROBABILIDAD</formula1>
    </dataValidation>
    <dataValidation type="list" allowBlank="1" showInputMessage="1" showErrorMessage="1" errorTitle="DATO NO VÁLIDO" error="CELDA DE SELECCIÓN - NO CAMBIAR CONFIGURACIÓN" promptTitle="Estado del Control" prompt="Determine el estado del control" sqref="O9:O20">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O9:O20">
      <formula1>"No existen, No aplicados, Aplicados - No efectivos, Aplicados efectivos y No Documentados, Documentados Aplicados y Efectivos"</formula1>
    </dataValidation>
    <dataValidation type="list" allowBlank="1" showInputMessage="1" showErrorMessage="1" prompt="Defina el riesgo_x000a_" sqref="F9:F20">
      <formula1>TIPO</formula1>
    </dataValidation>
    <dataValidation allowBlank="1" showInputMessage="1" showErrorMessage="1" errorTitle="DATO NO VALIDO" error="CELDA DE SELECCIÓN  - NO CAMBIAR CONFIGURACIÓN" promptTitle="PROBABILIDAD" prompt="Seleccione la probabilidad de ocurrencia del riesgo" sqref="K9:K20"/>
    <dataValidation allowBlank="1" showInputMessage="1" showErrorMessage="1" errorTitle="DATO NO VALIDO" error="CELDA DE SELECCIÓN - NO CAMBIAR CONFIGURACIÓN" promptTitle="IMPACTO" prompt="Seleccione el nivel de impacto del riesgo" sqref="M9:M20"/>
    <dataValidation type="list" allowBlank="1" showInputMessage="1" showErrorMessage="1" sqref="B9:B20">
      <formula1>INDIRECT($I$5)</formula1>
    </dataValidation>
    <dataValidation type="list" allowBlank="1" showInputMessage="1" showErrorMessage="1" sqref="C9:C20">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G9:G20"/>
    <dataValidation allowBlank="1" showInputMessage="1" showErrorMessage="1" promptTitle="META" prompt="Establezca la meta para el indicador, definiendo si la meta a cumplir es creciente o decreciente." sqref="X9:X20"/>
    <dataValidation allowBlank="1" showInputMessage="1" showErrorMessage="1" promptTitle="INDICADOR DE RIESGO" prompt="Digite el nombre y la formula del indicador que permita monitorear el riesgo" sqref="W9:W20"/>
    <dataValidation type="list" allowBlank="1" showInputMessage="1" showErrorMessage="1" sqref="D9:D20">
      <formula1>INDIRECT(C9)</formula1>
    </dataValidation>
    <dataValidation type="list" allowBlank="1" showInputMessage="1" showErrorMessage="1" errorTitle="DATO NO VALIDO" error="CELDA DE SELECCIÓN - NO CAMBIAR CONFIGURACIÓN" promptTitle="IMPACTO" prompt="Seleccione el nivel de impacto del riesgo" sqref="L9:L20">
      <formula1>INDIRECT(F9)</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20"/>
  <sheetViews>
    <sheetView zoomScale="75" zoomScaleNormal="75" zoomScaleSheetLayoutView="130" workbookViewId="0">
      <pane xSplit="5" ySplit="8" topLeftCell="F9" activePane="bottomRight" state="frozen"/>
      <selection pane="topRight" activeCell="D1" sqref="D1"/>
      <selection pane="bottomLeft" activeCell="A9" sqref="A9"/>
      <selection pane="bottomRight" activeCell="L9" sqref="L9:N9"/>
    </sheetView>
  </sheetViews>
  <sheetFormatPr baseColWidth="10" defaultColWidth="11.42578125" defaultRowHeight="12.75" x14ac:dyDescent="0.2"/>
  <cols>
    <col min="1" max="1" width="8" style="3" customWidth="1"/>
    <col min="2" max="2" width="30.85546875" style="3" customWidth="1"/>
    <col min="3" max="3" width="27" style="3" customWidth="1"/>
    <col min="4" max="4" width="37.42578125" style="3" customWidth="1"/>
    <col min="5" max="5" width="20.7109375" style="4" customWidth="1"/>
    <col min="6" max="6" width="32.42578125" style="4" customWidth="1"/>
    <col min="7" max="7" width="34.85546875" style="4" customWidth="1"/>
    <col min="8" max="8" width="24.7109375" style="4" customWidth="1"/>
    <col min="9" max="9" width="16" style="4" customWidth="1"/>
    <col min="10" max="10" width="22.140625" style="3" customWidth="1"/>
    <col min="11" max="11" width="19.5703125" style="3" customWidth="1"/>
    <col min="12" max="13" width="22.7109375" style="3" customWidth="1"/>
    <col min="14" max="14" width="21.85546875" style="3" customWidth="1"/>
    <col min="15" max="15" width="28.7109375" style="3" customWidth="1"/>
    <col min="16" max="17" width="22.7109375" style="3" customWidth="1"/>
    <col min="18" max="18" width="21.85546875" style="3" customWidth="1"/>
    <col min="19" max="19" width="28.85546875" style="3" customWidth="1"/>
    <col min="20" max="16384" width="11.42578125" style="3"/>
  </cols>
  <sheetData>
    <row r="1" spans="1:19" s="5" customFormat="1" ht="19.5" customHeight="1" x14ac:dyDescent="0.2">
      <c r="A1" s="18"/>
      <c r="B1" s="16"/>
      <c r="C1" s="16"/>
      <c r="D1" s="16"/>
      <c r="E1" s="24"/>
      <c r="F1" s="24"/>
      <c r="G1" s="24"/>
      <c r="H1" s="24"/>
      <c r="I1" s="24"/>
      <c r="J1" s="24"/>
      <c r="K1" s="24"/>
      <c r="L1" s="24"/>
      <c r="M1" s="24"/>
      <c r="N1" s="24"/>
      <c r="O1" s="34"/>
      <c r="P1" s="34"/>
      <c r="Q1" s="34"/>
      <c r="R1" s="147" t="s">
        <v>57</v>
      </c>
      <c r="S1" s="148" t="s">
        <v>417</v>
      </c>
    </row>
    <row r="2" spans="1:19" s="5" customFormat="1" ht="18.75" customHeight="1" x14ac:dyDescent="0.2">
      <c r="A2" s="19"/>
      <c r="E2" s="274" t="s">
        <v>59</v>
      </c>
      <c r="F2" s="274"/>
      <c r="G2" s="274"/>
      <c r="H2" s="274"/>
      <c r="I2" s="274"/>
      <c r="J2" s="274"/>
      <c r="K2" s="274"/>
      <c r="L2" s="274"/>
      <c r="M2" s="274"/>
      <c r="N2" s="274"/>
      <c r="O2" s="35"/>
      <c r="P2" s="35"/>
      <c r="Q2" s="35"/>
      <c r="R2" s="147" t="s">
        <v>10</v>
      </c>
      <c r="S2" s="148">
        <v>1</v>
      </c>
    </row>
    <row r="3" spans="1:19" s="5" customFormat="1" ht="18.75" customHeight="1" x14ac:dyDescent="0.2">
      <c r="A3" s="19"/>
      <c r="E3" s="274" t="s">
        <v>413</v>
      </c>
      <c r="F3" s="274"/>
      <c r="G3" s="274"/>
      <c r="H3" s="274"/>
      <c r="I3" s="274"/>
      <c r="J3" s="274"/>
      <c r="K3" s="274"/>
      <c r="L3" s="274"/>
      <c r="M3" s="274"/>
      <c r="N3" s="274"/>
      <c r="O3" s="35"/>
      <c r="P3" s="35"/>
      <c r="Q3" s="35"/>
      <c r="R3" s="147" t="s">
        <v>11</v>
      </c>
      <c r="S3" s="149" t="s">
        <v>416</v>
      </c>
    </row>
    <row r="4" spans="1:19" s="5" customFormat="1" ht="18.75" customHeight="1" x14ac:dyDescent="0.2">
      <c r="A4" s="19"/>
      <c r="E4" s="273"/>
      <c r="F4" s="273"/>
      <c r="G4" s="273"/>
      <c r="H4" s="273"/>
      <c r="I4" s="273"/>
      <c r="J4" s="273"/>
      <c r="K4" s="273"/>
      <c r="L4" s="273"/>
      <c r="M4" s="273"/>
      <c r="N4" s="273"/>
      <c r="O4" s="35"/>
      <c r="P4" s="35"/>
      <c r="Q4" s="35"/>
      <c r="R4" s="150" t="s">
        <v>56</v>
      </c>
      <c r="S4" s="151" t="s">
        <v>12</v>
      </c>
    </row>
    <row r="5" spans="1:19" s="1" customFormat="1" ht="65.25" customHeight="1" x14ac:dyDescent="0.2">
      <c r="A5" s="325" t="str">
        <f>'01-Mapa de riesgo'!A5:G5</f>
        <v>TIPO DE MAPA</v>
      </c>
      <c r="B5" s="325"/>
      <c r="C5" s="325"/>
      <c r="D5" s="325"/>
      <c r="E5" s="325"/>
      <c r="F5" s="138" t="str">
        <f>'01-Mapa de riesgo'!G5</f>
        <v>PROCESOS</v>
      </c>
      <c r="G5" s="327" t="str">
        <f>'01-Mapa de riesgo'!H5</f>
        <v>PROCESO /OBJETIVO PDI</v>
      </c>
      <c r="H5" s="327"/>
      <c r="I5" s="327"/>
      <c r="J5" s="326" t="str">
        <f>'01-Mapa de riesgo'!I5</f>
        <v>INTERNACIONALIZACIÓN</v>
      </c>
      <c r="K5" s="326"/>
      <c r="L5" s="326"/>
      <c r="M5" s="326"/>
      <c r="N5" s="326"/>
      <c r="O5" s="326"/>
      <c r="P5" s="139" t="str">
        <f>'01-Mapa de riesgo'!S5</f>
        <v>REVISADO POR</v>
      </c>
      <c r="Q5" s="332">
        <f>'01-Mapa de riesgo'!V5</f>
        <v>0</v>
      </c>
      <c r="R5" s="333"/>
      <c r="S5" s="334"/>
    </row>
    <row r="6" spans="1:19" s="1" customFormat="1" ht="66" customHeight="1" thickBot="1" x14ac:dyDescent="0.25">
      <c r="A6" s="331" t="str">
        <f>'01-Mapa de riesgo'!A6:G6</f>
        <v>OBJETIVO (PROCESO) / ALCANCE OBJETIVO PDI</v>
      </c>
      <c r="B6" s="331"/>
      <c r="C6" s="331"/>
      <c r="D6" s="331"/>
      <c r="E6" s="331"/>
      <c r="F6" s="331"/>
      <c r="G6" s="331"/>
      <c r="H6" s="331"/>
      <c r="I6" s="331"/>
      <c r="J6" s="328" t="str">
        <f>'01-Mapa de riesgo'!H6</f>
        <v>Transformar y fortalecer las funciones de investigación, docencia, extensión y proyección social para su articulación en un ambiente multicultural y globalizado, con excelencia académica.</v>
      </c>
      <c r="K6" s="329"/>
      <c r="L6" s="329"/>
      <c r="M6" s="329"/>
      <c r="N6" s="329"/>
      <c r="O6" s="329"/>
      <c r="P6" s="329"/>
      <c r="Q6" s="330"/>
      <c r="R6" s="140" t="s">
        <v>8</v>
      </c>
      <c r="S6" s="89">
        <v>43522</v>
      </c>
    </row>
    <row r="7" spans="1:19" s="1" customFormat="1" ht="45" customHeight="1" x14ac:dyDescent="0.2">
      <c r="A7" s="250" t="s">
        <v>53</v>
      </c>
      <c r="B7" s="251" t="s">
        <v>69</v>
      </c>
      <c r="C7" s="252"/>
      <c r="D7" s="252"/>
      <c r="E7" s="252"/>
      <c r="F7" s="252"/>
      <c r="G7" s="252"/>
      <c r="H7" s="253"/>
      <c r="I7" s="321" t="s">
        <v>65</v>
      </c>
      <c r="J7" s="321" t="s">
        <v>2</v>
      </c>
      <c r="K7" s="321" t="s">
        <v>97</v>
      </c>
      <c r="L7" s="322" t="s">
        <v>13</v>
      </c>
      <c r="M7" s="323"/>
      <c r="N7" s="324"/>
      <c r="O7" s="321" t="s">
        <v>3</v>
      </c>
      <c r="P7" s="304" t="s">
        <v>14</v>
      </c>
      <c r="Q7" s="305"/>
      <c r="R7" s="306"/>
      <c r="S7" s="335" t="s">
        <v>3</v>
      </c>
    </row>
    <row r="8" spans="1:19" s="2" customFormat="1" ht="51.75" customHeight="1" x14ac:dyDescent="0.2">
      <c r="A8" s="250"/>
      <c r="B8" s="133" t="s">
        <v>402</v>
      </c>
      <c r="C8" s="144" t="s">
        <v>420</v>
      </c>
      <c r="D8" s="22" t="s">
        <v>54</v>
      </c>
      <c r="E8" s="22" t="s">
        <v>63</v>
      </c>
      <c r="F8" s="22" t="s">
        <v>4</v>
      </c>
      <c r="G8" s="22" t="s">
        <v>0</v>
      </c>
      <c r="H8" s="22" t="s">
        <v>1</v>
      </c>
      <c r="I8" s="249"/>
      <c r="J8" s="249"/>
      <c r="K8" s="249"/>
      <c r="L8" s="307"/>
      <c r="M8" s="308"/>
      <c r="N8" s="309"/>
      <c r="O8" s="249"/>
      <c r="P8" s="307"/>
      <c r="Q8" s="308"/>
      <c r="R8" s="309"/>
      <c r="S8" s="336"/>
    </row>
    <row r="9" spans="1:19" s="2" customFormat="1" ht="62.45" customHeight="1" x14ac:dyDescent="0.2">
      <c r="A9" s="317">
        <v>1</v>
      </c>
      <c r="B9" s="245" t="str">
        <f>'01-Mapa de riesgo'!B9:B11</f>
        <v>RELACIONES_INTERNACIONALES</v>
      </c>
      <c r="C9" s="166" t="str">
        <f>'01-Mapa de riesgo'!D9</f>
        <v>Talento Humano</v>
      </c>
      <c r="D9" s="164" t="str">
        <f>'01-Mapa de riesgo'!E9</f>
        <v xml:space="preserve">Deconocimiento de las implicaciones de no verificar el estatus migratorio de los invitados internacionales y realizar su reporte.  </v>
      </c>
      <c r="E9" s="318" t="str">
        <f>'01-Mapa de riesgo'!F9:F11</f>
        <v>Información</v>
      </c>
      <c r="F9" s="311" t="str">
        <f>'01-Mapa de riesgo'!G9:G11</f>
        <v>Visitantes internacionales en la UTP sin el debido estatus migratorio</v>
      </c>
      <c r="G9" s="311" t="str">
        <f>'01-Mapa de riesgo'!H9:H11</f>
        <v>Presencia de visitantes internacionales en la UTP sin el debido estatus migratorio</v>
      </c>
      <c r="H9" s="311" t="str">
        <f>'01-Mapa de riesgo'!I9:I11</f>
        <v>Multas y/o sanciones para la Universidad.</v>
      </c>
      <c r="I9" s="310" t="str">
        <f>'01-Mapa de riesgo'!V9:V11</f>
        <v>MODERADO</v>
      </c>
      <c r="J9" s="23" t="str">
        <f>'01-Mapa de riesgo'!Y9:Y11</f>
        <v>REDUCIR</v>
      </c>
      <c r="K9" s="254" t="str">
        <f t="shared" ref="K9" si="0">IF(I9="GRAVE","Debe formularse",IF(I9="MODERADO", "Si el proceso lo requiere","NO"))</f>
        <v>Si el proceso lo requiere</v>
      </c>
      <c r="L9" s="299"/>
      <c r="M9" s="299"/>
      <c r="N9" s="299"/>
      <c r="O9" s="21"/>
      <c r="P9" s="313"/>
      <c r="Q9" s="314"/>
      <c r="R9" s="315"/>
      <c r="S9" s="36"/>
    </row>
    <row r="10" spans="1:19" s="2" customFormat="1" ht="62.45" customHeight="1" x14ac:dyDescent="0.2">
      <c r="A10" s="317"/>
      <c r="B10" s="243"/>
      <c r="C10" s="166" t="str">
        <f>'01-Mapa de riesgo'!D10</f>
        <v>Legales y Normativos</v>
      </c>
      <c r="D10" s="164" t="str">
        <f>'01-Mapa de riesgo'!E10</f>
        <v>Migración Colombia otorga un permiso de ingreso y permanencia erroneo a los invitados internacionales aún habiendo presentado los soportes respectivos.</v>
      </c>
      <c r="E10" s="319"/>
      <c r="F10" s="311"/>
      <c r="G10" s="311"/>
      <c r="H10" s="311"/>
      <c r="I10" s="310"/>
      <c r="J10" s="23" t="str">
        <f>'01-Mapa de riesgo'!Y10:Y12</f>
        <v>REDUCIR</v>
      </c>
      <c r="K10" s="230"/>
      <c r="L10" s="299"/>
      <c r="M10" s="299"/>
      <c r="N10" s="299"/>
      <c r="O10" s="170"/>
      <c r="P10" s="313"/>
      <c r="Q10" s="314"/>
      <c r="R10" s="315"/>
      <c r="S10" s="36"/>
    </row>
    <row r="11" spans="1:19" s="2" customFormat="1" ht="62.45" customHeight="1" x14ac:dyDescent="0.2">
      <c r="A11" s="317"/>
      <c r="B11" s="244"/>
      <c r="C11" s="166">
        <f>'01-Mapa de riesgo'!D11</f>
        <v>0</v>
      </c>
      <c r="D11" s="164">
        <f>'01-Mapa de riesgo'!E11</f>
        <v>0</v>
      </c>
      <c r="E11" s="319"/>
      <c r="F11" s="311"/>
      <c r="G11" s="311"/>
      <c r="H11" s="311"/>
      <c r="I11" s="310"/>
      <c r="J11" s="23" t="str">
        <f>'01-Mapa de riesgo'!Y11:Y13</f>
        <v>COMPARTIR</v>
      </c>
      <c r="K11" s="312"/>
      <c r="L11" s="313"/>
      <c r="M11" s="314"/>
      <c r="N11" s="315"/>
      <c r="O11" s="170"/>
      <c r="P11" s="313"/>
      <c r="Q11" s="314"/>
      <c r="R11" s="315"/>
      <c r="S11" s="36"/>
    </row>
    <row r="12" spans="1:19" s="2" customFormat="1" ht="62.45" customHeight="1" x14ac:dyDescent="0.2">
      <c r="A12" s="320">
        <v>2</v>
      </c>
      <c r="B12" s="320" t="str">
        <f>'01-Mapa de riesgo'!B12:B14</f>
        <v>RELACIONES_INTERNACIONALES</v>
      </c>
      <c r="C12" s="166" t="str">
        <f>'01-Mapa de riesgo'!D12</f>
        <v>Talento Humano</v>
      </c>
      <c r="D12" s="226" t="str">
        <f>'01-Mapa de riesgo'!E12</f>
        <v>Que haya un conflicto de intereses entre el estudiante y las personas encargadas del proceso de movilidad.</v>
      </c>
      <c r="E12" s="319" t="str">
        <f>'01-Mapa de riesgo'!F12:F14</f>
        <v>Corrupción</v>
      </c>
      <c r="F12" s="311" t="str">
        <f>'01-Mapa de riesgo'!G12:G14</f>
        <v>Favorecer la postulación a una beca de movilidad académica internacional a un estudiante que no cumpla con los requisitos establecidos en la convocatoria UTP.</v>
      </c>
      <c r="G12" s="311" t="str">
        <f>'01-Mapa de riesgo'!H12:H14</f>
        <v>Postular a un estudiante que no cumple con los requisitos estipulados por la convocatoira interna a una beca de movilidad académica.</v>
      </c>
      <c r="H12" s="311" t="str">
        <f>'01-Mapa de riesgo'!I12:I14</f>
        <v>Quitar la oportunidad de acceder a una beca a un estudiante que cumpla con todos los requisitos.</v>
      </c>
      <c r="I12" s="310" t="str">
        <f>'01-Mapa de riesgo'!V12:V14</f>
        <v>LEVE</v>
      </c>
      <c r="J12" s="206" t="str">
        <f>'01-Mapa de riesgo'!Y12:Y14</f>
        <v>ASUMIR</v>
      </c>
      <c r="K12" s="316" t="str">
        <f t="shared" ref="K12:K15" si="1">IF(I12="GRAVE","Debe formularse",IF(I12="MODERADO", "Si el proceso lo requiere","NO"))</f>
        <v>NO</v>
      </c>
      <c r="L12" s="299"/>
      <c r="M12" s="299"/>
      <c r="N12" s="299"/>
      <c r="O12" s="205"/>
      <c r="P12" s="299"/>
      <c r="Q12" s="299"/>
      <c r="R12" s="299"/>
      <c r="S12" s="205"/>
    </row>
    <row r="13" spans="1:19" s="2" customFormat="1" ht="62.45" customHeight="1" x14ac:dyDescent="0.2">
      <c r="A13" s="320"/>
      <c r="B13" s="320"/>
      <c r="C13" s="166" t="str">
        <f>'01-Mapa de riesgo'!D13</f>
        <v>Talento Humano</v>
      </c>
      <c r="D13" s="226" t="str">
        <f>'01-Mapa de riesgo'!E13</f>
        <v>Que exista presión por parte de un funcionario de mayor jerarquía sobre las personas encargadas del proceso de movilidad.</v>
      </c>
      <c r="E13" s="319"/>
      <c r="F13" s="311"/>
      <c r="G13" s="311"/>
      <c r="H13" s="311"/>
      <c r="I13" s="310"/>
      <c r="J13" s="206">
        <f>'01-Mapa de riesgo'!Y13:Y15</f>
        <v>0</v>
      </c>
      <c r="K13" s="316"/>
      <c r="L13" s="299"/>
      <c r="M13" s="299"/>
      <c r="N13" s="299"/>
      <c r="O13" s="205"/>
      <c r="P13" s="299"/>
      <c r="Q13" s="299"/>
      <c r="R13" s="299"/>
      <c r="S13" s="205"/>
    </row>
    <row r="14" spans="1:19" s="2" customFormat="1" ht="62.45" customHeight="1" x14ac:dyDescent="0.2">
      <c r="A14" s="320"/>
      <c r="B14" s="320"/>
      <c r="C14" s="166">
        <f>'01-Mapa de riesgo'!D14</f>
        <v>0</v>
      </c>
      <c r="D14" s="226">
        <f>'01-Mapa de riesgo'!E14</f>
        <v>0</v>
      </c>
      <c r="E14" s="319"/>
      <c r="F14" s="311"/>
      <c r="G14" s="311"/>
      <c r="H14" s="311"/>
      <c r="I14" s="310"/>
      <c r="J14" s="206">
        <f>'01-Mapa de riesgo'!Y14:Y16</f>
        <v>0</v>
      </c>
      <c r="K14" s="316"/>
      <c r="L14" s="299"/>
      <c r="M14" s="299"/>
      <c r="N14" s="299"/>
      <c r="O14" s="205"/>
      <c r="P14" s="299"/>
      <c r="Q14" s="299"/>
      <c r="R14" s="299"/>
      <c r="S14" s="205"/>
    </row>
    <row r="15" spans="1:19" s="2" customFormat="1" ht="62.45" hidden="1" customHeight="1" x14ac:dyDescent="0.2">
      <c r="A15" s="317">
        <v>3</v>
      </c>
      <c r="B15" s="245">
        <f>'01-Mapa de riesgo'!B15:B17</f>
        <v>0</v>
      </c>
      <c r="C15" s="166">
        <f>'01-Mapa de riesgo'!D15</f>
        <v>0</v>
      </c>
      <c r="D15" s="164">
        <f>'01-Mapa de riesgo'!E15</f>
        <v>0</v>
      </c>
      <c r="E15" s="318">
        <f>'01-Mapa de riesgo'!F15:F17</f>
        <v>0</v>
      </c>
      <c r="F15" s="311">
        <f>'01-Mapa de riesgo'!G15:G17</f>
        <v>0</v>
      </c>
      <c r="G15" s="311">
        <f>'01-Mapa de riesgo'!H15:H17</f>
        <v>0</v>
      </c>
      <c r="H15" s="311">
        <f>'01-Mapa de riesgo'!I15:I17</f>
        <v>0</v>
      </c>
      <c r="I15" s="310" t="str">
        <f>'01-Mapa de riesgo'!V15:V17</f>
        <v>LEVE</v>
      </c>
      <c r="J15" s="23">
        <f>'01-Mapa de riesgo'!Y15:Y17</f>
        <v>0</v>
      </c>
      <c r="K15" s="254" t="str">
        <f t="shared" si="1"/>
        <v>NO</v>
      </c>
      <c r="L15" s="313"/>
      <c r="M15" s="314"/>
      <c r="N15" s="315"/>
      <c r="O15" s="21"/>
      <c r="P15" s="313"/>
      <c r="Q15" s="314"/>
      <c r="R15" s="315"/>
      <c r="S15" s="36"/>
    </row>
    <row r="16" spans="1:19" s="2" customFormat="1" ht="62.45" hidden="1" customHeight="1" x14ac:dyDescent="0.2">
      <c r="A16" s="317"/>
      <c r="B16" s="243"/>
      <c r="C16" s="166">
        <f>'01-Mapa de riesgo'!D16</f>
        <v>0</v>
      </c>
      <c r="D16" s="164">
        <f>'01-Mapa de riesgo'!E16</f>
        <v>0</v>
      </c>
      <c r="E16" s="319"/>
      <c r="F16" s="311"/>
      <c r="G16" s="311"/>
      <c r="H16" s="311"/>
      <c r="I16" s="310"/>
      <c r="J16" s="23">
        <f>'01-Mapa de riesgo'!Y16:Y17</f>
        <v>0</v>
      </c>
      <c r="K16" s="230"/>
      <c r="L16" s="313"/>
      <c r="M16" s="314"/>
      <c r="N16" s="315"/>
      <c r="O16" s="21"/>
      <c r="P16" s="313"/>
      <c r="Q16" s="314"/>
      <c r="R16" s="315"/>
      <c r="S16" s="36"/>
    </row>
    <row r="17" spans="1:19" s="2" customFormat="1" ht="62.45" hidden="1" customHeight="1" x14ac:dyDescent="0.2">
      <c r="A17" s="317"/>
      <c r="B17" s="244"/>
      <c r="C17" s="166">
        <f>'01-Mapa de riesgo'!D17</f>
        <v>0</v>
      </c>
      <c r="D17" s="164">
        <f>'01-Mapa de riesgo'!E17</f>
        <v>0</v>
      </c>
      <c r="E17" s="319"/>
      <c r="F17" s="311"/>
      <c r="G17" s="311"/>
      <c r="H17" s="311"/>
      <c r="I17" s="310"/>
      <c r="J17" s="23">
        <f>'01-Mapa de riesgo'!Y17:Y17</f>
        <v>0</v>
      </c>
      <c r="K17" s="312"/>
      <c r="L17" s="313"/>
      <c r="M17" s="314"/>
      <c r="N17" s="315"/>
      <c r="O17" s="21"/>
      <c r="P17" s="313"/>
      <c r="Q17" s="314"/>
      <c r="R17" s="315"/>
      <c r="S17" s="36"/>
    </row>
    <row r="18" spans="1:19" s="17" customFormat="1" ht="62.45" hidden="1" customHeight="1" thickBot="1" x14ac:dyDescent="0.25">
      <c r="A18" s="317">
        <v>12</v>
      </c>
      <c r="B18" s="245">
        <f>'01-Mapa de riesgo'!B18:B20</f>
        <v>0</v>
      </c>
      <c r="C18" s="166">
        <f>'01-Mapa de riesgo'!D18</f>
        <v>0</v>
      </c>
      <c r="D18" s="165">
        <f>'01-Mapa de riesgo'!E18</f>
        <v>0</v>
      </c>
      <c r="E18" s="319">
        <f>'01-Mapa de riesgo'!F18:F20</f>
        <v>0</v>
      </c>
      <c r="F18" s="311">
        <f>'01-Mapa de riesgo'!G18:G20</f>
        <v>0</v>
      </c>
      <c r="G18" s="311">
        <f>'01-Mapa de riesgo'!H18:H20</f>
        <v>0</v>
      </c>
      <c r="H18" s="311">
        <f>'01-Mapa de riesgo'!I18:I20</f>
        <v>0</v>
      </c>
      <c r="I18" s="310" t="str">
        <f>'01-Mapa de riesgo'!V18:V20</f>
        <v>LEVE</v>
      </c>
      <c r="J18" s="174">
        <f>'01-Mapa de riesgo'!Y18:Y20</f>
        <v>0</v>
      </c>
      <c r="K18" s="254" t="str">
        <f t="shared" ref="K18" si="2">IF(I18="GRAVE","Debe formularse",IF(I18="MODERADO", "Si el proceso lo requiere","NO"))</f>
        <v>NO</v>
      </c>
      <c r="L18" s="340"/>
      <c r="M18" s="341"/>
      <c r="N18" s="342"/>
      <c r="O18" s="173"/>
      <c r="P18" s="340"/>
      <c r="Q18" s="341"/>
      <c r="R18" s="342"/>
      <c r="S18" s="37"/>
    </row>
    <row r="19" spans="1:19" s="17" customFormat="1" ht="62.45" hidden="1" customHeight="1" thickBot="1" x14ac:dyDescent="0.25">
      <c r="A19" s="317"/>
      <c r="B19" s="243"/>
      <c r="C19" s="166">
        <f>'01-Mapa de riesgo'!D19</f>
        <v>0</v>
      </c>
      <c r="D19" s="165">
        <f>'01-Mapa de riesgo'!E19</f>
        <v>0</v>
      </c>
      <c r="E19" s="319"/>
      <c r="F19" s="311"/>
      <c r="G19" s="311"/>
      <c r="H19" s="311"/>
      <c r="I19" s="310"/>
      <c r="J19" s="174">
        <f>'01-Mapa de riesgo'!Y19:Y20</f>
        <v>0</v>
      </c>
      <c r="K19" s="230"/>
      <c r="L19" s="340"/>
      <c r="M19" s="341"/>
      <c r="N19" s="342"/>
      <c r="O19" s="173"/>
      <c r="P19" s="340"/>
      <c r="Q19" s="341"/>
      <c r="R19" s="342"/>
      <c r="S19" s="37"/>
    </row>
    <row r="20" spans="1:19" s="17" customFormat="1" ht="62.45" hidden="1" customHeight="1" thickBot="1" x14ac:dyDescent="0.25">
      <c r="A20" s="338"/>
      <c r="B20" s="244"/>
      <c r="C20" s="166">
        <f>'01-Mapa de riesgo'!D20</f>
        <v>0</v>
      </c>
      <c r="D20" s="165">
        <f>'01-Mapa de riesgo'!E20</f>
        <v>0</v>
      </c>
      <c r="E20" s="339"/>
      <c r="F20" s="337"/>
      <c r="G20" s="337"/>
      <c r="H20" s="337"/>
      <c r="I20" s="343"/>
      <c r="J20" s="174">
        <f>'01-Mapa de riesgo'!Y20:Y20</f>
        <v>0</v>
      </c>
      <c r="K20" s="260"/>
      <c r="L20" s="340"/>
      <c r="M20" s="341"/>
      <c r="N20" s="342"/>
      <c r="O20" s="173"/>
      <c r="P20" s="340"/>
      <c r="Q20" s="341"/>
      <c r="R20" s="342"/>
      <c r="S20" s="37"/>
    </row>
  </sheetData>
  <sheetProtection algorithmName="SHA-512" hashValue="R8OJ5gw+oRLPxCTLllNcdbg8TjrSXBTQlMaMT0+8zquGhCLeyS/pvx5HkxzmfK+MsP3FIhrUCccuCLQZqZmurw==" saltValue="SOu0dSsRZeSQZF81Qq9I6w==" spinCount="100000" sheet="1" formatRows="0" insertRows="0" deleteRows="0" selectLockedCells="1"/>
  <mergeCells count="74">
    <mergeCell ref="P18:R18"/>
    <mergeCell ref="P19:R19"/>
    <mergeCell ref="P20:R20"/>
    <mergeCell ref="H18:H20"/>
    <mergeCell ref="I18:I20"/>
    <mergeCell ref="K18:K20"/>
    <mergeCell ref="L18:N18"/>
    <mergeCell ref="L19:N19"/>
    <mergeCell ref="L20:N20"/>
    <mergeCell ref="B18:B20"/>
    <mergeCell ref="F18:F20"/>
    <mergeCell ref="A18:A20"/>
    <mergeCell ref="G18:G20"/>
    <mergeCell ref="E18:E20"/>
    <mergeCell ref="L17:N17"/>
    <mergeCell ref="P13:R13"/>
    <mergeCell ref="P14:R14"/>
    <mergeCell ref="P15:R15"/>
    <mergeCell ref="P17:R17"/>
    <mergeCell ref="P16:R16"/>
    <mergeCell ref="L15:N15"/>
    <mergeCell ref="L16:N16"/>
    <mergeCell ref="E2:N2"/>
    <mergeCell ref="E3:N3"/>
    <mergeCell ref="E4:N4"/>
    <mergeCell ref="J7:J8"/>
    <mergeCell ref="L7:N8"/>
    <mergeCell ref="A5:E5"/>
    <mergeCell ref="A7:A8"/>
    <mergeCell ref="I7:I8"/>
    <mergeCell ref="K7:K8"/>
    <mergeCell ref="J5:O5"/>
    <mergeCell ref="G5:I5"/>
    <mergeCell ref="J6:Q6"/>
    <mergeCell ref="A6:I6"/>
    <mergeCell ref="Q5:S5"/>
    <mergeCell ref="B7:H7"/>
    <mergeCell ref="S7:S8"/>
    <mergeCell ref="L9:N9"/>
    <mergeCell ref="L10:N10"/>
    <mergeCell ref="L11:N11"/>
    <mergeCell ref="L12:N12"/>
    <mergeCell ref="O7:O8"/>
    <mergeCell ref="A15:A17"/>
    <mergeCell ref="E15:E17"/>
    <mergeCell ref="F15:F17"/>
    <mergeCell ref="G15:G17"/>
    <mergeCell ref="B9:B11"/>
    <mergeCell ref="B12:B14"/>
    <mergeCell ref="B15:B17"/>
    <mergeCell ref="A9:A11"/>
    <mergeCell ref="E9:E11"/>
    <mergeCell ref="F9:F11"/>
    <mergeCell ref="G9:G11"/>
    <mergeCell ref="A12:A14"/>
    <mergeCell ref="E12:E14"/>
    <mergeCell ref="F12:F14"/>
    <mergeCell ref="G12:G14"/>
    <mergeCell ref="P12:R12"/>
    <mergeCell ref="P7:R8"/>
    <mergeCell ref="I12:I14"/>
    <mergeCell ref="I15:I17"/>
    <mergeCell ref="H12:H14"/>
    <mergeCell ref="I9:I11"/>
    <mergeCell ref="K9:K11"/>
    <mergeCell ref="P9:R9"/>
    <mergeCell ref="P10:R10"/>
    <mergeCell ref="P11:R11"/>
    <mergeCell ref="H15:H17"/>
    <mergeCell ref="H9:H11"/>
    <mergeCell ref="K12:K14"/>
    <mergeCell ref="K15:K17"/>
    <mergeCell ref="L13:N13"/>
    <mergeCell ref="L14:N14"/>
  </mergeCells>
  <phoneticPr fontId="4" type="noConversion"/>
  <conditionalFormatting sqref="I9:I20">
    <cfRule type="cellIs" dxfId="21" priority="22" stopIfTrue="1" operator="equal">
      <formula>"GRAVE"</formula>
    </cfRule>
    <cfRule type="cellIs" dxfId="20" priority="23" stopIfTrue="1" operator="equal">
      <formula>"MODERADO"</formula>
    </cfRule>
    <cfRule type="cellIs" dxfId="19" priority="24" stopIfTrue="1" operator="equal">
      <formula>"LEVE"</formula>
    </cfRule>
  </conditionalFormatting>
  <conditionalFormatting sqref="K9:K20">
    <cfRule type="containsText" dxfId="18" priority="2" operator="containsText" text="Si el proceso lo requiere">
      <formula>NOT(ISERROR(SEARCH("Si el proceso lo requiere",K9)))</formula>
    </cfRule>
    <cfRule type="containsText" dxfId="17" priority="4" operator="containsText" text="Debe formularse">
      <formula>NOT(ISERROR(SEARCH("Debe formularse",K9)))</formula>
    </cfRule>
  </conditionalFormatting>
  <conditionalFormatting sqref="K15:K17">
    <cfRule type="containsText" dxfId="16" priority="3" operator="containsText" text="SI el proceso lo requiere">
      <formula>NOT(ISERROR(SEARCH("SI el proceso lo requiere",K15)))</formula>
    </cfRule>
  </conditionalFormatting>
  <conditionalFormatting sqref="K9:K20">
    <cfRule type="cellIs" dxfId="15" priority="1" operator="equal">
      <formula>"NO"</formula>
    </cfRule>
  </conditionalFormatting>
  <dataValidations xWindow="1495" yWindow="722" count="6">
    <dataValidation type="date" operator="greaterThan" allowBlank="1" showInputMessage="1" showErrorMessage="1" errorTitle="INTRODUZCA FECHA" error="DD/MM/AA" promptTitle="FECHA DE ELABORACIÓN" prompt="Ingrese la fecha en la cual elabora el plan de manejo de riesgos" sqref="R3">
      <formula1>#REF!</formula1>
    </dataValidation>
    <dataValidation allowBlank="1" showInputMessage="1" showErrorMessage="1" promptTitle="Responsable Contingencia" prompt="Establezca quien es el responsable que lidera la acción de contingencia." sqref="S9:S10 O9:P20 Q10:Q20"/>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R10:R11"/>
    <dataValidation allowBlank="1" showInputMessage="1" showErrorMessage="1" promptTitle="Responable de recuperación" prompt="Establezca quien es el responsable de liderar la accción de recuperación." sqref="S11"/>
    <dataValidation allowBlank="1" showInputMessage="1" showErrorMessage="1" promptTitle="TRATAMIENTO DEL RIESGO" prompt="Defina el tratamiento a dar el riesgo" sqref="J9:J20"/>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L9:M17 N11:N17 L18:N20"/>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48475"/>
  <sheetViews>
    <sheetView tabSelected="1" topLeftCell="A4" zoomScale="86" zoomScaleNormal="86" workbookViewId="0">
      <pane xSplit="4" ySplit="5" topLeftCell="U9" activePane="bottomRight" state="frozen"/>
      <selection activeCell="A4" sqref="A4"/>
      <selection pane="topRight" activeCell="E4" sqref="E4"/>
      <selection pane="bottomLeft" activeCell="A9" sqref="A9"/>
      <selection pane="bottomRight" activeCell="Z12" sqref="Z12:Z14"/>
    </sheetView>
  </sheetViews>
  <sheetFormatPr baseColWidth="10" defaultColWidth="11.42578125" defaultRowHeight="12.75" x14ac:dyDescent="0.2"/>
  <cols>
    <col min="1" max="1" width="5.28515625" style="3" customWidth="1"/>
    <col min="2" max="2" width="25.2851562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8" style="3" customWidth="1"/>
    <col min="10" max="11" width="12.42578125" style="3" customWidth="1"/>
    <col min="12" max="12" width="13.42578125" style="3" customWidth="1"/>
    <col min="13" max="14" width="35.7109375" style="3" customWidth="1"/>
    <col min="15" max="15" width="14.42578125" style="3" customWidth="1"/>
    <col min="16" max="16" width="9.7109375" style="3" customWidth="1"/>
    <col min="17" max="17" width="35.7109375" style="3" customWidth="1"/>
    <col min="18" max="18" width="9.28515625" style="3" customWidth="1"/>
    <col min="19" max="19" width="18.7109375" style="3" customWidth="1"/>
    <col min="20" max="20" width="20.28515625" style="3" customWidth="1"/>
    <col min="21" max="21" width="23.42578125" style="3" customWidth="1"/>
    <col min="22" max="22" width="14.140625" style="3" customWidth="1"/>
    <col min="23" max="23" width="22.7109375" style="3" customWidth="1"/>
    <col min="24" max="24" width="18.7109375" style="3" customWidth="1"/>
    <col min="25" max="25" width="23.140625" style="3" customWidth="1"/>
    <col min="26" max="26" width="16.42578125" style="3" customWidth="1"/>
    <col min="27" max="16384" width="11.42578125" style="3"/>
  </cols>
  <sheetData>
    <row r="1" spans="1:28" s="5" customFormat="1" ht="19.5" customHeight="1" x14ac:dyDescent="0.2">
      <c r="A1" s="180"/>
      <c r="B1" s="146"/>
      <c r="C1" s="364"/>
      <c r="D1" s="364"/>
      <c r="E1" s="364"/>
      <c r="F1" s="364"/>
      <c r="G1" s="364"/>
      <c r="H1" s="364"/>
      <c r="I1" s="364"/>
      <c r="J1" s="364"/>
      <c r="K1" s="364"/>
      <c r="L1" s="364"/>
      <c r="M1" s="364"/>
      <c r="N1" s="364"/>
      <c r="O1" s="364"/>
      <c r="P1" s="364"/>
      <c r="Q1" s="364"/>
      <c r="R1" s="364"/>
      <c r="S1" s="364"/>
      <c r="T1" s="364"/>
      <c r="U1" s="364"/>
      <c r="V1" s="364"/>
      <c r="W1" s="364"/>
      <c r="X1" s="364"/>
      <c r="Y1" s="152" t="s">
        <v>9</v>
      </c>
      <c r="Z1" s="181" t="s">
        <v>423</v>
      </c>
    </row>
    <row r="2" spans="1:28" s="5" customFormat="1" ht="18.75" customHeight="1" x14ac:dyDescent="0.2">
      <c r="A2" s="182"/>
      <c r="B2" s="183"/>
      <c r="C2" s="273" t="s">
        <v>59</v>
      </c>
      <c r="D2" s="273"/>
      <c r="E2" s="273"/>
      <c r="F2" s="273"/>
      <c r="G2" s="273"/>
      <c r="H2" s="273"/>
      <c r="I2" s="273"/>
      <c r="J2" s="273"/>
      <c r="K2" s="273"/>
      <c r="L2" s="273"/>
      <c r="M2" s="273"/>
      <c r="N2" s="273"/>
      <c r="O2" s="273"/>
      <c r="P2" s="273"/>
      <c r="Q2" s="273"/>
      <c r="R2" s="273"/>
      <c r="S2" s="273"/>
      <c r="T2" s="273"/>
      <c r="U2" s="273"/>
      <c r="V2" s="273"/>
      <c r="W2" s="273"/>
      <c r="X2" s="273"/>
      <c r="Y2" s="32" t="s">
        <v>10</v>
      </c>
      <c r="Z2" s="184">
        <v>1</v>
      </c>
    </row>
    <row r="3" spans="1:28" s="5" customFormat="1" ht="18.75" customHeight="1" x14ac:dyDescent="0.2">
      <c r="A3" s="182"/>
      <c r="B3" s="183"/>
      <c r="C3" s="273" t="s">
        <v>424</v>
      </c>
      <c r="D3" s="273"/>
      <c r="E3" s="273"/>
      <c r="F3" s="273"/>
      <c r="G3" s="273"/>
      <c r="H3" s="273"/>
      <c r="I3" s="273"/>
      <c r="J3" s="273"/>
      <c r="K3" s="273"/>
      <c r="L3" s="273"/>
      <c r="M3" s="273"/>
      <c r="N3" s="273"/>
      <c r="O3" s="273"/>
      <c r="P3" s="273"/>
      <c r="Q3" s="273"/>
      <c r="R3" s="273"/>
      <c r="S3" s="273"/>
      <c r="T3" s="273"/>
      <c r="U3" s="273"/>
      <c r="V3" s="273"/>
      <c r="W3" s="273"/>
      <c r="X3" s="273"/>
      <c r="Y3" s="32" t="s">
        <v>11</v>
      </c>
      <c r="Z3" s="185" t="s">
        <v>416</v>
      </c>
    </row>
    <row r="4" spans="1:28" s="5" customFormat="1" ht="18.75" customHeight="1" thickBot="1" x14ac:dyDescent="0.25">
      <c r="A4" s="186"/>
      <c r="B4" s="187"/>
      <c r="C4" s="365"/>
      <c r="D4" s="365"/>
      <c r="E4" s="365"/>
      <c r="F4" s="365"/>
      <c r="G4" s="365"/>
      <c r="H4" s="365"/>
      <c r="I4" s="365"/>
      <c r="J4" s="365"/>
      <c r="K4" s="365"/>
      <c r="L4" s="365"/>
      <c r="M4" s="365"/>
      <c r="N4" s="365"/>
      <c r="O4" s="365"/>
      <c r="P4" s="365"/>
      <c r="Q4" s="365"/>
      <c r="R4" s="365"/>
      <c r="S4" s="365"/>
      <c r="T4" s="365"/>
      <c r="U4" s="365"/>
      <c r="V4" s="365"/>
      <c r="W4" s="365"/>
      <c r="X4" s="365"/>
      <c r="Y4" s="188" t="s">
        <v>56</v>
      </c>
      <c r="Z4" s="189" t="s">
        <v>12</v>
      </c>
    </row>
    <row r="5" spans="1:28" s="1" customFormat="1" ht="29.25" customHeight="1" x14ac:dyDescent="0.2">
      <c r="A5" s="190" t="str">
        <f>'[1]01-Mapa de riesgo'!A5:G5</f>
        <v>TIPO DE MAPA</v>
      </c>
      <c r="B5" s="191"/>
      <c r="C5" s="366" t="str">
        <f>'[1]01-Mapa de riesgo'!G5</f>
        <v>PROCESOS</v>
      </c>
      <c r="D5" s="366"/>
      <c r="E5" s="192" t="str">
        <f>'[1]01-Mapa de riesgo'!H5</f>
        <v>PROCESO /OBJETIVO PDI</v>
      </c>
      <c r="F5" s="366" t="str">
        <f>'01-Mapa de riesgo'!I5</f>
        <v>INTERNACIONALIZACIÓN</v>
      </c>
      <c r="G5" s="366"/>
      <c r="H5" s="366"/>
      <c r="I5" s="366"/>
      <c r="J5" s="366"/>
      <c r="K5" s="366"/>
      <c r="L5" s="366"/>
      <c r="M5" s="366"/>
      <c r="N5" s="366"/>
      <c r="O5" s="366"/>
      <c r="P5" s="367" t="s">
        <v>425</v>
      </c>
      <c r="Q5" s="367"/>
      <c r="R5" s="368">
        <f>'[1]01-Mapa de riesgo'!V5</f>
        <v>0</v>
      </c>
      <c r="S5" s="368"/>
      <c r="T5" s="368"/>
      <c r="U5" s="368"/>
      <c r="V5" s="368"/>
      <c r="W5" s="368"/>
      <c r="X5" s="368"/>
      <c r="Y5" s="368"/>
      <c r="Z5" s="368"/>
    </row>
    <row r="6" spans="1:28" s="1" customFormat="1" ht="66" customHeight="1" x14ac:dyDescent="0.2">
      <c r="A6" s="369" t="str">
        <f>'[1]01-Mapa de riesgo'!A6:G6</f>
        <v>OBJETIVO (PROCESO) / ALCANCE OBJETIVO PDI</v>
      </c>
      <c r="B6" s="369"/>
      <c r="C6" s="369"/>
      <c r="D6" s="369"/>
      <c r="E6" s="370" t="str">
        <f>'[1]01-Mapa de riesgo'!H6</f>
        <v>Promover la calidad educativa de la Institución, mediante la administración de los programas de formación que ofrece la universidad en sus diferentes niveles, con el fin de permitir al egresado desempeñarse con idoneidad, ética y compromiso social.</v>
      </c>
      <c r="F6" s="371"/>
      <c r="G6" s="371"/>
      <c r="H6" s="371"/>
      <c r="I6" s="371"/>
      <c r="J6" s="371"/>
      <c r="K6" s="371"/>
      <c r="L6" s="371"/>
      <c r="M6" s="371"/>
      <c r="N6" s="371"/>
      <c r="O6" s="371"/>
      <c r="P6" s="371"/>
      <c r="Q6" s="371"/>
      <c r="R6" s="371"/>
      <c r="S6" s="371"/>
      <c r="T6" s="371"/>
      <c r="U6" s="371"/>
      <c r="V6" s="372"/>
      <c r="W6" s="373" t="s">
        <v>426</v>
      </c>
      <c r="X6" s="373"/>
      <c r="Y6" s="374">
        <v>43726</v>
      </c>
      <c r="Z6" s="375"/>
    </row>
    <row r="7" spans="1:28" s="1" customFormat="1" ht="32.25" customHeight="1" x14ac:dyDescent="0.2">
      <c r="A7" s="376" t="s">
        <v>53</v>
      </c>
      <c r="B7" s="178"/>
      <c r="C7" s="249" t="s">
        <v>69</v>
      </c>
      <c r="D7" s="249"/>
      <c r="E7" s="249"/>
      <c r="F7" s="249"/>
      <c r="G7" s="249"/>
      <c r="H7" s="249" t="s">
        <v>65</v>
      </c>
      <c r="I7" s="249" t="s">
        <v>2</v>
      </c>
      <c r="J7" s="249" t="s">
        <v>427</v>
      </c>
      <c r="K7" s="249" t="s">
        <v>428</v>
      </c>
      <c r="L7" s="249"/>
      <c r="M7" s="249"/>
      <c r="N7" s="249" t="s">
        <v>429</v>
      </c>
      <c r="O7" s="249"/>
      <c r="P7" s="249"/>
      <c r="Q7" s="249"/>
      <c r="R7" s="249"/>
      <c r="S7" s="307" t="s">
        <v>72</v>
      </c>
      <c r="T7" s="308"/>
      <c r="U7" s="308"/>
      <c r="V7" s="308"/>
      <c r="W7" s="308"/>
      <c r="X7" s="308"/>
      <c r="Y7" s="309"/>
      <c r="Z7" s="336" t="s">
        <v>430</v>
      </c>
    </row>
    <row r="8" spans="1:28" s="2" customFormat="1" ht="53.25" customHeight="1" x14ac:dyDescent="0.2">
      <c r="A8" s="271"/>
      <c r="B8" s="177" t="s">
        <v>402</v>
      </c>
      <c r="C8" s="176" t="s">
        <v>63</v>
      </c>
      <c r="D8" s="176" t="s">
        <v>4</v>
      </c>
      <c r="E8" s="176" t="s">
        <v>0</v>
      </c>
      <c r="F8" s="176" t="s">
        <v>54</v>
      </c>
      <c r="G8" s="176" t="s">
        <v>29</v>
      </c>
      <c r="H8" s="250"/>
      <c r="I8" s="250"/>
      <c r="J8" s="377"/>
      <c r="K8" s="176" t="s">
        <v>431</v>
      </c>
      <c r="L8" s="176" t="s">
        <v>432</v>
      </c>
      <c r="M8" s="176" t="s">
        <v>433</v>
      </c>
      <c r="N8" s="175" t="s">
        <v>434</v>
      </c>
      <c r="O8" s="175" t="s">
        <v>435</v>
      </c>
      <c r="P8" s="175" t="s">
        <v>16</v>
      </c>
      <c r="Q8" s="307" t="s">
        <v>436</v>
      </c>
      <c r="R8" s="309"/>
      <c r="S8" s="176" t="s">
        <v>437</v>
      </c>
      <c r="T8" s="176" t="s">
        <v>438</v>
      </c>
      <c r="U8" s="176" t="s">
        <v>439</v>
      </c>
      <c r="V8" s="251" t="s">
        <v>440</v>
      </c>
      <c r="W8" s="253"/>
      <c r="X8" s="176" t="s">
        <v>441</v>
      </c>
      <c r="Y8" s="179" t="s">
        <v>442</v>
      </c>
      <c r="Z8" s="378"/>
    </row>
    <row r="9" spans="1:28" s="2" customFormat="1" ht="78" customHeight="1" x14ac:dyDescent="0.2">
      <c r="A9" s="354">
        <v>1</v>
      </c>
      <c r="B9" s="355" t="str">
        <f>'01-Mapa de riesgo'!B9:B11</f>
        <v>RELACIONES_INTERNACIONALES</v>
      </c>
      <c r="C9" s="353" t="str">
        <f>'01-Mapa de riesgo'!F9:F11</f>
        <v>Información</v>
      </c>
      <c r="D9" s="353" t="str">
        <f>'01-Mapa de riesgo'!G9:G11</f>
        <v>Visitantes internacionales en la UTP sin el debido estatus migratorio</v>
      </c>
      <c r="E9" s="353" t="str">
        <f>'01-Mapa de riesgo'!H9:H11</f>
        <v>Presencia de visitantes internacionales en la UTP sin el debido estatus migratorio</v>
      </c>
      <c r="F9" s="193" t="str">
        <f>'01-Mapa de riesgo'!E9</f>
        <v xml:space="preserve">Deconocimiento de las implicaciones de no verificar el estatus migratorio de los invitados internacionales y realizar su reporte.  </v>
      </c>
      <c r="G9" s="353" t="str">
        <f>'01-Mapa de riesgo'!I9:I11</f>
        <v>Multas y/o sanciones para la Universidad.</v>
      </c>
      <c r="H9" s="310" t="str">
        <f>'01-Mapa de riesgo'!V9:V11</f>
        <v>MODERADO</v>
      </c>
      <c r="I9" s="23" t="str">
        <f>'01-Mapa de riesgo'!Y9:Y11</f>
        <v>REDUCIR</v>
      </c>
      <c r="J9" s="299" t="s">
        <v>450</v>
      </c>
      <c r="K9" s="346" t="str">
        <f>'01-Mapa de riesgo'!W9:W11</f>
        <v>Número de sanciones generadas por Migración Colombia a la UTP</v>
      </c>
      <c r="L9" s="361">
        <v>0</v>
      </c>
      <c r="M9" s="362" t="s">
        <v>476</v>
      </c>
      <c r="N9" s="194" t="str">
        <f>'01-Mapa de riesgo'!R9</f>
        <v>Capacitación por parte de  Migración Colombia</v>
      </c>
      <c r="O9" s="195" t="str">
        <f>'01-Mapa de riesgo'!S9</f>
        <v>Anual</v>
      </c>
      <c r="P9" s="195" t="str">
        <f>'01-Mapa de riesgo'!T9</f>
        <v>Preventivo</v>
      </c>
      <c r="Q9" s="358" t="s">
        <v>478</v>
      </c>
      <c r="R9" s="358"/>
      <c r="S9" s="201" t="str">
        <f>'01-Mapa de riesgo'!Y9</f>
        <v>REDUCIR</v>
      </c>
      <c r="T9" s="202" t="str">
        <f>'01-Mapa de riesgo'!Z9</f>
        <v>Sensibilización a la Comunidad Universitaria</v>
      </c>
      <c r="U9" s="201">
        <f>'01-Mapa de riesgo'!AB9</f>
        <v>0</v>
      </c>
      <c r="V9" s="196" t="s">
        <v>446</v>
      </c>
      <c r="W9" s="227" t="s">
        <v>482</v>
      </c>
      <c r="X9" s="196" t="s">
        <v>449</v>
      </c>
      <c r="Y9" s="196"/>
      <c r="Z9" s="344" t="s">
        <v>484</v>
      </c>
    </row>
    <row r="10" spans="1:28" s="2" customFormat="1" ht="72.75" customHeight="1" x14ac:dyDescent="0.2">
      <c r="A10" s="354"/>
      <c r="B10" s="356"/>
      <c r="C10" s="353"/>
      <c r="D10" s="353"/>
      <c r="E10" s="353"/>
      <c r="F10" s="193" t="str">
        <f>'01-Mapa de riesgo'!E10</f>
        <v>Migración Colombia otorga un permiso de ingreso y permanencia erroneo a los invitados internacionales aún habiendo presentado los soportes respectivos.</v>
      </c>
      <c r="G10" s="353"/>
      <c r="H10" s="310"/>
      <c r="I10" s="23" t="str">
        <f>'01-Mapa de riesgo'!Y10:Y12</f>
        <v>REDUCIR</v>
      </c>
      <c r="J10" s="299"/>
      <c r="K10" s="347"/>
      <c r="L10" s="349"/>
      <c r="M10" s="350"/>
      <c r="N10" s="194" t="str">
        <f>'01-Mapa de riesgo'!R10</f>
        <v>Comunicaciones   dirigidas a la comunidad universitaria</v>
      </c>
      <c r="O10" s="195" t="str">
        <f>'01-Mapa de riesgo'!S10</f>
        <v>Anual</v>
      </c>
      <c r="P10" s="195" t="str">
        <f>'01-Mapa de riesgo'!T10</f>
        <v>Preventivo</v>
      </c>
      <c r="Q10" s="358" t="s">
        <v>479</v>
      </c>
      <c r="R10" s="358"/>
      <c r="S10" s="201" t="str">
        <f>'01-Mapa de riesgo'!Y10</f>
        <v>REDUCIR</v>
      </c>
      <c r="T10" s="202" t="str">
        <f>'01-Mapa de riesgo'!Z10</f>
        <v>Capacitación Específica al área de Gestión de la Contratación y  Comisiones.</v>
      </c>
      <c r="U10" s="201">
        <f>'01-Mapa de riesgo'!AB10</f>
        <v>0</v>
      </c>
      <c r="V10" s="196" t="s">
        <v>446</v>
      </c>
      <c r="W10" s="227" t="s">
        <v>482</v>
      </c>
      <c r="X10" s="196" t="s">
        <v>449</v>
      </c>
      <c r="Y10" s="196"/>
      <c r="Z10" s="344"/>
    </row>
    <row r="11" spans="1:28" s="2" customFormat="1" ht="79.5" customHeight="1" x14ac:dyDescent="0.2">
      <c r="A11" s="354"/>
      <c r="B11" s="357"/>
      <c r="C11" s="353"/>
      <c r="D11" s="353"/>
      <c r="E11" s="353"/>
      <c r="F11" s="193">
        <f>'01-Mapa de riesgo'!E11</f>
        <v>0</v>
      </c>
      <c r="G11" s="353"/>
      <c r="H11" s="310"/>
      <c r="I11" s="23" t="str">
        <f>'01-Mapa de riesgo'!Y11:Y13</f>
        <v>COMPARTIR</v>
      </c>
      <c r="J11" s="299"/>
      <c r="K11" s="348"/>
      <c r="L11" s="349"/>
      <c r="M11" s="350"/>
      <c r="N11" s="194" t="str">
        <f>'01-Mapa de riesgo'!R11</f>
        <v>Correos informando el proceso para el reporte de invitados internacionales</v>
      </c>
      <c r="O11" s="195" t="str">
        <f>'01-Mapa de riesgo'!S11</f>
        <v>Otra</v>
      </c>
      <c r="P11" s="195" t="str">
        <f>'01-Mapa de riesgo'!T11</f>
        <v>Correctivo</v>
      </c>
      <c r="Q11" s="358" t="s">
        <v>480</v>
      </c>
      <c r="R11" s="358"/>
      <c r="S11" s="201" t="str">
        <f>'01-Mapa de riesgo'!Y11</f>
        <v>COMPARTIR</v>
      </c>
      <c r="T11" s="202" t="str">
        <f>'01-Mapa de riesgo'!Z11</f>
        <v xml:space="preserve">Elaboración de  Directrices para la visita de invitados internacionales.  </v>
      </c>
      <c r="U11" s="201" t="str">
        <f>'01-Mapa de riesgo'!AB11</f>
        <v>Oficina Jurídica - Vicerrectoría Administrativa - Vicerrectoría Académica - Vicerrectoría de Investigaciones Innovación y Extensión - Relaciones Internacionales</v>
      </c>
      <c r="V11" s="196" t="s">
        <v>446</v>
      </c>
      <c r="W11" s="227" t="s">
        <v>483</v>
      </c>
      <c r="X11" s="196" t="s">
        <v>449</v>
      </c>
      <c r="Y11" s="196"/>
      <c r="Z11" s="344"/>
    </row>
    <row r="12" spans="1:28" s="2" customFormat="1" ht="62.45" customHeight="1" x14ac:dyDescent="0.2">
      <c r="A12" s="354">
        <v>2</v>
      </c>
      <c r="B12" s="360" t="str">
        <f>'01-Mapa de riesgo'!B12:B14</f>
        <v>RELACIONES_INTERNACIONALES</v>
      </c>
      <c r="C12" s="353" t="str">
        <f>'01-Mapa de riesgo'!F12:F14</f>
        <v>Corrupción</v>
      </c>
      <c r="D12" s="353" t="str">
        <f>'01-Mapa de riesgo'!G12:G14</f>
        <v>Favorecer la postulación a una beca de movilidad académica internacional a un estudiante que no cumpla con los requisitos establecidos en la convocatoria UTP.</v>
      </c>
      <c r="E12" s="353" t="str">
        <f>'01-Mapa de riesgo'!H12:H14</f>
        <v>Postular a un estudiante que no cumple con los requisitos estipulados por la convocatoira interna a una beca de movilidad académica.</v>
      </c>
      <c r="F12" s="193" t="str">
        <f>'01-Mapa de riesgo'!E12</f>
        <v>Que haya un conflicto de intereses entre el estudiante y las personas encargadas del proceso de movilidad.</v>
      </c>
      <c r="G12" s="353" t="str">
        <f>'01-Mapa de riesgo'!I12:I14</f>
        <v>Quitar la oportunidad de acceder a una beca a un estudiante que cumpla con todos los requisitos.</v>
      </c>
      <c r="H12" s="310" t="str">
        <f>'01-Mapa de riesgo'!V12:V14</f>
        <v>LEVE</v>
      </c>
      <c r="I12" s="206" t="str">
        <f>'01-Mapa de riesgo'!Y12:Y14</f>
        <v>ASUMIR</v>
      </c>
      <c r="J12" s="299" t="s">
        <v>475</v>
      </c>
      <c r="K12" s="363" t="str">
        <f>'01-Mapa de riesgo'!W12:W14</f>
        <v>No.Estudiantes Postulados a Becas de Movilidad Academica  sin cumplimiento de Requisitos / No. Estudiantes Postulados a Becas de Movilidad</v>
      </c>
      <c r="L12" s="361">
        <v>0</v>
      </c>
      <c r="M12" s="350" t="s">
        <v>477</v>
      </c>
      <c r="N12" s="194" t="str">
        <f>'01-Mapa de riesgo'!R12</f>
        <v>Convocatorias  que establecen requisitos, condiciones y la evaluación por parte de un comité de selección.</v>
      </c>
      <c r="O12" s="195" t="str">
        <f>'01-Mapa de riesgo'!S12</f>
        <v>Otra</v>
      </c>
      <c r="P12" s="195" t="str">
        <f>'01-Mapa de riesgo'!T12</f>
        <v>Preventivo</v>
      </c>
      <c r="Q12" s="358" t="s">
        <v>481</v>
      </c>
      <c r="R12" s="358"/>
      <c r="S12" s="224" t="str">
        <f>'01-Mapa de riesgo'!Y12</f>
        <v>ASUMIR</v>
      </c>
      <c r="T12" s="225">
        <f>'01-Mapa de riesgo'!Z12</f>
        <v>0</v>
      </c>
      <c r="U12" s="224">
        <f>'01-Mapa de riesgo'!AB12</f>
        <v>0</v>
      </c>
      <c r="V12" s="207"/>
      <c r="W12" s="207"/>
      <c r="X12" s="207"/>
      <c r="Y12" s="207"/>
      <c r="Z12" s="354" t="s">
        <v>484</v>
      </c>
    </row>
    <row r="13" spans="1:28" s="2" customFormat="1" ht="62.45" customHeight="1" x14ac:dyDescent="0.2">
      <c r="A13" s="354"/>
      <c r="B13" s="360"/>
      <c r="C13" s="353"/>
      <c r="D13" s="353"/>
      <c r="E13" s="353"/>
      <c r="F13" s="193" t="str">
        <f>'01-Mapa de riesgo'!E13</f>
        <v>Que exista presión por parte de un funcionario de mayor jerarquía sobre las personas encargadas del proceso de movilidad.</v>
      </c>
      <c r="G13" s="353"/>
      <c r="H13" s="310"/>
      <c r="I13" s="206">
        <f>'01-Mapa de riesgo'!Y13:Y15</f>
        <v>0</v>
      </c>
      <c r="J13" s="299"/>
      <c r="K13" s="353"/>
      <c r="L13" s="349"/>
      <c r="M13" s="350"/>
      <c r="N13" s="194">
        <f>'01-Mapa de riesgo'!R13</f>
        <v>0</v>
      </c>
      <c r="O13" s="195">
        <f>'01-Mapa de riesgo'!S13</f>
        <v>0</v>
      </c>
      <c r="P13" s="195">
        <f>'01-Mapa de riesgo'!T13</f>
        <v>0</v>
      </c>
      <c r="Q13" s="345"/>
      <c r="R13" s="345"/>
      <c r="S13" s="224">
        <f>'01-Mapa de riesgo'!Y13</f>
        <v>0</v>
      </c>
      <c r="T13" s="225">
        <f>'01-Mapa de riesgo'!Z13</f>
        <v>0</v>
      </c>
      <c r="U13" s="224">
        <f>'01-Mapa de riesgo'!AB13</f>
        <v>0</v>
      </c>
      <c r="V13" s="207"/>
      <c r="W13" s="207"/>
      <c r="X13" s="207"/>
      <c r="Y13" s="207"/>
      <c r="Z13" s="354"/>
      <c r="AB13" s="359"/>
    </row>
    <row r="14" spans="1:28" s="2" customFormat="1" ht="62.45" customHeight="1" x14ac:dyDescent="0.2">
      <c r="A14" s="354"/>
      <c r="B14" s="360"/>
      <c r="C14" s="353"/>
      <c r="D14" s="353"/>
      <c r="E14" s="353"/>
      <c r="F14" s="193">
        <f>'01-Mapa de riesgo'!E14</f>
        <v>0</v>
      </c>
      <c r="G14" s="353"/>
      <c r="H14" s="310"/>
      <c r="I14" s="206">
        <f>'01-Mapa de riesgo'!Y14:Y16</f>
        <v>0</v>
      </c>
      <c r="J14" s="299"/>
      <c r="K14" s="353"/>
      <c r="L14" s="349"/>
      <c r="M14" s="350"/>
      <c r="N14" s="194">
        <f>'01-Mapa de riesgo'!R14</f>
        <v>0</v>
      </c>
      <c r="O14" s="195">
        <f>'01-Mapa de riesgo'!S14</f>
        <v>0</v>
      </c>
      <c r="P14" s="195">
        <f>'01-Mapa de riesgo'!T14</f>
        <v>0</v>
      </c>
      <c r="Q14" s="345"/>
      <c r="R14" s="345"/>
      <c r="S14" s="224">
        <f>'01-Mapa de riesgo'!Y14</f>
        <v>0</v>
      </c>
      <c r="T14" s="225">
        <f>'01-Mapa de riesgo'!Z14</f>
        <v>0</v>
      </c>
      <c r="U14" s="224">
        <f>'01-Mapa de riesgo'!AB14</f>
        <v>0</v>
      </c>
      <c r="V14" s="207"/>
      <c r="W14" s="207"/>
      <c r="X14" s="207"/>
      <c r="Y14" s="207"/>
      <c r="Z14" s="354"/>
      <c r="AB14" s="359"/>
    </row>
    <row r="15" spans="1:28" ht="105" hidden="1" customHeight="1" x14ac:dyDescent="0.2">
      <c r="A15" s="351">
        <v>3</v>
      </c>
      <c r="B15" s="280">
        <f>'01-Mapa de riesgo'!B15:B17</f>
        <v>0</v>
      </c>
      <c r="C15" s="353">
        <f>'01-Mapa de riesgo'!F15:F17</f>
        <v>0</v>
      </c>
      <c r="D15" s="353">
        <f>'01-Mapa de riesgo'!F15:F17</f>
        <v>0</v>
      </c>
      <c r="E15" s="353">
        <f>'01-Mapa de riesgo'!H15:H17</f>
        <v>0</v>
      </c>
      <c r="F15" s="193">
        <f>'01-Mapa de riesgo'!E15</f>
        <v>0</v>
      </c>
      <c r="G15" s="353">
        <f>'01-Mapa de riesgo'!I15:I17</f>
        <v>0</v>
      </c>
      <c r="H15" s="310" t="str">
        <f>'01-Mapa de riesgo'!V15:V17</f>
        <v>LEVE</v>
      </c>
      <c r="I15" s="23">
        <f>'01-Mapa de riesgo'!Y15:Y17</f>
        <v>0</v>
      </c>
      <c r="J15" s="266"/>
      <c r="K15" s="346">
        <f>'01-Mapa de riesgo'!W15:W17</f>
        <v>0</v>
      </c>
      <c r="L15" s="349"/>
      <c r="M15" s="350"/>
      <c r="N15" s="194">
        <f>'01-Mapa de riesgo'!R15</f>
        <v>0</v>
      </c>
      <c r="O15" s="195">
        <f>'01-Mapa de riesgo'!S15</f>
        <v>0</v>
      </c>
      <c r="P15" s="195">
        <f>'01-Mapa de riesgo'!T15</f>
        <v>0</v>
      </c>
      <c r="Q15" s="345"/>
      <c r="R15" s="345"/>
      <c r="S15" s="201">
        <f>'01-Mapa de riesgo'!Y15</f>
        <v>0</v>
      </c>
      <c r="T15" s="202">
        <f>'01-Mapa de riesgo'!Z15</f>
        <v>0</v>
      </c>
      <c r="U15" s="201">
        <f>'01-Mapa de riesgo'!AB15</f>
        <v>0</v>
      </c>
      <c r="V15" s="196"/>
      <c r="W15" s="196"/>
      <c r="X15" s="196"/>
      <c r="Y15" s="196"/>
      <c r="Z15" s="344"/>
    </row>
    <row r="16" spans="1:28" ht="62.45" hidden="1" customHeight="1" x14ac:dyDescent="0.2">
      <c r="A16" s="352"/>
      <c r="B16" s="281"/>
      <c r="C16" s="353"/>
      <c r="D16" s="353"/>
      <c r="E16" s="353"/>
      <c r="F16" s="193">
        <f>'01-Mapa de riesgo'!E16</f>
        <v>0</v>
      </c>
      <c r="G16" s="353"/>
      <c r="H16" s="310"/>
      <c r="I16" s="23">
        <f>'01-Mapa de riesgo'!Y16:Y17</f>
        <v>0</v>
      </c>
      <c r="J16" s="267"/>
      <c r="K16" s="347"/>
      <c r="L16" s="349"/>
      <c r="M16" s="350"/>
      <c r="N16" s="194">
        <f>'01-Mapa de riesgo'!R16</f>
        <v>0</v>
      </c>
      <c r="O16" s="195">
        <f>'01-Mapa de riesgo'!S16</f>
        <v>0</v>
      </c>
      <c r="P16" s="195">
        <f>'01-Mapa de riesgo'!T16</f>
        <v>0</v>
      </c>
      <c r="Q16" s="345"/>
      <c r="R16" s="345"/>
      <c r="S16" s="201">
        <f>'01-Mapa de riesgo'!Y16</f>
        <v>0</v>
      </c>
      <c r="T16" s="202">
        <f>'01-Mapa de riesgo'!Z16</f>
        <v>0</v>
      </c>
      <c r="U16" s="201">
        <f>'01-Mapa de riesgo'!AB16</f>
        <v>0</v>
      </c>
      <c r="V16" s="196"/>
      <c r="W16" s="196"/>
      <c r="X16" s="196"/>
      <c r="Y16" s="196"/>
      <c r="Z16" s="344"/>
    </row>
    <row r="17" spans="1:26" ht="62.45" hidden="1" customHeight="1" x14ac:dyDescent="0.2">
      <c r="A17" s="352"/>
      <c r="B17" s="282"/>
      <c r="C17" s="353"/>
      <c r="D17" s="353"/>
      <c r="E17" s="353"/>
      <c r="F17" s="193">
        <f>'01-Mapa de riesgo'!E17</f>
        <v>0</v>
      </c>
      <c r="G17" s="353"/>
      <c r="H17" s="310"/>
      <c r="I17" s="23">
        <f>'01-Mapa de riesgo'!Y17:Y17</f>
        <v>0</v>
      </c>
      <c r="J17" s="268"/>
      <c r="K17" s="348"/>
      <c r="L17" s="349"/>
      <c r="M17" s="350"/>
      <c r="N17" s="194">
        <f>'01-Mapa de riesgo'!R17</f>
        <v>0</v>
      </c>
      <c r="O17" s="195">
        <f>'01-Mapa de riesgo'!S17</f>
        <v>0</v>
      </c>
      <c r="P17" s="195">
        <f>'01-Mapa de riesgo'!T17</f>
        <v>0</v>
      </c>
      <c r="Q17" s="345"/>
      <c r="R17" s="345"/>
      <c r="S17" s="201">
        <f>'01-Mapa de riesgo'!Y17</f>
        <v>0</v>
      </c>
      <c r="T17" s="202">
        <f>'01-Mapa de riesgo'!Z17</f>
        <v>0</v>
      </c>
      <c r="U17" s="201">
        <f>'01-Mapa de riesgo'!AB17</f>
        <v>0</v>
      </c>
      <c r="V17" s="196"/>
      <c r="W17" s="196"/>
      <c r="X17" s="196"/>
      <c r="Y17" s="196"/>
      <c r="Z17" s="344"/>
    </row>
    <row r="18" spans="1:26" ht="65.099999999999994" hidden="1" customHeight="1" thickBot="1" x14ac:dyDescent="0.25">
      <c r="A18" s="351">
        <v>12</v>
      </c>
      <c r="B18" s="280">
        <f>'01-Mapa de riesgo'!B18:B20</f>
        <v>0</v>
      </c>
      <c r="C18" s="353">
        <f>'01-Mapa de riesgo'!F18:F20</f>
        <v>0</v>
      </c>
      <c r="D18" s="353">
        <f>'01-Mapa de riesgo'!F18:F20</f>
        <v>0</v>
      </c>
      <c r="E18" s="353">
        <f>'01-Mapa de riesgo'!H18:H20</f>
        <v>0</v>
      </c>
      <c r="F18" s="193">
        <f>'01-Mapa de riesgo'!E18</f>
        <v>0</v>
      </c>
      <c r="G18" s="353">
        <f>'01-Mapa de riesgo'!I18:I20</f>
        <v>0</v>
      </c>
      <c r="H18" s="310" t="str">
        <f>'01-Mapa de riesgo'!V18:V20</f>
        <v>LEVE</v>
      </c>
      <c r="I18" s="23">
        <f>'01-Mapa de riesgo'!Y18:Y20</f>
        <v>0</v>
      </c>
      <c r="J18" s="383"/>
      <c r="K18" s="346">
        <f>'01-Mapa de riesgo'!W18:W20</f>
        <v>0</v>
      </c>
      <c r="L18" s="349"/>
      <c r="M18" s="350"/>
      <c r="N18" s="194">
        <f>'01-Mapa de riesgo'!R18</f>
        <v>0</v>
      </c>
      <c r="O18" s="195">
        <f>'01-Mapa de riesgo'!S18</f>
        <v>0</v>
      </c>
      <c r="P18" s="195">
        <f>'01-Mapa de riesgo'!T18</f>
        <v>0</v>
      </c>
      <c r="Q18" s="384"/>
      <c r="R18" s="384"/>
      <c r="S18" s="201">
        <f>'01-Mapa de riesgo'!Y18</f>
        <v>0</v>
      </c>
      <c r="T18" s="202">
        <f>'01-Mapa de riesgo'!Z18</f>
        <v>0</v>
      </c>
      <c r="U18" s="201">
        <f>'01-Mapa de riesgo'!AB18</f>
        <v>0</v>
      </c>
      <c r="V18" s="196"/>
      <c r="W18" s="197"/>
      <c r="X18" s="196"/>
      <c r="Y18" s="197"/>
      <c r="Z18" s="344"/>
    </row>
    <row r="19" spans="1:26" ht="65.099999999999994" hidden="1" customHeight="1" thickBot="1" x14ac:dyDescent="0.25">
      <c r="A19" s="352"/>
      <c r="B19" s="281"/>
      <c r="C19" s="353"/>
      <c r="D19" s="353"/>
      <c r="E19" s="353"/>
      <c r="F19" s="193">
        <f>'01-Mapa de riesgo'!E19</f>
        <v>0</v>
      </c>
      <c r="G19" s="353"/>
      <c r="H19" s="310"/>
      <c r="I19" s="23">
        <f>'01-Mapa de riesgo'!Y19:Y20</f>
        <v>0</v>
      </c>
      <c r="J19" s="267"/>
      <c r="K19" s="347"/>
      <c r="L19" s="349"/>
      <c r="M19" s="350"/>
      <c r="N19" s="194">
        <f>'01-Mapa de riesgo'!R19</f>
        <v>0</v>
      </c>
      <c r="O19" s="195">
        <f>'01-Mapa de riesgo'!S19</f>
        <v>0</v>
      </c>
      <c r="P19" s="195">
        <f>'01-Mapa de riesgo'!T19</f>
        <v>0</v>
      </c>
      <c r="Q19" s="384"/>
      <c r="R19" s="384"/>
      <c r="S19" s="201">
        <f>'01-Mapa de riesgo'!Y19</f>
        <v>0</v>
      </c>
      <c r="T19" s="202">
        <f>'01-Mapa de riesgo'!Z19</f>
        <v>0</v>
      </c>
      <c r="U19" s="201">
        <f>'01-Mapa de riesgo'!AB19</f>
        <v>0</v>
      </c>
      <c r="V19" s="196"/>
      <c r="W19" s="197"/>
      <c r="X19" s="196"/>
      <c r="Y19" s="197"/>
      <c r="Z19" s="344"/>
    </row>
    <row r="20" spans="1:26" ht="65.099999999999994" hidden="1" customHeight="1" thickBot="1" x14ac:dyDescent="0.25">
      <c r="A20" s="379"/>
      <c r="B20" s="282"/>
      <c r="C20" s="353"/>
      <c r="D20" s="353"/>
      <c r="E20" s="353"/>
      <c r="F20" s="193">
        <f>'01-Mapa de riesgo'!E20</f>
        <v>0</v>
      </c>
      <c r="G20" s="353"/>
      <c r="H20" s="310"/>
      <c r="I20" s="23">
        <f>'01-Mapa de riesgo'!Y20:Y20</f>
        <v>0</v>
      </c>
      <c r="J20" s="297"/>
      <c r="K20" s="348"/>
      <c r="L20" s="382"/>
      <c r="M20" s="381"/>
      <c r="N20" s="194">
        <f>'01-Mapa de riesgo'!R20</f>
        <v>0</v>
      </c>
      <c r="O20" s="195">
        <f>'01-Mapa de riesgo'!S20</f>
        <v>0</v>
      </c>
      <c r="P20" s="195">
        <f>'01-Mapa de riesgo'!T20</f>
        <v>0</v>
      </c>
      <c r="Q20" s="384"/>
      <c r="R20" s="384"/>
      <c r="S20" s="201">
        <f>'01-Mapa de riesgo'!Y20</f>
        <v>0</v>
      </c>
      <c r="T20" s="202">
        <f>'01-Mapa de riesgo'!Z20</f>
        <v>0</v>
      </c>
      <c r="U20" s="201">
        <f>'01-Mapa de riesgo'!AB20</f>
        <v>0</v>
      </c>
      <c r="V20" s="196"/>
      <c r="W20" s="197"/>
      <c r="X20" s="196"/>
      <c r="Y20" s="197"/>
      <c r="Z20" s="380"/>
    </row>
    <row r="1048472" spans="22:25" ht="24.75" customHeight="1" x14ac:dyDescent="0.2">
      <c r="V1048472" s="3" t="s">
        <v>443</v>
      </c>
      <c r="W1048472" s="3" t="s">
        <v>444</v>
      </c>
      <c r="X1048472" s="3" t="s">
        <v>445</v>
      </c>
      <c r="Y1048472" s="3" t="s">
        <v>446</v>
      </c>
    </row>
    <row r="1048473" spans="22:25" ht="24" x14ac:dyDescent="0.2">
      <c r="V1048473" s="3" t="s">
        <v>444</v>
      </c>
      <c r="W1048473" s="3" t="s">
        <v>447</v>
      </c>
      <c r="X1048473" s="3" t="s">
        <v>448</v>
      </c>
      <c r="Y1048473" s="3" t="s">
        <v>449</v>
      </c>
    </row>
    <row r="1048474" spans="22:25" ht="24" x14ac:dyDescent="0.2">
      <c r="V1048474" s="3" t="s">
        <v>445</v>
      </c>
      <c r="W1048474" s="3" t="s">
        <v>449</v>
      </c>
    </row>
    <row r="1048475" spans="22:25" x14ac:dyDescent="0.2">
      <c r="V1048475" s="3" t="s">
        <v>446</v>
      </c>
    </row>
  </sheetData>
  <sheetProtection algorithmName="SHA-512" hashValue="ITrrGuFUMPMVdlLCo7eLyO0c4vh6vXQ14JSj0q47aP/Ke5vl7VwvTkIZrZWsEjr4zX+nZTKXQE5H1Tudqzie1Q==" saltValue="C/YwOjHZu9SiCnty+6ql5Q==" spinCount="100000" sheet="1" objects="1" scenarios="1"/>
  <dataConsolidate/>
  <mergeCells count="84">
    <mergeCell ref="Z18:Z20"/>
    <mergeCell ref="M18:M20"/>
    <mergeCell ref="G18:G20"/>
    <mergeCell ref="L18:L20"/>
    <mergeCell ref="H18:H20"/>
    <mergeCell ref="J18:J20"/>
    <mergeCell ref="Q18:R18"/>
    <mergeCell ref="Q19:R19"/>
    <mergeCell ref="Q20:R20"/>
    <mergeCell ref="K18:K20"/>
    <mergeCell ref="A18:A20"/>
    <mergeCell ref="B18:B20"/>
    <mergeCell ref="C18:C20"/>
    <mergeCell ref="D18:D20"/>
    <mergeCell ref="E18:E20"/>
    <mergeCell ref="A6:D6"/>
    <mergeCell ref="E6:V6"/>
    <mergeCell ref="W6:X6"/>
    <mergeCell ref="Y6:Z6"/>
    <mergeCell ref="A7:A8"/>
    <mergeCell ref="C7:G7"/>
    <mergeCell ref="H7:H8"/>
    <mergeCell ref="I7:I8"/>
    <mergeCell ref="J7:J8"/>
    <mergeCell ref="K7:M7"/>
    <mergeCell ref="N7:R7"/>
    <mergeCell ref="S7:Y7"/>
    <mergeCell ref="Z7:Z8"/>
    <mergeCell ref="Q8:R8"/>
    <mergeCell ref="V8:W8"/>
    <mergeCell ref="C1:X1"/>
    <mergeCell ref="C2:X2"/>
    <mergeCell ref="C3:X3"/>
    <mergeCell ref="C4:X4"/>
    <mergeCell ref="C5:D5"/>
    <mergeCell ref="F5:O5"/>
    <mergeCell ref="P5:Q5"/>
    <mergeCell ref="R5:Z5"/>
    <mergeCell ref="G12:G14"/>
    <mergeCell ref="Z9:Z11"/>
    <mergeCell ref="Q10:R10"/>
    <mergeCell ref="Q11:R11"/>
    <mergeCell ref="K9:K11"/>
    <mergeCell ref="L9:L11"/>
    <mergeCell ref="G9:G11"/>
    <mergeCell ref="H9:H11"/>
    <mergeCell ref="J9:J11"/>
    <mergeCell ref="L12:L14"/>
    <mergeCell ref="M12:M14"/>
    <mergeCell ref="Q12:R12"/>
    <mergeCell ref="M9:M11"/>
    <mergeCell ref="H12:H14"/>
    <mergeCell ref="J12:J14"/>
    <mergeCell ref="K12:K14"/>
    <mergeCell ref="A12:A14"/>
    <mergeCell ref="B12:B14"/>
    <mergeCell ref="C12:C14"/>
    <mergeCell ref="D12:D14"/>
    <mergeCell ref="E12:E14"/>
    <mergeCell ref="Q9:R9"/>
    <mergeCell ref="Z12:Z14"/>
    <mergeCell ref="Q13:R13"/>
    <mergeCell ref="AB13:AB14"/>
    <mergeCell ref="Q14:R14"/>
    <mergeCell ref="A9:A11"/>
    <mergeCell ref="B9:B11"/>
    <mergeCell ref="C9:C11"/>
    <mergeCell ref="D9:D11"/>
    <mergeCell ref="E9:E11"/>
    <mergeCell ref="H15:H17"/>
    <mergeCell ref="J15:J17"/>
    <mergeCell ref="A15:A17"/>
    <mergeCell ref="B15:B17"/>
    <mergeCell ref="C15:C17"/>
    <mergeCell ref="D15:D17"/>
    <mergeCell ref="E15:E17"/>
    <mergeCell ref="G15:G17"/>
    <mergeCell ref="Z15:Z17"/>
    <mergeCell ref="Q16:R16"/>
    <mergeCell ref="Q17:R17"/>
    <mergeCell ref="K15:K17"/>
    <mergeCell ref="L15:L17"/>
    <mergeCell ref="M15:M17"/>
    <mergeCell ref="Q15:R15"/>
  </mergeCells>
  <conditionalFormatting sqref="J12:J20">
    <cfRule type="containsText" dxfId="14" priority="19" operator="containsText" text="NO">
      <formula>NOT(ISERROR(SEARCH("NO",J12)))</formula>
    </cfRule>
    <cfRule type="containsText" dxfId="13" priority="20" operator="containsText" text="SI">
      <formula>NOT(ISERROR(SEARCH("SI",J12)))</formula>
    </cfRule>
  </conditionalFormatting>
  <conditionalFormatting sqref="Z9:Z20">
    <cfRule type="containsText" dxfId="12" priority="16" operator="containsText" text="CONTINUA LA ACCIÓN ANTERIOR">
      <formula>NOT(ISERROR(SEARCH("CONTINUA LA ACCIÓN ANTERIOR",Z9)))</formula>
    </cfRule>
    <cfRule type="containsText" dxfId="11" priority="17" operator="containsText" text="REQUIERE NUEVA ACCIÓN">
      <formula>NOT(ISERROR(SEARCH("REQUIERE NUEVA ACCIÓN",Z9)))</formula>
    </cfRule>
    <cfRule type="containsText" dxfId="10" priority="18" operator="containsText" text="RIESGO CONTROLADO">
      <formula>NOT(ISERROR(SEARCH("RIESGO CONTROLADO",Z9)))</formula>
    </cfRule>
  </conditionalFormatting>
  <conditionalFormatting sqref="H9:H20">
    <cfRule type="cellIs" dxfId="9" priority="10" stopIfTrue="1" operator="equal">
      <formula>1</formula>
    </cfRule>
    <cfRule type="cellIs" dxfId="8" priority="11" stopIfTrue="1" operator="between">
      <formula>1.9</formula>
      <formula>3.1</formula>
    </cfRule>
    <cfRule type="cellIs" dxfId="7" priority="12" stopIfTrue="1" operator="equal">
      <formula>4</formula>
    </cfRule>
  </conditionalFormatting>
  <conditionalFormatting sqref="H9:H20">
    <cfRule type="cellIs" dxfId="6" priority="7" operator="equal">
      <formula>"LEVE"</formula>
    </cfRule>
    <cfRule type="cellIs" dxfId="5" priority="8" operator="equal">
      <formula>"MODERADO"</formula>
    </cfRule>
    <cfRule type="cellIs" dxfId="4" priority="9" operator="equal">
      <formula>"GRAVE"</formula>
    </cfRule>
  </conditionalFormatting>
  <conditionalFormatting sqref="J9:J11">
    <cfRule type="containsText" dxfId="3" priority="5" operator="containsText" text="NO">
      <formula>NOT(ISERROR(SEARCH("NO",J9)))</formula>
    </cfRule>
    <cfRule type="containsText" dxfId="2" priority="6" operator="containsText" text="SI">
      <formula>NOT(ISERROR(SEARCH("SI",J9)))</formula>
    </cfRule>
  </conditionalFormatting>
  <conditionalFormatting sqref="W11">
    <cfRule type="expression" dxfId="1" priority="2">
      <formula>S11="ASUMIR"</formula>
    </cfRule>
  </conditionalFormatting>
  <conditionalFormatting sqref="W9:W10">
    <cfRule type="expression" dxfId="0" priority="1">
      <formula>S9="ASUMIR"</formula>
    </cfRule>
  </conditionalFormatting>
  <dataValidations count="9">
    <dataValidation type="date" operator="greaterThan" allowBlank="1" showInputMessage="1" showErrorMessage="1" errorTitle="INTRODUZCA FECHA" error="DD/MM/AA" promptTitle="FECHA DE ELABORACIÓN" prompt="Ingrese la fecha en la cual elabora el plan de manejo de riesgos" sqref="Y3">
      <formula1>#REF!</formula1>
    </dataValidation>
    <dataValidation allowBlank="1" showInputMessage="1" showErrorMessage="1" promptTitle="Limitación del control" prompt="Describa brevemente los problemas o limitantes tenidos al momento de aplicar el control establecido" sqref="Q9"/>
    <dataValidation allowBlank="1" showErrorMessage="1" sqref="Q12 Q15"/>
    <dataValidation type="list" allowBlank="1" showInputMessage="1" showErrorMessage="1" promptTitle="SITUACION DEL RIESGO" prompt="Evalue luego del seguimiento el riesgo." sqref="Z9:Z20">
      <formula1>"RIESGO CONTROLADO, REQUIERE NUEVA ACCIÓN, CONTINUA LA ACCIÓN ANTERIOR"</formula1>
    </dataValidation>
    <dataValidation allowBlank="1" showInputMessage="1" showErrorMessage="1" promptTitle="Análisis del indicador" prompt="Describa brevemente el comportamiento del indicador" sqref="M9:M20"/>
    <dataValidation type="list" allowBlank="1" showInputMessage="1" showErrorMessage="1" promptTitle="Plan de Mitigación" prompt="Establezca si tiene Plan de Mitigacion" sqref="J9:J20">
      <formula1>"SI, NO"</formula1>
    </dataValidation>
    <dataValidation allowBlank="1" showInputMessage="1" showErrorMessage="1" promptTitle="FACTORES DE RIESGO" prompt="Seleccione el factor de riesgo interno o externo" sqref="C9:C20"/>
    <dataValidation type="list" allowBlank="1" showInputMessage="1" showErrorMessage="1" sqref="V9:V20">
      <formula1>$V$1048473:$V$1048476</formula1>
    </dataValidation>
    <dataValidation type="list" allowBlank="1" showInputMessage="1" showErrorMessage="1" sqref="X9:X20">
      <formula1>INDIRECT(V9)</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07"/>
  <sheetViews>
    <sheetView topLeftCell="A58" zoomScale="110" zoomScaleNormal="110" workbookViewId="0">
      <selection activeCell="K6" sqref="K6:Q6"/>
    </sheetView>
  </sheetViews>
  <sheetFormatPr baseColWidth="10" defaultColWidth="11.42578125" defaultRowHeight="12.75" x14ac:dyDescent="0.2"/>
  <cols>
    <col min="1" max="1" width="11.42578125" style="15"/>
    <col min="2" max="2" width="1.5703125" style="15"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20" ht="15.75" x14ac:dyDescent="0.25">
      <c r="A1" s="426" t="s">
        <v>59</v>
      </c>
      <c r="B1" s="427"/>
      <c r="C1" s="427"/>
      <c r="D1" s="427"/>
      <c r="E1" s="427"/>
      <c r="F1" s="427"/>
      <c r="G1" s="427"/>
      <c r="H1" s="427"/>
      <c r="I1" s="427"/>
      <c r="J1" s="427"/>
      <c r="K1" s="427"/>
      <c r="L1" s="427"/>
      <c r="M1" s="427"/>
      <c r="N1" s="427"/>
      <c r="O1" s="427"/>
      <c r="P1" s="427"/>
      <c r="Q1" s="427"/>
      <c r="R1" s="427"/>
      <c r="S1" s="427"/>
      <c r="T1" s="428"/>
    </row>
    <row r="2" spans="1:20" ht="15.75" x14ac:dyDescent="0.25">
      <c r="A2" s="42"/>
      <c r="B2" s="43"/>
      <c r="C2" s="43"/>
      <c r="D2" s="43"/>
      <c r="E2" s="43"/>
      <c r="F2" s="43"/>
      <c r="G2" s="43"/>
      <c r="H2" s="43"/>
      <c r="I2" s="43"/>
      <c r="J2" s="43"/>
      <c r="K2" s="43"/>
      <c r="L2" s="43"/>
      <c r="M2" s="43"/>
      <c r="N2" s="43"/>
      <c r="O2" s="43"/>
      <c r="P2" s="43"/>
      <c r="Q2" s="43"/>
      <c r="R2" s="63"/>
      <c r="S2" s="63"/>
      <c r="T2" s="44"/>
    </row>
    <row r="3" spans="1:20" ht="15.75" x14ac:dyDescent="0.25">
      <c r="A3" s="423" t="s">
        <v>58</v>
      </c>
      <c r="B3" s="424"/>
      <c r="C3" s="424"/>
      <c r="D3" s="424"/>
      <c r="E3" s="424"/>
      <c r="F3" s="424"/>
      <c r="G3" s="424"/>
      <c r="H3" s="424"/>
      <c r="I3" s="424"/>
      <c r="J3" s="424"/>
      <c r="K3" s="424"/>
      <c r="L3" s="424"/>
      <c r="M3" s="424"/>
      <c r="N3" s="424"/>
      <c r="O3" s="424"/>
      <c r="P3" s="424"/>
      <c r="Q3" s="424"/>
      <c r="R3" s="424"/>
      <c r="S3" s="424"/>
      <c r="T3" s="425"/>
    </row>
    <row r="4" spans="1:20" x14ac:dyDescent="0.2">
      <c r="A4" s="38"/>
      <c r="B4" s="39"/>
      <c r="C4" s="40"/>
      <c r="D4" s="40"/>
      <c r="E4" s="40"/>
      <c r="F4" s="40"/>
      <c r="G4" s="40"/>
      <c r="H4" s="40"/>
      <c r="I4" s="40"/>
      <c r="J4" s="40"/>
      <c r="K4" s="40"/>
      <c r="L4" s="40"/>
      <c r="M4" s="40"/>
      <c r="N4" s="40"/>
      <c r="O4" s="40"/>
      <c r="P4" s="40"/>
      <c r="Q4" s="40"/>
      <c r="R4" s="40"/>
      <c r="S4" s="40"/>
      <c r="T4" s="41"/>
    </row>
    <row r="5" spans="1:20" ht="13.5" thickBot="1" x14ac:dyDescent="0.25">
      <c r="A5" s="45"/>
      <c r="B5" s="45"/>
      <c r="C5" s="46"/>
      <c r="D5" s="46"/>
      <c r="E5" s="46"/>
      <c r="F5" s="46"/>
      <c r="G5" s="46"/>
      <c r="H5" s="46"/>
      <c r="I5" s="46"/>
      <c r="J5" s="46"/>
      <c r="K5" s="46"/>
      <c r="L5" s="46"/>
      <c r="M5" s="46"/>
      <c r="N5" s="46"/>
      <c r="O5" s="46"/>
      <c r="P5" s="46"/>
      <c r="Q5" s="46"/>
      <c r="R5" s="46"/>
      <c r="S5" s="46"/>
      <c r="T5" s="46"/>
    </row>
    <row r="6" spans="1:20" ht="24" customHeight="1" x14ac:dyDescent="0.2">
      <c r="A6" s="47" t="s">
        <v>17</v>
      </c>
      <c r="B6" s="434"/>
      <c r="C6" s="391" t="s">
        <v>77</v>
      </c>
      <c r="D6" s="391"/>
      <c r="E6" s="391"/>
      <c r="F6" s="391"/>
      <c r="G6" s="391"/>
      <c r="H6" s="391"/>
      <c r="I6" s="438"/>
      <c r="J6" s="416"/>
      <c r="K6" s="437" t="s">
        <v>76</v>
      </c>
      <c r="L6" s="437"/>
      <c r="M6" s="437"/>
      <c r="N6" s="437"/>
      <c r="O6" s="437"/>
      <c r="P6" s="437"/>
      <c r="Q6" s="437"/>
      <c r="R6" s="66"/>
      <c r="S6" s="66"/>
      <c r="T6" s="429"/>
    </row>
    <row r="7" spans="1:20" ht="15" customHeight="1" x14ac:dyDescent="0.2">
      <c r="A7" s="413" t="s">
        <v>19</v>
      </c>
      <c r="B7" s="435"/>
      <c r="C7" s="392"/>
      <c r="D7" s="392"/>
      <c r="E7" s="392"/>
      <c r="F7" s="392"/>
      <c r="G7" s="392"/>
      <c r="H7" s="392"/>
      <c r="I7" s="439"/>
      <c r="J7" s="417"/>
      <c r="K7" s="390" t="s">
        <v>98</v>
      </c>
      <c r="L7" s="390"/>
      <c r="M7" s="390"/>
      <c r="N7" s="390"/>
      <c r="O7" s="390"/>
      <c r="P7" s="390"/>
      <c r="Q7" s="390"/>
      <c r="R7" s="390"/>
      <c r="S7" s="390"/>
      <c r="T7" s="430"/>
    </row>
    <row r="8" spans="1:20" ht="15" customHeight="1" x14ac:dyDescent="0.2">
      <c r="A8" s="413"/>
      <c r="B8" s="435"/>
      <c r="C8" s="406" t="s">
        <v>18</v>
      </c>
      <c r="D8" s="406"/>
      <c r="E8" s="406"/>
      <c r="F8" s="406" t="s">
        <v>301</v>
      </c>
      <c r="G8" s="406"/>
      <c r="H8" s="406"/>
      <c r="I8" s="439"/>
      <c r="J8" s="417"/>
      <c r="K8" s="390"/>
      <c r="L8" s="390"/>
      <c r="M8" s="390"/>
      <c r="N8" s="390"/>
      <c r="O8" s="390"/>
      <c r="P8" s="390"/>
      <c r="Q8" s="390"/>
      <c r="R8" s="390"/>
      <c r="S8" s="390"/>
      <c r="T8" s="430"/>
    </row>
    <row r="9" spans="1:20" ht="15" customHeight="1" x14ac:dyDescent="0.2">
      <c r="A9" s="413"/>
      <c r="B9" s="435"/>
      <c r="C9" s="393" t="s">
        <v>31</v>
      </c>
      <c r="D9" s="393"/>
      <c r="E9" s="393"/>
      <c r="F9" s="393" t="s">
        <v>36</v>
      </c>
      <c r="G9" s="393"/>
      <c r="H9" s="393"/>
      <c r="I9" s="439"/>
      <c r="J9" s="417"/>
      <c r="K9" s="390" t="s">
        <v>99</v>
      </c>
      <c r="L9" s="390"/>
      <c r="M9" s="390"/>
      <c r="N9" s="390"/>
      <c r="O9" s="390"/>
      <c r="P9" s="390"/>
      <c r="Q9" s="390"/>
      <c r="R9" s="390"/>
      <c r="S9" s="390"/>
      <c r="T9" s="430"/>
    </row>
    <row r="10" spans="1:20" ht="12.75" customHeight="1" x14ac:dyDescent="0.2">
      <c r="A10" s="413"/>
      <c r="B10" s="435"/>
      <c r="C10" s="393" t="s">
        <v>32</v>
      </c>
      <c r="D10" s="393"/>
      <c r="E10" s="393"/>
      <c r="F10" s="393" t="s">
        <v>37</v>
      </c>
      <c r="G10" s="393"/>
      <c r="H10" s="393"/>
      <c r="I10" s="439"/>
      <c r="J10" s="417"/>
      <c r="K10" s="390"/>
      <c r="L10" s="390"/>
      <c r="M10" s="390"/>
      <c r="N10" s="390"/>
      <c r="O10" s="390"/>
      <c r="P10" s="390"/>
      <c r="Q10" s="390"/>
      <c r="R10" s="390"/>
      <c r="S10" s="390"/>
      <c r="T10" s="430"/>
    </row>
    <row r="11" spans="1:20" ht="15" customHeight="1" x14ac:dyDescent="0.2">
      <c r="A11" s="413"/>
      <c r="B11" s="435"/>
      <c r="C11" s="393" t="s">
        <v>33</v>
      </c>
      <c r="D11" s="393"/>
      <c r="E11" s="393"/>
      <c r="F11" s="393" t="s">
        <v>38</v>
      </c>
      <c r="G11" s="393"/>
      <c r="H11" s="393"/>
      <c r="I11" s="439"/>
      <c r="J11" s="417"/>
      <c r="K11" s="390"/>
      <c r="L11" s="390"/>
      <c r="M11" s="390"/>
      <c r="N11" s="390"/>
      <c r="O11" s="390"/>
      <c r="P11" s="390"/>
      <c r="Q11" s="390"/>
      <c r="R11" s="390"/>
      <c r="S11" s="390"/>
      <c r="T11" s="430"/>
    </row>
    <row r="12" spans="1:20" ht="12.75" customHeight="1" x14ac:dyDescent="0.2">
      <c r="A12" s="413"/>
      <c r="B12" s="435"/>
      <c r="C12" s="393" t="s">
        <v>34</v>
      </c>
      <c r="D12" s="393"/>
      <c r="E12" s="393"/>
      <c r="F12" s="393" t="s">
        <v>39</v>
      </c>
      <c r="G12" s="393"/>
      <c r="H12" s="393"/>
      <c r="I12" s="439"/>
      <c r="J12" s="417"/>
      <c r="K12" s="390" t="s">
        <v>100</v>
      </c>
      <c r="L12" s="390"/>
      <c r="M12" s="390"/>
      <c r="N12" s="390"/>
      <c r="O12" s="390"/>
      <c r="P12" s="390"/>
      <c r="Q12" s="390"/>
      <c r="R12" s="390"/>
      <c r="S12" s="390"/>
      <c r="T12" s="430"/>
    </row>
    <row r="13" spans="1:20" ht="12.75" customHeight="1" x14ac:dyDescent="0.2">
      <c r="A13" s="413"/>
      <c r="B13" s="435"/>
      <c r="C13" s="393" t="s">
        <v>304</v>
      </c>
      <c r="D13" s="393"/>
      <c r="E13" s="393"/>
      <c r="F13" s="393" t="s">
        <v>302</v>
      </c>
      <c r="G13" s="393"/>
      <c r="H13" s="393"/>
      <c r="I13" s="439"/>
      <c r="J13" s="417"/>
      <c r="K13" s="390"/>
      <c r="L13" s="390"/>
      <c r="M13" s="390"/>
      <c r="N13" s="390"/>
      <c r="O13" s="390"/>
      <c r="P13" s="390"/>
      <c r="Q13" s="390"/>
      <c r="R13" s="390"/>
      <c r="S13" s="390"/>
      <c r="T13" s="430"/>
    </row>
    <row r="14" spans="1:20" ht="12.75" customHeight="1" x14ac:dyDescent="0.2">
      <c r="A14" s="413"/>
      <c r="B14" s="435"/>
      <c r="C14" s="393" t="s">
        <v>35</v>
      </c>
      <c r="D14" s="393"/>
      <c r="E14" s="393"/>
      <c r="F14" s="393" t="s">
        <v>303</v>
      </c>
      <c r="G14" s="393"/>
      <c r="H14" s="393"/>
      <c r="I14" s="439"/>
      <c r="J14" s="417"/>
      <c r="K14" s="390" t="s">
        <v>101</v>
      </c>
      <c r="L14" s="390"/>
      <c r="M14" s="390"/>
      <c r="N14" s="390"/>
      <c r="O14" s="390"/>
      <c r="P14" s="390"/>
      <c r="Q14" s="390"/>
      <c r="R14" s="390"/>
      <c r="S14" s="390"/>
      <c r="T14" s="430"/>
    </row>
    <row r="15" spans="1:20" ht="12.75" customHeight="1" x14ac:dyDescent="0.2">
      <c r="A15" s="413"/>
      <c r="B15" s="435"/>
      <c r="C15" s="393"/>
      <c r="D15" s="393"/>
      <c r="E15" s="393"/>
      <c r="F15" s="389"/>
      <c r="G15" s="389"/>
      <c r="H15" s="389"/>
      <c r="I15" s="439"/>
      <c r="J15" s="417"/>
      <c r="K15" s="390" t="s">
        <v>102</v>
      </c>
      <c r="L15" s="390"/>
      <c r="M15" s="390"/>
      <c r="N15" s="390"/>
      <c r="O15" s="390"/>
      <c r="P15" s="390"/>
      <c r="Q15" s="390"/>
      <c r="R15" s="390"/>
      <c r="S15" s="390"/>
      <c r="T15" s="430"/>
    </row>
    <row r="16" spans="1:20" ht="12.75" customHeight="1" x14ac:dyDescent="0.2">
      <c r="A16" s="413"/>
      <c r="B16" s="435"/>
      <c r="C16" s="393" t="s">
        <v>78</v>
      </c>
      <c r="D16" s="393"/>
      <c r="E16" s="393"/>
      <c r="F16" s="393"/>
      <c r="G16" s="393"/>
      <c r="H16" s="393"/>
      <c r="I16" s="439"/>
      <c r="J16" s="417"/>
      <c r="K16" s="390"/>
      <c r="L16" s="390"/>
      <c r="M16" s="390"/>
      <c r="N16" s="390"/>
      <c r="O16" s="390"/>
      <c r="P16" s="390"/>
      <c r="Q16" s="390"/>
      <c r="R16" s="390"/>
      <c r="S16" s="390"/>
      <c r="T16" s="430"/>
    </row>
    <row r="17" spans="1:21" ht="19.5" customHeight="1" x14ac:dyDescent="0.2">
      <c r="A17" s="413"/>
      <c r="B17" s="435"/>
      <c r="C17" s="393"/>
      <c r="D17" s="393"/>
      <c r="E17" s="393"/>
      <c r="F17" s="393"/>
      <c r="G17" s="393"/>
      <c r="H17" s="393"/>
      <c r="I17" s="439"/>
      <c r="J17" s="417"/>
      <c r="K17" s="390"/>
      <c r="L17" s="390"/>
      <c r="M17" s="390"/>
      <c r="N17" s="390"/>
      <c r="O17" s="390"/>
      <c r="P17" s="390"/>
      <c r="Q17" s="390"/>
      <c r="R17" s="390"/>
      <c r="S17" s="390"/>
      <c r="T17" s="430"/>
    </row>
    <row r="18" spans="1:21" ht="13.5" thickBot="1" x14ac:dyDescent="0.25">
      <c r="A18" s="414"/>
      <c r="B18" s="436"/>
      <c r="C18" s="432"/>
      <c r="D18" s="432"/>
      <c r="E18" s="432"/>
      <c r="F18" s="432"/>
      <c r="G18" s="432"/>
      <c r="H18" s="432"/>
      <c r="I18" s="440"/>
      <c r="J18" s="418"/>
      <c r="K18" s="433"/>
      <c r="L18" s="433"/>
      <c r="M18" s="433"/>
      <c r="N18" s="433"/>
      <c r="O18" s="433"/>
      <c r="P18" s="433"/>
      <c r="Q18" s="433"/>
      <c r="R18" s="65"/>
      <c r="S18" s="65"/>
      <c r="T18" s="431"/>
    </row>
    <row r="19" spans="1:21" ht="24" customHeight="1" x14ac:dyDescent="0.2">
      <c r="A19" s="48" t="s">
        <v>20</v>
      </c>
      <c r="B19" s="399"/>
      <c r="C19" s="391" t="s">
        <v>48</v>
      </c>
      <c r="D19" s="391"/>
      <c r="E19" s="391"/>
      <c r="F19" s="391"/>
      <c r="G19" s="391"/>
      <c r="H19" s="391"/>
      <c r="I19" s="401"/>
      <c r="J19" s="416"/>
      <c r="K19" s="110"/>
      <c r="L19" s="110"/>
      <c r="M19" s="110"/>
      <c r="N19" s="110"/>
      <c r="O19" s="110"/>
      <c r="P19" s="110"/>
      <c r="Q19" s="110"/>
      <c r="R19" s="110"/>
      <c r="S19" s="110"/>
      <c r="T19" s="455"/>
    </row>
    <row r="20" spans="1:21" ht="12.75" customHeight="1" x14ac:dyDescent="0.2">
      <c r="A20" s="413" t="s">
        <v>21</v>
      </c>
      <c r="B20" s="400"/>
      <c r="C20" s="421"/>
      <c r="D20" s="421"/>
      <c r="E20" s="421"/>
      <c r="F20" s="421"/>
      <c r="G20" s="421"/>
      <c r="H20" s="421"/>
      <c r="I20" s="402"/>
      <c r="J20" s="417"/>
      <c r="K20" s="458" t="s">
        <v>275</v>
      </c>
      <c r="L20" s="458"/>
      <c r="M20" s="458"/>
      <c r="N20" s="458"/>
      <c r="O20" s="458"/>
      <c r="P20" s="458"/>
      <c r="Q20" s="458"/>
      <c r="R20" s="458"/>
      <c r="S20" s="458"/>
      <c r="T20" s="456"/>
      <c r="U20" s="7"/>
    </row>
    <row r="21" spans="1:21" ht="12.75" customHeight="1" x14ac:dyDescent="0.2">
      <c r="A21" s="413"/>
      <c r="B21" s="400"/>
      <c r="C21" s="385" t="s">
        <v>103</v>
      </c>
      <c r="D21" s="385"/>
      <c r="E21" s="385"/>
      <c r="F21" s="385"/>
      <c r="G21" s="385"/>
      <c r="H21" s="385"/>
      <c r="I21" s="402"/>
      <c r="J21" s="417"/>
      <c r="K21" s="386" t="s">
        <v>22</v>
      </c>
      <c r="L21" s="91" t="s">
        <v>276</v>
      </c>
      <c r="M21" s="92" t="s">
        <v>176</v>
      </c>
      <c r="N21" s="92">
        <v>5</v>
      </c>
      <c r="O21" s="93">
        <v>5</v>
      </c>
      <c r="P21" s="94">
        <v>10</v>
      </c>
      <c r="Q21" s="94">
        <v>15</v>
      </c>
      <c r="R21" s="94">
        <v>20</v>
      </c>
      <c r="S21" s="94">
        <v>25</v>
      </c>
      <c r="T21" s="456"/>
      <c r="U21" s="6"/>
    </row>
    <row r="22" spans="1:21" x14ac:dyDescent="0.2">
      <c r="A22" s="413"/>
      <c r="B22" s="400"/>
      <c r="C22" s="385" t="s">
        <v>291</v>
      </c>
      <c r="D22" s="385"/>
      <c r="E22" s="385"/>
      <c r="F22" s="385"/>
      <c r="G22" s="385"/>
      <c r="H22" s="385"/>
      <c r="I22" s="402"/>
      <c r="J22" s="417"/>
      <c r="K22" s="387"/>
      <c r="L22" s="95" t="s">
        <v>277</v>
      </c>
      <c r="M22" s="92" t="s">
        <v>278</v>
      </c>
      <c r="N22" s="92">
        <v>4</v>
      </c>
      <c r="O22" s="93">
        <v>4</v>
      </c>
      <c r="P22" s="93">
        <v>8</v>
      </c>
      <c r="Q22" s="94">
        <v>12</v>
      </c>
      <c r="R22" s="94">
        <v>16</v>
      </c>
      <c r="S22" s="94">
        <v>20</v>
      </c>
      <c r="T22" s="456"/>
      <c r="U22" s="6"/>
    </row>
    <row r="23" spans="1:21" x14ac:dyDescent="0.2">
      <c r="A23" s="413"/>
      <c r="B23" s="400"/>
      <c r="C23" s="385" t="s">
        <v>292</v>
      </c>
      <c r="D23" s="385"/>
      <c r="E23" s="385"/>
      <c r="F23" s="385"/>
      <c r="G23" s="385"/>
      <c r="H23" s="385"/>
      <c r="I23" s="402"/>
      <c r="J23" s="417"/>
      <c r="K23" s="387"/>
      <c r="L23" s="95" t="s">
        <v>279</v>
      </c>
      <c r="M23" s="92" t="s">
        <v>113</v>
      </c>
      <c r="N23" s="92">
        <v>3</v>
      </c>
      <c r="O23" s="96">
        <v>3</v>
      </c>
      <c r="P23" s="93">
        <v>6</v>
      </c>
      <c r="Q23" s="93">
        <v>9</v>
      </c>
      <c r="R23" s="94">
        <v>12</v>
      </c>
      <c r="S23" s="94">
        <v>15</v>
      </c>
      <c r="T23" s="456"/>
      <c r="U23" s="6"/>
    </row>
    <row r="24" spans="1:21" x14ac:dyDescent="0.2">
      <c r="A24" s="413"/>
      <c r="B24" s="400"/>
      <c r="C24" s="385" t="s">
        <v>295</v>
      </c>
      <c r="D24" s="385"/>
      <c r="E24" s="385"/>
      <c r="F24" s="385"/>
      <c r="G24" s="385"/>
      <c r="H24" s="385"/>
      <c r="I24" s="402"/>
      <c r="J24" s="417"/>
      <c r="K24" s="387"/>
      <c r="L24" s="95" t="s">
        <v>280</v>
      </c>
      <c r="M24" s="92" t="s">
        <v>281</v>
      </c>
      <c r="N24" s="92">
        <v>2</v>
      </c>
      <c r="O24" s="96">
        <v>2</v>
      </c>
      <c r="P24" s="93">
        <v>4</v>
      </c>
      <c r="Q24" s="93">
        <v>6</v>
      </c>
      <c r="R24" s="93">
        <v>8</v>
      </c>
      <c r="S24" s="94">
        <v>10</v>
      </c>
      <c r="T24" s="456"/>
      <c r="U24" s="6"/>
    </row>
    <row r="25" spans="1:21" x14ac:dyDescent="0.2">
      <c r="A25" s="413"/>
      <c r="B25" s="400"/>
      <c r="C25" s="385" t="s">
        <v>296</v>
      </c>
      <c r="D25" s="385"/>
      <c r="E25" s="385"/>
      <c r="F25" s="385"/>
      <c r="G25" s="385"/>
      <c r="H25" s="385"/>
      <c r="I25" s="402"/>
      <c r="J25" s="417"/>
      <c r="K25" s="388"/>
      <c r="L25" s="95" t="s">
        <v>282</v>
      </c>
      <c r="M25" s="92" t="s">
        <v>146</v>
      </c>
      <c r="N25" s="92">
        <v>1</v>
      </c>
      <c r="O25" s="97">
        <v>1</v>
      </c>
      <c r="P25" s="97">
        <v>2</v>
      </c>
      <c r="Q25" s="97">
        <v>3</v>
      </c>
      <c r="R25" s="98">
        <v>4</v>
      </c>
      <c r="S25" s="93">
        <v>5</v>
      </c>
      <c r="T25" s="456"/>
      <c r="U25" s="6"/>
    </row>
    <row r="26" spans="1:21" ht="12.75" customHeight="1" x14ac:dyDescent="0.2">
      <c r="A26" s="413"/>
      <c r="B26" s="400"/>
      <c r="C26" s="385" t="s">
        <v>293</v>
      </c>
      <c r="D26" s="385"/>
      <c r="E26" s="385"/>
      <c r="F26" s="385"/>
      <c r="G26" s="385"/>
      <c r="H26" s="385"/>
      <c r="I26" s="402"/>
      <c r="J26" s="417"/>
      <c r="K26" s="99"/>
      <c r="L26" s="99"/>
      <c r="M26" s="99"/>
      <c r="N26" s="99"/>
      <c r="O26" s="92">
        <v>1</v>
      </c>
      <c r="P26" s="92">
        <v>2</v>
      </c>
      <c r="Q26" s="92">
        <v>3</v>
      </c>
      <c r="R26" s="100">
        <v>4</v>
      </c>
      <c r="S26" s="92">
        <v>5</v>
      </c>
      <c r="T26" s="456"/>
    </row>
    <row r="27" spans="1:21" ht="12.75" customHeight="1" x14ac:dyDescent="0.2">
      <c r="A27" s="413"/>
      <c r="B27" s="400"/>
      <c r="C27" s="6"/>
      <c r="D27" s="6"/>
      <c r="E27" s="6"/>
      <c r="F27" s="6"/>
      <c r="G27" s="6"/>
      <c r="H27" s="6"/>
      <c r="I27" s="402"/>
      <c r="J27" s="417"/>
      <c r="K27" s="101"/>
      <c r="L27" s="101"/>
      <c r="M27" s="102"/>
      <c r="N27" s="102"/>
      <c r="O27" s="92" t="s">
        <v>168</v>
      </c>
      <c r="P27" s="92" t="s">
        <v>283</v>
      </c>
      <c r="Q27" s="92" t="s">
        <v>167</v>
      </c>
      <c r="R27" s="92" t="s">
        <v>284</v>
      </c>
      <c r="S27" s="92" t="s">
        <v>166</v>
      </c>
      <c r="T27" s="456"/>
    </row>
    <row r="28" spans="1:21" ht="12.75" customHeight="1" x14ac:dyDescent="0.2">
      <c r="A28" s="413"/>
      <c r="B28" s="400"/>
      <c r="C28" s="422"/>
      <c r="D28" s="422"/>
      <c r="E28" s="422"/>
      <c r="F28" s="422"/>
      <c r="G28" s="422"/>
      <c r="H28" s="422"/>
      <c r="I28" s="402"/>
      <c r="J28" s="417"/>
      <c r="K28" s="101"/>
      <c r="L28" s="101"/>
      <c r="M28" s="102"/>
      <c r="N28" s="102"/>
      <c r="O28" s="103" t="s">
        <v>285</v>
      </c>
      <c r="P28" s="103" t="s">
        <v>286</v>
      </c>
      <c r="Q28" s="103" t="s">
        <v>90</v>
      </c>
      <c r="R28" s="103" t="s">
        <v>287</v>
      </c>
      <c r="S28" s="103" t="s">
        <v>288</v>
      </c>
      <c r="T28" s="456"/>
    </row>
    <row r="29" spans="1:21" ht="12.75" customHeight="1" x14ac:dyDescent="0.2">
      <c r="A29" s="413"/>
      <c r="B29" s="400"/>
      <c r="C29" s="67" t="s">
        <v>104</v>
      </c>
      <c r="D29" s="67"/>
      <c r="E29" s="67"/>
      <c r="F29" s="67"/>
      <c r="G29" s="67"/>
      <c r="H29" s="67"/>
      <c r="I29" s="402"/>
      <c r="J29" s="417"/>
      <c r="K29" s="104"/>
      <c r="L29" s="101"/>
      <c r="M29" s="105"/>
      <c r="N29" s="105"/>
      <c r="O29" s="459" t="s">
        <v>23</v>
      </c>
      <c r="P29" s="460"/>
      <c r="Q29" s="460"/>
      <c r="R29" s="460"/>
      <c r="S29" s="460"/>
      <c r="T29" s="456"/>
    </row>
    <row r="30" spans="1:21" x14ac:dyDescent="0.2">
      <c r="A30" s="413"/>
      <c r="B30" s="400"/>
      <c r="C30" s="385" t="s">
        <v>294</v>
      </c>
      <c r="D30" s="385"/>
      <c r="E30" s="385"/>
      <c r="F30" s="385"/>
      <c r="G30" s="385"/>
      <c r="H30" s="385"/>
      <c r="I30" s="402"/>
      <c r="J30" s="417"/>
      <c r="K30" s="111"/>
      <c r="L30" s="111"/>
      <c r="M30" s="111"/>
      <c r="N30" s="111"/>
      <c r="O30" s="111"/>
      <c r="P30" s="111"/>
      <c r="Q30" s="111"/>
      <c r="R30" s="111"/>
      <c r="S30" s="111"/>
      <c r="T30" s="456"/>
    </row>
    <row r="31" spans="1:21" ht="12.75" customHeight="1" x14ac:dyDescent="0.2">
      <c r="A31" s="413"/>
      <c r="B31" s="400"/>
      <c r="C31" s="385" t="s">
        <v>297</v>
      </c>
      <c r="D31" s="385"/>
      <c r="E31" s="385"/>
      <c r="F31" s="385"/>
      <c r="G31" s="385"/>
      <c r="H31" s="385"/>
      <c r="I31" s="402"/>
      <c r="J31" s="417"/>
      <c r="K31" s="422" t="s">
        <v>41</v>
      </c>
      <c r="L31" s="422"/>
      <c r="M31" s="422"/>
      <c r="N31" s="422"/>
      <c r="O31" s="422"/>
      <c r="P31" s="422"/>
      <c r="Q31" s="422"/>
      <c r="R31" s="422"/>
      <c r="S31" s="422"/>
      <c r="T31" s="456"/>
    </row>
    <row r="32" spans="1:21" x14ac:dyDescent="0.2">
      <c r="A32" s="413"/>
      <c r="B32" s="400"/>
      <c r="C32" s="385" t="s">
        <v>298</v>
      </c>
      <c r="D32" s="385"/>
      <c r="E32" s="385"/>
      <c r="F32" s="385"/>
      <c r="G32" s="385"/>
      <c r="H32" s="385"/>
      <c r="I32" s="402"/>
      <c r="J32" s="417"/>
      <c r="K32" s="111"/>
      <c r="L32" s="111"/>
      <c r="M32" s="111"/>
      <c r="N32" s="111"/>
      <c r="O32" s="111"/>
      <c r="P32" s="111"/>
      <c r="Q32" s="111"/>
      <c r="R32" s="111"/>
      <c r="S32" s="111"/>
      <c r="T32" s="456"/>
    </row>
    <row r="33" spans="1:20" ht="12.75" customHeight="1" x14ac:dyDescent="0.2">
      <c r="A33" s="413"/>
      <c r="B33" s="400"/>
      <c r="C33" s="385" t="s">
        <v>299</v>
      </c>
      <c r="D33" s="385"/>
      <c r="E33" s="385"/>
      <c r="F33" s="385"/>
      <c r="G33" s="385"/>
      <c r="H33" s="385"/>
      <c r="I33" s="402"/>
      <c r="J33" s="417"/>
      <c r="K33" s="421" t="s">
        <v>105</v>
      </c>
      <c r="L33" s="421"/>
      <c r="M33" s="421"/>
      <c r="N33" s="421"/>
      <c r="O33" s="421"/>
      <c r="P33" s="421"/>
      <c r="Q33" s="421"/>
      <c r="R33" s="421"/>
      <c r="S33" s="421"/>
      <c r="T33" s="456"/>
    </row>
    <row r="34" spans="1:20" x14ac:dyDescent="0.2">
      <c r="A34" s="413"/>
      <c r="B34" s="400"/>
      <c r="C34" s="385" t="s">
        <v>300</v>
      </c>
      <c r="D34" s="385"/>
      <c r="E34" s="385"/>
      <c r="F34" s="385"/>
      <c r="G34" s="385"/>
      <c r="H34" s="385"/>
      <c r="I34" s="402"/>
      <c r="J34" s="417"/>
      <c r="K34" s="421"/>
      <c r="L34" s="421"/>
      <c r="M34" s="421"/>
      <c r="N34" s="421"/>
      <c r="O34" s="421"/>
      <c r="P34" s="421"/>
      <c r="Q34" s="421"/>
      <c r="R34" s="421"/>
      <c r="S34" s="421"/>
      <c r="T34" s="456"/>
    </row>
    <row r="35" spans="1:20" ht="13.5" thickBot="1" x14ac:dyDescent="0.25">
      <c r="A35" s="414"/>
      <c r="B35" s="408"/>
      <c r="C35" s="409"/>
      <c r="D35" s="409"/>
      <c r="E35" s="409"/>
      <c r="F35" s="409"/>
      <c r="G35" s="409"/>
      <c r="H35" s="409"/>
      <c r="I35" s="415"/>
      <c r="J35" s="418"/>
      <c r="K35" s="410"/>
      <c r="L35" s="410"/>
      <c r="M35" s="410"/>
      <c r="N35" s="410"/>
      <c r="O35" s="410"/>
      <c r="P35" s="410"/>
      <c r="Q35" s="410"/>
      <c r="R35" s="68"/>
      <c r="S35" s="68"/>
      <c r="T35" s="457"/>
    </row>
    <row r="36" spans="1:20" ht="24" customHeight="1" x14ac:dyDescent="0.2">
      <c r="A36" s="48" t="s">
        <v>24</v>
      </c>
      <c r="B36" s="399"/>
      <c r="I36" s="401"/>
      <c r="J36" s="395"/>
      <c r="K36" s="109"/>
      <c r="L36" s="109"/>
      <c r="M36" s="109"/>
      <c r="N36" s="109"/>
      <c r="O36" s="109"/>
      <c r="P36" s="109"/>
      <c r="Q36" s="109"/>
      <c r="R36" s="106"/>
      <c r="S36" s="106"/>
      <c r="T36" s="405"/>
    </row>
    <row r="37" spans="1:20" ht="21" customHeight="1" x14ac:dyDescent="0.2">
      <c r="A37" s="419" t="s">
        <v>45</v>
      </c>
      <c r="B37" s="400"/>
      <c r="C37" s="392" t="s">
        <v>82</v>
      </c>
      <c r="D37" s="392"/>
      <c r="E37" s="392"/>
      <c r="F37" s="392"/>
      <c r="G37" s="392"/>
      <c r="H37" s="392"/>
      <c r="I37" s="402"/>
      <c r="J37" s="396"/>
      <c r="K37" s="109"/>
      <c r="L37" s="109"/>
      <c r="M37" s="109"/>
      <c r="N37" s="109"/>
      <c r="O37" s="109"/>
      <c r="P37" s="109"/>
      <c r="Q37" s="109"/>
      <c r="R37" s="106"/>
      <c r="S37" s="106"/>
      <c r="T37" s="405"/>
    </row>
    <row r="38" spans="1:20" ht="12.75" customHeight="1" x14ac:dyDescent="0.2">
      <c r="A38" s="419"/>
      <c r="B38" s="400"/>
      <c r="C38" s="392"/>
      <c r="D38" s="392"/>
      <c r="E38" s="392"/>
      <c r="F38" s="392"/>
      <c r="G38" s="392"/>
      <c r="H38" s="392"/>
      <c r="I38" s="402"/>
      <c r="J38" s="396"/>
      <c r="K38" s="114"/>
      <c r="L38" s="109"/>
      <c r="M38" s="115"/>
      <c r="N38" s="115"/>
      <c r="O38" s="115"/>
      <c r="P38" s="115"/>
      <c r="Q38" s="115"/>
      <c r="R38" s="112"/>
      <c r="S38" s="112"/>
      <c r="T38" s="405"/>
    </row>
    <row r="39" spans="1:20" ht="12.75" customHeight="1" x14ac:dyDescent="0.2">
      <c r="A39" s="419"/>
      <c r="B39" s="400"/>
      <c r="I39" s="402"/>
      <c r="J39" s="396"/>
      <c r="K39" s="114"/>
      <c r="L39" s="109"/>
      <c r="M39" s="115"/>
      <c r="N39" s="115"/>
      <c r="O39" s="115"/>
      <c r="P39" s="115"/>
      <c r="Q39" s="115"/>
      <c r="R39" s="112"/>
      <c r="S39" s="112"/>
      <c r="T39" s="405"/>
    </row>
    <row r="40" spans="1:20" x14ac:dyDescent="0.2">
      <c r="A40" s="419"/>
      <c r="B40" s="400"/>
      <c r="C40" s="390" t="s">
        <v>106</v>
      </c>
      <c r="D40" s="390"/>
      <c r="E40" s="390"/>
      <c r="F40" s="390"/>
      <c r="G40" s="390"/>
      <c r="H40" s="390"/>
      <c r="I40" s="402"/>
      <c r="J40" s="396"/>
      <c r="K40" s="114"/>
      <c r="L40" s="109"/>
      <c r="M40" s="115"/>
      <c r="N40" s="115"/>
      <c r="O40" s="115"/>
      <c r="P40" s="115"/>
      <c r="Q40" s="115"/>
      <c r="R40" s="112"/>
      <c r="S40" s="112"/>
      <c r="T40" s="405"/>
    </row>
    <row r="41" spans="1:20" x14ac:dyDescent="0.2">
      <c r="A41" s="419"/>
      <c r="B41" s="400"/>
      <c r="C41" s="390"/>
      <c r="D41" s="390"/>
      <c r="E41" s="390"/>
      <c r="F41" s="390"/>
      <c r="G41" s="390"/>
      <c r="H41" s="390"/>
      <c r="I41" s="402"/>
      <c r="J41" s="396"/>
      <c r="K41" s="114"/>
      <c r="L41" s="109"/>
      <c r="M41" s="115"/>
      <c r="N41" s="115"/>
      <c r="O41" s="115"/>
      <c r="P41" s="115"/>
      <c r="Q41" s="115"/>
      <c r="R41" s="112"/>
      <c r="S41" s="112"/>
      <c r="T41" s="405"/>
    </row>
    <row r="42" spans="1:20" ht="12.75" customHeight="1" x14ac:dyDescent="0.2">
      <c r="A42" s="419"/>
      <c r="B42" s="400"/>
      <c r="C42" s="390"/>
      <c r="D42" s="390"/>
      <c r="E42" s="390"/>
      <c r="F42" s="390"/>
      <c r="G42" s="390"/>
      <c r="H42" s="390"/>
      <c r="I42" s="402"/>
      <c r="J42" s="396"/>
      <c r="K42" s="114"/>
      <c r="L42" s="109"/>
      <c r="M42" s="115"/>
      <c r="N42" s="115"/>
      <c r="O42" s="115"/>
      <c r="P42" s="115"/>
      <c r="Q42" s="115"/>
      <c r="R42" s="112"/>
      <c r="S42" s="112"/>
      <c r="T42" s="405"/>
    </row>
    <row r="43" spans="1:20" ht="12.75" customHeight="1" x14ac:dyDescent="0.2">
      <c r="A43" s="419"/>
      <c r="B43" s="400"/>
      <c r="C43" s="390"/>
      <c r="D43" s="390"/>
      <c r="E43" s="390"/>
      <c r="F43" s="390"/>
      <c r="G43" s="390"/>
      <c r="H43" s="390"/>
      <c r="I43" s="402"/>
      <c r="J43" s="396"/>
      <c r="K43" s="114"/>
      <c r="L43" s="109"/>
      <c r="M43" s="115"/>
      <c r="N43" s="115"/>
      <c r="O43" s="115"/>
      <c r="P43" s="115"/>
      <c r="Q43" s="115"/>
      <c r="R43" s="112"/>
      <c r="S43" s="112"/>
      <c r="T43" s="405"/>
    </row>
    <row r="44" spans="1:20" ht="12.75" customHeight="1" x14ac:dyDescent="0.2">
      <c r="A44" s="419"/>
      <c r="B44" s="400"/>
      <c r="C44" s="46"/>
      <c r="D44" s="51"/>
      <c r="E44" s="51"/>
      <c r="F44" s="51"/>
      <c r="G44" s="51"/>
      <c r="H44" s="51"/>
      <c r="I44" s="402"/>
      <c r="J44" s="396"/>
      <c r="K44" s="114"/>
      <c r="L44" s="109"/>
      <c r="M44" s="115"/>
      <c r="N44" s="115"/>
      <c r="O44" s="115"/>
      <c r="P44" s="115"/>
      <c r="Q44" s="115"/>
      <c r="R44" s="112"/>
      <c r="S44" s="112"/>
      <c r="T44" s="405"/>
    </row>
    <row r="45" spans="1:20" ht="12.75" customHeight="1" x14ac:dyDescent="0.2">
      <c r="A45" s="419"/>
      <c r="B45" s="400"/>
      <c r="C45" s="392" t="s">
        <v>107</v>
      </c>
      <c r="D45" s="392"/>
      <c r="E45" s="392"/>
      <c r="F45" s="392"/>
      <c r="G45" s="392"/>
      <c r="H45" s="392"/>
      <c r="I45" s="402"/>
      <c r="J45" s="396"/>
      <c r="K45" s="114"/>
      <c r="L45" s="109"/>
      <c r="M45" s="115"/>
      <c r="N45" s="115"/>
      <c r="O45" s="115"/>
      <c r="P45" s="115"/>
      <c r="Q45" s="115"/>
      <c r="R45" s="112"/>
      <c r="S45" s="112"/>
      <c r="T45" s="405"/>
    </row>
    <row r="46" spans="1:20" ht="12.75" customHeight="1" x14ac:dyDescent="0.2">
      <c r="A46" s="419"/>
      <c r="B46" s="400"/>
      <c r="C46" s="392"/>
      <c r="D46" s="392"/>
      <c r="E46" s="392"/>
      <c r="F46" s="392"/>
      <c r="G46" s="392"/>
      <c r="H46" s="392"/>
      <c r="I46" s="402"/>
      <c r="J46" s="396"/>
      <c r="K46" s="114"/>
      <c r="L46" s="109"/>
      <c r="M46" s="115"/>
      <c r="N46" s="115"/>
      <c r="O46" s="115"/>
      <c r="P46" s="115"/>
      <c r="Q46" s="115"/>
      <c r="R46" s="112"/>
      <c r="S46" s="112"/>
      <c r="T46" s="405"/>
    </row>
    <row r="47" spans="1:20" ht="12.75" customHeight="1" x14ac:dyDescent="0.2">
      <c r="A47" s="419"/>
      <c r="B47" s="400"/>
      <c r="C47" s="392"/>
      <c r="D47" s="392"/>
      <c r="E47" s="392"/>
      <c r="F47" s="392"/>
      <c r="G47" s="392"/>
      <c r="H47" s="392"/>
      <c r="I47" s="402"/>
      <c r="J47" s="396"/>
      <c r="K47" s="114"/>
      <c r="L47" s="109"/>
      <c r="M47" s="115"/>
      <c r="N47" s="115"/>
      <c r="O47" s="115"/>
      <c r="P47" s="115"/>
      <c r="Q47" s="115"/>
      <c r="R47" s="112"/>
      <c r="S47" s="112"/>
      <c r="T47" s="405"/>
    </row>
    <row r="48" spans="1:20" ht="12.75" customHeight="1" x14ac:dyDescent="0.2">
      <c r="A48" s="419"/>
      <c r="B48" s="400"/>
      <c r="C48" s="392"/>
      <c r="D48" s="392"/>
      <c r="E48" s="392"/>
      <c r="F48" s="392"/>
      <c r="G48" s="392"/>
      <c r="H48" s="392"/>
      <c r="I48" s="402"/>
      <c r="J48" s="396"/>
      <c r="K48" s="114"/>
      <c r="L48" s="109"/>
      <c r="M48" s="115"/>
      <c r="N48" s="115"/>
      <c r="O48" s="115"/>
      <c r="P48" s="115"/>
      <c r="Q48" s="115"/>
      <c r="R48" s="112"/>
      <c r="S48" s="112"/>
      <c r="T48" s="405"/>
    </row>
    <row r="49" spans="1:20" ht="12.75" customHeight="1" x14ac:dyDescent="0.2">
      <c r="A49" s="419"/>
      <c r="B49" s="400"/>
      <c r="C49" s="392"/>
      <c r="D49" s="392"/>
      <c r="E49" s="392"/>
      <c r="F49" s="392"/>
      <c r="G49" s="392"/>
      <c r="H49" s="392"/>
      <c r="I49" s="402"/>
      <c r="J49" s="396"/>
      <c r="K49" s="114"/>
      <c r="L49" s="109"/>
      <c r="M49" s="115"/>
      <c r="N49" s="115"/>
      <c r="O49" s="115"/>
      <c r="P49" s="115"/>
      <c r="Q49" s="115"/>
      <c r="R49" s="112"/>
      <c r="S49" s="112"/>
      <c r="T49" s="405"/>
    </row>
    <row r="50" spans="1:20" ht="12.75" customHeight="1" x14ac:dyDescent="0.2">
      <c r="A50" s="419"/>
      <c r="B50" s="400"/>
      <c r="C50" s="392"/>
      <c r="D50" s="392"/>
      <c r="E50" s="392"/>
      <c r="F50" s="392"/>
      <c r="G50" s="392"/>
      <c r="H50" s="392"/>
      <c r="I50" s="402"/>
      <c r="J50" s="396"/>
      <c r="K50" s="114"/>
      <c r="L50" s="109"/>
      <c r="M50" s="115"/>
      <c r="N50" s="115"/>
      <c r="O50" s="115"/>
      <c r="P50" s="115"/>
      <c r="Q50" s="115"/>
      <c r="R50" s="112"/>
      <c r="S50" s="112"/>
      <c r="T50" s="405"/>
    </row>
    <row r="51" spans="1:20" ht="12.75" customHeight="1" x14ac:dyDescent="0.2">
      <c r="A51" s="419"/>
      <c r="B51" s="400"/>
      <c r="C51" s="392"/>
      <c r="D51" s="392"/>
      <c r="E51" s="392"/>
      <c r="F51" s="392"/>
      <c r="G51" s="392"/>
      <c r="H51" s="392"/>
      <c r="I51" s="402"/>
      <c r="J51" s="396"/>
      <c r="K51" s="114"/>
      <c r="L51" s="109"/>
      <c r="M51" s="115"/>
      <c r="N51" s="115"/>
      <c r="O51" s="115"/>
      <c r="P51" s="115"/>
      <c r="Q51" s="115"/>
      <c r="R51" s="112"/>
      <c r="S51" s="112"/>
      <c r="T51" s="405"/>
    </row>
    <row r="52" spans="1:20" ht="12.75" customHeight="1" x14ac:dyDescent="0.2">
      <c r="A52" s="419"/>
      <c r="B52" s="400"/>
      <c r="I52" s="402"/>
      <c r="J52" s="396"/>
      <c r="K52" s="114"/>
      <c r="L52" s="109"/>
      <c r="M52" s="115"/>
      <c r="N52" s="115"/>
      <c r="O52" s="115"/>
      <c r="P52" s="115"/>
      <c r="Q52" s="115"/>
      <c r="R52" s="112"/>
      <c r="S52" s="112"/>
      <c r="T52" s="405"/>
    </row>
    <row r="53" spans="1:20" x14ac:dyDescent="0.2">
      <c r="A53" s="419"/>
      <c r="B53" s="400"/>
      <c r="C53" s="406" t="s">
        <v>75</v>
      </c>
      <c r="D53" s="393"/>
      <c r="E53" s="393"/>
      <c r="F53" s="393"/>
      <c r="G53" s="393"/>
      <c r="H53" s="393"/>
      <c r="I53" s="402"/>
      <c r="J53" s="396"/>
      <c r="K53" s="114"/>
      <c r="L53" s="109"/>
      <c r="M53" s="115"/>
      <c r="N53" s="115"/>
      <c r="O53" s="115"/>
      <c r="P53" s="115"/>
      <c r="Q53" s="115"/>
      <c r="R53" s="112"/>
      <c r="S53" s="112"/>
      <c r="T53" s="405"/>
    </row>
    <row r="54" spans="1:20" ht="21" customHeight="1" x14ac:dyDescent="0.2">
      <c r="A54" s="419"/>
      <c r="B54" s="400"/>
      <c r="C54" s="393" t="s">
        <v>108</v>
      </c>
      <c r="D54" s="392" t="s">
        <v>109</v>
      </c>
      <c r="E54" s="392"/>
      <c r="F54" s="392"/>
      <c r="G54" s="392"/>
      <c r="H54" s="392"/>
      <c r="I54" s="402"/>
      <c r="J54" s="396"/>
      <c r="K54" s="114"/>
      <c r="L54" s="109"/>
      <c r="M54" s="115"/>
      <c r="N54" s="115"/>
      <c r="O54" s="115"/>
      <c r="P54" s="115"/>
      <c r="Q54" s="115"/>
      <c r="R54" s="112"/>
      <c r="S54" s="112"/>
      <c r="T54" s="405"/>
    </row>
    <row r="55" spans="1:20" ht="29.25" customHeight="1" x14ac:dyDescent="0.2">
      <c r="A55" s="419"/>
      <c r="B55" s="400"/>
      <c r="C55" s="393"/>
      <c r="D55" s="392"/>
      <c r="E55" s="392"/>
      <c r="F55" s="392"/>
      <c r="G55" s="392"/>
      <c r="H55" s="392"/>
      <c r="I55" s="402"/>
      <c r="J55" s="396"/>
      <c r="K55" s="114"/>
      <c r="L55" s="109"/>
      <c r="M55" s="115"/>
      <c r="N55" s="115"/>
      <c r="O55" s="115"/>
      <c r="P55" s="115"/>
      <c r="Q55" s="115"/>
      <c r="R55" s="112"/>
      <c r="S55" s="112"/>
      <c r="T55" s="405"/>
    </row>
    <row r="56" spans="1:20" ht="32.25" customHeight="1" x14ac:dyDescent="0.2">
      <c r="A56" s="419"/>
      <c r="B56" s="400"/>
      <c r="C56" s="393"/>
      <c r="D56" s="392"/>
      <c r="E56" s="392"/>
      <c r="F56" s="392"/>
      <c r="G56" s="392"/>
      <c r="H56" s="392"/>
      <c r="I56" s="402"/>
      <c r="J56" s="396"/>
      <c r="K56" s="114"/>
      <c r="L56" s="109"/>
      <c r="M56" s="115"/>
      <c r="N56" s="115"/>
      <c r="O56" s="115"/>
      <c r="P56" s="115"/>
      <c r="Q56" s="115"/>
      <c r="R56" s="112"/>
      <c r="S56" s="112"/>
      <c r="T56" s="405"/>
    </row>
    <row r="57" spans="1:20" ht="20.25" customHeight="1" x14ac:dyDescent="0.2">
      <c r="A57" s="419"/>
      <c r="B57" s="400"/>
      <c r="C57" s="390" t="s">
        <v>290</v>
      </c>
      <c r="D57" s="390"/>
      <c r="E57" s="390"/>
      <c r="F57" s="390"/>
      <c r="G57" s="390"/>
      <c r="H57" s="390"/>
      <c r="I57" s="402"/>
      <c r="J57" s="396"/>
      <c r="K57" s="114"/>
      <c r="L57" s="109"/>
      <c r="M57" s="115"/>
      <c r="N57" s="115"/>
      <c r="O57" s="115"/>
      <c r="P57" s="115"/>
      <c r="Q57" s="115"/>
      <c r="R57" s="112"/>
      <c r="S57" s="112"/>
      <c r="T57" s="405"/>
    </row>
    <row r="58" spans="1:20" x14ac:dyDescent="0.2">
      <c r="A58" s="419"/>
      <c r="B58" s="400"/>
      <c r="C58" s="390"/>
      <c r="D58" s="390"/>
      <c r="E58" s="390"/>
      <c r="F58" s="390"/>
      <c r="G58" s="390"/>
      <c r="H58" s="390"/>
      <c r="I58" s="402"/>
      <c r="J58" s="396"/>
      <c r="K58" s="114"/>
      <c r="L58" s="109"/>
      <c r="M58" s="115"/>
      <c r="N58" s="115"/>
      <c r="O58" s="115"/>
      <c r="P58" s="115"/>
      <c r="Q58" s="115"/>
      <c r="R58" s="112"/>
      <c r="S58" s="112"/>
      <c r="T58" s="405"/>
    </row>
    <row r="59" spans="1:20" x14ac:dyDescent="0.2">
      <c r="A59" s="419"/>
      <c r="B59" s="400"/>
      <c r="I59" s="402"/>
      <c r="J59" s="396"/>
      <c r="K59" s="111"/>
      <c r="L59" s="111"/>
      <c r="M59" s="106"/>
      <c r="N59" s="106"/>
      <c r="O59" s="106"/>
      <c r="P59" s="106"/>
      <c r="Q59" s="106"/>
      <c r="R59" s="106"/>
      <c r="S59" s="106"/>
      <c r="T59" s="405"/>
    </row>
    <row r="60" spans="1:20" ht="12.75" customHeight="1" x14ac:dyDescent="0.2">
      <c r="A60" s="419"/>
      <c r="B60" s="400"/>
      <c r="C60" s="390" t="s">
        <v>289</v>
      </c>
      <c r="D60" s="390"/>
      <c r="E60" s="390"/>
      <c r="F60" s="390"/>
      <c r="G60" s="390"/>
      <c r="H60" s="390"/>
      <c r="I60" s="402"/>
      <c r="J60" s="396"/>
      <c r="K60" s="90"/>
      <c r="L60" s="90"/>
      <c r="M60" s="116"/>
      <c r="N60" s="116"/>
      <c r="O60" s="116"/>
      <c r="P60" s="116"/>
      <c r="Q60" s="116"/>
      <c r="R60" s="113"/>
      <c r="S60" s="113"/>
      <c r="T60" s="405"/>
    </row>
    <row r="61" spans="1:20" ht="20.25" customHeight="1" x14ac:dyDescent="0.2">
      <c r="A61" s="419"/>
      <c r="B61" s="400"/>
      <c r="C61" s="390"/>
      <c r="D61" s="390"/>
      <c r="E61" s="390"/>
      <c r="F61" s="390"/>
      <c r="G61" s="390"/>
      <c r="H61" s="390"/>
      <c r="I61" s="402"/>
      <c r="J61" s="396"/>
      <c r="K61" s="50"/>
      <c r="L61" s="50"/>
      <c r="M61" s="52"/>
      <c r="N61" s="52"/>
      <c r="O61" s="52"/>
      <c r="P61" s="52"/>
      <c r="Q61" s="52"/>
      <c r="R61" s="62"/>
      <c r="S61" s="62"/>
      <c r="T61" s="53"/>
    </row>
    <row r="62" spans="1:20" ht="11.25" customHeight="1" thickBot="1" x14ac:dyDescent="0.25">
      <c r="A62" s="420"/>
      <c r="B62" s="400"/>
      <c r="C62" s="407"/>
      <c r="D62" s="407"/>
      <c r="E62" s="407"/>
      <c r="F62" s="407"/>
      <c r="G62" s="407"/>
      <c r="H62" s="407"/>
      <c r="I62" s="402"/>
      <c r="J62" s="396"/>
      <c r="K62" s="403"/>
      <c r="L62" s="403"/>
      <c r="M62" s="403"/>
      <c r="N62" s="403"/>
      <c r="O62" s="403"/>
      <c r="P62" s="403"/>
      <c r="Q62" s="403"/>
      <c r="R62" s="403"/>
      <c r="S62" s="403"/>
      <c r="T62" s="404"/>
    </row>
    <row r="63" spans="1:20" ht="32.25" customHeight="1" x14ac:dyDescent="0.2">
      <c r="A63" s="49" t="s">
        <v>25</v>
      </c>
      <c r="B63" s="399"/>
      <c r="C63" s="391" t="s">
        <v>83</v>
      </c>
      <c r="D63" s="391"/>
      <c r="E63" s="391"/>
      <c r="F63" s="391"/>
      <c r="G63" s="391"/>
      <c r="H63" s="391"/>
      <c r="I63" s="444"/>
      <c r="J63" s="395"/>
      <c r="K63" s="411"/>
      <c r="L63" s="411"/>
      <c r="M63" s="411"/>
      <c r="N63" s="411"/>
      <c r="O63" s="411"/>
      <c r="P63" s="411"/>
      <c r="Q63" s="411"/>
      <c r="R63" s="107"/>
      <c r="S63" s="107"/>
      <c r="T63" s="442"/>
    </row>
    <row r="64" spans="1:20" ht="25.5" customHeight="1" x14ac:dyDescent="0.2">
      <c r="A64" s="413" t="s">
        <v>27</v>
      </c>
      <c r="B64" s="400"/>
      <c r="C64" s="392" t="s">
        <v>85</v>
      </c>
      <c r="D64" s="392"/>
      <c r="E64" s="392"/>
      <c r="F64" s="392"/>
      <c r="G64" s="392"/>
      <c r="H64" s="392"/>
      <c r="I64" s="445"/>
      <c r="J64" s="396"/>
      <c r="K64" s="447" t="s">
        <v>49</v>
      </c>
      <c r="L64" s="448"/>
      <c r="M64" s="398" t="s">
        <v>46</v>
      </c>
      <c r="N64" s="398" t="s">
        <v>47</v>
      </c>
      <c r="O64" s="398"/>
      <c r="P64" s="398"/>
      <c r="Q64" s="398"/>
      <c r="R64" s="62"/>
      <c r="S64" s="62"/>
      <c r="T64" s="405"/>
    </row>
    <row r="65" spans="1:20" ht="24.95" customHeight="1" x14ac:dyDescent="0.2">
      <c r="A65" s="413"/>
      <c r="B65" s="400"/>
      <c r="C65" s="392" t="s">
        <v>84</v>
      </c>
      <c r="D65" s="392"/>
      <c r="E65" s="392"/>
      <c r="F65" s="392"/>
      <c r="G65" s="392"/>
      <c r="H65" s="392"/>
      <c r="I65" s="445"/>
      <c r="J65" s="396"/>
      <c r="K65" s="449"/>
      <c r="L65" s="450"/>
      <c r="M65" s="398"/>
      <c r="N65" s="398"/>
      <c r="O65" s="398"/>
      <c r="P65" s="398"/>
      <c r="Q65" s="398"/>
      <c r="R65" s="62"/>
      <c r="S65" s="62"/>
      <c r="T65" s="405"/>
    </row>
    <row r="66" spans="1:20" ht="23.25" customHeight="1" x14ac:dyDescent="0.2">
      <c r="A66" s="413"/>
      <c r="B66" s="400"/>
      <c r="C66" s="406" t="s">
        <v>110</v>
      </c>
      <c r="D66" s="406"/>
      <c r="E66" s="406"/>
      <c r="F66" s="406"/>
      <c r="G66" s="406"/>
      <c r="H66" s="406"/>
      <c r="I66" s="445"/>
      <c r="J66" s="396"/>
      <c r="K66" s="452" t="s">
        <v>305</v>
      </c>
      <c r="L66" s="452"/>
      <c r="M66" s="451" t="s">
        <v>42</v>
      </c>
      <c r="N66" s="451" t="s">
        <v>66</v>
      </c>
      <c r="O66" s="451"/>
      <c r="P66" s="451"/>
      <c r="Q66" s="451"/>
      <c r="R66" s="64"/>
      <c r="S66" s="64"/>
      <c r="T66" s="405"/>
    </row>
    <row r="67" spans="1:20" ht="24.95" customHeight="1" x14ac:dyDescent="0.2">
      <c r="A67" s="413"/>
      <c r="B67" s="400"/>
      <c r="C67" s="441" t="s">
        <v>86</v>
      </c>
      <c r="D67" s="392"/>
      <c r="E67" s="392"/>
      <c r="F67" s="392"/>
      <c r="G67" s="392"/>
      <c r="H67" s="392"/>
      <c r="I67" s="445"/>
      <c r="J67" s="396"/>
      <c r="K67" s="452"/>
      <c r="L67" s="452"/>
      <c r="M67" s="451"/>
      <c r="N67" s="451"/>
      <c r="O67" s="451"/>
      <c r="P67" s="451"/>
      <c r="Q67" s="451"/>
      <c r="R67" s="64"/>
      <c r="S67" s="64"/>
      <c r="T67" s="405"/>
    </row>
    <row r="68" spans="1:20" ht="24.95" customHeight="1" x14ac:dyDescent="0.2">
      <c r="A68" s="413"/>
      <c r="B68" s="400"/>
      <c r="C68" s="392"/>
      <c r="D68" s="392"/>
      <c r="E68" s="392"/>
      <c r="F68" s="392"/>
      <c r="G68" s="392"/>
      <c r="H68" s="392"/>
      <c r="I68" s="445"/>
      <c r="J68" s="396"/>
      <c r="K68" s="452"/>
      <c r="L68" s="452"/>
      <c r="M68" s="451"/>
      <c r="N68" s="451"/>
      <c r="O68" s="451"/>
      <c r="P68" s="451"/>
      <c r="Q68" s="451"/>
      <c r="R68" s="64"/>
      <c r="S68" s="64"/>
      <c r="T68" s="405"/>
    </row>
    <row r="69" spans="1:20" ht="24.95" customHeight="1" x14ac:dyDescent="0.2">
      <c r="A69" s="413"/>
      <c r="B69" s="400"/>
      <c r="C69" s="392"/>
      <c r="D69" s="392"/>
      <c r="E69" s="392"/>
      <c r="F69" s="392"/>
      <c r="G69" s="392"/>
      <c r="H69" s="392"/>
      <c r="I69" s="445"/>
      <c r="J69" s="396"/>
      <c r="K69" s="452"/>
      <c r="L69" s="452"/>
      <c r="M69" s="451"/>
      <c r="N69" s="451"/>
      <c r="O69" s="451"/>
      <c r="P69" s="451"/>
      <c r="Q69" s="451"/>
      <c r="R69" s="64"/>
      <c r="S69" s="64"/>
      <c r="T69" s="405"/>
    </row>
    <row r="70" spans="1:20" ht="24.95" customHeight="1" x14ac:dyDescent="0.2">
      <c r="A70" s="413"/>
      <c r="B70" s="400"/>
      <c r="C70" s="406" t="s">
        <v>26</v>
      </c>
      <c r="D70" s="406"/>
      <c r="E70" s="406"/>
      <c r="F70" s="406"/>
      <c r="G70" s="406"/>
      <c r="H70" s="406"/>
      <c r="I70" s="445"/>
      <c r="J70" s="396"/>
      <c r="K70" s="452"/>
      <c r="L70" s="452"/>
      <c r="M70" s="451"/>
      <c r="N70" s="451"/>
      <c r="O70" s="451"/>
      <c r="P70" s="451"/>
      <c r="Q70" s="451"/>
      <c r="R70" s="64"/>
      <c r="S70" s="64"/>
      <c r="T70" s="405"/>
    </row>
    <row r="71" spans="1:20" ht="23.1" customHeight="1" x14ac:dyDescent="0.2">
      <c r="A71" s="413"/>
      <c r="B71" s="400"/>
      <c r="C71" s="392" t="s">
        <v>111</v>
      </c>
      <c r="D71" s="392"/>
      <c r="E71" s="392"/>
      <c r="F71" s="392"/>
      <c r="G71" s="392"/>
      <c r="H71" s="392"/>
      <c r="I71" s="445"/>
      <c r="J71" s="396"/>
      <c r="K71" s="452"/>
      <c r="L71" s="452"/>
      <c r="M71" s="451"/>
      <c r="N71" s="451"/>
      <c r="O71" s="451"/>
      <c r="P71" s="451"/>
      <c r="Q71" s="451"/>
      <c r="R71" s="64"/>
      <c r="S71" s="64"/>
      <c r="T71" s="405"/>
    </row>
    <row r="72" spans="1:20" ht="23.1" customHeight="1" x14ac:dyDescent="0.2">
      <c r="A72" s="413"/>
      <c r="B72" s="400"/>
      <c r="C72" s="392"/>
      <c r="D72" s="392"/>
      <c r="E72" s="392"/>
      <c r="F72" s="392"/>
      <c r="G72" s="392"/>
      <c r="H72" s="392"/>
      <c r="I72" s="445"/>
      <c r="J72" s="396"/>
      <c r="K72" s="454" t="s">
        <v>306</v>
      </c>
      <c r="L72" s="454"/>
      <c r="M72" s="451" t="s">
        <v>43</v>
      </c>
      <c r="N72" s="451" t="s">
        <v>67</v>
      </c>
      <c r="O72" s="451"/>
      <c r="P72" s="451"/>
      <c r="Q72" s="451"/>
      <c r="R72" s="64"/>
      <c r="S72" s="64"/>
      <c r="T72" s="405"/>
    </row>
    <row r="73" spans="1:20" ht="23.1" customHeight="1" x14ac:dyDescent="0.2">
      <c r="A73" s="413"/>
      <c r="B73" s="400"/>
      <c r="C73" s="392"/>
      <c r="D73" s="392"/>
      <c r="E73" s="392"/>
      <c r="F73" s="392"/>
      <c r="G73" s="392"/>
      <c r="H73" s="392"/>
      <c r="I73" s="445"/>
      <c r="J73" s="396"/>
      <c r="K73" s="454"/>
      <c r="L73" s="454"/>
      <c r="M73" s="451"/>
      <c r="N73" s="451"/>
      <c r="O73" s="451"/>
      <c r="P73" s="451"/>
      <c r="Q73" s="451"/>
      <c r="R73" s="64"/>
      <c r="S73" s="64"/>
      <c r="T73" s="405"/>
    </row>
    <row r="74" spans="1:20" ht="23.1" customHeight="1" x14ac:dyDescent="0.2">
      <c r="A74" s="413"/>
      <c r="B74" s="400"/>
      <c r="C74" s="406" t="s">
        <v>112</v>
      </c>
      <c r="D74" s="406"/>
      <c r="E74" s="406"/>
      <c r="F74" s="406"/>
      <c r="G74" s="406"/>
      <c r="H74" s="406"/>
      <c r="I74" s="445"/>
      <c r="J74" s="396"/>
      <c r="K74" s="454"/>
      <c r="L74" s="454"/>
      <c r="M74" s="451"/>
      <c r="N74" s="451"/>
      <c r="O74" s="451"/>
      <c r="P74" s="451"/>
      <c r="Q74" s="451"/>
      <c r="R74" s="64"/>
      <c r="S74" s="64"/>
      <c r="T74" s="405"/>
    </row>
    <row r="75" spans="1:20" ht="23.1" customHeight="1" x14ac:dyDescent="0.2">
      <c r="A75" s="413"/>
      <c r="B75" s="400"/>
      <c r="C75" s="441" t="s">
        <v>88</v>
      </c>
      <c r="D75" s="390"/>
      <c r="E75" s="390"/>
      <c r="F75" s="390"/>
      <c r="G75" s="390"/>
      <c r="H75" s="390"/>
      <c r="I75" s="445"/>
      <c r="J75" s="396"/>
      <c r="K75" s="454"/>
      <c r="L75" s="454"/>
      <c r="M75" s="451"/>
      <c r="N75" s="451"/>
      <c r="O75" s="451"/>
      <c r="P75" s="451"/>
      <c r="Q75" s="451"/>
      <c r="R75" s="64"/>
      <c r="S75" s="64"/>
      <c r="T75" s="405"/>
    </row>
    <row r="76" spans="1:20" ht="23.1" customHeight="1" x14ac:dyDescent="0.2">
      <c r="A76" s="413"/>
      <c r="B76" s="400"/>
      <c r="C76" s="390"/>
      <c r="D76" s="390"/>
      <c r="E76" s="390"/>
      <c r="F76" s="390"/>
      <c r="G76" s="390"/>
      <c r="H76" s="390"/>
      <c r="I76" s="445"/>
      <c r="J76" s="396"/>
      <c r="K76" s="454"/>
      <c r="L76" s="454"/>
      <c r="M76" s="451"/>
      <c r="N76" s="451"/>
      <c r="O76" s="451"/>
      <c r="P76" s="451"/>
      <c r="Q76" s="451"/>
      <c r="R76" s="64"/>
      <c r="S76" s="64"/>
      <c r="T76" s="405"/>
    </row>
    <row r="77" spans="1:20" ht="23.1" customHeight="1" x14ac:dyDescent="0.2">
      <c r="A77" s="413"/>
      <c r="B77" s="400"/>
      <c r="C77" s="406" t="s">
        <v>74</v>
      </c>
      <c r="D77" s="406"/>
      <c r="E77" s="406"/>
      <c r="F77" s="406"/>
      <c r="G77" s="406"/>
      <c r="H77" s="406"/>
      <c r="I77" s="445"/>
      <c r="J77" s="396"/>
      <c r="K77" s="454"/>
      <c r="L77" s="454"/>
      <c r="M77" s="451"/>
      <c r="N77" s="451"/>
      <c r="O77" s="451"/>
      <c r="P77" s="451"/>
      <c r="Q77" s="451"/>
      <c r="R77" s="64"/>
      <c r="S77" s="64"/>
      <c r="T77" s="405"/>
    </row>
    <row r="78" spans="1:20" ht="23.1" customHeight="1" x14ac:dyDescent="0.2">
      <c r="A78" s="413"/>
      <c r="B78" s="400"/>
      <c r="C78" s="393" t="s">
        <v>73</v>
      </c>
      <c r="D78" s="393"/>
      <c r="E78" s="393"/>
      <c r="F78" s="393"/>
      <c r="G78" s="393"/>
      <c r="H78" s="393"/>
      <c r="I78" s="445"/>
      <c r="J78" s="396"/>
      <c r="K78" s="453" t="s">
        <v>79</v>
      </c>
      <c r="L78" s="453"/>
      <c r="M78" s="412" t="s">
        <v>44</v>
      </c>
      <c r="N78" s="412" t="s">
        <v>68</v>
      </c>
      <c r="O78" s="412"/>
      <c r="P78" s="412"/>
      <c r="Q78" s="412"/>
      <c r="R78" s="108"/>
      <c r="S78" s="108"/>
      <c r="T78" s="405"/>
    </row>
    <row r="79" spans="1:20" ht="23.1" customHeight="1" x14ac:dyDescent="0.2">
      <c r="A79" s="413"/>
      <c r="B79" s="400"/>
      <c r="C79" s="393"/>
      <c r="D79" s="393"/>
      <c r="E79" s="393"/>
      <c r="F79" s="393"/>
      <c r="G79" s="393"/>
      <c r="H79" s="393"/>
      <c r="I79" s="445"/>
      <c r="J79" s="396"/>
      <c r="K79" s="453"/>
      <c r="L79" s="453"/>
      <c r="M79" s="412"/>
      <c r="N79" s="412"/>
      <c r="O79" s="412"/>
      <c r="P79" s="412"/>
      <c r="Q79" s="412"/>
      <c r="R79" s="108"/>
      <c r="S79" s="108"/>
      <c r="T79" s="405"/>
    </row>
    <row r="80" spans="1:20" ht="23.1" customHeight="1" x14ac:dyDescent="0.2">
      <c r="A80" s="413"/>
      <c r="B80" s="400"/>
      <c r="C80" s="406" t="s">
        <v>55</v>
      </c>
      <c r="D80" s="406"/>
      <c r="E80" s="406"/>
      <c r="F80" s="406"/>
      <c r="G80" s="406"/>
      <c r="H80" s="406"/>
      <c r="I80" s="445"/>
      <c r="J80" s="396"/>
      <c r="K80" s="453"/>
      <c r="L80" s="453"/>
      <c r="M80" s="412"/>
      <c r="N80" s="412"/>
      <c r="O80" s="412"/>
      <c r="P80" s="412"/>
      <c r="Q80" s="412"/>
      <c r="R80" s="108"/>
      <c r="S80" s="108"/>
      <c r="T80" s="405"/>
    </row>
    <row r="81" spans="1:20" ht="23.1" customHeight="1" x14ac:dyDescent="0.2">
      <c r="A81" s="413"/>
      <c r="B81" s="400"/>
      <c r="C81" s="393" t="s">
        <v>87</v>
      </c>
      <c r="D81" s="393"/>
      <c r="E81" s="393"/>
      <c r="F81" s="393"/>
      <c r="G81" s="393"/>
      <c r="H81" s="393"/>
      <c r="I81" s="445"/>
      <c r="J81" s="396"/>
      <c r="K81" s="453"/>
      <c r="L81" s="453"/>
      <c r="M81" s="412"/>
      <c r="N81" s="412"/>
      <c r="O81" s="412"/>
      <c r="P81" s="412"/>
      <c r="Q81" s="412"/>
      <c r="R81" s="108"/>
      <c r="S81" s="108"/>
      <c r="T81" s="405"/>
    </row>
    <row r="82" spans="1:20" ht="23.1" customHeight="1" x14ac:dyDescent="0.2">
      <c r="A82" s="413"/>
      <c r="B82" s="400"/>
      <c r="C82" s="393"/>
      <c r="D82" s="393"/>
      <c r="E82" s="393"/>
      <c r="F82" s="393"/>
      <c r="G82" s="393"/>
      <c r="H82" s="393"/>
      <c r="I82" s="445"/>
      <c r="J82" s="396"/>
      <c r="K82" s="453"/>
      <c r="L82" s="453"/>
      <c r="M82" s="412"/>
      <c r="N82" s="412"/>
      <c r="O82" s="412"/>
      <c r="P82" s="412"/>
      <c r="Q82" s="412"/>
      <c r="R82" s="108"/>
      <c r="S82" s="108"/>
      <c r="T82" s="405"/>
    </row>
    <row r="83" spans="1:20" ht="22.5" customHeight="1" x14ac:dyDescent="0.2">
      <c r="A83" s="413"/>
      <c r="B83" s="400"/>
      <c r="C83" s="393"/>
      <c r="D83" s="393"/>
      <c r="E83" s="393"/>
      <c r="F83" s="393"/>
      <c r="G83" s="393"/>
      <c r="H83" s="393"/>
      <c r="I83" s="445"/>
      <c r="J83" s="396"/>
      <c r="K83" s="453"/>
      <c r="L83" s="453"/>
      <c r="M83" s="412"/>
      <c r="N83" s="412"/>
      <c r="O83" s="412"/>
      <c r="P83" s="412"/>
      <c r="Q83" s="412"/>
      <c r="R83" s="108"/>
      <c r="S83" s="108"/>
      <c r="T83" s="405"/>
    </row>
    <row r="84" spans="1:20" ht="18" customHeight="1" thickBot="1" x14ac:dyDescent="0.25">
      <c r="A84" s="414"/>
      <c r="B84" s="408"/>
      <c r="C84" s="409"/>
      <c r="D84" s="409"/>
      <c r="E84" s="409"/>
      <c r="F84" s="409"/>
      <c r="G84" s="409"/>
      <c r="H84" s="409"/>
      <c r="I84" s="446"/>
      <c r="J84" s="397"/>
      <c r="K84" s="410"/>
      <c r="L84" s="410"/>
      <c r="M84" s="410"/>
      <c r="N84" s="410"/>
      <c r="O84" s="410"/>
      <c r="P84" s="410"/>
      <c r="Q84" s="410"/>
      <c r="R84" s="68"/>
      <c r="S84" s="68"/>
      <c r="T84" s="443"/>
    </row>
    <row r="88" spans="1:20" ht="12.75" customHeight="1" x14ac:dyDescent="0.2"/>
    <row r="89" spans="1:20" x14ac:dyDescent="0.2">
      <c r="F89" s="9"/>
    </row>
    <row r="90" spans="1:20" x14ac:dyDescent="0.2">
      <c r="F90" s="9"/>
    </row>
    <row r="91" spans="1:20" x14ac:dyDescent="0.2">
      <c r="F91" s="9"/>
    </row>
    <row r="92" spans="1:20" ht="12.75" customHeight="1" x14ac:dyDescent="0.2">
      <c r="F92" s="9"/>
    </row>
    <row r="94" spans="1:20" ht="12.75" customHeight="1" x14ac:dyDescent="0.2">
      <c r="B94" s="8"/>
      <c r="C94" s="8"/>
      <c r="D94" s="8"/>
      <c r="E94" s="8"/>
      <c r="F94" s="8"/>
    </row>
    <row r="95" spans="1:20" x14ac:dyDescent="0.2">
      <c r="A95" s="8"/>
      <c r="B95" s="8"/>
      <c r="C95" s="8"/>
      <c r="D95" s="8"/>
      <c r="E95" s="8"/>
      <c r="F95" s="8"/>
      <c r="I95" s="11"/>
      <c r="J95" s="394"/>
      <c r="K95" s="394"/>
      <c r="L95" s="394"/>
    </row>
    <row r="96" spans="1:20" ht="22.5" customHeight="1" x14ac:dyDescent="0.2">
      <c r="A96" s="8"/>
      <c r="B96" s="8"/>
      <c r="C96" s="8"/>
      <c r="D96" s="8"/>
      <c r="E96" s="8"/>
      <c r="F96" s="8"/>
      <c r="I96" s="12"/>
      <c r="J96" s="394"/>
      <c r="K96" s="394"/>
      <c r="L96" s="394"/>
    </row>
    <row r="97" spans="1:12" x14ac:dyDescent="0.2">
      <c r="A97" s="8"/>
      <c r="B97" s="8"/>
      <c r="C97" s="8"/>
      <c r="D97" s="8"/>
      <c r="E97" s="8"/>
      <c r="F97" s="8"/>
      <c r="I97" s="13"/>
      <c r="J97" s="14"/>
      <c r="K97" s="10"/>
      <c r="L97" s="10"/>
    </row>
    <row r="98" spans="1:12" x14ac:dyDescent="0.2">
      <c r="A98" s="8"/>
      <c r="B98" s="8"/>
      <c r="C98" s="8"/>
      <c r="D98" s="8"/>
      <c r="E98" s="8"/>
      <c r="F98" s="8"/>
    </row>
    <row r="107" spans="1:12" x14ac:dyDescent="0.2">
      <c r="E107" s="20"/>
    </row>
  </sheetData>
  <mergeCells count="108">
    <mergeCell ref="C67:H69"/>
    <mergeCell ref="C71:H73"/>
    <mergeCell ref="C75:H76"/>
    <mergeCell ref="C19:H19"/>
    <mergeCell ref="T63:T84"/>
    <mergeCell ref="I63:I84"/>
    <mergeCell ref="K64:L65"/>
    <mergeCell ref="M72:M77"/>
    <mergeCell ref="N72:Q77"/>
    <mergeCell ref="K66:L71"/>
    <mergeCell ref="M66:M71"/>
    <mergeCell ref="N66:Q71"/>
    <mergeCell ref="K78:L83"/>
    <mergeCell ref="K72:L77"/>
    <mergeCell ref="K35:Q35"/>
    <mergeCell ref="T19:T35"/>
    <mergeCell ref="K20:S20"/>
    <mergeCell ref="O29:S29"/>
    <mergeCell ref="K31:S31"/>
    <mergeCell ref="K33:S34"/>
    <mergeCell ref="C23:H23"/>
    <mergeCell ref="C25:H25"/>
    <mergeCell ref="C31:H31"/>
    <mergeCell ref="C33:H33"/>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64:A84"/>
    <mergeCell ref="A20:A35"/>
    <mergeCell ref="C22:H22"/>
    <mergeCell ref="C24:H24"/>
    <mergeCell ref="C26:H26"/>
    <mergeCell ref="B19:B35"/>
    <mergeCell ref="I19:I35"/>
    <mergeCell ref="J19:J35"/>
    <mergeCell ref="A37:A62"/>
    <mergeCell ref="C20:H20"/>
    <mergeCell ref="C28:H28"/>
    <mergeCell ref="C30:H30"/>
    <mergeCell ref="C21:H21"/>
    <mergeCell ref="C78:H79"/>
    <mergeCell ref="C45:H51"/>
    <mergeCell ref="C60:H61"/>
    <mergeCell ref="C57:H58"/>
    <mergeCell ref="C35:H35"/>
    <mergeCell ref="C37:H38"/>
    <mergeCell ref="C40:H43"/>
    <mergeCell ref="C63:H63"/>
    <mergeCell ref="C64:H64"/>
    <mergeCell ref="C65:H65"/>
    <mergeCell ref="C66:H66"/>
    <mergeCell ref="J95:L96"/>
    <mergeCell ref="J63:J84"/>
    <mergeCell ref="M64:M65"/>
    <mergeCell ref="N64:Q65"/>
    <mergeCell ref="B36:B62"/>
    <mergeCell ref="I36:I62"/>
    <mergeCell ref="J36:J62"/>
    <mergeCell ref="K62:T62"/>
    <mergeCell ref="T36:T60"/>
    <mergeCell ref="C53:H53"/>
    <mergeCell ref="C54:C56"/>
    <mergeCell ref="D54:H56"/>
    <mergeCell ref="C62:H62"/>
    <mergeCell ref="B63:B84"/>
    <mergeCell ref="C74:H74"/>
    <mergeCell ref="C80:H80"/>
    <mergeCell ref="C70:H70"/>
    <mergeCell ref="C81:H83"/>
    <mergeCell ref="C84:H84"/>
    <mergeCell ref="K84:Q84"/>
    <mergeCell ref="K63:Q63"/>
    <mergeCell ref="C77:H77"/>
    <mergeCell ref="N78:Q83"/>
    <mergeCell ref="M78:M83"/>
    <mergeCell ref="C32:H32"/>
    <mergeCell ref="C34:H34"/>
    <mergeCell ref="K21:K25"/>
    <mergeCell ref="F15:H15"/>
    <mergeCell ref="K7:S8"/>
    <mergeCell ref="K9:S11"/>
    <mergeCell ref="K12:S13"/>
    <mergeCell ref="K14:S14"/>
    <mergeCell ref="K15:S17"/>
    <mergeCell ref="C6:H7"/>
    <mergeCell ref="C15:E15"/>
    <mergeCell ref="F14:H14"/>
  </mergeCells>
  <pageMargins left="0.7" right="0.7" top="0.75" bottom="0.75" header="0.3" footer="0.3"/>
  <pageSetup scale="80" orientation="landscape" r:id="rId1"/>
  <rowBreaks count="2" manualBreakCount="2">
    <brk id="35" max="16383" man="1"/>
    <brk id="6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topLeftCell="A9" zoomScaleNormal="100" workbookViewId="0">
      <selection activeCell="C18" sqref="C18"/>
    </sheetView>
  </sheetViews>
  <sheetFormatPr baseColWidth="10" defaultRowHeight="12.75" x14ac:dyDescent="0.2"/>
  <cols>
    <col min="1" max="1" width="18.42578125" customWidth="1"/>
    <col min="2" max="2" width="19.5703125" customWidth="1"/>
    <col min="3" max="3" width="17.28515625" customWidth="1"/>
    <col min="4" max="4" width="14.7109375" customWidth="1"/>
    <col min="5" max="5" width="15.7109375" customWidth="1"/>
    <col min="6" max="6" width="16.5703125" customWidth="1"/>
    <col min="7" max="10" width="14.42578125" customWidth="1"/>
    <col min="11" max="11" width="15.7109375" customWidth="1"/>
    <col min="12" max="12" width="12.5703125" customWidth="1"/>
    <col min="13" max="13" width="17.140625" customWidth="1"/>
  </cols>
  <sheetData>
    <row r="1" spans="1:13" ht="19.5" thickBot="1" x14ac:dyDescent="0.25">
      <c r="A1" s="467" t="s">
        <v>115</v>
      </c>
      <c r="B1" s="468"/>
      <c r="C1" s="468"/>
      <c r="D1" s="468"/>
      <c r="E1" s="468"/>
      <c r="F1" s="468"/>
      <c r="G1" s="468"/>
      <c r="H1" s="468"/>
      <c r="I1" s="468"/>
      <c r="J1" s="468"/>
      <c r="K1" s="468"/>
      <c r="L1" s="468"/>
      <c r="M1" s="469"/>
    </row>
    <row r="2" spans="1:13" x14ac:dyDescent="0.2">
      <c r="A2" s="470" t="s">
        <v>116</v>
      </c>
      <c r="B2" s="472" t="s">
        <v>117</v>
      </c>
      <c r="C2" s="474" t="s">
        <v>118</v>
      </c>
      <c r="D2" s="474" t="s">
        <v>114</v>
      </c>
      <c r="E2" s="474" t="s">
        <v>119</v>
      </c>
      <c r="F2" s="474" t="s">
        <v>120</v>
      </c>
      <c r="G2" s="474" t="s">
        <v>121</v>
      </c>
      <c r="H2" s="474" t="s">
        <v>122</v>
      </c>
      <c r="I2" s="474" t="s">
        <v>123</v>
      </c>
      <c r="J2" s="474" t="s">
        <v>170</v>
      </c>
      <c r="K2" s="474" t="s">
        <v>307</v>
      </c>
      <c r="L2" s="474" t="s">
        <v>125</v>
      </c>
      <c r="M2" s="474" t="s">
        <v>126</v>
      </c>
    </row>
    <row r="3" spans="1:13" ht="13.5" thickBot="1" x14ac:dyDescent="0.25">
      <c r="A3" s="471"/>
      <c r="B3" s="473"/>
      <c r="C3" s="475"/>
      <c r="D3" s="475"/>
      <c r="E3" s="475"/>
      <c r="F3" s="475"/>
      <c r="G3" s="475"/>
      <c r="H3" s="475"/>
      <c r="I3" s="475"/>
      <c r="J3" s="475"/>
      <c r="K3" s="475"/>
      <c r="L3" s="475"/>
      <c r="M3" s="475"/>
    </row>
    <row r="4" spans="1:13" ht="57.75" customHeight="1" x14ac:dyDescent="0.2">
      <c r="A4" s="471"/>
      <c r="B4" s="463" t="s">
        <v>127</v>
      </c>
      <c r="C4" s="465" t="s">
        <v>128</v>
      </c>
      <c r="D4" s="461" t="s">
        <v>129</v>
      </c>
      <c r="E4" s="461" t="s">
        <v>308</v>
      </c>
      <c r="F4" s="461" t="s">
        <v>130</v>
      </c>
      <c r="G4" s="461" t="s">
        <v>131</v>
      </c>
      <c r="H4" s="461" t="s">
        <v>132</v>
      </c>
      <c r="I4" s="461" t="s">
        <v>133</v>
      </c>
      <c r="J4" s="461" t="s">
        <v>134</v>
      </c>
      <c r="K4" s="461" t="s">
        <v>135</v>
      </c>
      <c r="L4" s="461" t="s">
        <v>136</v>
      </c>
      <c r="M4" s="461" t="s">
        <v>137</v>
      </c>
    </row>
    <row r="5" spans="1:13" ht="120" customHeight="1" thickBot="1" x14ac:dyDescent="0.25">
      <c r="A5" s="123" t="s">
        <v>165</v>
      </c>
      <c r="B5" s="464"/>
      <c r="C5" s="466"/>
      <c r="D5" s="462"/>
      <c r="E5" s="462"/>
      <c r="F5" s="462"/>
      <c r="G5" s="462"/>
      <c r="H5" s="462"/>
      <c r="I5" s="462"/>
      <c r="J5" s="462"/>
      <c r="K5" s="462"/>
      <c r="L5" s="462"/>
      <c r="M5" s="462"/>
    </row>
    <row r="6" spans="1:13" ht="147" customHeight="1" thickBot="1" x14ac:dyDescent="0.25">
      <c r="A6" s="122" t="s">
        <v>138</v>
      </c>
      <c r="B6" s="125" t="s">
        <v>309</v>
      </c>
      <c r="C6" s="121" t="s">
        <v>139</v>
      </c>
      <c r="D6" s="120" t="s">
        <v>310</v>
      </c>
      <c r="E6" s="120" t="s">
        <v>140</v>
      </c>
      <c r="F6" s="120" t="s">
        <v>141</v>
      </c>
      <c r="G6" s="120" t="s">
        <v>311</v>
      </c>
      <c r="H6" s="120" t="s">
        <v>312</v>
      </c>
      <c r="I6" s="120" t="s">
        <v>313</v>
      </c>
      <c r="J6" s="120" t="s">
        <v>314</v>
      </c>
      <c r="K6" s="57" t="s">
        <v>315</v>
      </c>
      <c r="L6" s="120" t="s">
        <v>316</v>
      </c>
      <c r="M6" s="120" t="s">
        <v>142</v>
      </c>
    </row>
    <row r="7" spans="1:13" ht="108.75" customHeight="1" thickBot="1" x14ac:dyDescent="0.25">
      <c r="A7" s="126" t="s">
        <v>317</v>
      </c>
      <c r="B7" s="127" t="s">
        <v>318</v>
      </c>
      <c r="C7" s="127" t="s">
        <v>319</v>
      </c>
      <c r="D7" s="128" t="s">
        <v>320</v>
      </c>
      <c r="E7" s="128" t="s">
        <v>321</v>
      </c>
      <c r="F7" s="128" t="s">
        <v>322</v>
      </c>
      <c r="G7" s="128" t="s">
        <v>323</v>
      </c>
      <c r="H7" s="128" t="s">
        <v>324</v>
      </c>
      <c r="I7" s="128" t="s">
        <v>325</v>
      </c>
      <c r="J7" s="120" t="s">
        <v>326</v>
      </c>
      <c r="K7" s="128" t="s">
        <v>144</v>
      </c>
      <c r="L7" s="128" t="s">
        <v>145</v>
      </c>
      <c r="M7" s="128" t="s">
        <v>327</v>
      </c>
    </row>
    <row r="8" spans="1:13" ht="90.75" thickBot="1" x14ac:dyDescent="0.25">
      <c r="A8" s="129" t="s">
        <v>113</v>
      </c>
      <c r="B8" s="127" t="s">
        <v>328</v>
      </c>
      <c r="C8" s="127" t="s">
        <v>329</v>
      </c>
      <c r="D8" s="128" t="s">
        <v>330</v>
      </c>
      <c r="E8" s="128" t="s">
        <v>331</v>
      </c>
      <c r="F8" s="128" t="s">
        <v>332</v>
      </c>
      <c r="G8" s="128" t="s">
        <v>333</v>
      </c>
      <c r="H8" s="128" t="s">
        <v>334</v>
      </c>
      <c r="I8" s="128" t="s">
        <v>335</v>
      </c>
      <c r="J8" s="128" t="s">
        <v>336</v>
      </c>
      <c r="K8" s="128" t="s">
        <v>144</v>
      </c>
      <c r="L8" s="128" t="s">
        <v>337</v>
      </c>
      <c r="M8" s="128" t="s">
        <v>338</v>
      </c>
    </row>
    <row r="9" spans="1:13" ht="103.5" customHeight="1" thickBot="1" x14ac:dyDescent="0.25">
      <c r="A9" s="130" t="s">
        <v>281</v>
      </c>
      <c r="B9" s="124" t="s">
        <v>339</v>
      </c>
      <c r="C9" s="124" t="s">
        <v>147</v>
      </c>
      <c r="D9" s="128" t="s">
        <v>143</v>
      </c>
      <c r="E9" s="58" t="s">
        <v>340</v>
      </c>
      <c r="F9" s="128" t="s">
        <v>341</v>
      </c>
      <c r="G9" s="58" t="s">
        <v>342</v>
      </c>
      <c r="H9" s="128" t="s">
        <v>343</v>
      </c>
      <c r="I9" s="58" t="s">
        <v>344</v>
      </c>
      <c r="J9" s="58" t="s">
        <v>149</v>
      </c>
      <c r="K9" s="58" t="s">
        <v>150</v>
      </c>
      <c r="L9" s="128" t="s">
        <v>345</v>
      </c>
      <c r="M9" s="128" t="s">
        <v>346</v>
      </c>
    </row>
    <row r="10" spans="1:13" ht="90.75" thickBot="1" x14ac:dyDescent="0.25">
      <c r="A10" s="59" t="s">
        <v>146</v>
      </c>
      <c r="B10" s="124" t="s">
        <v>347</v>
      </c>
      <c r="C10" s="124" t="s">
        <v>348</v>
      </c>
      <c r="D10" s="58" t="s">
        <v>148</v>
      </c>
      <c r="E10" s="58" t="s">
        <v>349</v>
      </c>
      <c r="F10" s="128" t="s">
        <v>350</v>
      </c>
      <c r="G10" s="58" t="s">
        <v>351</v>
      </c>
      <c r="H10" s="128" t="s">
        <v>352</v>
      </c>
      <c r="I10" s="58" t="s">
        <v>353</v>
      </c>
      <c r="J10" s="58" t="s">
        <v>149</v>
      </c>
      <c r="K10" s="58" t="s">
        <v>150</v>
      </c>
      <c r="L10" s="128" t="s">
        <v>345</v>
      </c>
      <c r="M10" s="58" t="s">
        <v>151</v>
      </c>
    </row>
    <row r="11" spans="1:13" x14ac:dyDescent="0.2">
      <c r="A11" s="56"/>
      <c r="B11" s="56"/>
      <c r="C11" s="56"/>
      <c r="D11" s="56"/>
      <c r="E11" s="56"/>
      <c r="F11" s="56"/>
      <c r="G11" s="56"/>
      <c r="H11" s="56"/>
      <c r="I11" s="56"/>
      <c r="J11" s="56"/>
      <c r="K11" s="56"/>
      <c r="L11" s="56"/>
      <c r="M11" s="56"/>
    </row>
    <row r="12" spans="1:13" ht="13.5" thickBot="1" x14ac:dyDescent="0.25">
      <c r="A12" s="56"/>
      <c r="B12" s="56"/>
      <c r="C12" s="56"/>
      <c r="D12" s="56"/>
      <c r="E12" s="56"/>
      <c r="F12" s="56"/>
      <c r="G12" s="56"/>
      <c r="H12" s="56"/>
      <c r="I12" s="56"/>
      <c r="J12" s="56"/>
      <c r="K12" s="56"/>
      <c r="L12" s="56"/>
      <c r="M12" s="56"/>
    </row>
    <row r="13" spans="1:13" ht="19.5" thickBot="1" x14ac:dyDescent="0.25">
      <c r="A13" s="467" t="s">
        <v>152</v>
      </c>
      <c r="B13" s="468"/>
      <c r="C13" s="468"/>
      <c r="D13" s="468"/>
      <c r="E13" s="468"/>
      <c r="F13" s="468"/>
      <c r="G13" s="468"/>
      <c r="H13" s="468"/>
      <c r="I13" s="468"/>
      <c r="J13" s="468"/>
      <c r="K13" s="468"/>
      <c r="L13" s="468"/>
      <c r="M13" s="469"/>
    </row>
    <row r="14" spans="1:13" x14ac:dyDescent="0.2">
      <c r="A14" s="476" t="s">
        <v>153</v>
      </c>
      <c r="B14" s="478" t="s">
        <v>117</v>
      </c>
      <c r="C14" s="478" t="s">
        <v>118</v>
      </c>
      <c r="D14" s="478" t="s">
        <v>114</v>
      </c>
      <c r="E14" s="478" t="s">
        <v>119</v>
      </c>
      <c r="F14" s="478" t="s">
        <v>120</v>
      </c>
      <c r="G14" s="478" t="s">
        <v>121</v>
      </c>
      <c r="H14" s="478" t="s">
        <v>122</v>
      </c>
      <c r="I14" s="478" t="s">
        <v>123</v>
      </c>
      <c r="J14" s="478" t="s">
        <v>170</v>
      </c>
      <c r="K14" s="478" t="s">
        <v>124</v>
      </c>
      <c r="L14" s="478" t="s">
        <v>125</v>
      </c>
      <c r="M14" s="480" t="s">
        <v>126</v>
      </c>
    </row>
    <row r="15" spans="1:13" x14ac:dyDescent="0.2">
      <c r="A15" s="477"/>
      <c r="B15" s="479"/>
      <c r="C15" s="479"/>
      <c r="D15" s="479"/>
      <c r="E15" s="479"/>
      <c r="F15" s="479"/>
      <c r="G15" s="479"/>
      <c r="H15" s="479"/>
      <c r="I15" s="479"/>
      <c r="J15" s="479"/>
      <c r="K15" s="479"/>
      <c r="L15" s="479"/>
      <c r="M15" s="481"/>
    </row>
    <row r="16" spans="1:13" x14ac:dyDescent="0.2">
      <c r="A16" s="482" t="s">
        <v>154</v>
      </c>
      <c r="B16" s="479"/>
      <c r="C16" s="479"/>
      <c r="D16" s="479"/>
      <c r="E16" s="479"/>
      <c r="F16" s="479"/>
      <c r="G16" s="479"/>
      <c r="H16" s="479"/>
      <c r="I16" s="479"/>
      <c r="J16" s="479"/>
      <c r="K16" s="479"/>
      <c r="L16" s="479"/>
      <c r="M16" s="481"/>
    </row>
    <row r="17" spans="1:13" x14ac:dyDescent="0.2">
      <c r="A17" s="482" t="s">
        <v>155</v>
      </c>
      <c r="B17" s="479"/>
      <c r="C17" s="479"/>
      <c r="D17" s="479"/>
      <c r="E17" s="479"/>
      <c r="F17" s="479"/>
      <c r="G17" s="479"/>
      <c r="H17" s="479"/>
      <c r="I17" s="479"/>
      <c r="J17" s="479"/>
      <c r="K17" s="479"/>
      <c r="L17" s="479"/>
      <c r="M17" s="481"/>
    </row>
    <row r="18" spans="1:13" ht="41.25" customHeight="1" thickBot="1" x14ac:dyDescent="0.25">
      <c r="A18" s="122" t="s">
        <v>138</v>
      </c>
      <c r="B18" s="118" t="s">
        <v>156</v>
      </c>
      <c r="C18" s="118" t="s">
        <v>156</v>
      </c>
      <c r="D18" s="118" t="s">
        <v>354</v>
      </c>
      <c r="E18" s="118" t="s">
        <v>355</v>
      </c>
      <c r="F18" s="118" t="s">
        <v>356</v>
      </c>
      <c r="G18" s="118" t="s">
        <v>357</v>
      </c>
      <c r="H18" s="118" t="s">
        <v>354</v>
      </c>
      <c r="I18" s="118" t="s">
        <v>354</v>
      </c>
      <c r="J18" s="117" t="s">
        <v>358</v>
      </c>
      <c r="K18" s="117" t="s">
        <v>158</v>
      </c>
      <c r="L18" s="118" t="s">
        <v>156</v>
      </c>
      <c r="M18" s="118" t="s">
        <v>355</v>
      </c>
    </row>
    <row r="19" spans="1:13" ht="44.25" customHeight="1" thickBot="1" x14ac:dyDescent="0.25">
      <c r="A19" s="126" t="s">
        <v>359</v>
      </c>
      <c r="B19" s="118" t="s">
        <v>360</v>
      </c>
      <c r="C19" s="118" t="s">
        <v>159</v>
      </c>
      <c r="D19" s="118" t="s">
        <v>361</v>
      </c>
      <c r="E19" s="118" t="s">
        <v>362</v>
      </c>
      <c r="F19" s="118" t="s">
        <v>157</v>
      </c>
      <c r="G19" s="118" t="s">
        <v>363</v>
      </c>
      <c r="H19" s="118" t="s">
        <v>361</v>
      </c>
      <c r="I19" s="118" t="s">
        <v>361</v>
      </c>
      <c r="J19" s="117" t="s">
        <v>364</v>
      </c>
      <c r="K19" s="117"/>
      <c r="L19" s="118" t="s">
        <v>159</v>
      </c>
      <c r="M19" s="118" t="s">
        <v>362</v>
      </c>
    </row>
    <row r="20" spans="1:13" ht="48" customHeight="1" thickBot="1" x14ac:dyDescent="0.25">
      <c r="A20" s="129" t="s">
        <v>113</v>
      </c>
      <c r="B20" s="118" t="s">
        <v>365</v>
      </c>
      <c r="C20" s="118" t="s">
        <v>163</v>
      </c>
      <c r="D20" s="118" t="s">
        <v>160</v>
      </c>
      <c r="E20" s="118" t="s">
        <v>366</v>
      </c>
      <c r="F20" s="118" t="s">
        <v>161</v>
      </c>
      <c r="G20" s="118" t="s">
        <v>367</v>
      </c>
      <c r="H20" s="118" t="s">
        <v>160</v>
      </c>
      <c r="I20" s="118" t="s">
        <v>160</v>
      </c>
      <c r="J20" s="117" t="s">
        <v>368</v>
      </c>
      <c r="K20" s="117" t="s">
        <v>162</v>
      </c>
      <c r="L20" s="118" t="s">
        <v>163</v>
      </c>
      <c r="M20" s="118" t="s">
        <v>366</v>
      </c>
    </row>
    <row r="21" spans="1:13" ht="43.5" customHeight="1" thickBot="1" x14ac:dyDescent="0.25">
      <c r="A21" s="130" t="s">
        <v>281</v>
      </c>
      <c r="B21" s="118" t="s">
        <v>369</v>
      </c>
      <c r="C21" s="118" t="s">
        <v>369</v>
      </c>
      <c r="D21" s="118" t="s">
        <v>164</v>
      </c>
      <c r="E21" s="118" t="s">
        <v>370</v>
      </c>
      <c r="F21" s="118" t="s">
        <v>371</v>
      </c>
      <c r="G21" s="118" t="s">
        <v>367</v>
      </c>
      <c r="H21" s="118" t="s">
        <v>164</v>
      </c>
      <c r="I21" s="118" t="s">
        <v>164</v>
      </c>
      <c r="J21" s="117" t="s">
        <v>372</v>
      </c>
      <c r="K21" s="117"/>
      <c r="L21" s="118" t="s">
        <v>369</v>
      </c>
      <c r="M21" s="118" t="s">
        <v>370</v>
      </c>
    </row>
    <row r="22" spans="1:13" ht="51.75" customHeight="1" thickBot="1" x14ac:dyDescent="0.25">
      <c r="A22" s="59" t="s">
        <v>146</v>
      </c>
      <c r="B22" s="119" t="s">
        <v>373</v>
      </c>
      <c r="C22" s="119" t="s">
        <v>373</v>
      </c>
      <c r="D22" s="119" t="s">
        <v>373</v>
      </c>
      <c r="E22" s="119" t="s">
        <v>374</v>
      </c>
      <c r="F22" s="119" t="s">
        <v>373</v>
      </c>
      <c r="G22" s="119" t="s">
        <v>375</v>
      </c>
      <c r="H22" s="119" t="s">
        <v>373</v>
      </c>
      <c r="I22" s="119" t="s">
        <v>373</v>
      </c>
      <c r="J22" s="119" t="s">
        <v>376</v>
      </c>
      <c r="K22" s="119" t="s">
        <v>373</v>
      </c>
      <c r="L22" s="119" t="s">
        <v>373</v>
      </c>
      <c r="M22" s="119" t="s">
        <v>374</v>
      </c>
    </row>
  </sheetData>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86</vt:i4>
      </vt:variant>
    </vt:vector>
  </HeadingPairs>
  <TitlesOfParts>
    <vt:vector size="91" baseType="lpstr">
      <vt:lpstr>01-Mapa de riesgo</vt:lpstr>
      <vt:lpstr>02-Plan Contingencia</vt:lpstr>
      <vt:lpstr>03-Seguimiento</vt:lpstr>
      <vt:lpstr>INSTRUCTIVO</vt:lpstr>
      <vt:lpstr>ESCALA</vt:lpstr>
      <vt:lpstr>ACCION</vt:lpstr>
      <vt:lpstr>ADMINISTRACIÓN_INSTITUCIONAL</vt:lpstr>
      <vt:lpstr>ADMISIONES_REGISTRO_CONTROL_ACADÉMICO</vt:lpstr>
      <vt:lpstr>ALIANZAS_ESTRATÉGICAS</vt:lpstr>
      <vt:lpstr>Ambiental</vt:lpstr>
      <vt:lpstr>APROBADO</vt:lpstr>
      <vt:lpstr>ASEGURAMIENTO_DE_LA_CALIDAD_INSTITUCIONAL</vt:lpstr>
      <vt:lpstr>BIBLIOTECA_E_INFORMACIÓN_CIENTIFICA</vt:lpstr>
      <vt:lpstr>BIENESTAR_INSTITUCIONAL</vt:lpstr>
      <vt:lpstr>COBERTURA_CON_CALIDAD</vt:lpstr>
      <vt:lpstr>COMUNICACIONES</vt:lpstr>
      <vt:lpstr>Contable</vt:lpstr>
      <vt:lpstr>CONTROL_INTERNO</vt:lpstr>
      <vt:lpstr>CONTROL_INTERNO_DISCIPLINARIO</vt:lpstr>
      <vt:lpstr>CONTROL_SEGUIMIENTO</vt:lpstr>
      <vt:lpstr>Corrupción</vt:lpstr>
      <vt:lpstr>Cumplimiento</vt:lpstr>
      <vt:lpstr>CUMPLIMIENTO_PARCIAL</vt:lpstr>
      <vt:lpstr>CUMPLIMIENTO_TOTAL</vt:lpstr>
      <vt:lpstr>CUMPLIMIENTOS</vt:lpstr>
      <vt:lpstr>Derechos_Humanos</vt:lpstr>
      <vt:lpstr>DIRECCIONAMIENTO_INSTITUCIONAL</vt:lpstr>
      <vt:lpstr>DOCENCIA</vt:lpstr>
      <vt:lpstr>EGRESADOS</vt:lpstr>
      <vt:lpstr>Estratégico</vt:lpstr>
      <vt:lpstr>EXTENSIÓN_PROYECCIÓN_SOCIAL</vt:lpstr>
      <vt:lpstr>EXTERNO</vt:lpstr>
      <vt:lpstr>FACTOR</vt:lpstr>
      <vt:lpstr>FACULTAD_BELLAS_ARTES_HUMANIDADES</vt:lpstr>
      <vt:lpstr>FACULTAD_CIENCIAS_AGRARIAS_AGROINDUSTRIA</vt:lpstr>
      <vt:lpstr>FACULTAD_CIENCIAS_AMBIENTALES</vt:lpstr>
      <vt:lpstr>FACULTAD_CIENCIAS_BÁSICAS</vt:lpstr>
      <vt:lpstr>FACULTAD_CIENCIAS_DE_LA_EDUCACIÓN</vt:lpstr>
      <vt:lpstr>FACULTAD_CIENCIAS_DE_LA_SALUD</vt:lpstr>
      <vt:lpstr>FACULTAD_INGENIERÍA_INDUSTRIAL</vt:lpstr>
      <vt:lpstr>FACULTAD_INGENIERÍA_MECÁNICA</vt:lpstr>
      <vt:lpstr>FACULTAD_INGENIERÍAS</vt:lpstr>
      <vt:lpstr>Financiero</vt:lpstr>
      <vt:lpstr>GESTIÓN_DE_DOCUMENTOS</vt:lpstr>
      <vt:lpstr>GESTIÓN_DE_SERVICIOS_INSTITUCIONALES</vt:lpstr>
      <vt:lpstr>GESTIÓN_DE_TALENTO_HUMANO</vt:lpstr>
      <vt:lpstr>GESTIÓN_DE_TECNOLOGÍAS_INFORMÁTICAS_SISTEMAS_DE_INFORMACIÓN</vt:lpstr>
      <vt:lpstr>GESTIÓN_FINANCIERA</vt:lpstr>
      <vt:lpstr>GRAVE</vt:lpstr>
      <vt:lpstr>GRUPO_INVESTIGACIÓN_AGUAS_SANEAMIENTO</vt:lpstr>
      <vt:lpstr>Imagen</vt:lpstr>
      <vt:lpstr>IMPACTO_REGIONAL</vt:lpstr>
      <vt:lpstr>IMPACTO_REGIONAL_</vt:lpstr>
      <vt:lpstr>Información</vt:lpstr>
      <vt:lpstr>INTERNACIONALIZACIÓN</vt:lpstr>
      <vt:lpstr>INTERNO</vt:lpstr>
      <vt:lpstr>INVESTIGACIÓN_E_INNOVACIÓN</vt:lpstr>
      <vt:lpstr>INVESTIGACIÓN_INNOVACIÓN_EXTENSIÓN</vt:lpstr>
      <vt:lpstr>JURIDICA</vt:lpstr>
      <vt:lpstr>LABORATORIO_AGUAS_ALIMENTOS</vt:lpstr>
      <vt:lpstr>LABORATORIO_DE_METROOLOGIA_DE_VARIABLES_ELECTRICAS</vt:lpstr>
      <vt:lpstr>LABORATORIO_ENSAYOS_NO_DESTRUCTIVOS_DESTRUCTIVOS</vt:lpstr>
      <vt:lpstr>LABORATORIO_ENSAYOS_PARA_EQUIPO_DE_AIRE_ACONDICIONADO</vt:lpstr>
      <vt:lpstr>LABORATORIO_GENÉTICA_MÉDICA</vt:lpstr>
      <vt:lpstr>LABORATORIO_QUÍMICA_AMBIENTAL</vt:lpstr>
      <vt:lpstr>LEVE</vt:lpstr>
      <vt:lpstr>MAPA</vt:lpstr>
      <vt:lpstr>MODERADO</vt:lpstr>
      <vt:lpstr>NO_CUMPLIDA</vt:lpstr>
      <vt:lpstr>Operacional</vt:lpstr>
      <vt:lpstr>ORGANISMO_CERTIFICADOR_DE_SISTEMAS_DE_GESTIÓN_QLCT</vt:lpstr>
      <vt:lpstr>PDI</vt:lpstr>
      <vt:lpstr>PLANEACIÓN</vt:lpstr>
      <vt:lpstr>PROBABILIDAD</vt:lpstr>
      <vt:lpstr>PROCESOS</vt:lpstr>
      <vt:lpstr>RECTORÍA</vt:lpstr>
      <vt:lpstr>RECURSOS_INFORMÁTICOS_EDUCATIVOS</vt:lpstr>
      <vt:lpstr>RELACIONES_INTERNACIONALES</vt:lpstr>
      <vt:lpstr>RESPONSABLES_PDI</vt:lpstr>
      <vt:lpstr>SECRETARIA_GENERAL</vt:lpstr>
      <vt:lpstr>Seguridad_y_Salud_en_el_trabajo</vt:lpstr>
      <vt:lpstr>SISTEMA_INTEGRAL_DE_GESTIÓN</vt:lpstr>
      <vt:lpstr>Tecnológico</vt:lpstr>
      <vt:lpstr>TIPO</vt:lpstr>
      <vt:lpstr>'01-Mapa de riesgo'!Títulos_a_imprimir</vt:lpstr>
      <vt:lpstr>'02-Plan Contingencia'!Títulos_a_imprimir</vt:lpstr>
      <vt:lpstr>UNIVIRTUAL</vt:lpstr>
      <vt:lpstr>VICERRECTORÍA_ACADÉMICA</vt:lpstr>
      <vt:lpstr>VICERRECTORIA_ADMINISTRATIVA_FINANCIERA</vt:lpstr>
      <vt:lpstr>VICERRECTORÍA_DE_RESPONSABILIDAD_SOCIAL_BIENESTAR_UNIVERSITARIO</vt:lpstr>
      <vt:lpstr>VICERRECTORÍA_INVESTIGACIÓN_INNOVACIÓN_EXTENSIÓN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2012-06-15T13:28:45Z</cp:lastPrinted>
  <dcterms:created xsi:type="dcterms:W3CDTF">2006-09-13T22:30:50Z</dcterms:created>
  <dcterms:modified xsi:type="dcterms:W3CDTF">2019-09-26T15:22:08Z</dcterms:modified>
</cp:coreProperties>
</file>