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ocuments\MONITORIA\SEGUIMIENTOS-MAPA DE RIESGOS\SEGUNDO-Seguimiento de Riesgos por PROCESOS-2019\"/>
    </mc:Choice>
  </mc:AlternateContent>
  <bookViews>
    <workbookView xWindow="0" yWindow="0" windowWidth="28800" windowHeight="12045" activeTab="2"/>
  </bookViews>
  <sheets>
    <sheet name="01-Mapa de riesgo" sheetId="4" r:id="rId1"/>
    <sheet name="02-Plan Contingencia" sheetId="8" r:id="rId2"/>
    <sheet name="03-Seguimiento" sheetId="9" r:id="rId3"/>
    <sheet name="INSTRUCTIVO" sheetId="10" r:id="rId4"/>
    <sheet name="ESCALA" sheetId="11" r:id="rId5"/>
  </sheets>
  <externalReferences>
    <externalReference r:id="rId6"/>
  </externalReferences>
  <definedNames>
    <definedName name="_xlnm._FilterDatabase" localSheetId="0" hidden="1">'01-Mapa de riesgo'!$F$1:$AC$23</definedName>
    <definedName name="ACCION">'01-Mapa de riesgo'!$Q$1048459:$Q$1048461</definedName>
    <definedName name="ADMINISTRACIÓN_INSTITUCIONAL">'01-Mapa de riesgo'!$AE$1048441:$AE$1048462</definedName>
    <definedName name="ADMISIONES_REGISTRO_CONTROL_ACADÉMICO">'01-Mapa de riesgo'!$U$1048451</definedName>
    <definedName name="ALIANZAS_ESTRATÉGICAS">'01-Mapa de riesgo'!$Z$1048435</definedName>
    <definedName name="Ambiental">'01-Mapa de riesgo'!$M$1048473:$M$1048477</definedName>
    <definedName name="APROBADO">'01-Mapa de riesgo'!$V$1048475:$V$1048476</definedName>
    <definedName name="ASEGURAMIENTO_DE_LA_CALIDAD_INSTITUCIONAL">'01-Mapa de riesgo'!$Y$1048447:$Y$1048449</definedName>
    <definedName name="BIBLIOTECA_E_INFORMACIÓN_CIENTIFICA">'01-Mapa de riesgo'!$U$1048453</definedName>
    <definedName name="BIENESTAR_INSTITUCIONAL">'01-Mapa de riesgo'!$AF$1048441:$AF$1048454</definedName>
    <definedName name="COBERTURA_CON_CALIDAD">'01-Mapa de riesgo'!$Y$1048433</definedName>
    <definedName name="COMUNICACIONES">'01-Mapa de riesgo'!$U$1048436</definedName>
    <definedName name="Contable">'01-Mapa de riesgo'!$N$1048473:$N$1048477</definedName>
    <definedName name="CONTROL_INTERNO">'01-Mapa de riesgo'!$U$1048450</definedName>
    <definedName name="CONTROL_INTERNO_DISCIPLINARIO">'01-Mapa de riesgo'!$U$1048434</definedName>
    <definedName name="CONTROL_SEGUIMIENTO">'01-Mapa de riesgo'!$Y$1048451:$Y$1048457</definedName>
    <definedName name="Corrupción">'01-Mapa de riesgo'!$K$1048473:$K$1048475</definedName>
    <definedName name="Cumplimiento">'01-Mapa de riesgo'!$K$1048460:$K$1048464</definedName>
    <definedName name="CUMPLIMIENTO_PARCIAL">'03-Seguimiento'!$X$1048479</definedName>
    <definedName name="CUMPLIMIENTO_TOTAL">'03-Seguimiento'!$W$1048479:$W$1048480</definedName>
    <definedName name="CUMPLIMIENTOS">'03-Seguimiento'!$V$1048478</definedName>
    <definedName name="DEMAS">'01-Mapa de riesgo'!#REF!</definedName>
    <definedName name="Derechos_Humanos">'01-Mapa de riesgo'!$O$1048475:$O$1048477</definedName>
    <definedName name="DIRECCIONAMIENTO_INSTITUCIONAL">'01-Mapa de riesgo'!$Y$1048441:$Y$1048445</definedName>
    <definedName name="DOCENCIA">'01-Mapa de riesgo'!$Z$1048441:$Z$1048456</definedName>
    <definedName name="EGRESADOS">'01-Mapa de riesgo'!$AG$1048441:$AG$1048451</definedName>
    <definedName name="Estratégico">'01-Mapa de riesgo'!$L$1048459:$L$1048463</definedName>
    <definedName name="EXTENSIÓN_PROYECCIÓN_SOCIAL">'01-Mapa de riesgo'!$AC$1048441:$AC$1048460</definedName>
    <definedName name="EXTERNO">'01-Mapa de riesgo'!$D$1048457:$D$1048462</definedName>
    <definedName name="FACTOR">'01-Mapa de riesgo'!$B$1048457:$B$1048458</definedName>
    <definedName name="FACULTAD_BELLAS_ARTES_HUMANIDADES">'01-Mapa de riesgo'!$U$1048459</definedName>
    <definedName name="FACULTAD_CIENCIAS_AGRARIAS_AGROINDUSTRIA">'01-Mapa de riesgo'!$U$1048460</definedName>
    <definedName name="FACULTAD_CIENCIAS_AMBIENTALES">'01-Mapa de riesgo'!$U$1048461</definedName>
    <definedName name="FACULTAD_CIENCIAS_BÁSICAS">'01-Mapa de riesgo'!$U$1048462</definedName>
    <definedName name="FACULTAD_CIENCIAS_DE_LA_EDUCACIÓN">'01-Mapa de riesgo'!$U$1048463</definedName>
    <definedName name="FACULTAD_CIENCIAS_DE_LA_SALUD">'01-Mapa de riesgo'!$U$1048454</definedName>
    <definedName name="FACULTAD_INGENIERÍA_INDUSTRIAL">'01-Mapa de riesgo'!$U$1048456</definedName>
    <definedName name="FACULTAD_INGENIERÍA_MECÁNICA">'01-Mapa de riesgo'!$U$1048457</definedName>
    <definedName name="FACULTAD_INGENIERÍAS">'01-Mapa de riesgo'!$U$1048455</definedName>
    <definedName name="FACULTAD_TECNOLOGÍA">#REF!</definedName>
    <definedName name="Financiero">'01-Mapa de riesgo'!$N$1048459:$N$1048463</definedName>
    <definedName name="GESTIÓN_DE_DOCUMENTOS">'01-Mapa de riesgo'!$U$1048440</definedName>
    <definedName name="GESTIÓN_DE_SERVICIOS_INSTITUCIONALES">'01-Mapa de riesgo'!$U$1048447</definedName>
    <definedName name="GESTIÓN_DE_TALENTO_HUMANO">'01-Mapa de riesgo'!$U$1048449</definedName>
    <definedName name="GESTIÓN_DE_TECNOLOGÍAS_INFORMÁTICAS_SISTEMAS_DE_INFORMACIÓN">'01-Mapa de riesgo'!$U$1048448</definedName>
    <definedName name="GESTIÓN_FINANCIERA">'01-Mapa de riesgo'!$U$1048446</definedName>
    <definedName name="GRAVE">'01-Mapa de riesgo'!$T$1048459:$T$1048462</definedName>
    <definedName name="GRUPO_INVESTIGACIÓN_AGUAS_SANEAMIENTO">'01-Mapa de riesgo'!$U$1048472</definedName>
    <definedName name="Imagen">'01-Mapa de riesgo'!$L$1048465:$L$1048469</definedName>
    <definedName name="IMPACTO_REGIONAL">'01-Mapa de riesgo'!$Y$1048435</definedName>
    <definedName name="IMPACTO_REGIONAL_">'01-Mapa de riesgo'!$U$1048473</definedName>
    <definedName name="Información">'01-Mapa de riesgo'!$N$1048466:$N$1048470</definedName>
    <definedName name="INTERNACIONALIZACIÓN">'01-Mapa de riesgo'!$AD$1048441:$AD$1048451</definedName>
    <definedName name="INTERNO">'01-Mapa de riesgo'!$C$1048457:$C$1048462</definedName>
    <definedName name="INVESTIGACIÓN_E_INNOVACIÓN">'01-Mapa de riesgo'!$AB$1048441:$AB$1048451</definedName>
    <definedName name="INVESTIGACIÓN_INNOVACIÓN_EXTENSIÓN">'01-Mapa de riesgo'!$Z$1048433</definedName>
    <definedName name="JURIDICA">'01-Mapa de riesgo'!$U$1048435</definedName>
    <definedName name="Laborales">'01-Mapa de riesgo'!#REF!</definedName>
    <definedName name="LABORATORIO_AGUAS_ALIMENTOS">'01-Mapa de riesgo'!$U$1048465</definedName>
    <definedName name="LABORATORIO_DE_METROOLOGIA_DE_VARIABLES_ELECTRICAS">'01-Mapa de riesgo'!$U$1048469</definedName>
    <definedName name="LABORATORIO_ENSAYOS_NO_DESTRUCTIVOS_DESTRUCTIVOS">'01-Mapa de riesgo'!$U$1048466</definedName>
    <definedName name="LABORATORIO_ENSAYOS_PARA_EQUIPO_DE_AIRE_ACONDICIONADO">'01-Mapa de riesgo'!$U$1048467</definedName>
    <definedName name="LABORATORIO_GENÉTICA_MÉDICA">'01-Mapa de riesgo'!$U$1048464</definedName>
    <definedName name="LABORATORIO_QUÍMICA_AMBIENTAL">'01-Mapa de riesgo'!$U$1048471</definedName>
    <definedName name="LEVE">'01-Mapa de riesgo'!$R$1048459</definedName>
    <definedName name="MAPA">'01-Mapa de riesgo'!$A$1048457:$A$1048458</definedName>
    <definedName name="MODERADO">'01-Mapa de riesgo'!$S$1048459:$S$1048461</definedName>
    <definedName name="nnnn">'01-Mapa de riesgo'!#REF!</definedName>
    <definedName name="NO_CUMPLIDA">'01-Mapa de riesgo'!$Y$1048484</definedName>
    <definedName name="OBJETIVOS">'01-Mapa de riesgo'!#REF!</definedName>
    <definedName name="Operacional">'01-Mapa de riesgo'!$M$1048459:$M$1048463</definedName>
    <definedName name="ORGANISMO_CERTIFICADOR_DE_SISTEMAS_DE_GESTIÓN_QLCT">'01-Mapa de riesgo'!$U$1048470</definedName>
    <definedName name="PDI">'01-Mapa de riesgo'!$F$1048469:$F$1048475</definedName>
    <definedName name="PLANEACIÓN">'01-Mapa de riesgo'!$U$1048437</definedName>
    <definedName name="PLANEACIÓN_">#REF!</definedName>
    <definedName name="Presupuestal">'01-Mapa de riesgo'!#REF!</definedName>
    <definedName name="PROBABILIDAD">'01-Mapa de riesgo'!$H$1048459:$H$1048463</definedName>
    <definedName name="PROCESOS">'01-Mapa de riesgo'!$F$1048457:$F$1048466</definedName>
    <definedName name="PROCESOSA">#REF!</definedName>
    <definedName name="RECTORÍA">'01-Mapa de riesgo'!$U$1048433</definedName>
    <definedName name="RECURSOS_INFORMÁTICOS_EDUCATIVOS">'01-Mapa de riesgo'!$U$1048452</definedName>
    <definedName name="RELACIONES_INTERNACIONALES">'01-Mapa de riesgo'!$U$1048438</definedName>
    <definedName name="RELACIONES_INTERNACIONALES_">#REF!</definedName>
    <definedName name="RESPONSABLES_PDI">'01-Mapa de riesgo'!$G$1048469:$G$1048475</definedName>
    <definedName name="SECRETARIA_GENERAL">'01-Mapa de riesgo'!$U$1048439</definedName>
    <definedName name="Seguridad_y_Salud_en_el_trabajo">'01-Mapa de riesgo'!$L$1048473:$L$1048477</definedName>
    <definedName name="SISTEMA_INTEGRAL_DE_GESTIÓN">'01-Mapa de riesgo'!$U$1048468</definedName>
    <definedName name="Tecnología">'01-Mapa de riesgo'!#REF!</definedName>
    <definedName name="Tecnológico">'01-Mapa de riesgo'!$M$1048466:$M$1048470</definedName>
    <definedName name="TIPO">'01-Mapa de riesgo'!$I$1048459:$I$1048470</definedName>
    <definedName name="_xlnm.Print_Titles" localSheetId="0">'01-Mapa de riesgo'!$7:$8</definedName>
    <definedName name="_xlnm.Print_Titles" localSheetId="1">'02-Plan Contingencia'!$7:$8</definedName>
    <definedName name="Transparencia">'01-Mapa de riesgo'!#REF!</definedName>
    <definedName name="UNIDAD">#REF!</definedName>
    <definedName name="UNIVIRTUAL">'01-Mapa de riesgo'!$U$1048442</definedName>
    <definedName name="VICERRECTORÍA_ACADÉMICA">'01-Mapa de riesgo'!$U$1048441</definedName>
    <definedName name="VICERRECTORÍA_ACADÉMICA_">#REF!</definedName>
    <definedName name="VICERRECTORIA_ADMINISTRATIVA_FINANCIERA">'01-Mapa de riesgo'!$U$1048445</definedName>
    <definedName name="VICERRECTORIA_ADMINISTRATIVA_FINANCIERA_">#REF!</definedName>
    <definedName name="VICERRECTORÍA_DE_RESPONSABILIDAD_SOCIAL_BIENESTAR_UNIVERSITARIO">'01-Mapa de riesgo'!$U$1048444</definedName>
    <definedName name="VICERRECTORÍA_DE_RESPONSABILIDAD_SOCIAL_BIENESTAR_UNIVERSITARIO_">#REF!</definedName>
    <definedName name="VICERRECTORÍA_INVESTIGACIÓN_INNOVACIÓN_EXTENSIÓN">'01-Mapa de riesgo'!$U$1048443</definedName>
    <definedName name="VICERRECTORÍA_INVESTIGACIÓN_INNOVACIÓN_EXTENSIÓN_">#REF!</definedName>
  </definedNames>
  <calcPr calcId="162913"/>
</workbook>
</file>

<file path=xl/calcChain.xml><?xml version="1.0" encoding="utf-8"?>
<calcChain xmlns="http://schemas.openxmlformats.org/spreadsheetml/2006/main">
  <c r="D9" i="9" l="1"/>
  <c r="D12" i="9"/>
  <c r="D15" i="9"/>
  <c r="D18" i="9"/>
  <c r="D21" i="9"/>
  <c r="D24" i="9"/>
  <c r="P20" i="4" l="1"/>
  <c r="P19" i="4"/>
  <c r="P18" i="4"/>
  <c r="Q18" i="4" s="1"/>
  <c r="P17" i="4"/>
  <c r="P16" i="4"/>
  <c r="Q15" i="4"/>
  <c r="P15" i="4"/>
  <c r="P14" i="4"/>
  <c r="P13" i="4"/>
  <c r="Q12" i="4"/>
  <c r="P12" i="4"/>
  <c r="P11" i="4"/>
  <c r="P10" i="4"/>
  <c r="Q9" i="4"/>
  <c r="P9" i="4"/>
  <c r="P21" i="4" l="1"/>
  <c r="P22" i="4"/>
  <c r="P23" i="4"/>
  <c r="Q21" i="4" l="1"/>
  <c r="K12" i="4"/>
  <c r="K15" i="4"/>
  <c r="K18" i="4"/>
  <c r="K21" i="4"/>
  <c r="K9" i="4"/>
  <c r="T9" i="9" l="1"/>
  <c r="U10" i="9"/>
  <c r="U11" i="9"/>
  <c r="U12" i="9"/>
  <c r="U13" i="9"/>
  <c r="U14" i="9"/>
  <c r="U15" i="9"/>
  <c r="U16" i="9"/>
  <c r="U17" i="9"/>
  <c r="U18" i="9"/>
  <c r="U19" i="9"/>
  <c r="U20" i="9"/>
  <c r="U21" i="9"/>
  <c r="U22" i="9"/>
  <c r="U23" i="9"/>
  <c r="U24" i="9"/>
  <c r="U25" i="9"/>
  <c r="U26" i="9"/>
  <c r="T10" i="9"/>
  <c r="T11" i="9"/>
  <c r="T12" i="9"/>
  <c r="T13" i="9"/>
  <c r="T14" i="9"/>
  <c r="T15" i="9"/>
  <c r="T16" i="9"/>
  <c r="T17" i="9"/>
  <c r="T18" i="9"/>
  <c r="T19" i="9"/>
  <c r="T20" i="9"/>
  <c r="T21" i="9"/>
  <c r="T22" i="9"/>
  <c r="T23" i="9"/>
  <c r="T24" i="9"/>
  <c r="T25" i="9"/>
  <c r="T26" i="9"/>
  <c r="S10" i="9"/>
  <c r="S11" i="9"/>
  <c r="S12" i="9"/>
  <c r="S13" i="9"/>
  <c r="S14" i="9"/>
  <c r="S15" i="9"/>
  <c r="S16" i="9"/>
  <c r="S17" i="9"/>
  <c r="S18" i="9"/>
  <c r="S19" i="9"/>
  <c r="S20" i="9"/>
  <c r="S21" i="9"/>
  <c r="S22" i="9"/>
  <c r="S23" i="9"/>
  <c r="S24" i="9"/>
  <c r="S25" i="9"/>
  <c r="S26" i="9"/>
  <c r="P10" i="9"/>
  <c r="P11" i="9"/>
  <c r="P12" i="9"/>
  <c r="P13" i="9"/>
  <c r="P14" i="9"/>
  <c r="P15" i="9"/>
  <c r="P16" i="9"/>
  <c r="P17" i="9"/>
  <c r="P18" i="9"/>
  <c r="P19" i="9"/>
  <c r="P20" i="9"/>
  <c r="P21" i="9"/>
  <c r="P22" i="9"/>
  <c r="P23" i="9"/>
  <c r="P24" i="9"/>
  <c r="P25" i="9"/>
  <c r="P26" i="9"/>
  <c r="O10" i="9"/>
  <c r="O11" i="9"/>
  <c r="O12" i="9"/>
  <c r="O13" i="9"/>
  <c r="O14" i="9"/>
  <c r="O15" i="9"/>
  <c r="O16" i="9"/>
  <c r="O17" i="9"/>
  <c r="O18" i="9"/>
  <c r="O19" i="9"/>
  <c r="O20" i="9"/>
  <c r="O21" i="9"/>
  <c r="O22" i="9"/>
  <c r="O23" i="9"/>
  <c r="O24" i="9"/>
  <c r="O25" i="9"/>
  <c r="O26" i="9"/>
  <c r="N10" i="9"/>
  <c r="N11" i="9"/>
  <c r="N12" i="9"/>
  <c r="N13" i="9"/>
  <c r="N14" i="9"/>
  <c r="N15" i="9"/>
  <c r="N16" i="9"/>
  <c r="N17" i="9"/>
  <c r="N18" i="9"/>
  <c r="N19" i="9"/>
  <c r="N20" i="9"/>
  <c r="N21" i="9"/>
  <c r="N22" i="9"/>
  <c r="N23" i="9"/>
  <c r="N24" i="9"/>
  <c r="N25" i="9"/>
  <c r="N26" i="9"/>
  <c r="K12" i="9"/>
  <c r="K15" i="9"/>
  <c r="K18" i="9"/>
  <c r="K21" i="9"/>
  <c r="K24" i="9"/>
  <c r="I12" i="9"/>
  <c r="I13" i="9"/>
  <c r="I14" i="9"/>
  <c r="I15" i="9"/>
  <c r="I16" i="9"/>
  <c r="I17" i="9"/>
  <c r="I18" i="9"/>
  <c r="I19" i="9"/>
  <c r="I20" i="9"/>
  <c r="I21" i="9"/>
  <c r="I22" i="9"/>
  <c r="I23" i="9"/>
  <c r="I24" i="9"/>
  <c r="I25" i="9"/>
  <c r="I26" i="9"/>
  <c r="F24" i="9"/>
  <c r="F25" i="9"/>
  <c r="F26" i="9"/>
  <c r="G12" i="9"/>
  <c r="G15" i="9"/>
  <c r="G18" i="9"/>
  <c r="G21" i="9"/>
  <c r="G24" i="9"/>
  <c r="F10" i="9"/>
  <c r="F11" i="9"/>
  <c r="F12" i="9"/>
  <c r="F13" i="9"/>
  <c r="F14" i="9"/>
  <c r="F15" i="9"/>
  <c r="F16" i="9"/>
  <c r="F17" i="9"/>
  <c r="F18" i="9"/>
  <c r="F19" i="9"/>
  <c r="F20" i="9"/>
  <c r="F21" i="9"/>
  <c r="F22" i="9"/>
  <c r="F23" i="9"/>
  <c r="E12" i="9"/>
  <c r="E15" i="9"/>
  <c r="E18" i="9"/>
  <c r="E21" i="9"/>
  <c r="E24" i="9"/>
  <c r="C12" i="9"/>
  <c r="C15" i="9"/>
  <c r="C18" i="9"/>
  <c r="C21" i="9"/>
  <c r="C24" i="9"/>
  <c r="U9" i="9"/>
  <c r="S9" i="9"/>
  <c r="P9" i="9"/>
  <c r="O9" i="9"/>
  <c r="N9" i="9"/>
  <c r="K9" i="9"/>
  <c r="I10" i="9"/>
  <c r="I11" i="9"/>
  <c r="I9" i="9"/>
  <c r="G9" i="9" l="1"/>
  <c r="F9" i="9"/>
  <c r="E9" i="9"/>
  <c r="C9" i="9"/>
  <c r="B15" i="9"/>
  <c r="B18" i="9"/>
  <c r="B21" i="9"/>
  <c r="B24" i="9"/>
  <c r="B12" i="9"/>
  <c r="B9" i="9"/>
  <c r="P29" i="4" l="1"/>
  <c r="P28" i="4"/>
  <c r="P27" i="4"/>
  <c r="P26" i="4"/>
  <c r="P25" i="4"/>
  <c r="P24" i="4"/>
  <c r="Q24" i="4" s="1"/>
  <c r="Q27" i="4" l="1"/>
  <c r="F5" i="9" l="1"/>
  <c r="E6" i="9"/>
  <c r="A6" i="9"/>
  <c r="R5" i="9"/>
  <c r="E5" i="9"/>
  <c r="C5" i="9"/>
  <c r="A5" i="9"/>
  <c r="J24" i="8" l="1"/>
  <c r="J25" i="8"/>
  <c r="J26" i="8"/>
  <c r="J27" i="8"/>
  <c r="J28" i="8"/>
  <c r="J29" i="8"/>
  <c r="H24" i="8"/>
  <c r="H27" i="8"/>
  <c r="G24" i="8"/>
  <c r="G27" i="8"/>
  <c r="F24" i="8"/>
  <c r="F27" i="8"/>
  <c r="E24" i="8"/>
  <c r="E27" i="8"/>
  <c r="D24" i="8"/>
  <c r="D25" i="8"/>
  <c r="D26" i="8"/>
  <c r="D27" i="8"/>
  <c r="D28" i="8"/>
  <c r="D29" i="8"/>
  <c r="C26" i="8"/>
  <c r="C27" i="8"/>
  <c r="C28" i="8"/>
  <c r="C29" i="8"/>
  <c r="C24" i="8"/>
  <c r="C25" i="8"/>
  <c r="B24" i="8"/>
  <c r="B27" i="8"/>
  <c r="M12" i="4"/>
  <c r="N12" i="4" s="1"/>
  <c r="U12" i="4" s="1"/>
  <c r="V12" i="4" s="1"/>
  <c r="M15" i="4"/>
  <c r="N15" i="4" s="1"/>
  <c r="U15" i="4" s="1"/>
  <c r="V15" i="4" s="1"/>
  <c r="M18" i="4"/>
  <c r="M21" i="4"/>
  <c r="N21" i="4" s="1"/>
  <c r="U21" i="4" s="1"/>
  <c r="V21" i="4" s="1"/>
  <c r="M24" i="4"/>
  <c r="M27" i="4"/>
  <c r="N27" i="4" s="1"/>
  <c r="U27" i="4" s="1"/>
  <c r="V27" i="4" s="1"/>
  <c r="M9" i="4"/>
  <c r="C10" i="8"/>
  <c r="C11" i="8"/>
  <c r="C12" i="8"/>
  <c r="C13" i="8"/>
  <c r="C14" i="8"/>
  <c r="C15" i="8"/>
  <c r="C16" i="8"/>
  <c r="C17" i="8"/>
  <c r="C18" i="8"/>
  <c r="C19" i="8"/>
  <c r="C20" i="8"/>
  <c r="C21" i="8"/>
  <c r="C22" i="8"/>
  <c r="C23" i="8"/>
  <c r="C9" i="8"/>
  <c r="B12" i="8"/>
  <c r="B15" i="8"/>
  <c r="B18" i="8"/>
  <c r="B21" i="8"/>
  <c r="B9" i="8"/>
  <c r="E12" i="8"/>
  <c r="E15" i="8"/>
  <c r="E18" i="8"/>
  <c r="E21" i="8"/>
  <c r="D10" i="8"/>
  <c r="D11" i="8"/>
  <c r="D12" i="8"/>
  <c r="D13" i="8"/>
  <c r="D14" i="8"/>
  <c r="D15" i="8"/>
  <c r="D16" i="8"/>
  <c r="D17" i="8"/>
  <c r="D18" i="8"/>
  <c r="D19" i="8"/>
  <c r="D20" i="8"/>
  <c r="D21" i="8"/>
  <c r="D22" i="8"/>
  <c r="D23" i="8"/>
  <c r="D9" i="8"/>
  <c r="E9" i="8"/>
  <c r="Q5" i="8"/>
  <c r="H6" i="4"/>
  <c r="J6" i="8" s="1"/>
  <c r="P5" i="8"/>
  <c r="J5" i="8"/>
  <c r="G5" i="8"/>
  <c r="F5" i="8"/>
  <c r="AC1048460" i="4"/>
  <c r="AC1048459" i="4"/>
  <c r="AC1048458" i="4"/>
  <c r="AC1048457" i="4"/>
  <c r="AC1048456" i="4"/>
  <c r="AC1048455" i="4"/>
  <c r="AC1048454" i="4"/>
  <c r="AC1048453" i="4"/>
  <c r="AG1048451" i="4"/>
  <c r="AG1048450" i="4"/>
  <c r="AG1048449" i="4"/>
  <c r="AG1048448" i="4"/>
  <c r="AG1048447" i="4"/>
  <c r="AG1048446" i="4"/>
  <c r="AG1048445" i="4"/>
  <c r="AG1048444" i="4"/>
  <c r="AG1048443" i="4"/>
  <c r="AG1048442" i="4"/>
  <c r="AF1048454" i="4"/>
  <c r="AF1048453" i="4"/>
  <c r="AF1048452" i="4"/>
  <c r="AF1048451" i="4"/>
  <c r="AF1048450" i="4"/>
  <c r="AF1048449" i="4"/>
  <c r="AF1048448" i="4"/>
  <c r="AF1048447" i="4"/>
  <c r="AF1048446" i="4"/>
  <c r="AF1048445" i="4"/>
  <c r="AE1048462" i="4"/>
  <c r="AE1048461" i="4"/>
  <c r="AE1048460" i="4"/>
  <c r="AE1048459" i="4"/>
  <c r="AE1048458" i="4"/>
  <c r="AE1048457" i="4"/>
  <c r="AE1048456" i="4"/>
  <c r="AE1048455" i="4"/>
  <c r="AE1048454" i="4"/>
  <c r="AE1048453" i="4"/>
  <c r="AD1048451" i="4"/>
  <c r="AD1048450" i="4"/>
  <c r="AD1048449" i="4"/>
  <c r="AD1048448" i="4"/>
  <c r="AD1048447" i="4"/>
  <c r="AD1048446" i="4"/>
  <c r="AD1048445" i="4"/>
  <c r="AD1048444" i="4"/>
  <c r="AD1048443" i="4"/>
  <c r="AD1048442" i="4"/>
  <c r="AC1048452" i="4"/>
  <c r="AC1048451" i="4"/>
  <c r="AC1048450" i="4"/>
  <c r="AC1048449" i="4"/>
  <c r="AC1048448" i="4"/>
  <c r="AC1048447" i="4"/>
  <c r="AC1048446" i="4"/>
  <c r="AC1048445" i="4"/>
  <c r="AC1048444" i="4"/>
  <c r="AC1048443" i="4"/>
  <c r="AB1048451" i="4"/>
  <c r="AB1048450" i="4"/>
  <c r="AB1048449" i="4"/>
  <c r="AB1048448" i="4"/>
  <c r="AB1048447" i="4"/>
  <c r="AB1048446" i="4"/>
  <c r="AB1048445" i="4"/>
  <c r="AB1048444" i="4"/>
  <c r="AB1048443" i="4"/>
  <c r="AB1048442" i="4"/>
  <c r="Z1048450" i="4"/>
  <c r="Z1048455" i="4"/>
  <c r="Z1048449" i="4"/>
  <c r="Z1048456" i="4"/>
  <c r="Z1048447" i="4"/>
  <c r="Z1048451" i="4"/>
  <c r="Z1048453" i="4"/>
  <c r="Z1048452" i="4"/>
  <c r="Z1048454" i="4"/>
  <c r="Z1048448" i="4"/>
  <c r="Y1048449" i="4"/>
  <c r="Y1048448" i="4"/>
  <c r="Y1048447" i="4"/>
  <c r="Z1048446" i="4"/>
  <c r="AE1048452" i="4"/>
  <c r="Y1048457" i="4"/>
  <c r="Z1048445" i="4"/>
  <c r="Y1048456" i="4"/>
  <c r="AE1048451" i="4"/>
  <c r="Z1048444" i="4"/>
  <c r="AE1048450" i="4"/>
  <c r="Y1048455" i="4"/>
  <c r="AE1048449" i="4"/>
  <c r="Y1048454" i="4"/>
  <c r="AE1048448" i="4"/>
  <c r="AF1048444" i="4"/>
  <c r="AE1048447" i="4"/>
  <c r="Y1048453" i="4"/>
  <c r="Y1048452" i="4"/>
  <c r="AD1048441" i="4"/>
  <c r="AE1048446" i="4"/>
  <c r="Y1048445" i="4"/>
  <c r="AE1048445" i="4"/>
  <c r="AF1048443" i="4"/>
  <c r="Z1048443" i="4"/>
  <c r="AB1048441" i="4"/>
  <c r="AC1048442" i="4"/>
  <c r="Z1048442" i="4"/>
  <c r="AG1048441" i="4"/>
  <c r="AF1048442" i="4"/>
  <c r="Z1048441" i="4"/>
  <c r="Y1048444" i="4"/>
  <c r="Y1048451" i="4"/>
  <c r="AF1048441" i="4"/>
  <c r="AE1048444" i="4"/>
  <c r="AC1048441" i="4"/>
  <c r="Y1048443" i="4"/>
  <c r="AE1048443" i="4"/>
  <c r="AE1048442" i="4"/>
  <c r="AE1048441" i="4"/>
  <c r="Y1048442" i="4"/>
  <c r="Y1048441" i="4"/>
  <c r="Z1048433" i="4"/>
  <c r="Z1048435" i="4"/>
  <c r="Y1048433" i="4"/>
  <c r="J10" i="8"/>
  <c r="J11" i="8"/>
  <c r="J12" i="8"/>
  <c r="J13" i="8"/>
  <c r="J14" i="8"/>
  <c r="J15" i="8"/>
  <c r="J16" i="8"/>
  <c r="J17" i="8"/>
  <c r="J18" i="8"/>
  <c r="J19" i="8"/>
  <c r="J20" i="8"/>
  <c r="J21" i="8"/>
  <c r="J22" i="8"/>
  <c r="J23" i="8"/>
  <c r="H12" i="8"/>
  <c r="H15" i="8"/>
  <c r="H18" i="8"/>
  <c r="H21" i="8"/>
  <c r="G12" i="8"/>
  <c r="G15" i="8"/>
  <c r="G18" i="8"/>
  <c r="G21" i="8"/>
  <c r="F12" i="8"/>
  <c r="F15" i="8"/>
  <c r="F18" i="8"/>
  <c r="F21" i="8"/>
  <c r="H9" i="8"/>
  <c r="G9" i="8"/>
  <c r="F9" i="8"/>
  <c r="A6" i="8"/>
  <c r="A5" i="8"/>
  <c r="J9" i="8"/>
  <c r="I15" i="8" l="1"/>
  <c r="K15" i="8" s="1"/>
  <c r="H15" i="9"/>
  <c r="I27" i="8"/>
  <c r="K27" i="8" s="1"/>
  <c r="H24" i="9"/>
  <c r="I12" i="8"/>
  <c r="K12" i="8" s="1"/>
  <c r="H12" i="9"/>
  <c r="I21" i="8"/>
  <c r="K21" i="8" s="1"/>
  <c r="H21" i="9"/>
  <c r="N24" i="4"/>
  <c r="U24" i="4" s="1"/>
  <c r="V24" i="4" s="1"/>
  <c r="N18" i="4"/>
  <c r="U18" i="4" s="1"/>
  <c r="V18" i="4" s="1"/>
  <c r="N9" i="4"/>
  <c r="U9" i="4" l="1"/>
  <c r="V9" i="4" s="1"/>
  <c r="I18" i="8"/>
  <c r="K18" i="8" s="1"/>
  <c r="H18" i="9"/>
  <c r="I24" i="8"/>
  <c r="K24" i="8" s="1"/>
  <c r="I9" i="8" l="1"/>
  <c r="K9" i="8" s="1"/>
  <c r="H9" i="9"/>
</calcChain>
</file>

<file path=xl/sharedStrings.xml><?xml version="1.0" encoding="utf-8"?>
<sst xmlns="http://schemas.openxmlformats.org/spreadsheetml/2006/main" count="834" uniqueCount="518">
  <si>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</si>
  <si>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</si>
  <si>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</si>
  <si>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</si>
  <si>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</si>
  <si>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</si>
  <si>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</si>
  <si>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</si>
  <si>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</si>
  <si>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</si>
  <si>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</si>
  <si>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</si>
  <si>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</si>
  <si>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ACCIÓN DURANTE (Contingencia)</t>
  </si>
  <si>
    <t>ACCIÓN DESPUÉS (Recuperación)</t>
  </si>
  <si>
    <t>Periodicidad del control</t>
  </si>
  <si>
    <t>Tipo de control</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</si>
  <si>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</si>
  <si>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</si>
  <si>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</si>
  <si>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</si>
  <si>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</si>
  <si>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</si>
  <si>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</si>
  <si>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</si>
  <si>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</si>
  <si>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</si>
  <si>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</si>
  <si>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</si>
  <si>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</si>
  <si>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</si>
  <si>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</si>
  <si>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</si>
  <si>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</si>
  <si>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</si>
  <si>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</si>
  <si>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</si>
  <si>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</si>
  <si>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</si>
  <si>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</si>
  <si>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</si>
  <si>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</si>
  <si>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</si>
  <si>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</si>
  <si>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</si>
  <si>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</si>
  <si>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</si>
  <si>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</si>
  <si>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</si>
  <si>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</si>
  <si>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</si>
  <si>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FECHA ACTUALIZACIÓN</t>
  </si>
  <si>
    <t>No</t>
  </si>
  <si>
    <t>No.</t>
  </si>
  <si>
    <t>CAUSA</t>
  </si>
  <si>
    <t>Seguimiento al Mapa de riesgos</t>
  </si>
  <si>
    <t xml:space="preserve">Página </t>
  </si>
  <si>
    <t>Código</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</si>
  <si>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</si>
  <si>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</si>
  <si>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</si>
  <si>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</si>
  <si>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</si>
  <si>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</si>
  <si>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</si>
  <si>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</si>
  <si>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</si>
  <si>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</si>
  <si>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</si>
  <si>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</si>
  <si>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</si>
  <si>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</si>
  <si>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</si>
  <si>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</si>
  <si>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</si>
  <si>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</si>
  <si>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</si>
  <si>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</si>
  <si>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</si>
  <si>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</si>
  <si>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</si>
  <si>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</si>
  <si>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</si>
  <si>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</si>
  <si>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</si>
  <si>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</si>
  <si>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</si>
  <si>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</si>
  <si>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</si>
  <si>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</si>
  <si>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</si>
  <si>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</si>
  <si>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</si>
  <si>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</si>
  <si>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</si>
  <si>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</si>
  <si>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</si>
  <si>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</si>
  <si>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</si>
  <si>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</si>
  <si>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</si>
  <si>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</si>
  <si>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</si>
  <si>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</si>
  <si>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</si>
  <si>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</si>
  <si>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</si>
  <si>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</si>
  <si>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</si>
  <si>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</si>
  <si>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</si>
  <si>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</si>
  <si>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</si>
  <si>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</si>
  <si>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</si>
  <si>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</si>
  <si>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</si>
  <si>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</si>
  <si>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</si>
  <si>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</si>
  <si>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</si>
  <si>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</si>
  <si>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</si>
  <si>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</si>
  <si>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</si>
  <si>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</si>
  <si>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</si>
  <si>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</si>
  <si>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</si>
  <si>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</si>
  <si>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</si>
  <si>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</si>
  <si>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</si>
  <si>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</si>
  <si>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</si>
  <si>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</si>
  <si>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</si>
  <si>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</si>
  <si>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</si>
  <si>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</si>
  <si>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</si>
  <si>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</si>
  <si>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</si>
  <si>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</si>
  <si>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</si>
  <si>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</si>
  <si>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</si>
  <si>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</si>
  <si>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</si>
  <si>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</si>
  <si>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</si>
  <si>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</si>
  <si>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</si>
  <si>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</si>
  <si>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</si>
  <si>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</si>
  <si>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</si>
  <si>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</si>
  <si>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</si>
  <si>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</si>
  <si>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</si>
  <si>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</si>
  <si>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</si>
  <si>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</si>
  <si>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</si>
  <si>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</si>
  <si>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</si>
  <si>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</si>
  <si>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</si>
  <si>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</si>
  <si>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</si>
  <si>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</si>
  <si>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</si>
  <si>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</si>
  <si>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</si>
  <si>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</si>
  <si>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</si>
  <si>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</si>
  <si>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</si>
  <si>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</si>
  <si>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</si>
  <si>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</si>
  <si>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</si>
  <si>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</si>
  <si>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</si>
  <si>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</si>
  <si>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</si>
  <si>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</si>
  <si>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</si>
  <si>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</si>
  <si>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</si>
  <si>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</si>
  <si>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</si>
  <si>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</si>
  <si>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</si>
  <si>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</si>
  <si>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</si>
  <si>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</si>
  <si>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</si>
  <si>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</si>
  <si>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</si>
  <si>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</si>
  <si>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</si>
  <si>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</si>
  <si>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</si>
  <si>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</si>
  <si>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</si>
  <si>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</si>
  <si>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</si>
  <si>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</si>
  <si>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</si>
  <si>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</si>
  <si>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</si>
  <si>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</si>
  <si>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</si>
  <si>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</si>
  <si>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</si>
  <si>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</si>
  <si>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</si>
  <si>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</si>
  <si>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</si>
  <si>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</si>
  <si>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</si>
  <si>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</si>
  <si>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</si>
  <si>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</si>
  <si>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</si>
  <si>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</si>
  <si>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</si>
  <si>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</si>
  <si>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</si>
  <si>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</si>
  <si>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</si>
  <si>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</si>
  <si>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</si>
  <si>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</si>
  <si>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</si>
  <si>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</si>
  <si>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</si>
  <si>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</si>
  <si>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</si>
  <si>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</si>
  <si>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</si>
  <si>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</si>
  <si>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</si>
  <si>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</si>
  <si>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</si>
  <si>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</si>
  <si>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</si>
  <si>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</si>
  <si>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</si>
  <si>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</si>
  <si>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</si>
  <si>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</si>
  <si>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</si>
  <si>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</si>
  <si>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</si>
  <si>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</si>
  <si>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</si>
  <si>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</si>
  <si>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</si>
  <si>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</si>
  <si>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</si>
  <si>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</si>
  <si>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</si>
  <si>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</si>
  <si>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</si>
  <si>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</si>
  <si>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</si>
  <si>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</si>
  <si>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</si>
  <si>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</si>
  <si>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</si>
  <si>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</si>
  <si>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OBJETIVO (PROCESO) / ALCANCE OBJETIVO PDI</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</si>
  <si>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</si>
  <si>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</si>
  <si>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</si>
  <si>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</si>
  <si>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</si>
  <si>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</si>
  <si>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</si>
  <si>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</si>
  <si>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</si>
  <si>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</si>
  <si>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</si>
  <si>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</si>
  <si>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</si>
  <si>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</si>
  <si>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</si>
  <si>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</si>
  <si>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</si>
  <si>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</si>
  <si>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</si>
  <si>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</si>
  <si>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</si>
  <si>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</si>
  <si>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</si>
  <si>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</si>
  <si>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</si>
  <si>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</si>
  <si>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</si>
  <si>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</si>
  <si>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</si>
  <si>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</si>
  <si>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</si>
  <si>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</si>
  <si>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</si>
  <si>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</si>
  <si>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</si>
  <si>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</si>
  <si>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</si>
  <si>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</si>
  <si>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</si>
  <si>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</si>
  <si>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</si>
  <si>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</si>
  <si>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</si>
  <si>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</si>
  <si>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</si>
  <si>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</si>
  <si>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</si>
  <si>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</si>
  <si>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</si>
  <si>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</si>
  <si>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</si>
  <si>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</si>
  <si>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</si>
  <si>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</si>
  <si>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</si>
  <si>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</si>
  <si>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</si>
  <si>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</si>
  <si>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</si>
  <si>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</si>
  <si>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</si>
  <si>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</si>
  <si>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</si>
  <si>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</si>
  <si>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</si>
  <si>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</si>
  <si>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</si>
  <si>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</si>
  <si>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</si>
  <si>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</si>
  <si>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</si>
  <si>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</si>
  <si>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</si>
  <si>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</si>
  <si>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</si>
  <si>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</si>
  <si>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</si>
  <si>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</si>
  <si>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</si>
  <si>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</si>
  <si>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</si>
  <si>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</si>
  <si>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</si>
  <si>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</si>
  <si>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</si>
  <si>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</si>
  <si>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</si>
  <si>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</si>
  <si>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</si>
  <si>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</si>
  <si>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</si>
  <si>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</si>
  <si>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</si>
  <si>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</si>
  <si>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</si>
  <si>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</si>
  <si>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</si>
  <si>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</si>
  <si>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</si>
  <si>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</si>
  <si>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</si>
  <si>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</si>
  <si>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</si>
  <si>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</si>
  <si>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</si>
  <si>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</si>
  <si>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</si>
  <si>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</si>
  <si>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</si>
  <si>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</si>
  <si>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</si>
  <si>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</si>
  <si>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</si>
  <si>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</si>
  <si>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</si>
  <si>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</si>
  <si>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</si>
  <si>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</si>
  <si>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</si>
  <si>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</si>
  <si>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</si>
  <si>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</si>
  <si>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</si>
  <si>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</si>
  <si>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</si>
  <si>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</si>
  <si>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</si>
  <si>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</si>
  <si>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</si>
  <si>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</si>
  <si>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</si>
  <si>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</si>
  <si>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</si>
  <si>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</si>
  <si>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</si>
  <si>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</si>
  <si>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AREA INVOLUCRADOS EN EL MANEJO</t>
  </si>
  <si>
    <t>MAPA DE RIESGOS PROCESO / OBJETIVO INSTITUCIONAL</t>
  </si>
  <si>
    <t>PLAN DE MITIGACIÓN PARA EL MAPA DE RIESGOS  PROCESO / OBJETIVO INSTITUCIONAL</t>
  </si>
  <si>
    <t>REVISADO POR</t>
  </si>
  <si>
    <t>SGC-FOR-011-04</t>
  </si>
  <si>
    <t>2017-12-15</t>
  </si>
  <si>
    <t>SGC-FOR-011-05</t>
  </si>
  <si>
    <t>FORMULA</t>
  </si>
  <si>
    <t>META</t>
  </si>
  <si>
    <t>FACTPR</t>
  </si>
  <si>
    <t>Documentados Aplicados y Efectivos</t>
  </si>
  <si>
    <t>SGC-FOR-011-06</t>
  </si>
  <si>
    <t>SEGUIMIENTO AL MAPA DE RIESGOS  PROCESO / OBJETIVO INSTITUCIONAL</t>
  </si>
  <si>
    <t>APROBADO</t>
  </si>
  <si>
    <t>FECHA DE SEGUIMIENTO</t>
  </si>
  <si>
    <t>PLAN DE MITIGACIÓN</t>
  </si>
  <si>
    <t>INDICADOR DEL RIESGO</t>
  </si>
  <si>
    <t>CONTROLES</t>
  </si>
  <si>
    <t>SITUACIÓN DEL RIESGO LUEGO DE SEGUIMIENTO</t>
  </si>
  <si>
    <t>Nombre</t>
  </si>
  <si>
    <t>Medición</t>
  </si>
  <si>
    <t>Análisis</t>
  </si>
  <si>
    <t>Control</t>
  </si>
  <si>
    <t>Periodicidad</t>
  </si>
  <si>
    <t>Dificultades en la aplicación del control</t>
  </si>
  <si>
    <t>Tipo</t>
  </si>
  <si>
    <t>Acción</t>
  </si>
  <si>
    <t>Áreas involucradas</t>
  </si>
  <si>
    <t>Análisis de cumplimiento</t>
  </si>
  <si>
    <t>Eficacia de la acción</t>
  </si>
  <si>
    <t>Soporte de cumplimiento</t>
  </si>
  <si>
    <t>CUMPLIMIENTOS</t>
  </si>
  <si>
    <t>CUMPLIMIENTO_TOTAL</t>
  </si>
  <si>
    <t>CUMPLIMIENTO_PARCIAL</t>
  </si>
  <si>
    <t>NO_CUMPLIDA</t>
  </si>
  <si>
    <t>Eficaz</t>
  </si>
  <si>
    <t>No requiere evaluación</t>
  </si>
  <si>
    <t>No eficaz</t>
  </si>
  <si>
    <t>No requiere</t>
  </si>
  <si>
    <t>NA</t>
  </si>
  <si>
    <t>Falta de seguimiento a las metas planteadas en el PDI</t>
  </si>
  <si>
    <t>Incumplimiento de las metas planteados en el PDI</t>
  </si>
  <si>
    <t xml:space="preserve">No se cumplan las metas planteadas en los tres niveles de gestión del Plan de Desarrollo Institcional  </t>
  </si>
  <si>
    <t>Hallazgos por parte de los entes de control
Reprocesos en el reporte
Incumplimiento da las metas planteados en el PDI</t>
  </si>
  <si>
    <t>Reporte ausente e  inadecuado por parte de las redes de trabajo del PDI</t>
  </si>
  <si>
    <t>Baja calidad del reporte en los tres niveles de gestión del PDI</t>
  </si>
  <si>
    <t xml:space="preserve">Desconocimiento de los  procedimientos contractuales y proyectos especiales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</si>
  <si>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</si>
  <si>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</si>
  <si>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</si>
  <si>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</si>
  <si>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</si>
  <si>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No cumplimiento del cronograma de la metodología de formulación del nuevo Plan de Desarrollo Institucional</t>
  </si>
  <si>
    <t>La Universidad no cuenta con un Plan de Desarrollo Institucional para el cumplimiento de la misión institucional y la ejecución de los recursos de inversión</t>
  </si>
  <si>
    <t>Universidad sin un lineamiento estratégico a través de un Plan de Desarrollo para el cumplimiento de la misión institucional.</t>
  </si>
  <si>
    <t>No se contaría con un direccionamiento estratégico que planteé instrumentos y acciones para el cumplimieno de la misión institucional.</t>
  </si>
  <si>
    <t>Baja participación de los grupos de interés en la formulación del Plan de Desarrollo Institucional</t>
  </si>
  <si>
    <t>Los docentes de los programas académicos no entienden como pueden desarrollar en el aula los lineamientos del PEI.</t>
  </si>
  <si>
    <t>No cumplimiento de los lineamientos del Proyecto Educativo Institucional</t>
  </si>
  <si>
    <t>Que el Proyecto Educativo Institucional- PEI se quede como un documento escrito y no se haga realidad.</t>
  </si>
  <si>
    <t>Currículos desactualizados.
Estudiantes con bajas competencias en pensamiento crítico.
Egresados sin la identidad institucional de la UTP.</t>
  </si>
  <si>
    <t>Baja formación de los docentes en temas curriculares, en pedagogía y en didáctica</t>
  </si>
  <si>
    <t>Que la Universidad no favorezca los debidos  espacios de capacitación, no disponer de los recursos para su implemetación y que no se promueva  la cultura de la reflexión, participación, lo cual impediría el cumplimiento de los lineamientos.</t>
  </si>
  <si>
    <t xml:space="preserve">Sistema de gerencia del Plan de Desarrollo Insitucional </t>
  </si>
  <si>
    <t>Mensual</t>
  </si>
  <si>
    <t>Preventivo</t>
  </si>
  <si>
    <t>Sistema de información para el PDI</t>
  </si>
  <si>
    <t>Comité del Sistema de Gerencia del PDI</t>
  </si>
  <si>
    <t>Trimestral</t>
  </si>
  <si>
    <t>Designación de un profesional de seguimiento y control como apoyo a la interventoría y supervisión de proyectos (verificación de productos)</t>
  </si>
  <si>
    <t>Flujograma de contratación</t>
  </si>
  <si>
    <t>Ejecución del procedimiento 113-PDI-02 - Formulación del direccionamiento estratégico institucional.</t>
  </si>
  <si>
    <t>Metodología de formulación del Plan de Desarrollo Institucional</t>
  </si>
  <si>
    <t>Registro de las sesiones de acompañamiento a los programas académicos.
Informe de acompañamiento a los programas académicos</t>
  </si>
  <si>
    <t>Anual</t>
  </si>
  <si>
    <t>Direccion</t>
  </si>
  <si>
    <t>Nivel cumplimiento del PDI en sus tres nivel</t>
  </si>
  <si>
    <t>Generar alertas de manera trimestral en el Comité de Sistema de Gerencia del PDI  de aquellos indicadores que cuentan con un bajo nivel de cumplimiento</t>
  </si>
  <si>
    <t>Vicerrectoría Administrativa
Vicerrectoría Académica
Vicerrectoría de Responsabilidad Social y Bienetar Universitario
Vicerrectoría de IIE
ORI</t>
  </si>
  <si>
    <t>Recordatorios automáticos del cierre de reporte al PDI en el SIGER</t>
  </si>
  <si>
    <t>Sistema de Información</t>
  </si>
  <si>
    <t>Proceso de calidad de información (cualitativo y cuantitativo), de los reportes realizados por las redes de trabajo del PDI</t>
  </si>
  <si>
    <t>Planeación (profesionales PDI)</t>
  </si>
  <si>
    <t>Proyectos ejecutados inadecuadamente /Total proyectos ejecutados</t>
  </si>
  <si>
    <t>Difusión de tips al interior de la Oficina acerca del tema contractual, de supervisión e interventoría</t>
  </si>
  <si>
    <t>Cumplimiento de las fases de la metodología de Formulación del Plan de Desarrollo</t>
  </si>
  <si>
    <t>Ejecución de las fases de la metodología de formulación de Plan de Desarrollo Institucional</t>
  </si>
  <si>
    <t># de programas académicos sin realizar procesos de renovación curricular/programas académicos acompañados</t>
  </si>
  <si>
    <t>Renovación curricular</t>
  </si>
  <si>
    <t>Vicerrectoría Académica
Facultades</t>
  </si>
  <si>
    <t>NO</t>
  </si>
  <si>
    <t>Se realizó al plan de desarrollo Institucional con corte al primer trimestre de la vigencia 2019, contando con un resultado general del 45.92%
Obetivo: 59.26%
Componente: 50.96%
Proyectos: 27.53%
Con corte a la fecha de reporte se cuenta con un avance satisfactorio acorde al parametro de cumplimiento para el periodo del primer trimestre</t>
  </si>
  <si>
    <t>N.a</t>
  </si>
  <si>
    <t xml:space="preserve">Se tienen definido realizar 4 comités de sistema de gerencia del PDI, a la fecha se han llevado a cabo dos comités en el cual se ha realizado seguimiento a los indicadores con bajo cumplimineto como estrategica para generar alertas a tiempo e impelementar las acciones de mejora </t>
  </si>
  <si>
    <t>Desde le sistema de información se están generando los reportes automáticos próximas a venserce , lo que permite estar recordando a las redes de trabajo las fecha de reporte</t>
  </si>
  <si>
    <t>Se realiza proceso de calidad de los reportes realizados a nivel de proyectos de manera mensual y en los tres niveles de gestión de manera trimestral , a la fecha se han realizado 5 proceso de calidad de información, a la fecha se ha realizado revisión de calidad de información con corte al reporte del mes de agosto</t>
  </si>
  <si>
    <t>CONTINUA LA ACCIÓN ANTERIOR</t>
  </si>
  <si>
    <t>Los proyectos ejecutados (proyectos especiales, contratos, convenios, ordenes de servicio) fueron ejecutados de una forma adecuada.</t>
  </si>
  <si>
    <t>Realización de Tips informativos acerca de temas de contratación e interventoría</t>
  </si>
  <si>
    <t>Bimestral</t>
  </si>
  <si>
    <t xml:space="preserve">Se han realizado y difuindido al interior de la oficina, tips informativos acerca de los proceso de contratación, supervisión e interventoría </t>
  </si>
  <si>
    <t>A la fecha se encuentra en ejecución normal el plan de trabajo para la formulación del nuevo plan de desarrollo, donde han generado los diferentes espacios de participación, para garantizar una puesta construdia de forma participativa</t>
  </si>
  <si>
    <t xml:space="preserve">Ejecución del plan de trabajo acorde a la metodología planteada </t>
  </si>
  <si>
    <t>Porcentaje de avance: 
8 de 16 programas que se tiene como meta para el 2019, han actualizado sus currículos de acuerdo con el PEI y la política académica curricular, lo que representa el 50% de avance. Este proceso se realiza a a partir de los diagnósticos y los planes de renovación curricular que que elaboren los programas y el apoyo que ofrece el equipo de la Vicerrectoría Académica.</t>
  </si>
  <si>
    <t>Todos los programas deben actualizar los currículos a las luz del nuevo PEI y las Orienrtaciones institucionales para la renovación curricular. Sin embargo, el proceso de actualización de las propuestas curriculares depende de la dinámica de cada programa, los comités curriculares y, el  acompañamiento que sea requerido por cada uno al equipo de la Vicerrectoría Académica.</t>
  </si>
  <si>
    <t>La Vicerrectoría Académica y su equipo de renovación curricular  trabaja permanentemente acompañando a los programas que lo requieran y, en la construcción de lineamientos  para la comunidad universitaria, que orienten la construcción de propuestas curriculares de acuerdo con el PEI</t>
  </si>
  <si>
    <t>RIESGO CONTROLADO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</si>
</sst>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48"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b/>
      <sz val="11"/>
      <color theme="1"/>
      <name val="Calibri"/>
      <family val="2"/>
      <scheme val="minor"/>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sz val="18"/>
      <name val="Calibri"/>
      <family val="2"/>
      <scheme val="minor"/>
    </font>
    <font>
      <b/>
      <sz val="10"/>
      <color theme="1"/>
      <name val="Arial"/>
      <family val="2"/>
    </font>
    <font>
      <sz val="7"/>
      <color theme="1"/>
      <name val="Calibri"/>
      <family val="2"/>
      <scheme val="minor"/>
    </font>
    <font>
      <sz val="8"/>
      <color indexed="8"/>
      <name val="Arial"/>
      <family val="2"/>
    </font>
    <font>
      <sz val="7"/>
      <color rgb="FFFF0000"/>
      <name val="Calibri"/>
      <family val="2"/>
      <scheme val="minor"/>
    </font>
    <font>
      <sz val="10"/>
      <name val="Arial"/>
    </font>
    <font>
      <sz val="16"/>
      <name val="Arial"/>
      <family val="2"/>
    </font>
    <font>
      <b/>
      <sz val="9"/>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BF3F3"/>
        <bgColor indexed="64"/>
      </patternFill>
    </fill>
    <fill>
      <patternFill patternType="solid">
        <fgColor rgb="FFF3FFF4"/>
        <bgColor indexed="64"/>
      </patternFill>
    </fill>
    <fill>
      <patternFill patternType="solid">
        <fgColor rgb="FFFFFFCC"/>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45" fillId="0" borderId="0" applyFont="0" applyFill="0" applyBorder="0" applyAlignment="0" applyProtection="0"/>
  </cellStyleXfs>
  <cellXfs count="548">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0" fillId="0" borderId="0" xfId="0" applyBorder="1"/>
    <xf numFmtId="0" fontId="8"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top"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0" fillId="0" borderId="0" xfId="0" applyAlignment="1">
      <alignment horizontal="center"/>
    </xf>
    <xf numFmtId="0" fontId="2" fillId="2" borderId="17"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5" fillId="0" borderId="0" xfId="0" applyFont="1"/>
    <xf numFmtId="0" fontId="15" fillId="9" borderId="2"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20" fillId="9" borderId="11" xfId="0" applyFont="1" applyFill="1" applyBorder="1" applyAlignment="1" applyProtection="1">
      <alignment horizontal="center" vertical="center" wrapText="1"/>
    </xf>
    <xf numFmtId="0" fontId="12" fillId="2" borderId="11" xfId="0" applyFont="1" applyFill="1" applyBorder="1" applyAlignment="1" applyProtection="1">
      <alignment vertical="center" wrapText="1"/>
      <protection locked="0"/>
    </xf>
    <xf numFmtId="0" fontId="12" fillId="2" borderId="2" xfId="0" applyFont="1" applyFill="1" applyBorder="1" applyAlignment="1" applyProtection="1">
      <alignment horizontal="center" vertical="center" wrapText="1"/>
      <protection locked="0"/>
    </xf>
    <xf numFmtId="0" fontId="12" fillId="2" borderId="14" xfId="0" applyFont="1" applyFill="1" applyBorder="1" applyAlignment="1" applyProtection="1">
      <alignment vertical="center" wrapText="1"/>
      <protection locked="0"/>
    </xf>
    <xf numFmtId="0" fontId="12" fillId="2" borderId="1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right" vertical="top" wrapText="1"/>
    </xf>
    <xf numFmtId="0" fontId="14" fillId="2" borderId="0" xfId="0" applyFont="1" applyFill="1" applyBorder="1" applyAlignment="1" applyProtection="1">
      <alignment vertical="center" wrapText="1"/>
    </xf>
    <xf numFmtId="0" fontId="13" fillId="2" borderId="17" xfId="0" applyFont="1" applyFill="1" applyBorder="1" applyAlignment="1" applyProtection="1">
      <alignment vertical="center"/>
    </xf>
    <xf numFmtId="0" fontId="13" fillId="2" borderId="0" xfId="0" applyFont="1" applyFill="1" applyBorder="1" applyAlignment="1" applyProtection="1">
      <alignment vertical="center"/>
    </xf>
    <xf numFmtId="0" fontId="14" fillId="2" borderId="13"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6" fillId="0" borderId="26"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16" fillId="0" borderId="29" xfId="0" applyFont="1" applyBorder="1"/>
    <xf numFmtId="0" fontId="24" fillId="0" borderId="26"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6" fillId="0" borderId="0" xfId="0" applyFont="1" applyAlignment="1">
      <alignment horizontal="center"/>
    </xf>
    <xf numFmtId="0" fontId="16"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center"/>
    </xf>
    <xf numFmtId="0" fontId="19" fillId="0" borderId="0" xfId="0" applyFont="1" applyBorder="1" applyAlignment="1">
      <alignment horizontal="center" vertical="center" wrapText="1"/>
    </xf>
    <xf numFmtId="0" fontId="19" fillId="0" borderId="25" xfId="0" applyFont="1" applyBorder="1" applyAlignment="1">
      <alignment horizontal="center" vertical="top" wrapText="1"/>
    </xf>
    <xf numFmtId="0" fontId="12" fillId="2" borderId="11" xfId="0" applyFont="1" applyFill="1" applyBorder="1" applyAlignment="1" applyProtection="1">
      <alignment vertical="center" wrapText="1"/>
      <protection hidden="1"/>
    </xf>
    <xf numFmtId="0" fontId="12" fillId="2" borderId="14" xfId="0" applyFont="1" applyFill="1" applyBorder="1" applyAlignment="1" applyProtection="1">
      <alignment vertical="center" wrapText="1"/>
      <protection hidden="1"/>
    </xf>
    <xf numFmtId="0" fontId="0" fillId="10" borderId="0" xfId="0" applyFill="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19" fillId="0" borderId="0" xfId="0" applyFont="1" applyBorder="1" applyAlignment="1">
      <alignment horizontal="center" vertical="center" wrapText="1"/>
    </xf>
    <xf numFmtId="0" fontId="24" fillId="0" borderId="0" xfId="0" applyFont="1" applyBorder="1" applyAlignment="1">
      <alignment horizontal="center"/>
    </xf>
    <xf numFmtId="0" fontId="12" fillId="0" borderId="0" xfId="0" applyFont="1" applyBorder="1" applyAlignment="1">
      <alignment horizontal="center" vertical="center" wrapText="1"/>
    </xf>
    <xf numFmtId="0" fontId="16" fillId="0" borderId="4" xfId="0" applyFont="1" applyBorder="1" applyAlignment="1">
      <alignment horizontal="center" vertical="top" wrapText="1"/>
    </xf>
    <xf numFmtId="0" fontId="12" fillId="0" borderId="3" xfId="0" applyFont="1" applyBorder="1" applyAlignment="1">
      <alignment horizontal="left" vertical="center"/>
    </xf>
    <xf numFmtId="0" fontId="19" fillId="0" borderId="0" xfId="0" applyFont="1" applyBorder="1" applyAlignment="1">
      <alignment horizontal="left" vertical="top" wrapText="1"/>
    </xf>
    <xf numFmtId="0" fontId="12"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20" fillId="9" borderId="2" xfId="0" applyFont="1" applyFill="1" applyBorder="1" applyAlignment="1" applyProtection="1">
      <alignment horizontal="center" vertical="center" wrapText="1"/>
    </xf>
    <xf numFmtId="0" fontId="20" fillId="9" borderId="31" xfId="0" applyFont="1" applyFill="1" applyBorder="1" applyAlignment="1" applyProtection="1">
      <alignment horizontal="center" vertical="center" wrapText="1"/>
    </xf>
    <xf numFmtId="0" fontId="20" fillId="9" borderId="43" xfId="0" applyFont="1" applyFill="1" applyBorder="1" applyAlignment="1" applyProtection="1">
      <alignment horizontal="center" vertical="center" wrapText="1"/>
    </xf>
    <xf numFmtId="0" fontId="37" fillId="2" borderId="0" xfId="0" applyFont="1" applyFill="1" applyAlignment="1">
      <alignment horizontal="center" vertical="center" wrapText="1"/>
    </xf>
    <xf numFmtId="0" fontId="21" fillId="2" borderId="11"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36" fillId="2" borderId="0" xfId="0" applyFont="1" applyFill="1" applyAlignment="1">
      <alignment horizontal="center" vertical="center" wrapText="1"/>
    </xf>
    <xf numFmtId="0" fontId="20" fillId="2" borderId="38" xfId="0" applyFont="1" applyFill="1" applyBorder="1" applyAlignment="1" applyProtection="1">
      <alignment horizontal="left" vertical="center" wrapText="1"/>
      <protection locked="0"/>
    </xf>
    <xf numFmtId="0" fontId="4" fillId="0" borderId="0" xfId="0" applyFont="1" applyFill="1" applyAlignment="1">
      <alignment horizontal="center" vertical="center" wrapText="1"/>
    </xf>
    <xf numFmtId="0" fontId="38" fillId="0" borderId="0" xfId="0" applyFont="1" applyAlignment="1">
      <alignment vertical="center"/>
    </xf>
    <xf numFmtId="0" fontId="5" fillId="2" borderId="0" xfId="0" applyFont="1" applyFill="1" applyAlignment="1">
      <alignment horizontal="center" vertical="center"/>
    </xf>
    <xf numFmtId="0" fontId="32" fillId="0" borderId="2"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xf>
    <xf numFmtId="164" fontId="14" fillId="3" borderId="1" xfId="0" applyNumberFormat="1" applyFont="1" applyFill="1" applyBorder="1" applyAlignment="1" applyProtection="1">
      <alignment horizontal="center" vertical="center" wrapText="1"/>
      <protection locked="0"/>
    </xf>
    <xf numFmtId="0" fontId="12" fillId="0" borderId="0" xfId="0" applyFont="1" applyFill="1" applyBorder="1" applyAlignment="1">
      <alignment vertical="top" wrapText="1"/>
    </xf>
    <xf numFmtId="0" fontId="36"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43" fillId="13" borderId="2"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3" xfId="0" applyFont="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3" xfId="0" applyFont="1" applyFill="1" applyBorder="1" applyAlignment="1"/>
    <xf numFmtId="0" fontId="16" fillId="0" borderId="0" xfId="0" applyFont="1" applyFill="1" applyBorder="1" applyAlignment="1"/>
    <xf numFmtId="0" fontId="16"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9" fillId="0" borderId="0" xfId="0" applyFont="1" applyFill="1" applyBorder="1" applyAlignment="1">
      <alignment vertical="center" textRotation="90"/>
    </xf>
    <xf numFmtId="0" fontId="16" fillId="0" borderId="0" xfId="0" applyFont="1" applyFill="1" applyBorder="1" applyAlignment="1">
      <alignment vertical="center"/>
    </xf>
    <xf numFmtId="0" fontId="21" fillId="0" borderId="0" xfId="0" applyFont="1" applyFill="1" applyBorder="1" applyAlignment="1">
      <alignment vertical="center" wrapText="1"/>
    </xf>
    <xf numFmtId="0" fontId="4" fillId="10" borderId="2" xfId="0" applyFont="1" applyFill="1" applyBorder="1" applyAlignment="1">
      <alignment horizontal="center" vertical="center" wrapText="1"/>
    </xf>
    <xf numFmtId="0" fontId="28" fillId="10" borderId="2"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30" fillId="8"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50" xfId="0" applyFont="1" applyFill="1" applyBorder="1" applyAlignment="1">
      <alignment vertical="center" wrapText="1"/>
    </xf>
    <xf numFmtId="0" fontId="30" fillId="5" borderId="51" xfId="0" applyFont="1" applyFill="1" applyBorder="1" applyAlignment="1">
      <alignment horizontal="center" vertical="center" wrapText="1"/>
    </xf>
    <xf numFmtId="0" fontId="28" fillId="10" borderId="51"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0" fillId="14" borderId="36" xfId="0" applyFont="1" applyFill="1" applyBorder="1" applyAlignment="1">
      <alignment horizontal="center" vertical="center" wrapText="1"/>
    </xf>
    <xf numFmtId="0" fontId="25" fillId="9" borderId="44" xfId="0" applyFont="1" applyFill="1" applyBorder="1" applyAlignment="1" applyProtection="1">
      <alignment horizontal="center" vertical="center"/>
      <protection locked="0"/>
    </xf>
    <xf numFmtId="0" fontId="35" fillId="16" borderId="2" xfId="0" applyFont="1" applyFill="1" applyBorder="1" applyAlignment="1" applyProtection="1">
      <alignment horizontal="center" vertical="center"/>
      <protection locked="0"/>
    </xf>
    <xf numFmtId="0" fontId="15" fillId="9" borderId="44" xfId="0" applyFont="1" applyFill="1" applyBorder="1" applyAlignment="1" applyProtection="1">
      <alignment horizontal="center" vertical="center" wrapText="1"/>
    </xf>
    <xf numFmtId="0" fontId="14" fillId="2" borderId="2" xfId="0" applyFont="1" applyFill="1" applyBorder="1" applyAlignment="1" applyProtection="1">
      <alignment vertical="center" wrapText="1"/>
      <protection locked="0"/>
    </xf>
    <xf numFmtId="0" fontId="12" fillId="0" borderId="0" xfId="0" applyFont="1" applyBorder="1" applyAlignment="1">
      <alignment vertical="center" wrapText="1"/>
    </xf>
    <xf numFmtId="0" fontId="19" fillId="2" borderId="14"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40" fillId="16" borderId="2" xfId="0" applyFont="1" applyFill="1" applyBorder="1" applyAlignment="1" applyProtection="1">
      <alignment horizontal="center" vertical="center" wrapText="1"/>
    </xf>
    <xf numFmtId="0" fontId="15" fillId="9" borderId="2" xfId="0" applyNumberFormat="1" applyFont="1" applyFill="1" applyBorder="1" applyAlignment="1" applyProtection="1">
      <alignment vertical="center"/>
    </xf>
    <xf numFmtId="0" fontId="15" fillId="9" borderId="27" xfId="0" applyFont="1" applyFill="1" applyBorder="1" applyAlignment="1" applyProtection="1">
      <alignment horizontal="left" vertical="center" wrapText="1"/>
    </xf>
    <xf numFmtId="0" fontId="21" fillId="2" borderId="13"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20" fillId="0" borderId="2" xfId="0" applyFont="1" applyFill="1" applyBorder="1" applyAlignment="1" applyProtection="1">
      <alignment horizontal="right" vertical="center" wrapText="1"/>
    </xf>
    <xf numFmtId="0" fontId="21" fillId="0" borderId="2" xfId="0" applyFont="1" applyFill="1" applyBorder="1" applyAlignment="1" applyProtection="1">
      <alignment horizontal="center" vertical="center" wrapText="1"/>
    </xf>
    <xf numFmtId="14" fontId="21" fillId="0" borderId="2" xfId="0" quotePrefix="1" applyNumberFormat="1" applyFont="1" applyFill="1" applyBorder="1" applyAlignment="1" applyProtection="1">
      <alignment horizontal="center" vertical="center" wrapText="1"/>
    </xf>
    <xf numFmtId="0" fontId="20" fillId="0" borderId="11" xfId="0" applyFont="1" applyFill="1" applyBorder="1" applyAlignment="1" applyProtection="1">
      <alignment horizontal="right" vertical="center" wrapText="1"/>
    </xf>
    <xf numFmtId="0" fontId="21" fillId="0" borderId="11" xfId="0" applyFont="1" applyFill="1" applyBorder="1" applyAlignment="1" applyProtection="1">
      <alignment horizontal="center" vertical="center" wrapText="1"/>
    </xf>
    <xf numFmtId="0" fontId="20" fillId="0" borderId="19" xfId="0" applyFont="1" applyFill="1" applyBorder="1" applyAlignment="1" applyProtection="1">
      <alignment horizontal="right" vertical="top" wrapText="1"/>
    </xf>
    <xf numFmtId="0" fontId="2" fillId="2" borderId="21" xfId="0" applyFont="1" applyFill="1" applyBorder="1" applyAlignment="1">
      <alignment vertical="center" wrapText="1"/>
    </xf>
    <xf numFmtId="0" fontId="2" fillId="2" borderId="44" xfId="0" applyFont="1" applyFill="1" applyBorder="1" applyAlignment="1">
      <alignment vertical="center" wrapText="1"/>
    </xf>
    <xf numFmtId="0" fontId="3" fillId="2" borderId="0" xfId="0" applyFont="1" applyFill="1" applyBorder="1" applyAlignment="1">
      <alignment horizontal="center" vertical="center" wrapText="1"/>
    </xf>
    <xf numFmtId="0" fontId="22"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3" fillId="2" borderId="3" xfId="0" applyFont="1" applyFill="1" applyBorder="1" applyAlignment="1" applyProtection="1">
      <alignment horizontal="center" vertical="center"/>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4" fillId="2" borderId="6" xfId="0" applyFont="1" applyFill="1" applyBorder="1" applyAlignment="1" applyProtection="1">
      <alignment vertical="center" wrapText="1"/>
    </xf>
    <xf numFmtId="0" fontId="16" fillId="2" borderId="38" xfId="0" applyFont="1" applyFill="1" applyBorder="1" applyAlignment="1" applyProtection="1">
      <alignment vertical="center" wrapText="1"/>
    </xf>
    <xf numFmtId="0" fontId="16" fillId="2" borderId="40" xfId="0" applyFont="1" applyFill="1" applyBorder="1" applyAlignment="1" applyProtection="1">
      <alignment vertical="center" wrapText="1"/>
    </xf>
    <xf numFmtId="0" fontId="3" fillId="2" borderId="2" xfId="0" applyFont="1" applyFill="1" applyBorder="1" applyAlignment="1">
      <alignment horizontal="center" vertical="center" wrapText="1"/>
    </xf>
    <xf numFmtId="0" fontId="44" fillId="0" borderId="20" xfId="0" applyFont="1" applyFill="1" applyBorder="1" applyAlignment="1" applyProtection="1">
      <alignment horizontal="center" vertical="top" wrapText="1"/>
    </xf>
    <xf numFmtId="0" fontId="44" fillId="0" borderId="13" xfId="0" applyFont="1" applyFill="1" applyBorder="1" applyAlignment="1" applyProtection="1">
      <alignment horizontal="center" vertical="top" wrapText="1"/>
    </xf>
    <xf numFmtId="14" fontId="44" fillId="0" borderId="13" xfId="0" quotePrefix="1" applyNumberFormat="1" applyFont="1" applyFill="1" applyBorder="1" applyAlignment="1" applyProtection="1">
      <alignment horizontal="center" vertical="top" wrapText="1"/>
    </xf>
    <xf numFmtId="14" fontId="21" fillId="2" borderId="2" xfId="0"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5" fillId="9" borderId="23" xfId="0" applyFont="1" applyFill="1" applyBorder="1" applyAlignment="1" applyProtection="1">
      <alignment horizontal="center" vertical="center" wrapText="1"/>
    </xf>
    <xf numFmtId="0" fontId="15" fillId="9" borderId="31"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top" wrapText="1"/>
    </xf>
    <xf numFmtId="0" fontId="14" fillId="2" borderId="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top" wrapText="1"/>
    </xf>
    <xf numFmtId="14" fontId="21" fillId="0" borderId="13" xfId="0" quotePrefix="1" applyNumberFormat="1" applyFont="1" applyFill="1" applyBorder="1" applyAlignment="1" applyProtection="1">
      <alignment horizontal="center" vertical="top" wrapText="1"/>
    </xf>
    <xf numFmtId="0" fontId="14" fillId="2"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0" fillId="0" borderId="14" xfId="0" applyFont="1" applyFill="1" applyBorder="1" applyAlignment="1" applyProtection="1">
      <alignment horizontal="right" vertical="top" wrapText="1"/>
    </xf>
    <xf numFmtId="0" fontId="21" fillId="0" borderId="37" xfId="0" applyFont="1" applyFill="1" applyBorder="1" applyAlignment="1" applyProtection="1">
      <alignment horizontal="center" vertical="top" wrapText="1"/>
    </xf>
    <xf numFmtId="0" fontId="34" fillId="2" borderId="1" xfId="0" applyFont="1" applyFill="1" applyBorder="1" applyAlignment="1" applyProtection="1">
      <alignment vertical="center"/>
    </xf>
    <xf numFmtId="0" fontId="34" fillId="9" borderId="1" xfId="0" applyFont="1" applyFill="1" applyBorder="1" applyAlignment="1" applyProtection="1">
      <alignment vertical="center"/>
    </xf>
    <xf numFmtId="0" fontId="34" fillId="9" borderId="1"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14" fillId="2" borderId="2" xfId="0" applyFont="1" applyFill="1" applyBorder="1" applyAlignment="1" applyProtection="1">
      <alignment horizontal="center" vertical="top" wrapText="1"/>
    </xf>
    <xf numFmtId="0" fontId="14" fillId="0" borderId="2" xfId="0" applyFont="1" applyFill="1" applyBorder="1" applyAlignment="1" applyProtection="1">
      <alignment horizontal="center" vertical="center" wrapText="1"/>
    </xf>
    <xf numFmtId="0" fontId="12" fillId="17" borderId="21" xfId="0" applyFont="1" applyFill="1" applyBorder="1" applyAlignment="1" applyProtection="1">
      <alignment horizontal="center" vertical="center" wrapText="1"/>
      <protection locked="0"/>
    </xf>
    <xf numFmtId="0" fontId="12" fillId="17" borderId="14"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xf>
    <xf numFmtId="0" fontId="12" fillId="10" borderId="2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4" fontId="20" fillId="15" borderId="52" xfId="0" applyNumberFormat="1" applyFont="1" applyFill="1" applyBorder="1" applyAlignment="1" applyProtection="1">
      <alignment vertical="center" wrapText="1"/>
      <protection locked="0"/>
    </xf>
    <xf numFmtId="0" fontId="15"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vertical="center" wrapText="1"/>
      <protection locked="0"/>
    </xf>
    <xf numFmtId="0" fontId="15"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vertical="center" wrapText="1"/>
      <protection locked="0"/>
    </xf>
    <xf numFmtId="0" fontId="16" fillId="2" borderId="14" xfId="0" applyFont="1" applyFill="1" applyBorder="1" applyAlignment="1" applyProtection="1">
      <alignment horizontal="center" vertical="center" wrapText="1"/>
      <protection locked="0"/>
    </xf>
    <xf numFmtId="0" fontId="16" fillId="2" borderId="11" xfId="0" applyFont="1" applyFill="1" applyBorder="1" applyAlignment="1" applyProtection="1">
      <alignment vertical="center" wrapText="1"/>
      <protection locked="0"/>
    </xf>
    <xf numFmtId="0" fontId="16" fillId="2" borderId="11" xfId="0" applyFont="1" applyFill="1" applyBorder="1" applyAlignment="1" applyProtection="1">
      <alignment vertical="center" wrapText="1"/>
      <protection hidden="1"/>
    </xf>
    <xf numFmtId="0" fontId="16" fillId="2" borderId="14" xfId="0" applyFont="1" applyFill="1" applyBorder="1" applyAlignment="1" applyProtection="1">
      <alignment vertical="center" wrapText="1"/>
      <protection hidden="1"/>
    </xf>
    <xf numFmtId="0" fontId="12" fillId="2" borderId="33"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2" fillId="2" borderId="33"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37" xfId="0"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xf>
    <xf numFmtId="0" fontId="16" fillId="2" borderId="33" xfId="0" applyFont="1" applyFill="1" applyBorder="1" applyAlignment="1" applyProtection="1">
      <alignment horizontal="center" vertical="center" wrapText="1"/>
    </xf>
    <xf numFmtId="0" fontId="14" fillId="2" borderId="1" xfId="0" applyFont="1" applyFill="1" applyBorder="1" applyAlignment="1" applyProtection="1">
      <alignment horizontal="center" vertical="top" wrapText="1"/>
    </xf>
    <xf numFmtId="0" fontId="14" fillId="0" borderId="1"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protection locked="0"/>
    </xf>
    <xf numFmtId="0" fontId="12" fillId="17" borderId="10" xfId="0" applyFont="1" applyFill="1" applyBorder="1" applyAlignment="1" applyProtection="1">
      <alignment horizontal="center" vertical="center" wrapText="1"/>
      <protection locked="0"/>
    </xf>
    <xf numFmtId="0" fontId="12" fillId="17" borderId="18"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xf>
    <xf numFmtId="0" fontId="14" fillId="2" borderId="14" xfId="0" applyFont="1" applyFill="1" applyBorder="1" applyAlignment="1" applyProtection="1">
      <alignment horizontal="center" vertical="top" wrapText="1"/>
    </xf>
    <xf numFmtId="0" fontId="14" fillId="0" borderId="14" xfId="0" applyFont="1" applyFill="1" applyBorder="1" applyAlignment="1" applyProtection="1">
      <alignment horizontal="center" vertical="center" wrapText="1"/>
    </xf>
    <xf numFmtId="0" fontId="12" fillId="10" borderId="39" xfId="0" applyFont="1" applyFill="1" applyBorder="1" applyAlignment="1" applyProtection="1">
      <alignment horizontal="center" vertical="center" wrapText="1"/>
    </xf>
    <xf numFmtId="0" fontId="12" fillId="10" borderId="39" xfId="0" applyFont="1" applyFill="1" applyBorder="1" applyAlignment="1" applyProtection="1">
      <alignment horizontal="center" vertical="center" wrapText="1"/>
      <protection locked="0"/>
    </xf>
    <xf numFmtId="0" fontId="12" fillId="17" borderId="39"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hidden="1"/>
    </xf>
    <xf numFmtId="0" fontId="16" fillId="2" borderId="10" xfId="0"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1" fillId="2" borderId="21" xfId="0"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12" fillId="2" borderId="2" xfId="0" applyNumberFormat="1"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6" fillId="2" borderId="23" xfId="0" applyFont="1" applyFill="1" applyBorder="1" applyAlignment="1" applyProtection="1">
      <alignment vertical="center" wrapText="1"/>
    </xf>
    <xf numFmtId="0" fontId="3" fillId="2" borderId="14" xfId="0" applyFont="1" applyFill="1" applyBorder="1" applyAlignment="1">
      <alignment horizontal="center" vertical="center" wrapText="1"/>
    </xf>
    <xf numFmtId="0" fontId="12" fillId="17" borderId="1"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18"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9" fontId="16" fillId="0" borderId="33" xfId="0" applyNumberFormat="1"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9" fontId="15" fillId="0" borderId="1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9" borderId="21" xfId="0" applyFont="1" applyFill="1" applyBorder="1" applyAlignment="1" applyProtection="1">
      <alignment horizontal="center" vertical="center" wrapText="1"/>
    </xf>
    <xf numFmtId="0" fontId="15" fillId="9" borderId="38"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9" fillId="9" borderId="21" xfId="0" applyFont="1" applyFill="1" applyBorder="1" applyAlignment="1" applyProtection="1">
      <alignment horizontal="center" vertical="center" wrapText="1"/>
    </xf>
    <xf numFmtId="0" fontId="19" fillId="9" borderId="44" xfId="0" applyFont="1" applyFill="1" applyBorder="1" applyAlignment="1" applyProtection="1">
      <alignment horizontal="center" vertical="center" wrapText="1"/>
    </xf>
    <xf numFmtId="0" fontId="19" fillId="9" borderId="38"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protection hidden="1"/>
    </xf>
    <xf numFmtId="0" fontId="20" fillId="9" borderId="21" xfId="0" applyFont="1" applyFill="1" applyBorder="1" applyAlignment="1" applyProtection="1">
      <alignment horizontal="center" vertical="center" wrapText="1"/>
    </xf>
    <xf numFmtId="0" fontId="20" fillId="9" borderId="44" xfId="0" applyFont="1" applyFill="1" applyBorder="1" applyAlignment="1" applyProtection="1">
      <alignment horizontal="center" vertical="center" wrapText="1"/>
    </xf>
    <xf numFmtId="0" fontId="20" fillId="9" borderId="52" xfId="0" applyFont="1" applyFill="1" applyBorder="1" applyAlignment="1" applyProtection="1">
      <alignment horizontal="center" vertical="center" wrapText="1"/>
    </xf>
    <xf numFmtId="10" fontId="15" fillId="0" borderId="11" xfId="0" applyNumberFormat="1" applyFont="1" applyFill="1" applyBorder="1" applyAlignment="1" applyProtection="1">
      <alignment horizontal="center" vertical="center" wrapText="1"/>
      <protection locked="0"/>
    </xf>
    <xf numFmtId="0" fontId="34" fillId="9" borderId="53" xfId="0" applyFont="1" applyFill="1" applyBorder="1" applyAlignment="1" applyProtection="1">
      <alignment horizontal="center" vertical="center"/>
    </xf>
    <xf numFmtId="0" fontId="34" fillId="9" borderId="44" xfId="0" applyFont="1" applyFill="1" applyBorder="1" applyAlignment="1" applyProtection="1">
      <alignment horizontal="center" vertical="center"/>
    </xf>
    <xf numFmtId="0" fontId="34" fillId="9" borderId="38" xfId="0" applyFont="1" applyFill="1" applyBorder="1" applyAlignment="1" applyProtection="1">
      <alignment horizontal="center" vertical="center"/>
    </xf>
    <xf numFmtId="0" fontId="14" fillId="2" borderId="11"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3" fillId="9" borderId="28" xfId="0" applyFont="1" applyFill="1" applyBorder="1" applyAlignment="1" applyProtection="1">
      <alignment horizontal="left" vertical="center" wrapText="1"/>
    </xf>
    <xf numFmtId="0" fontId="13" fillId="9" borderId="0" xfId="0" applyFont="1" applyFill="1" applyBorder="1" applyAlignment="1" applyProtection="1">
      <alignment horizontal="left" vertical="center" wrapText="1"/>
    </xf>
    <xf numFmtId="0" fontId="19" fillId="2" borderId="41" xfId="0" applyFont="1" applyFill="1" applyBorder="1" applyAlignment="1" applyProtection="1">
      <alignment horizontal="center" vertical="center" wrapText="1"/>
      <protection locked="0"/>
    </xf>
    <xf numFmtId="0" fontId="19" fillId="2" borderId="42" xfId="0" applyFont="1" applyFill="1" applyBorder="1" applyAlignment="1" applyProtection="1">
      <alignment horizontal="center" vertical="center" wrapText="1"/>
      <protection locked="0"/>
    </xf>
    <xf numFmtId="0" fontId="47" fillId="2"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5"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protection locked="0"/>
    </xf>
    <xf numFmtId="0" fontId="19" fillId="2" borderId="5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15" fillId="0" borderId="18"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protection hidden="1"/>
    </xf>
    <xf numFmtId="0" fontId="16" fillId="2" borderId="18"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22" fillId="11" borderId="44" xfId="0" applyFont="1" applyFill="1" applyBorder="1" applyAlignment="1" applyProtection="1">
      <alignment horizontal="center" vertical="center" wrapText="1"/>
    </xf>
    <xf numFmtId="0" fontId="22" fillId="11" borderId="52"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9" fontId="15" fillId="0" borderId="11" xfId="0" applyNumberFormat="1" applyFont="1" applyFill="1" applyBorder="1" applyAlignment="1" applyProtection="1">
      <alignment horizontal="center" vertical="center" wrapText="1"/>
    </xf>
    <xf numFmtId="0" fontId="33" fillId="16" borderId="21" xfId="0" applyFont="1" applyFill="1" applyBorder="1" applyAlignment="1" applyProtection="1">
      <alignment horizontal="center" vertical="center"/>
      <protection locked="0"/>
    </xf>
    <xf numFmtId="0" fontId="33" fillId="16" borderId="44"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9" fontId="16" fillId="0" borderId="1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44"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5" fillId="9" borderId="26" xfId="0" applyFont="1" applyFill="1" applyBorder="1" applyAlignment="1" applyProtection="1">
      <alignment horizontal="center" vertical="center" wrapText="1"/>
    </xf>
    <xf numFmtId="0" fontId="15" fillId="9" borderId="0" xfId="0" applyFont="1" applyFill="1" applyBorder="1" applyAlignment="1" applyProtection="1">
      <alignment horizontal="center" vertical="center" wrapText="1"/>
    </xf>
    <xf numFmtId="0" fontId="15" fillId="9" borderId="29" xfId="0" applyFont="1" applyFill="1" applyBorder="1" applyAlignment="1" applyProtection="1">
      <alignment horizontal="center" vertical="center" wrapText="1"/>
    </xf>
    <xf numFmtId="0" fontId="15" fillId="9" borderId="10" xfId="0" applyFont="1" applyFill="1" applyBorder="1" applyAlignment="1" applyProtection="1">
      <alignment horizontal="center" vertical="center" wrapText="1"/>
    </xf>
    <xf numFmtId="0" fontId="15" fillId="9" borderId="27" xfId="0" applyFont="1" applyFill="1" applyBorder="1" applyAlignment="1" applyProtection="1">
      <alignment horizontal="center" vertical="center" wrapText="1"/>
    </xf>
    <xf numFmtId="0" fontId="15" fillId="9" borderId="23"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45"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5" fillId="2" borderId="15" xfId="0" applyFont="1" applyFill="1" applyBorder="1" applyAlignment="1" applyProtection="1">
      <alignment horizontal="center" vertical="center" wrapText="1"/>
      <protection locked="0"/>
    </xf>
    <xf numFmtId="0" fontId="15" fillId="9" borderId="54" xfId="0" applyFont="1" applyFill="1" applyBorder="1" applyAlignment="1" applyProtection="1">
      <alignment horizontal="center" vertical="center" wrapText="1"/>
    </xf>
    <xf numFmtId="0" fontId="15" fillId="9" borderId="46"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5" fillId="9" borderId="31" xfId="0" applyFont="1" applyFill="1" applyBorder="1" applyAlignment="1" applyProtection="1">
      <alignment horizontal="center" vertical="center" wrapText="1"/>
    </xf>
    <xf numFmtId="0" fontId="15" fillId="9" borderId="17" xfId="0" applyFont="1" applyFill="1" applyBorder="1" applyAlignment="1" applyProtection="1">
      <alignment horizontal="center" vertical="center" wrapText="1"/>
    </xf>
    <xf numFmtId="0" fontId="15" fillId="9" borderId="32" xfId="0" applyFont="1" applyFill="1" applyBorder="1" applyAlignment="1" applyProtection="1">
      <alignment horizontal="center" vertical="center" wrapText="1"/>
    </xf>
    <xf numFmtId="0" fontId="39" fillId="9" borderId="2" xfId="0" applyFont="1" applyFill="1" applyBorder="1" applyAlignment="1" applyProtection="1">
      <alignment horizontal="right" vertical="center"/>
    </xf>
    <xf numFmtId="0" fontId="40" fillId="16" borderId="2" xfId="0" applyFont="1" applyFill="1" applyBorder="1" applyAlignment="1" applyProtection="1">
      <alignment horizontal="center" vertical="center" wrapText="1"/>
    </xf>
    <xf numFmtId="0" fontId="39" fillId="9" borderId="2" xfId="0" applyFont="1" applyFill="1" applyBorder="1" applyAlignment="1" applyProtection="1">
      <alignment horizontal="center" vertical="center" wrapText="1"/>
    </xf>
    <xf numFmtId="0" fontId="17" fillId="16" borderId="21" xfId="0" applyFont="1" applyFill="1" applyBorder="1" applyAlignment="1" applyProtection="1">
      <alignment horizontal="center" vertical="center" wrapText="1"/>
    </xf>
    <xf numFmtId="0" fontId="17" fillId="16" borderId="44" xfId="0" applyFont="1" applyFill="1" applyBorder="1" applyAlignment="1" applyProtection="1">
      <alignment horizontal="center" vertical="center" wrapText="1"/>
    </xf>
    <xf numFmtId="0" fontId="17" fillId="16" borderId="38" xfId="0"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wrapText="1"/>
    </xf>
    <xf numFmtId="0" fontId="5" fillId="16" borderId="21"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14" fillId="2" borderId="39" xfId="0" applyFont="1" applyFill="1" applyBorder="1" applyAlignment="1" applyProtection="1">
      <alignment horizontal="center" vertical="center" wrapText="1"/>
      <protection locked="0"/>
    </xf>
    <xf numFmtId="0" fontId="14" fillId="2" borderId="45"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6" fillId="2" borderId="14" xfId="0" applyFont="1" applyFill="1" applyBorder="1" applyAlignment="1">
      <alignment horizontal="center" vertical="center" wrapText="1"/>
    </xf>
    <xf numFmtId="0" fontId="15" fillId="2" borderId="55"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4" fillId="2" borderId="48"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14" fontId="14" fillId="2" borderId="33" xfId="0" applyNumberFormat="1"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17" borderId="1" xfId="1" applyNumberFormat="1" applyFont="1" applyFill="1" applyBorder="1" applyAlignment="1" applyProtection="1">
      <alignment horizontal="center" vertical="center" wrapText="1"/>
      <protection locked="0"/>
    </xf>
    <xf numFmtId="0" fontId="14" fillId="17" borderId="2" xfId="1" applyNumberFormat="1" applyFont="1" applyFill="1" applyBorder="1" applyAlignment="1" applyProtection="1">
      <alignment horizontal="center" vertical="center" wrapText="1"/>
      <protection locked="0"/>
    </xf>
    <xf numFmtId="0" fontId="14" fillId="17" borderId="1" xfId="0" applyFont="1" applyFill="1" applyBorder="1" applyAlignment="1" applyProtection="1">
      <alignment horizontal="center" vertical="center" wrapText="1"/>
      <protection locked="0"/>
    </xf>
    <xf numFmtId="0" fontId="14" fillId="17" borderId="2"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19" fillId="2" borderId="46"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2" fillId="17" borderId="2" xfId="0" applyFont="1" applyFill="1" applyBorder="1" applyAlignment="1" applyProtection="1">
      <alignment horizontal="center" vertical="center" wrapText="1"/>
      <protection locked="0"/>
    </xf>
    <xf numFmtId="14" fontId="14" fillId="2" borderId="11" xfId="0" applyNumberFormat="1" applyFont="1" applyFill="1" applyBorder="1" applyAlignment="1" applyProtection="1">
      <alignment horizontal="center" vertical="center" wrapText="1"/>
    </xf>
    <xf numFmtId="9" fontId="14" fillId="17" borderId="1" xfId="1" applyNumberFormat="1" applyFont="1" applyFill="1" applyBorder="1" applyAlignment="1" applyProtection="1">
      <alignment horizontal="center" vertical="center" wrapText="1"/>
      <protection locked="0"/>
    </xf>
    <xf numFmtId="0" fontId="19" fillId="2" borderId="37" xfId="0" applyFont="1" applyFill="1" applyBorder="1" applyAlignment="1" applyProtection="1">
      <alignment horizontal="center" vertical="center" wrapText="1"/>
      <protection locked="0"/>
    </xf>
    <xf numFmtId="0" fontId="12" fillId="17" borderId="14"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9" fillId="2" borderId="56"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xf>
    <xf numFmtId="0" fontId="12" fillId="17" borderId="21" xfId="0" applyFont="1" applyFill="1" applyBorder="1" applyAlignment="1" applyProtection="1">
      <alignment horizontal="center" vertical="center" wrapText="1"/>
      <protection locked="0"/>
    </xf>
    <xf numFmtId="0" fontId="12" fillId="17" borderId="38" xfId="0" applyFont="1" applyFill="1" applyBorder="1" applyAlignment="1" applyProtection="1">
      <alignment horizontal="center" vertical="center" wrapText="1"/>
      <protection locked="0"/>
    </xf>
    <xf numFmtId="10" fontId="14" fillId="17" borderId="1" xfId="1" applyNumberFormat="1"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35" fillId="16" borderId="1" xfId="0" applyFont="1" applyFill="1" applyBorder="1" applyAlignment="1" applyProtection="1">
      <alignment horizontal="center" vertical="center" wrapText="1"/>
    </xf>
    <xf numFmtId="0" fontId="46" fillId="9" borderId="1" xfId="0" applyFont="1" applyFill="1" applyBorder="1" applyAlignment="1">
      <alignment horizontal="center" vertical="center" wrapText="1"/>
    </xf>
    <xf numFmtId="0" fontId="35" fillId="16" borderId="1" xfId="0" applyNumberFormat="1" applyFont="1" applyFill="1" applyBorder="1" applyAlignment="1" applyProtection="1">
      <alignment horizontal="center" vertical="center" wrapText="1"/>
      <protection locked="0"/>
    </xf>
    <xf numFmtId="14" fontId="34" fillId="6" borderId="21" xfId="0" applyNumberFormat="1" applyFont="1" applyFill="1" applyBorder="1" applyAlignment="1" applyProtection="1">
      <alignment horizontal="center" vertical="center" wrapText="1"/>
      <protection locked="0"/>
    </xf>
    <xf numFmtId="0" fontId="34" fillId="6" borderId="38" xfId="0" applyFont="1" applyFill="1" applyBorder="1" applyAlignment="1" applyProtection="1">
      <alignment horizontal="center" vertical="center" wrapText="1"/>
      <protection locked="0"/>
    </xf>
    <xf numFmtId="0" fontId="15" fillId="9" borderId="55" xfId="0" applyFont="1" applyFill="1" applyBorder="1" applyAlignment="1" applyProtection="1">
      <alignment horizontal="center" vertical="center" wrapText="1"/>
    </xf>
    <xf numFmtId="0" fontId="16" fillId="9" borderId="2" xfId="0" applyFont="1" applyFill="1" applyBorder="1" applyProtection="1"/>
    <xf numFmtId="0" fontId="15" fillId="9" borderId="13" xfId="0" applyFont="1" applyFill="1" applyBorder="1" applyAlignment="1" applyProtection="1">
      <alignment horizontal="center" vertical="center" wrapText="1"/>
    </xf>
    <xf numFmtId="0" fontId="34" fillId="9" borderId="2" xfId="0" applyFont="1" applyFill="1" applyBorder="1" applyAlignment="1" applyProtection="1">
      <alignment horizontal="left" vertical="center" wrapText="1"/>
    </xf>
    <xf numFmtId="0" fontId="35" fillId="16" borderId="21" xfId="0" applyFont="1" applyFill="1" applyBorder="1" applyAlignment="1" applyProtection="1">
      <alignment horizontal="center" vertical="center" wrapText="1"/>
    </xf>
    <xf numFmtId="0" fontId="35" fillId="16" borderId="44" xfId="0" applyFont="1" applyFill="1" applyBorder="1" applyAlignment="1" applyProtection="1">
      <alignment horizontal="center" vertical="center" wrapText="1"/>
    </xf>
    <xf numFmtId="0" fontId="35" fillId="16" borderId="38"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17" borderId="14" xfId="0" applyFont="1" applyFill="1" applyBorder="1" applyAlignment="1" applyProtection="1">
      <alignment horizontal="center" vertical="center" wrapText="1"/>
      <protection locked="0"/>
    </xf>
    <xf numFmtId="0" fontId="12" fillId="17" borderId="18" xfId="0" applyFont="1" applyFill="1" applyBorder="1" applyAlignment="1" applyProtection="1">
      <alignment horizontal="center" vertical="center" wrapText="1"/>
      <protection locked="0"/>
    </xf>
    <xf numFmtId="0" fontId="14" fillId="17" borderId="14" xfId="1"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6" fillId="0" borderId="0" xfId="0" applyFont="1" applyAlignment="1">
      <alignment horizontal="center"/>
    </xf>
    <xf numFmtId="0" fontId="19"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4" xfId="0" applyFont="1" applyBorder="1" applyAlignment="1">
      <alignment horizontal="center" vertical="top" wrapText="1"/>
    </xf>
    <xf numFmtId="0" fontId="19" fillId="0" borderId="2"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9" xfId="0" applyFont="1" applyBorder="1" applyAlignment="1">
      <alignment horizontal="center" vertical="top" wrapText="1"/>
    </xf>
    <xf numFmtId="0" fontId="16" fillId="0" borderId="0" xfId="0" applyFont="1" applyBorder="1" applyAlignment="1">
      <alignment horizontal="center"/>
    </xf>
    <xf numFmtId="0" fontId="16"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6" fillId="0" borderId="4" xfId="0" applyFont="1" applyBorder="1" applyAlignment="1">
      <alignment horizontal="center"/>
    </xf>
    <xf numFmtId="0" fontId="12" fillId="0" borderId="4" xfId="0" applyFont="1" applyBorder="1" applyAlignment="1">
      <alignment horizontal="center" vertical="top" wrapText="1"/>
    </xf>
    <xf numFmtId="0" fontId="16" fillId="0" borderId="12" xfId="0" applyFont="1" applyBorder="1" applyAlignment="1">
      <alignment horizontal="center"/>
    </xf>
    <xf numFmtId="0" fontId="12" fillId="0" borderId="2"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0" xfId="0" applyFont="1" applyBorder="1" applyAlignment="1">
      <alignment horizontal="center" vertical="top" wrapText="1"/>
    </xf>
    <xf numFmtId="0" fontId="16" fillId="0" borderId="9" xfId="0" applyFont="1" applyBorder="1" applyAlignment="1">
      <alignment horizontal="center"/>
    </xf>
    <xf numFmtId="0" fontId="16" fillId="0" borderId="26" xfId="0" applyFont="1" applyBorder="1" applyAlignment="1">
      <alignment horizontal="center"/>
    </xf>
    <xf numFmtId="0" fontId="16" fillId="0" borderId="34" xfId="0" applyFont="1" applyBorder="1" applyAlignment="1">
      <alignment horizontal="center"/>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0" xfId="0" applyFont="1" applyBorder="1" applyAlignment="1">
      <alignment horizontal="center" vertical="top" wrapText="1"/>
    </xf>
    <xf numFmtId="0" fontId="12" fillId="0" borderId="0" xfId="0" applyFont="1" applyBorder="1" applyAlignment="1">
      <alignment horizontal="center" vertical="top" wrapText="1"/>
    </xf>
    <xf numFmtId="0" fontId="24" fillId="0" borderId="26"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center" vertical="center"/>
    </xf>
    <xf numFmtId="0" fontId="19" fillId="0" borderId="4" xfId="0" applyFont="1" applyBorder="1" applyAlignment="1">
      <alignment horizontal="center" vertical="top" wrapText="1"/>
    </xf>
    <xf numFmtId="0" fontId="16"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2" fillId="0" borderId="3" xfId="0" applyFont="1" applyBorder="1" applyAlignment="1">
      <alignment horizontal="left" vertical="center"/>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2" fillId="0" borderId="0" xfId="0" quotePrefix="1" applyFont="1" applyBorder="1" applyAlignment="1">
      <alignment horizontal="left"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8" fillId="0" borderId="22" xfId="0" applyFont="1" applyBorder="1" applyAlignment="1">
      <alignment horizontal="center"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2" fillId="0" borderId="2" xfId="0" applyFont="1" applyBorder="1" applyAlignment="1">
      <alignment horizontal="center" vertical="center"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6" fillId="0" borderId="5" xfId="0" applyFont="1" applyFill="1" applyBorder="1" applyAlignment="1">
      <alignment horizontal="center"/>
    </xf>
    <xf numFmtId="0" fontId="4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28" fillId="10" borderId="24"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28" fillId="10" borderId="36"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26" fillId="10" borderId="48" xfId="0" applyFont="1" applyFill="1" applyBorder="1" applyAlignment="1">
      <alignment horizontal="center" vertical="center" wrapText="1"/>
    </xf>
    <xf numFmtId="0" fontId="26" fillId="10" borderId="49" xfId="0" applyFont="1" applyFill="1" applyBorder="1" applyAlignment="1">
      <alignment horizontal="center" vertical="center" wrapText="1"/>
    </xf>
    <xf numFmtId="0" fontId="27" fillId="10" borderId="50" xfId="0" applyFont="1" applyFill="1" applyBorder="1" applyAlignment="1">
      <alignment horizontal="left" vertical="center" wrapText="1"/>
    </xf>
    <xf numFmtId="0" fontId="27" fillId="10" borderId="35" xfId="0" applyFont="1" applyFill="1" applyBorder="1" applyAlignment="1">
      <alignment horizontal="left" vertical="center" wrapText="1"/>
    </xf>
    <xf numFmtId="0" fontId="27" fillId="10" borderId="24" xfId="0" applyFont="1" applyFill="1" applyBorder="1" applyAlignment="1">
      <alignment horizontal="center" vertical="center" wrapText="1"/>
    </xf>
    <xf numFmtId="0" fontId="27" fillId="10" borderId="5" xfId="0" applyFont="1" applyFill="1" applyBorder="1" applyAlignment="1">
      <alignment horizontal="center" vertical="center" wrapText="1"/>
    </xf>
    <xf numFmtId="0" fontId="27" fillId="10" borderId="50"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31" fillId="10" borderId="8" xfId="0" applyFont="1" applyFill="1" applyBorder="1" applyAlignment="1">
      <alignment horizontal="left" vertical="center" wrapText="1"/>
    </xf>
    <xf numFmtId="0" fontId="31" fillId="10" borderId="6" xfId="0" applyFont="1" applyFill="1" applyBorder="1" applyAlignment="1">
      <alignment horizontal="left" vertical="center" wrapText="1"/>
    </xf>
    <xf numFmtId="0" fontId="27" fillId="10" borderId="19"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31" fillId="10" borderId="6" xfId="0" applyFont="1" applyFill="1" applyBorder="1" applyAlignment="1">
      <alignment horizontal="right" vertical="center" wrapText="1"/>
    </xf>
  </cellXfs>
  <cellStyles count="2">
    <cellStyle name="Normal" xfId="0" builtinId="0"/>
    <cellStyle name="Porcentaje" xfId="1" builtinId="5"/>
  </cellStyles>
  <dxfs count="166">
    <dxf>
      <fill>
        <patternFill patternType="darkTrellis"/>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s>
  <tableStyles count="0" defaultTableStyle="TableStyleMedium9" defaultPivotStyle="PivotStyleLight16"/>
  <colors>
    <mruColors>
      <color rgb="FFF3FFF4"/>
      <color rgb="FFE8FEE9"/>
      <color rgb="FFFEE8E8"/>
      <color rgb="FFFBF3F3"/>
      <color rgb="FFFFFFCC"/>
      <color rgb="FFFF5050"/>
      <color rgb="FFFF0066"/>
      <color rgb="FFFFD685"/>
      <color rgb="FFFFCC66"/>
      <color rgb="FFFFD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21</xdr:row>
      <xdr:rowOff>34925</xdr:rowOff>
    </xdr:from>
    <xdr:to>
      <xdr:col>19</xdr:col>
      <xdr:colOff>0</xdr:colOff>
      <xdr:row>23</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31054301" y="14098307"/>
          <a:ext cx="0" cy="3887134"/>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14</xdr:col>
      <xdr:colOff>1185956</xdr:colOff>
      <xdr:row>74</xdr:row>
      <xdr:rowOff>76621</xdr:rowOff>
    </xdr:from>
    <xdr:to>
      <xdr:col>15</xdr:col>
      <xdr:colOff>844644</xdr:colOff>
      <xdr:row>78</xdr:row>
      <xdr:rowOff>1400</xdr:rowOff>
    </xdr:to>
    <xdr:sp macro="" textlink="">
      <xdr:nvSpPr>
        <xdr:cNvPr id="5" name="4 Rectángulo redondeado">
          <a:hlinkClick xmlns:r="http://schemas.openxmlformats.org/officeDocument/2006/relationships" r:id="rId2"/>
        </xdr:cNvPr>
        <xdr:cNvSpPr/>
      </xdr:nvSpPr>
      <xdr:spPr>
        <a:xfrm>
          <a:off x="23915221" y="68824709"/>
          <a:ext cx="1582364" cy="5971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15</xdr:col>
      <xdr:colOff>1102492</xdr:colOff>
      <xdr:row>74</xdr:row>
      <xdr:rowOff>76623</xdr:rowOff>
    </xdr:from>
    <xdr:to>
      <xdr:col>16</xdr:col>
      <xdr:colOff>1169846</xdr:colOff>
      <xdr:row>77</xdr:row>
      <xdr:rowOff>157583</xdr:rowOff>
    </xdr:to>
    <xdr:sp macro="" textlink="">
      <xdr:nvSpPr>
        <xdr:cNvPr id="6" name="5 Rectángulo redondeado">
          <a:hlinkClick xmlns:r="http://schemas.openxmlformats.org/officeDocument/2006/relationships" r:id="rId3"/>
        </xdr:cNvPr>
        <xdr:cNvSpPr/>
      </xdr:nvSpPr>
      <xdr:spPr>
        <a:xfrm>
          <a:off x="25755433" y="68824711"/>
          <a:ext cx="1580148" cy="5852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13</xdr:col>
      <xdr:colOff>885532</xdr:colOff>
      <xdr:row>75</xdr:row>
      <xdr:rowOff>24480</xdr:rowOff>
    </xdr:from>
    <xdr:to>
      <xdr:col>14</xdr:col>
      <xdr:colOff>973978</xdr:colOff>
      <xdr:row>78</xdr:row>
      <xdr:rowOff>94782</xdr:rowOff>
    </xdr:to>
    <xdr:sp macro="" textlink="">
      <xdr:nvSpPr>
        <xdr:cNvPr id="7" name="6 Rectángulo redondeado">
          <a:hlinkClick xmlns:r="http://schemas.openxmlformats.org/officeDocument/2006/relationships" r:id="rId4"/>
        </xdr:cNvPr>
        <xdr:cNvSpPr/>
      </xdr:nvSpPr>
      <xdr:spPr>
        <a:xfrm>
          <a:off x="22158032" y="68940656"/>
          <a:ext cx="1545211" cy="57456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14</xdr:col>
      <xdr:colOff>1912937</xdr:colOff>
      <xdr:row>80</xdr:row>
      <xdr:rowOff>95297</xdr:rowOff>
    </xdr:from>
    <xdr:to>
      <xdr:col>16</xdr:col>
      <xdr:colOff>1483293</xdr:colOff>
      <xdr:row>85</xdr:row>
      <xdr:rowOff>8170</xdr:rowOff>
    </xdr:to>
    <xdr:sp macro="" textlink="">
      <xdr:nvSpPr>
        <xdr:cNvPr id="9" name="8 Rectángulo redondeado">
          <a:hlinkClick xmlns:r="http://schemas.openxmlformats.org/officeDocument/2006/relationships" r:id="rId5"/>
        </xdr:cNvPr>
        <xdr:cNvSpPr/>
      </xdr:nvSpPr>
      <xdr:spPr>
        <a:xfrm>
          <a:off x="24642202" y="69851915"/>
          <a:ext cx="3006826" cy="75331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17</xdr:col>
      <xdr:colOff>56963</xdr:colOff>
      <xdr:row>73</xdr:row>
      <xdr:rowOff>156883</xdr:rowOff>
    </xdr:from>
    <xdr:to>
      <xdr:col>17</xdr:col>
      <xdr:colOff>1381855</xdr:colOff>
      <xdr:row>77</xdr:row>
      <xdr:rowOff>115608</xdr:rowOff>
    </xdr:to>
    <xdr:sp macro="" textlink="">
      <xdr:nvSpPr>
        <xdr:cNvPr id="8" name="5 Rectángulo redondeado">
          <a:hlinkClick xmlns:r="http://schemas.openxmlformats.org/officeDocument/2006/relationships" r:id="rId7"/>
        </xdr:cNvPr>
        <xdr:cNvSpPr/>
      </xdr:nvSpPr>
      <xdr:spPr>
        <a:xfrm>
          <a:off x="27735492" y="68736883"/>
          <a:ext cx="1324892" cy="63107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341130</xdr:colOff>
      <xdr:row>29</xdr:row>
      <xdr:rowOff>3692</xdr:rowOff>
    </xdr:from>
    <xdr:to>
      <xdr:col>18</xdr:col>
      <xdr:colOff>1040566</xdr:colOff>
      <xdr:row>32</xdr:row>
      <xdr:rowOff>96800</xdr:rowOff>
    </xdr:to>
    <xdr:sp macro="" textlink="">
      <xdr:nvSpPr>
        <xdr:cNvPr id="2" name="5 Rectángulo redondeado">
          <a:hlinkClick xmlns:r="http://schemas.openxmlformats.org/officeDocument/2006/relationships" r:id="rId1"/>
        </xdr:cNvPr>
        <xdr:cNvSpPr/>
      </xdr:nvSpPr>
      <xdr:spPr>
        <a:xfrm>
          <a:off x="24275461" y="31558023"/>
          <a:ext cx="1319669" cy="59151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18</xdr:col>
      <xdr:colOff>1230275</xdr:colOff>
      <xdr:row>29</xdr:row>
      <xdr:rowOff>30569</xdr:rowOff>
    </xdr:from>
    <xdr:to>
      <xdr:col>19</xdr:col>
      <xdr:colOff>1350913</xdr:colOff>
      <xdr:row>32</xdr:row>
      <xdr:rowOff>111266</xdr:rowOff>
    </xdr:to>
    <xdr:sp macro="" textlink="">
      <xdr:nvSpPr>
        <xdr:cNvPr id="3" name="6 Rectángulo redondeado">
          <a:hlinkClick xmlns:r="http://schemas.openxmlformats.org/officeDocument/2006/relationships" r:id="rId2"/>
        </xdr:cNvPr>
        <xdr:cNvSpPr/>
      </xdr:nvSpPr>
      <xdr:spPr>
        <a:xfrm>
          <a:off x="25784839" y="31584900"/>
          <a:ext cx="1372179" cy="57909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16</xdr:col>
      <xdr:colOff>1145658</xdr:colOff>
      <xdr:row>28</xdr:row>
      <xdr:rowOff>144425</xdr:rowOff>
    </xdr:from>
    <xdr:to>
      <xdr:col>17</xdr:col>
      <xdr:colOff>89394</xdr:colOff>
      <xdr:row>32</xdr:row>
      <xdr:rowOff>71400</xdr:rowOff>
    </xdr:to>
    <xdr:sp macro="" textlink="">
      <xdr:nvSpPr>
        <xdr:cNvPr id="4" name="8 Rectángulo redondeado">
          <a:hlinkClick xmlns:r="http://schemas.openxmlformats.org/officeDocument/2006/relationships" r:id="rId3"/>
        </xdr:cNvPr>
        <xdr:cNvSpPr/>
      </xdr:nvSpPr>
      <xdr:spPr>
        <a:xfrm>
          <a:off x="22698739" y="31532623"/>
          <a:ext cx="1324986" cy="59151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19</xdr:col>
      <xdr:colOff>689344</xdr:colOff>
      <xdr:row>34</xdr:row>
      <xdr:rowOff>52277</xdr:rowOff>
    </xdr:from>
    <xdr:to>
      <xdr:col>21</xdr:col>
      <xdr:colOff>687350</xdr:colOff>
      <xdr:row>39</xdr:row>
      <xdr:rowOff>61801</xdr:rowOff>
    </xdr:to>
    <xdr:sp macro="" textlink="">
      <xdr:nvSpPr>
        <xdr:cNvPr id="5" name="7 Rectángulo redondeado">
          <a:hlinkClick xmlns:r="http://schemas.openxmlformats.org/officeDocument/2006/relationships" r:id="rId4"/>
        </xdr:cNvPr>
        <xdr:cNvSpPr/>
      </xdr:nvSpPr>
      <xdr:spPr>
        <a:xfrm>
          <a:off x="26495449" y="32437277"/>
          <a:ext cx="2910884" cy="84019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841744</xdr:colOff>
      <xdr:row>3</xdr:row>
      <xdr:rowOff>210436</xdr:rowOff>
    </xdr:to>
    <xdr:pic>
      <xdr:nvPicPr>
        <xdr:cNvPr id="6"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136634" cy="941424"/>
        </a:xfrm>
        <a:prstGeom prst="rect">
          <a:avLst/>
        </a:prstGeom>
        <a:noFill/>
        <a:ln>
          <a:noFill/>
        </a:ln>
      </xdr:spPr>
    </xdr:pic>
    <xdr:clientData/>
  </xdr:twoCellAnchor>
  <xdr:twoCellAnchor>
    <xdr:from>
      <xdr:col>20</xdr:col>
      <xdr:colOff>302640</xdr:colOff>
      <xdr:row>29</xdr:row>
      <xdr:rowOff>67284</xdr:rowOff>
    </xdr:from>
    <xdr:to>
      <xdr:col>30</xdr:col>
      <xdr:colOff>73390</xdr:colOff>
      <xdr:row>32</xdr:row>
      <xdr:rowOff>160945</xdr:rowOff>
    </xdr:to>
    <xdr:sp macro="" textlink="">
      <xdr:nvSpPr>
        <xdr:cNvPr id="7" name="5 Rectángulo redondeado">
          <a:hlinkClick xmlns:r="http://schemas.openxmlformats.org/officeDocument/2006/relationships" r:id="rId6"/>
        </xdr:cNvPr>
        <xdr:cNvSpPr/>
      </xdr:nvSpPr>
      <xdr:spPr>
        <a:xfrm>
          <a:off x="27459966" y="31621615"/>
          <a:ext cx="10735575" cy="59206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ocuments/SGC-FOR-011-04,05,06%20V1%20Mapa%20de%20Riesgos%20Procesos%20-pRUE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TIPO DE MAPA</v>
          </cell>
          <cell r="B5">
            <v>0</v>
          </cell>
          <cell r="C5">
            <v>0</v>
          </cell>
          <cell r="D5">
            <v>0</v>
          </cell>
          <cell r="E5">
            <v>0</v>
          </cell>
          <cell r="F5">
            <v>0</v>
          </cell>
          <cell r="G5" t="str">
            <v>PROCESOS</v>
          </cell>
          <cell r="H5" t="str">
            <v>PROCESO /OBJETIVO PDI</v>
          </cell>
          <cell r="V5">
            <v>0</v>
          </cell>
        </row>
        <row r="6">
          <cell r="A6" t="str">
            <v>OBJETIVO (PROCESO) / ALCANCE OBJETIVO PDI</v>
          </cell>
          <cell r="B6">
            <v>0</v>
          </cell>
          <cell r="C6">
            <v>0</v>
          </cell>
          <cell r="D6">
            <v>0</v>
          </cell>
          <cell r="E6">
            <v>0</v>
          </cell>
          <cell r="F6">
            <v>0</v>
          </cell>
          <cell r="G6">
            <v>0</v>
          </cell>
          <cell r="H6" t="str">
            <v>Promover la calidad educativa de la Institución, mediante la administración de los programas de formación que ofrece la universidad en sus diferentes niveles, con el fin de permitir al egresado desempeñarse con idoneidad, ética y compromiso social.</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1048490"/>
  <sheetViews>
    <sheetView topLeftCell="I10" zoomScale="98" zoomScaleNormal="98" zoomScaleSheetLayoutView="130" workbookViewId="0">
      <selection activeCell="S14" sqref="S14"/>
    </sheetView>
  </sheetViews>
  <sheetFormatPr baseColWidth="10" defaultColWidth="11.42578125" defaultRowHeight="12.75" x14ac:dyDescent="0.2"/>
  <cols>
    <col min="1" max="1" width="6" style="3" customWidth="1"/>
    <col min="2" max="2" width="27.140625" style="3" customWidth="1"/>
    <col min="3" max="3" width="16.28515625" style="3" customWidth="1"/>
    <col min="4" max="4" width="15.7109375" style="3" customWidth="1"/>
    <col min="5" max="5" width="28.5703125" style="3" customWidth="1"/>
    <col min="6" max="6" width="17.85546875" style="4" customWidth="1"/>
    <col min="7" max="7" width="29.5703125" style="4" customWidth="1"/>
    <col min="8" max="8" width="33.5703125" style="4" customWidth="1"/>
    <col min="9" max="9" width="30.42578125" style="4" customWidth="1"/>
    <col min="10" max="10" width="18.7109375" style="4" customWidth="1"/>
    <col min="11" max="11" width="9.28515625" style="4" hidden="1" customWidth="1"/>
    <col min="12" max="12" width="18.85546875" style="4" customWidth="1"/>
    <col min="13" max="13" width="15.28515625" style="4" hidden="1" customWidth="1"/>
    <col min="14" max="14" width="14.7109375" style="4" customWidth="1"/>
    <col min="15" max="15" width="21.5703125" style="4" customWidth="1"/>
    <col min="16" max="16" width="7" style="4" hidden="1" customWidth="1"/>
    <col min="17" max="17" width="15.28515625" style="4" hidden="1" customWidth="1"/>
    <col min="18" max="18" width="25" style="4" customWidth="1"/>
    <col min="19" max="19" width="15.7109375" style="4" customWidth="1"/>
    <col min="20" max="20" width="9.140625" style="4" customWidth="1"/>
    <col min="21" max="21" width="16" style="4" customWidth="1"/>
    <col min="22" max="23" width="25.5703125" style="4" customWidth="1"/>
    <col min="24" max="24" width="16.42578125" style="4" customWidth="1"/>
    <col min="25" max="25" width="18" style="77" customWidth="1"/>
    <col min="26" max="26" width="22.140625" style="77" customWidth="1"/>
    <col min="27" max="27" width="18" style="77" customWidth="1"/>
    <col min="28" max="28" width="22.140625" style="77" customWidth="1"/>
    <col min="29" max="29" width="17" style="77" customWidth="1"/>
    <col min="30" max="33" width="11.42578125" style="77"/>
    <col min="34" max="16384" width="11.42578125" style="3"/>
  </cols>
  <sheetData>
    <row r="1" spans="1:33" s="1" customFormat="1" ht="18.75" customHeight="1" x14ac:dyDescent="0.2">
      <c r="A1" s="154"/>
      <c r="B1" s="155"/>
      <c r="C1" s="155"/>
      <c r="D1" s="155"/>
      <c r="E1" s="155"/>
      <c r="F1" s="155"/>
      <c r="G1" s="155"/>
      <c r="H1" s="142"/>
      <c r="I1" s="142"/>
      <c r="J1" s="142"/>
      <c r="K1" s="142"/>
      <c r="L1" s="142"/>
      <c r="M1" s="142"/>
      <c r="N1" s="142"/>
      <c r="O1" s="142"/>
      <c r="P1" s="142"/>
      <c r="Q1" s="142"/>
      <c r="R1" s="142"/>
      <c r="S1" s="142"/>
      <c r="T1" s="142"/>
      <c r="U1" s="142"/>
      <c r="V1" s="318"/>
      <c r="W1" s="156"/>
      <c r="X1" s="156"/>
      <c r="Y1" s="157"/>
      <c r="Z1" s="158"/>
      <c r="AA1" s="148" t="s">
        <v>9</v>
      </c>
      <c r="AB1" s="163" t="s">
        <v>415</v>
      </c>
      <c r="AD1" s="70"/>
      <c r="AE1" s="70"/>
      <c r="AF1" s="70"/>
      <c r="AG1" s="70"/>
    </row>
    <row r="2" spans="1:33" s="1" customFormat="1" ht="18.75" customHeight="1" x14ac:dyDescent="0.2">
      <c r="A2" s="159"/>
      <c r="B2" s="32"/>
      <c r="C2" s="32"/>
      <c r="D2" s="32"/>
      <c r="E2" s="32"/>
      <c r="F2" s="32"/>
      <c r="G2" s="32"/>
      <c r="H2" s="320" t="s">
        <v>59</v>
      </c>
      <c r="I2" s="320"/>
      <c r="J2" s="320"/>
      <c r="K2" s="320"/>
      <c r="L2" s="320"/>
      <c r="M2" s="320"/>
      <c r="N2" s="320"/>
      <c r="O2" s="320"/>
      <c r="P2" s="320"/>
      <c r="Q2" s="320"/>
      <c r="R2" s="320"/>
      <c r="S2" s="320"/>
      <c r="T2" s="320"/>
      <c r="U2" s="320"/>
      <c r="V2" s="319"/>
      <c r="W2" s="139"/>
      <c r="X2" s="139"/>
      <c r="Y2" s="68"/>
      <c r="Z2" s="69"/>
      <c r="AA2" s="31" t="s">
        <v>10</v>
      </c>
      <c r="AB2" s="164">
        <v>1</v>
      </c>
      <c r="AD2" s="70"/>
      <c r="AE2" s="70"/>
      <c r="AF2" s="70"/>
      <c r="AG2" s="70"/>
    </row>
    <row r="3" spans="1:33" s="1" customFormat="1" ht="18.75" customHeight="1" x14ac:dyDescent="0.2">
      <c r="A3" s="159"/>
      <c r="B3" s="32"/>
      <c r="C3" s="32"/>
      <c r="D3" s="32"/>
      <c r="E3" s="32"/>
      <c r="F3" s="32"/>
      <c r="G3" s="32"/>
      <c r="H3" s="320" t="s">
        <v>412</v>
      </c>
      <c r="I3" s="320"/>
      <c r="J3" s="320"/>
      <c r="K3" s="320"/>
      <c r="L3" s="320"/>
      <c r="M3" s="320"/>
      <c r="N3" s="320"/>
      <c r="O3" s="320"/>
      <c r="P3" s="320"/>
      <c r="Q3" s="320"/>
      <c r="R3" s="320"/>
      <c r="S3" s="320"/>
      <c r="T3" s="320"/>
      <c r="U3" s="320"/>
      <c r="V3" s="319"/>
      <c r="W3" s="139"/>
      <c r="X3" s="139"/>
      <c r="Y3" s="68"/>
      <c r="Z3" s="69"/>
      <c r="AA3" s="31" t="s">
        <v>11</v>
      </c>
      <c r="AB3" s="165" t="s">
        <v>416</v>
      </c>
      <c r="AD3" s="70"/>
      <c r="AE3" s="70"/>
      <c r="AF3" s="70"/>
      <c r="AG3" s="70"/>
    </row>
    <row r="4" spans="1:33" s="1" customFormat="1" ht="19.5" customHeight="1" x14ac:dyDescent="0.2">
      <c r="A4" s="159"/>
      <c r="B4" s="32"/>
      <c r="C4" s="32"/>
      <c r="D4" s="32"/>
      <c r="E4" s="32"/>
      <c r="F4" s="32"/>
      <c r="G4" s="32"/>
      <c r="H4" s="320"/>
      <c r="I4" s="320"/>
      <c r="J4" s="320"/>
      <c r="K4" s="320"/>
      <c r="L4" s="320"/>
      <c r="M4" s="320"/>
      <c r="N4" s="320"/>
      <c r="O4" s="320"/>
      <c r="P4" s="320"/>
      <c r="Q4" s="320"/>
      <c r="R4" s="320"/>
      <c r="S4" s="320"/>
      <c r="T4" s="320"/>
      <c r="U4" s="320"/>
      <c r="V4" s="319"/>
      <c r="W4" s="139"/>
      <c r="X4" s="139"/>
      <c r="Y4" s="68"/>
      <c r="Z4" s="69"/>
      <c r="AA4" s="31" t="s">
        <v>56</v>
      </c>
      <c r="AB4" s="164" t="s">
        <v>81</v>
      </c>
      <c r="AD4" s="70"/>
      <c r="AE4" s="70"/>
      <c r="AF4" s="70"/>
      <c r="AG4" s="70"/>
    </row>
    <row r="5" spans="1:33" s="1" customFormat="1" ht="50.25" customHeight="1" x14ac:dyDescent="0.2">
      <c r="A5" s="294" t="s">
        <v>186</v>
      </c>
      <c r="B5" s="295"/>
      <c r="C5" s="295"/>
      <c r="D5" s="295"/>
      <c r="E5" s="295"/>
      <c r="F5" s="296"/>
      <c r="G5" s="128" t="s">
        <v>180</v>
      </c>
      <c r="H5" s="127" t="s">
        <v>401</v>
      </c>
      <c r="I5" s="332" t="s">
        <v>200</v>
      </c>
      <c r="J5" s="333"/>
      <c r="K5" s="333"/>
      <c r="L5" s="333"/>
      <c r="M5" s="333"/>
      <c r="N5" s="333"/>
      <c r="O5" s="333"/>
      <c r="P5" s="333"/>
      <c r="Q5" s="333"/>
      <c r="R5" s="333"/>
      <c r="S5" s="281" t="s">
        <v>414</v>
      </c>
      <c r="T5" s="285"/>
      <c r="U5" s="282"/>
      <c r="V5" s="149"/>
      <c r="W5" s="150"/>
      <c r="X5" s="150"/>
      <c r="Y5" s="150"/>
      <c r="Z5" s="150"/>
      <c r="AA5" s="78" t="s">
        <v>51</v>
      </c>
      <c r="AB5" s="198">
        <v>43522</v>
      </c>
      <c r="AD5" s="70"/>
      <c r="AE5" s="70"/>
      <c r="AF5" s="70"/>
      <c r="AG5" s="70"/>
    </row>
    <row r="6" spans="1:33" s="1" customFormat="1" ht="66" customHeight="1" x14ac:dyDescent="0.2">
      <c r="A6" s="304" t="s">
        <v>274</v>
      </c>
      <c r="B6" s="305"/>
      <c r="C6" s="305"/>
      <c r="D6" s="305"/>
      <c r="E6" s="305"/>
      <c r="F6" s="305"/>
      <c r="G6" s="305"/>
      <c r="H6" s="326" t="str">
        <f>IF(I5=F1048457,G1048457,IF(I5=F1048458,G1048458,IF(I5=F1048459,G1048459,IF(I5=F1048460,G1048460,IF(I5=F1048461,G1048461,IF(I5=F1048462,G1048462,IF(I5=F1048463,G1048463,IF(I5=F1048464,G1048464,IF(I5=F1048465,G1048465,IF(I5=F1048466,G1048466,IF(I5=F1048469,G1048469,IF(I5=F1048470,G1048470,IF(I5=F1048471,G1048471,IF(I5=F1048472,G1048472,IF(I5=F1048473,G1048473,IF(I5=F1048474,G1048474,IF(I5=I5=F1048475,G1048475," ")))))))))))))))))</f>
        <v>Orientar el desarrollo de la Universidad mediante el direccionamiento estratégico y visión compartida de la comunidad universitaria, a fin de lograr los objetivos misionales.</v>
      </c>
      <c r="I6" s="326"/>
      <c r="J6" s="326"/>
      <c r="K6" s="326"/>
      <c r="L6" s="326"/>
      <c r="M6" s="326"/>
      <c r="N6" s="326"/>
      <c r="O6" s="326"/>
      <c r="P6" s="326"/>
      <c r="Q6" s="326"/>
      <c r="R6" s="326"/>
      <c r="S6" s="326"/>
      <c r="T6" s="326"/>
      <c r="U6" s="326"/>
      <c r="V6" s="326"/>
      <c r="W6" s="326"/>
      <c r="X6" s="326"/>
      <c r="Y6" s="326"/>
      <c r="Z6" s="326"/>
      <c r="AA6" s="326"/>
      <c r="AB6" s="327"/>
      <c r="AC6" s="152"/>
      <c r="AD6" s="70"/>
      <c r="AE6" s="70"/>
      <c r="AF6" s="70"/>
      <c r="AG6" s="70"/>
    </row>
    <row r="7" spans="1:33" s="1" customFormat="1" ht="34.5" customHeight="1" x14ac:dyDescent="0.2">
      <c r="A7" s="313" t="s">
        <v>52</v>
      </c>
      <c r="B7" s="282" t="s">
        <v>70</v>
      </c>
      <c r="C7" s="282"/>
      <c r="D7" s="282"/>
      <c r="E7" s="282"/>
      <c r="F7" s="284"/>
      <c r="G7" s="284"/>
      <c r="H7" s="284"/>
      <c r="I7" s="284"/>
      <c r="J7" s="281" t="s">
        <v>71</v>
      </c>
      <c r="K7" s="285"/>
      <c r="L7" s="285"/>
      <c r="M7" s="285"/>
      <c r="N7" s="282"/>
      <c r="O7" s="281" t="s">
        <v>64</v>
      </c>
      <c r="P7" s="285"/>
      <c r="Q7" s="285"/>
      <c r="R7" s="285"/>
      <c r="S7" s="285"/>
      <c r="T7" s="285"/>
      <c r="U7" s="282"/>
      <c r="V7" s="283" t="s">
        <v>65</v>
      </c>
      <c r="W7" s="281" t="s">
        <v>30</v>
      </c>
      <c r="X7" s="282"/>
      <c r="Y7" s="290" t="s">
        <v>72</v>
      </c>
      <c r="Z7" s="291"/>
      <c r="AA7" s="291"/>
      <c r="AB7" s="292"/>
      <c r="AC7" s="153"/>
      <c r="AD7" s="70"/>
      <c r="AE7" s="70"/>
      <c r="AF7" s="70"/>
      <c r="AG7" s="70"/>
    </row>
    <row r="8" spans="1:33" s="2" customFormat="1" ht="44.25" customHeight="1" x14ac:dyDescent="0.2">
      <c r="A8" s="313"/>
      <c r="B8" s="141" t="s">
        <v>402</v>
      </c>
      <c r="C8" s="140" t="s">
        <v>408</v>
      </c>
      <c r="D8" s="140" t="s">
        <v>405</v>
      </c>
      <c r="E8" s="24" t="s">
        <v>28</v>
      </c>
      <c r="F8" s="140" t="s">
        <v>63</v>
      </c>
      <c r="G8" s="140" t="s">
        <v>4</v>
      </c>
      <c r="H8" s="140" t="s">
        <v>0</v>
      </c>
      <c r="I8" s="24" t="s">
        <v>29</v>
      </c>
      <c r="J8" s="24" t="s">
        <v>5</v>
      </c>
      <c r="K8" s="24"/>
      <c r="L8" s="24" t="s">
        <v>6</v>
      </c>
      <c r="M8" s="24"/>
      <c r="N8" s="24" t="s">
        <v>50</v>
      </c>
      <c r="O8" s="286" t="s">
        <v>7</v>
      </c>
      <c r="P8" s="287"/>
      <c r="Q8" s="288"/>
      <c r="R8" s="25" t="s">
        <v>80</v>
      </c>
      <c r="S8" s="25" t="s">
        <v>15</v>
      </c>
      <c r="T8" s="25" t="s">
        <v>16</v>
      </c>
      <c r="U8" s="26" t="s">
        <v>61</v>
      </c>
      <c r="V8" s="284"/>
      <c r="W8" s="73" t="s">
        <v>418</v>
      </c>
      <c r="X8" s="140" t="s">
        <v>419</v>
      </c>
      <c r="Y8" s="71" t="s">
        <v>60</v>
      </c>
      <c r="Z8" s="71" t="s">
        <v>62</v>
      </c>
      <c r="AA8" s="72" t="s">
        <v>410</v>
      </c>
      <c r="AB8" s="73" t="s">
        <v>411</v>
      </c>
      <c r="AC8" s="151"/>
      <c r="AD8" s="74"/>
      <c r="AE8" s="74"/>
      <c r="AF8" s="74"/>
      <c r="AG8" s="74"/>
    </row>
    <row r="9" spans="1:33" s="2" customFormat="1" ht="90" customHeight="1" x14ac:dyDescent="0.2">
      <c r="A9" s="306">
        <v>1</v>
      </c>
      <c r="B9" s="328" t="s">
        <v>192</v>
      </c>
      <c r="C9" s="239" t="s">
        <v>406</v>
      </c>
      <c r="D9" s="239" t="s">
        <v>34</v>
      </c>
      <c r="E9" s="130" t="s">
        <v>451</v>
      </c>
      <c r="F9" s="297" t="s">
        <v>121</v>
      </c>
      <c r="G9" s="308" t="s">
        <v>452</v>
      </c>
      <c r="H9" s="301" t="s">
        <v>453</v>
      </c>
      <c r="I9" s="297" t="s">
        <v>454</v>
      </c>
      <c r="J9" s="257" t="s">
        <v>113</v>
      </c>
      <c r="K9" s="257">
        <f>IF(J9="ALTA",5,IF(J9="MEDIO ALTA",4,IF(J9="MEDIA",3,IF(J9="MEDIO BAJA",2,IF(J9="BAJA",1,0)))))</f>
        <v>3</v>
      </c>
      <c r="L9" s="257" t="s">
        <v>167</v>
      </c>
      <c r="M9" s="257">
        <f>IF(L9="ALTO", 5, IF(L9="MEDIO ALTO", 4, IF(L9="MEDIO", 3, IF(L9="MEDIO BAJO",2,1))))</f>
        <v>3</v>
      </c>
      <c r="N9" s="265">
        <f>K9*M9</f>
        <v>9</v>
      </c>
      <c r="O9" s="27" t="s">
        <v>421</v>
      </c>
      <c r="P9" s="53">
        <f>IF(O9="Documentados Aplicados y Efectivos",1,IF(O9="No existen",5,IF(O9="No aplicados",4,IF(O9="Aplicados - No Efectivos",3,IF(O9="Aplicados efectivos y No Documentados",2,0)))))</f>
        <v>1</v>
      </c>
      <c r="Q9" s="268">
        <f>ROUND(AVERAGEIF(P9:P11,"&gt;0"),0)</f>
        <v>1</v>
      </c>
      <c r="R9" s="28" t="s">
        <v>474</v>
      </c>
      <c r="S9" s="28" t="s">
        <v>475</v>
      </c>
      <c r="T9" s="28" t="s">
        <v>476</v>
      </c>
      <c r="U9" s="262">
        <f>IF(N9=0,0,ROUND((N9*Q9),0))</f>
        <v>9</v>
      </c>
      <c r="V9" s="260" t="str">
        <f>IF(U9&gt;=19,"GRAVE", IF(U9&lt;=3, "LEVE", "MODERADO"))</f>
        <v>MODERADO</v>
      </c>
      <c r="W9" s="275" t="s">
        <v>487</v>
      </c>
      <c r="X9" s="293">
        <v>0.98299999999999998</v>
      </c>
      <c r="Y9" s="75" t="s">
        <v>95</v>
      </c>
      <c r="Z9" s="76" t="s">
        <v>488</v>
      </c>
      <c r="AA9" s="166">
        <v>43830</v>
      </c>
      <c r="AB9" s="246" t="s">
        <v>489</v>
      </c>
      <c r="AC9" s="259"/>
      <c r="AD9" s="74"/>
      <c r="AE9" s="74"/>
      <c r="AF9" s="74"/>
      <c r="AG9" s="74"/>
    </row>
    <row r="10" spans="1:33" s="2" customFormat="1" ht="65.099999999999994" customHeight="1" x14ac:dyDescent="0.2">
      <c r="A10" s="307"/>
      <c r="B10" s="329"/>
      <c r="C10" s="239" t="s">
        <v>406</v>
      </c>
      <c r="D10" s="239" t="s">
        <v>34</v>
      </c>
      <c r="E10" s="130" t="s">
        <v>455</v>
      </c>
      <c r="F10" s="298"/>
      <c r="G10" s="302"/>
      <c r="H10" s="302"/>
      <c r="I10" s="298"/>
      <c r="J10" s="258"/>
      <c r="K10" s="258"/>
      <c r="L10" s="258"/>
      <c r="M10" s="258"/>
      <c r="N10" s="266"/>
      <c r="O10" s="27" t="s">
        <v>421</v>
      </c>
      <c r="P10" s="53">
        <f t="shared" ref="P10:P20" si="0">IF(O10="Documentados Aplicados y Efectivos",1,IF(O10="No existen",5,IF(O10="No aplicados",4,IF(O10="Aplicados - No Efectivos",3,IF(O10="Aplicados efectivos y No Documentados",2,0)))))</f>
        <v>1</v>
      </c>
      <c r="Q10" s="269"/>
      <c r="R10" s="28" t="s">
        <v>477</v>
      </c>
      <c r="S10" s="28" t="s">
        <v>475</v>
      </c>
      <c r="T10" s="28" t="s">
        <v>476</v>
      </c>
      <c r="U10" s="263"/>
      <c r="V10" s="261"/>
      <c r="W10" s="276"/>
      <c r="X10" s="276"/>
      <c r="Y10" s="75" t="s">
        <v>95</v>
      </c>
      <c r="Z10" s="76" t="s">
        <v>490</v>
      </c>
      <c r="AA10" s="166">
        <v>43830</v>
      </c>
      <c r="AB10" s="246" t="s">
        <v>491</v>
      </c>
      <c r="AC10" s="259"/>
      <c r="AD10" s="74"/>
      <c r="AE10" s="74"/>
      <c r="AF10" s="74"/>
      <c r="AG10" s="74"/>
    </row>
    <row r="11" spans="1:33" s="2" customFormat="1" ht="65.099999999999994" customHeight="1" x14ac:dyDescent="0.2">
      <c r="A11" s="307"/>
      <c r="B11" s="330"/>
      <c r="C11" s="239" t="s">
        <v>406</v>
      </c>
      <c r="D11" s="239" t="s">
        <v>34</v>
      </c>
      <c r="E11" s="130" t="s">
        <v>456</v>
      </c>
      <c r="F11" s="300"/>
      <c r="G11" s="303"/>
      <c r="H11" s="303"/>
      <c r="I11" s="300"/>
      <c r="J11" s="280"/>
      <c r="K11" s="280"/>
      <c r="L11" s="258"/>
      <c r="M11" s="280"/>
      <c r="N11" s="266"/>
      <c r="O11" s="27" t="s">
        <v>421</v>
      </c>
      <c r="P11" s="53">
        <f t="shared" si="0"/>
        <v>1</v>
      </c>
      <c r="Q11" s="289"/>
      <c r="R11" s="28" t="s">
        <v>478</v>
      </c>
      <c r="S11" s="28" t="s">
        <v>479</v>
      </c>
      <c r="T11" s="28" t="s">
        <v>476</v>
      </c>
      <c r="U11" s="263"/>
      <c r="V11" s="261"/>
      <c r="W11" s="277"/>
      <c r="X11" s="277"/>
      <c r="Y11" s="75" t="s">
        <v>95</v>
      </c>
      <c r="Z11" s="76" t="s">
        <v>492</v>
      </c>
      <c r="AA11" s="166">
        <v>43830</v>
      </c>
      <c r="AB11" s="246" t="s">
        <v>493</v>
      </c>
      <c r="AC11" s="259"/>
      <c r="AD11" s="74"/>
      <c r="AE11" s="74"/>
      <c r="AF11" s="74"/>
      <c r="AG11" s="74"/>
    </row>
    <row r="12" spans="1:33" s="2" customFormat="1" ht="111.75" customHeight="1" x14ac:dyDescent="0.2">
      <c r="A12" s="314">
        <v>2</v>
      </c>
      <c r="B12" s="328" t="s">
        <v>192</v>
      </c>
      <c r="C12" s="239" t="s">
        <v>406</v>
      </c>
      <c r="D12" s="239" t="s">
        <v>34</v>
      </c>
      <c r="E12" s="235" t="s">
        <v>457</v>
      </c>
      <c r="F12" s="297" t="s">
        <v>170</v>
      </c>
      <c r="G12" s="308" t="s">
        <v>458</v>
      </c>
      <c r="H12" s="301" t="s">
        <v>459</v>
      </c>
      <c r="I12" s="297" t="s">
        <v>460</v>
      </c>
      <c r="J12" s="257" t="s">
        <v>177</v>
      </c>
      <c r="K12" s="257">
        <f t="shared" ref="K12" si="1">IF(J12="ALTA",5,IF(J12="MEDIO ALTA",4,IF(J12="MEDIA",3,IF(J12="MEDIO BAJA",2,IF(J12="BAJA",1,0)))))</f>
        <v>4</v>
      </c>
      <c r="L12" s="257" t="s">
        <v>171</v>
      </c>
      <c r="M12" s="257">
        <f t="shared" ref="M12" si="2">IF(L12="ALTO", 5, IF(L12="MEDIO ALTO", 4, IF(L12="MEDIO", 3, IF(L12="MEDIO BAJO",2,1))))</f>
        <v>4</v>
      </c>
      <c r="N12" s="265">
        <f t="shared" ref="N12" si="3">K12*M12</f>
        <v>16</v>
      </c>
      <c r="O12" s="27" t="s">
        <v>421</v>
      </c>
      <c r="P12" s="53">
        <f t="shared" si="0"/>
        <v>1</v>
      </c>
      <c r="Q12" s="268">
        <f t="shared" ref="Q12" si="4">ROUND(AVERAGEIF(P12:P14,"&gt;0"),0)</f>
        <v>1</v>
      </c>
      <c r="R12" s="28" t="s">
        <v>509</v>
      </c>
      <c r="S12" s="28" t="s">
        <v>510</v>
      </c>
      <c r="T12" s="28" t="s">
        <v>476</v>
      </c>
      <c r="U12" s="262">
        <f>IF(N12=0,0,ROUND((N12*Q12),0))</f>
        <v>16</v>
      </c>
      <c r="V12" s="260" t="str">
        <f>IF(U12&gt;=19,"GRAVE", IF(U12&lt;=3, "LEVE", "MODERADO"))</f>
        <v>MODERADO</v>
      </c>
      <c r="W12" s="275" t="s">
        <v>494</v>
      </c>
      <c r="X12" s="278">
        <v>0</v>
      </c>
      <c r="Y12" s="75" t="s">
        <v>93</v>
      </c>
      <c r="Z12" s="76" t="s">
        <v>495</v>
      </c>
      <c r="AA12" s="166">
        <v>43830</v>
      </c>
      <c r="AB12" s="137"/>
      <c r="AC12" s="259"/>
      <c r="AD12" s="74"/>
      <c r="AE12" s="74"/>
      <c r="AF12" s="74"/>
      <c r="AG12" s="74"/>
    </row>
    <row r="13" spans="1:33" s="2" customFormat="1" ht="64.5" customHeight="1" x14ac:dyDescent="0.2">
      <c r="A13" s="314"/>
      <c r="B13" s="329"/>
      <c r="C13" s="239" t="s">
        <v>406</v>
      </c>
      <c r="D13" s="239" t="s">
        <v>34</v>
      </c>
      <c r="E13" s="235" t="s">
        <v>461</v>
      </c>
      <c r="F13" s="298"/>
      <c r="G13" s="302"/>
      <c r="H13" s="302"/>
      <c r="I13" s="298"/>
      <c r="J13" s="258"/>
      <c r="K13" s="258"/>
      <c r="L13" s="258"/>
      <c r="M13" s="258"/>
      <c r="N13" s="266"/>
      <c r="O13" s="27" t="s">
        <v>421</v>
      </c>
      <c r="P13" s="53">
        <f t="shared" si="0"/>
        <v>1</v>
      </c>
      <c r="Q13" s="269"/>
      <c r="R13" s="28" t="s">
        <v>480</v>
      </c>
      <c r="S13" s="28" t="s">
        <v>485</v>
      </c>
      <c r="T13" s="28" t="s">
        <v>476</v>
      </c>
      <c r="U13" s="263"/>
      <c r="V13" s="261"/>
      <c r="W13" s="276"/>
      <c r="X13" s="276"/>
      <c r="Y13" s="75"/>
      <c r="Z13" s="247"/>
      <c r="AA13" s="247"/>
      <c r="AB13" s="137"/>
      <c r="AC13" s="259"/>
      <c r="AD13" s="74"/>
      <c r="AE13" s="74"/>
      <c r="AF13" s="74"/>
      <c r="AG13" s="74"/>
    </row>
    <row r="14" spans="1:33" s="2" customFormat="1" ht="64.5" customHeight="1" x14ac:dyDescent="0.2">
      <c r="A14" s="314"/>
      <c r="B14" s="330"/>
      <c r="C14" s="239" t="s">
        <v>406</v>
      </c>
      <c r="D14" s="239" t="s">
        <v>34</v>
      </c>
      <c r="E14" s="235" t="s">
        <v>462</v>
      </c>
      <c r="F14" s="300"/>
      <c r="G14" s="303"/>
      <c r="H14" s="303"/>
      <c r="I14" s="300"/>
      <c r="J14" s="280"/>
      <c r="K14" s="280"/>
      <c r="L14" s="258"/>
      <c r="M14" s="280"/>
      <c r="N14" s="266"/>
      <c r="O14" s="27" t="s">
        <v>421</v>
      </c>
      <c r="P14" s="53">
        <f t="shared" si="0"/>
        <v>1</v>
      </c>
      <c r="Q14" s="289"/>
      <c r="R14" s="28" t="s">
        <v>481</v>
      </c>
      <c r="S14" s="28" t="s">
        <v>485</v>
      </c>
      <c r="T14" s="28" t="s">
        <v>476</v>
      </c>
      <c r="U14" s="263"/>
      <c r="V14" s="279"/>
      <c r="W14" s="277"/>
      <c r="X14" s="277"/>
      <c r="Y14" s="75"/>
      <c r="Z14" s="247"/>
      <c r="AA14" s="247"/>
      <c r="AB14" s="137"/>
      <c r="AC14" s="259"/>
      <c r="AD14" s="74"/>
      <c r="AE14" s="74"/>
      <c r="AF14" s="74"/>
      <c r="AG14" s="74"/>
    </row>
    <row r="15" spans="1:33" s="2" customFormat="1" ht="121.5" customHeight="1" x14ac:dyDescent="0.2">
      <c r="A15" s="314">
        <v>3</v>
      </c>
      <c r="B15" s="328" t="s">
        <v>192</v>
      </c>
      <c r="C15" s="239" t="s">
        <v>406</v>
      </c>
      <c r="D15" s="239" t="s">
        <v>34</v>
      </c>
      <c r="E15" s="235" t="s">
        <v>463</v>
      </c>
      <c r="F15" s="297" t="s">
        <v>117</v>
      </c>
      <c r="G15" s="309" t="s">
        <v>464</v>
      </c>
      <c r="H15" s="324" t="s">
        <v>465</v>
      </c>
      <c r="I15" s="324" t="s">
        <v>466</v>
      </c>
      <c r="J15" s="257" t="s">
        <v>178</v>
      </c>
      <c r="K15" s="257">
        <f t="shared" ref="K15" si="5">IF(J15="ALTA",5,IF(J15="MEDIO ALTA",4,IF(J15="MEDIA",3,IF(J15="MEDIO BAJA",2,IF(J15="BAJA",1,0)))))</f>
        <v>2</v>
      </c>
      <c r="L15" s="257" t="s">
        <v>166</v>
      </c>
      <c r="M15" s="257">
        <f t="shared" ref="M15" si="6">IF(L15="ALTO", 5, IF(L15="MEDIO ALTO", 4, IF(L15="MEDIO", 3, IF(L15="MEDIO BAJO",2,1))))</f>
        <v>5</v>
      </c>
      <c r="N15" s="265">
        <f t="shared" ref="N15" si="7">K15*M15</f>
        <v>10</v>
      </c>
      <c r="O15" s="27" t="s">
        <v>421</v>
      </c>
      <c r="P15" s="53">
        <f t="shared" si="0"/>
        <v>1</v>
      </c>
      <c r="Q15" s="268">
        <f t="shared" ref="Q15" si="8">ROUND(AVERAGEIF(P15:P17,"&gt;0"),0)</f>
        <v>1</v>
      </c>
      <c r="R15" s="28" t="s">
        <v>482</v>
      </c>
      <c r="S15" s="28" t="s">
        <v>479</v>
      </c>
      <c r="T15" s="28" t="s">
        <v>476</v>
      </c>
      <c r="U15" s="262">
        <f t="shared" ref="U15" si="9">IF(N15=0,0,ROUND((N15*Q15),0))</f>
        <v>10</v>
      </c>
      <c r="V15" s="260" t="str">
        <f t="shared" ref="V15" si="10">IF(U15&gt;=19,"GRAVE", IF(U15&lt;=3, "LEVE", "MODERADO"))</f>
        <v>MODERADO</v>
      </c>
      <c r="W15" s="275" t="s">
        <v>496</v>
      </c>
      <c r="X15" s="278">
        <v>1</v>
      </c>
      <c r="Y15" s="75" t="s">
        <v>93</v>
      </c>
      <c r="Z15" s="76" t="s">
        <v>497</v>
      </c>
      <c r="AA15" s="166">
        <v>43830</v>
      </c>
      <c r="AB15" s="137"/>
      <c r="AC15" s="259"/>
      <c r="AD15" s="74"/>
      <c r="AE15" s="74"/>
      <c r="AF15" s="74"/>
      <c r="AG15" s="74"/>
    </row>
    <row r="16" spans="1:33" s="2" customFormat="1" ht="72" customHeight="1" x14ac:dyDescent="0.2">
      <c r="A16" s="314"/>
      <c r="B16" s="329"/>
      <c r="C16" s="239" t="s">
        <v>406</v>
      </c>
      <c r="D16" s="239" t="s">
        <v>31</v>
      </c>
      <c r="E16" s="235" t="s">
        <v>467</v>
      </c>
      <c r="F16" s="298"/>
      <c r="G16" s="310"/>
      <c r="H16" s="324"/>
      <c r="I16" s="324"/>
      <c r="J16" s="258"/>
      <c r="K16" s="258"/>
      <c r="L16" s="258"/>
      <c r="M16" s="258"/>
      <c r="N16" s="266"/>
      <c r="O16" s="27" t="s">
        <v>421</v>
      </c>
      <c r="P16" s="53">
        <f t="shared" si="0"/>
        <v>1</v>
      </c>
      <c r="Q16" s="269"/>
      <c r="R16" s="28" t="s">
        <v>483</v>
      </c>
      <c r="S16" s="28" t="s">
        <v>479</v>
      </c>
      <c r="T16" s="28" t="s">
        <v>476</v>
      </c>
      <c r="U16" s="263"/>
      <c r="V16" s="261"/>
      <c r="W16" s="276"/>
      <c r="X16" s="276"/>
      <c r="Y16" s="75"/>
      <c r="Z16" s="247"/>
      <c r="AA16" s="248"/>
      <c r="AB16" s="137"/>
      <c r="AC16" s="259"/>
      <c r="AD16" s="74"/>
      <c r="AE16" s="74"/>
      <c r="AF16" s="74"/>
      <c r="AG16" s="74"/>
    </row>
    <row r="17" spans="1:33" s="2" customFormat="1" ht="65.25" customHeight="1" x14ac:dyDescent="0.2">
      <c r="A17" s="314"/>
      <c r="B17" s="330"/>
      <c r="C17" s="239"/>
      <c r="D17" s="239"/>
      <c r="E17" s="130"/>
      <c r="F17" s="300"/>
      <c r="G17" s="311"/>
      <c r="H17" s="324"/>
      <c r="I17" s="324"/>
      <c r="J17" s="280"/>
      <c r="K17" s="280"/>
      <c r="L17" s="258"/>
      <c r="M17" s="280"/>
      <c r="N17" s="266"/>
      <c r="O17" s="27"/>
      <c r="P17" s="53">
        <f t="shared" si="0"/>
        <v>0</v>
      </c>
      <c r="Q17" s="289"/>
      <c r="R17" s="28"/>
      <c r="S17" s="28"/>
      <c r="T17" s="28"/>
      <c r="U17" s="263"/>
      <c r="V17" s="261"/>
      <c r="W17" s="277"/>
      <c r="X17" s="277"/>
      <c r="Y17" s="75"/>
      <c r="Z17" s="247"/>
      <c r="AA17" s="247"/>
      <c r="AB17" s="137"/>
      <c r="AC17" s="259"/>
      <c r="AD17" s="74"/>
      <c r="AE17" s="74"/>
      <c r="AF17" s="74"/>
      <c r="AG17" s="74"/>
    </row>
    <row r="18" spans="1:33" s="2" customFormat="1" ht="98.25" customHeight="1" x14ac:dyDescent="0.2">
      <c r="A18" s="314">
        <v>4</v>
      </c>
      <c r="B18" s="328" t="s">
        <v>233</v>
      </c>
      <c r="C18" s="239" t="s">
        <v>406</v>
      </c>
      <c r="D18" s="239" t="s">
        <v>31</v>
      </c>
      <c r="E18" s="235" t="s">
        <v>468</v>
      </c>
      <c r="F18" s="297" t="s">
        <v>117</v>
      </c>
      <c r="G18" s="309" t="s">
        <v>469</v>
      </c>
      <c r="H18" s="324" t="s">
        <v>470</v>
      </c>
      <c r="I18" s="337" t="s">
        <v>471</v>
      </c>
      <c r="J18" s="257" t="s">
        <v>146</v>
      </c>
      <c r="K18" s="257">
        <f t="shared" ref="K18" si="11">IF(J18="ALTA",5,IF(J18="MEDIO ALTA",4,IF(J18="MEDIA",3,IF(J18="MEDIO BAJA",2,IF(J18="BAJA",1,0)))))</f>
        <v>1</v>
      </c>
      <c r="L18" s="257" t="s">
        <v>171</v>
      </c>
      <c r="M18" s="257">
        <f t="shared" ref="M18" si="12">IF(L18="ALTO", 5, IF(L18="MEDIO ALTO", 4, IF(L18="MEDIO", 3, IF(L18="MEDIO BAJO",2,1))))</f>
        <v>4</v>
      </c>
      <c r="N18" s="265">
        <f t="shared" ref="N18" si="13">K18*M18</f>
        <v>4</v>
      </c>
      <c r="O18" s="27" t="s">
        <v>421</v>
      </c>
      <c r="P18" s="53">
        <f t="shared" si="0"/>
        <v>1</v>
      </c>
      <c r="Q18" s="268">
        <f t="shared" ref="Q18" si="14">ROUND(AVERAGEIF(P18:P20,"&gt;0"),0)</f>
        <v>1</v>
      </c>
      <c r="R18" s="28" t="s">
        <v>484</v>
      </c>
      <c r="S18" s="28" t="s">
        <v>485</v>
      </c>
      <c r="T18" s="28" t="s">
        <v>486</v>
      </c>
      <c r="U18" s="262">
        <f t="shared" ref="U18" si="15">IF(N18=0,0,ROUND((N18*Q18),0))</f>
        <v>4</v>
      </c>
      <c r="V18" s="260" t="str">
        <f t="shared" ref="V18" si="16">IF(U18&gt;=19,"GRAVE", IF(U18&lt;=3, "LEVE", "MODERADO"))</f>
        <v>MODERADO</v>
      </c>
      <c r="W18" s="260" t="s">
        <v>498</v>
      </c>
      <c r="X18" s="331">
        <v>0</v>
      </c>
      <c r="Y18" s="75" t="s">
        <v>95</v>
      </c>
      <c r="Z18" s="236" t="s">
        <v>499</v>
      </c>
      <c r="AA18" s="249">
        <v>43799</v>
      </c>
      <c r="AB18" s="250" t="s">
        <v>500</v>
      </c>
      <c r="AC18" s="259"/>
      <c r="AD18" s="74"/>
      <c r="AE18" s="74"/>
      <c r="AF18" s="74"/>
      <c r="AG18" s="74"/>
    </row>
    <row r="19" spans="1:33" s="2" customFormat="1" ht="71.25" customHeight="1" x14ac:dyDescent="0.2">
      <c r="A19" s="314"/>
      <c r="B19" s="329"/>
      <c r="C19" s="239" t="s">
        <v>406</v>
      </c>
      <c r="D19" s="239" t="s">
        <v>31</v>
      </c>
      <c r="E19" s="235" t="s">
        <v>472</v>
      </c>
      <c r="F19" s="298"/>
      <c r="G19" s="310"/>
      <c r="H19" s="324"/>
      <c r="I19" s="337"/>
      <c r="J19" s="258"/>
      <c r="K19" s="258"/>
      <c r="L19" s="258"/>
      <c r="M19" s="258"/>
      <c r="N19" s="266"/>
      <c r="O19" s="27"/>
      <c r="P19" s="53">
        <f t="shared" si="0"/>
        <v>0</v>
      </c>
      <c r="Q19" s="269"/>
      <c r="R19" s="28"/>
      <c r="S19" s="28"/>
      <c r="T19" s="28"/>
      <c r="U19" s="263"/>
      <c r="V19" s="261"/>
      <c r="W19" s="261"/>
      <c r="X19" s="261"/>
      <c r="Y19" s="75"/>
      <c r="Z19" s="247"/>
      <c r="AA19" s="247"/>
      <c r="AB19" s="137"/>
      <c r="AC19" s="259"/>
      <c r="AD19" s="74"/>
      <c r="AE19" s="74"/>
      <c r="AF19" s="74"/>
      <c r="AG19" s="74"/>
    </row>
    <row r="20" spans="1:33" s="2" customFormat="1" ht="115.5" customHeight="1" thickBot="1" x14ac:dyDescent="0.25">
      <c r="A20" s="316"/>
      <c r="B20" s="336"/>
      <c r="C20" s="132" t="s">
        <v>406</v>
      </c>
      <c r="D20" s="132" t="s">
        <v>31</v>
      </c>
      <c r="E20" s="203" t="s">
        <v>473</v>
      </c>
      <c r="F20" s="299"/>
      <c r="G20" s="312"/>
      <c r="H20" s="325"/>
      <c r="I20" s="338"/>
      <c r="J20" s="271"/>
      <c r="K20" s="271"/>
      <c r="L20" s="271"/>
      <c r="M20" s="271"/>
      <c r="N20" s="267"/>
      <c r="O20" s="29"/>
      <c r="P20" s="54">
        <f t="shared" si="0"/>
        <v>0</v>
      </c>
      <c r="Q20" s="270"/>
      <c r="R20" s="30"/>
      <c r="S20" s="30"/>
      <c r="T20" s="30"/>
      <c r="U20" s="264"/>
      <c r="V20" s="321"/>
      <c r="W20" s="279"/>
      <c r="X20" s="279"/>
      <c r="Y20" s="76"/>
      <c r="Z20" s="247"/>
      <c r="AA20" s="247"/>
      <c r="AB20" s="137"/>
      <c r="AC20" s="259"/>
      <c r="AD20" s="74"/>
      <c r="AE20" s="74"/>
      <c r="AF20" s="74"/>
      <c r="AG20" s="74"/>
    </row>
    <row r="21" spans="1:33" s="2" customFormat="1" ht="64.5" hidden="1" customHeight="1" x14ac:dyDescent="0.2">
      <c r="A21" s="315">
        <v>5</v>
      </c>
      <c r="B21" s="258"/>
      <c r="C21" s="232"/>
      <c r="D21" s="232"/>
      <c r="E21" s="241"/>
      <c r="F21" s="334"/>
      <c r="G21" s="317"/>
      <c r="H21" s="310"/>
      <c r="I21" s="298"/>
      <c r="J21" s="258" t="s">
        <v>146</v>
      </c>
      <c r="K21" s="258">
        <f t="shared" ref="K21" si="17">IF(J21="ALTA",5,IF(J21="MEDIO ALTA",4,IF(J21="MEDIA",3,IF(J21="MEDIO BAJA",2,IF(J21="BAJA",1,0)))))</f>
        <v>1</v>
      </c>
      <c r="L21" s="258" t="s">
        <v>167</v>
      </c>
      <c r="M21" s="258">
        <f t="shared" ref="M21" si="18">IF(L21="ALTO", 5, IF(L21="MEDIO ALTO", 4, IF(L21="MEDIO", 3, IF(L21="MEDIO BAJO",2,1))))</f>
        <v>3</v>
      </c>
      <c r="N21" s="266">
        <f t="shared" ref="N21" si="19">K21*M21</f>
        <v>3</v>
      </c>
      <c r="O21" s="242" t="s">
        <v>421</v>
      </c>
      <c r="P21" s="243">
        <f t="shared" ref="P21:P23" si="20">IF(O21="Documentados Aplicados y Efectivos",1,IF(O21="No existen",5,IF(O21="No aplicados",4,IF(O21="Aplicados - No Efectivos",3,IF(O21="Aplicados efectivos y No Documentados",2,0)))))</f>
        <v>1</v>
      </c>
      <c r="Q21" s="322">
        <f t="shared" ref="Q21" si="21">ROUND(AVERAGEIF(P21:P23,"&gt;0"),0)</f>
        <v>1</v>
      </c>
      <c r="R21" s="210"/>
      <c r="S21" s="234"/>
      <c r="T21" s="234"/>
      <c r="U21" s="263">
        <f t="shared" ref="U21" si="22">IF(N21=0,0,ROUND((N21*Q21),0))</f>
        <v>3</v>
      </c>
      <c r="V21" s="261" t="str">
        <f t="shared" ref="V21" si="23">IF(U21&gt;=19,"GRAVE", IF(U21&lt;=3, "LEVE", "MODERADO"))</f>
        <v>LEVE</v>
      </c>
      <c r="W21" s="272"/>
      <c r="X21" s="274"/>
      <c r="Y21" s="233"/>
      <c r="Z21" s="244"/>
      <c r="AA21" s="244"/>
      <c r="AB21" s="245"/>
      <c r="AC21" s="259"/>
      <c r="AD21" s="74"/>
      <c r="AE21" s="74"/>
      <c r="AF21" s="74"/>
      <c r="AG21" s="74"/>
    </row>
    <row r="22" spans="1:33" s="2" customFormat="1" ht="64.5" hidden="1" customHeight="1" x14ac:dyDescent="0.2">
      <c r="A22" s="314"/>
      <c r="B22" s="258"/>
      <c r="C22" s="199"/>
      <c r="D22" s="199"/>
      <c r="E22" s="200"/>
      <c r="F22" s="334"/>
      <c r="G22" s="310"/>
      <c r="H22" s="310"/>
      <c r="I22" s="298"/>
      <c r="J22" s="258"/>
      <c r="K22" s="258"/>
      <c r="L22" s="258"/>
      <c r="M22" s="258"/>
      <c r="N22" s="266"/>
      <c r="O22" s="204"/>
      <c r="P22" s="205">
        <f t="shared" si="20"/>
        <v>0</v>
      </c>
      <c r="Q22" s="322"/>
      <c r="R22" s="28"/>
      <c r="S22" s="192"/>
      <c r="T22" s="192"/>
      <c r="U22" s="263"/>
      <c r="V22" s="261"/>
      <c r="W22" s="272"/>
      <c r="X22" s="272"/>
      <c r="Y22" s="213"/>
      <c r="Z22" s="215"/>
      <c r="AA22" s="215"/>
      <c r="AB22" s="214"/>
      <c r="AC22" s="259"/>
      <c r="AD22" s="74"/>
      <c r="AE22" s="74"/>
      <c r="AF22" s="74"/>
      <c r="AG22" s="74"/>
    </row>
    <row r="23" spans="1:33" s="2" customFormat="1" ht="64.5" hidden="1" customHeight="1" thickBot="1" x14ac:dyDescent="0.25">
      <c r="A23" s="314"/>
      <c r="B23" s="280"/>
      <c r="C23" s="201"/>
      <c r="D23" s="201"/>
      <c r="E23" s="202"/>
      <c r="F23" s="335"/>
      <c r="G23" s="311"/>
      <c r="H23" s="311"/>
      <c r="I23" s="300"/>
      <c r="J23" s="280"/>
      <c r="K23" s="280"/>
      <c r="L23" s="258"/>
      <c r="M23" s="280"/>
      <c r="N23" s="266"/>
      <c r="O23" s="202"/>
      <c r="P23" s="206">
        <f t="shared" si="20"/>
        <v>0</v>
      </c>
      <c r="Q23" s="323"/>
      <c r="R23" s="28"/>
      <c r="S23" s="203"/>
      <c r="T23" s="203"/>
      <c r="U23" s="263"/>
      <c r="V23" s="261"/>
      <c r="W23" s="273"/>
      <c r="X23" s="273"/>
      <c r="Y23" s="203"/>
      <c r="Z23" s="216"/>
      <c r="AA23" s="216"/>
      <c r="AB23" s="217"/>
      <c r="AC23" s="259"/>
      <c r="AD23" s="74"/>
      <c r="AE23" s="74"/>
      <c r="AF23" s="74"/>
      <c r="AG23" s="74"/>
    </row>
    <row r="24" spans="1:33" ht="63.75" hidden="1" customHeight="1" x14ac:dyDescent="0.2">
      <c r="A24" s="314">
        <v>11</v>
      </c>
      <c r="B24" s="329"/>
      <c r="C24" s="196"/>
      <c r="D24" s="196"/>
      <c r="E24" s="208"/>
      <c r="F24" s="298"/>
      <c r="G24" s="339"/>
      <c r="H24" s="300"/>
      <c r="I24" s="300"/>
      <c r="J24" s="258"/>
      <c r="K24" s="258"/>
      <c r="L24" s="280"/>
      <c r="M24" s="280">
        <f t="shared" ref="M24" si="24">IF(L24="ALTO", 5, IF(L24="MEDIO ALTO", 4, IF(L24="MEDIO", 3, IF(L24="MEDIO BAJO",2,1))))</f>
        <v>1</v>
      </c>
      <c r="N24" s="341">
        <f t="shared" ref="N24" si="25">K24*M24</f>
        <v>0</v>
      </c>
      <c r="O24" s="207" t="s">
        <v>421</v>
      </c>
      <c r="P24" s="209">
        <f t="shared" ref="P24:P29" si="26">IF(O24="Documentados Aplicados y Efectivos",1,IF(O24="No existen",5,IF(O24="No aplicados",4,IF(O24="Aplicados - No Efectivos",3,IF(O24="Aplicados efectivos y No Documentados",2,0)))))</f>
        <v>1</v>
      </c>
      <c r="Q24" s="269">
        <f t="shared" ref="Q24" si="27">ROUND(AVERAGEIF(P24:P26,"&gt;0"),0)</f>
        <v>1</v>
      </c>
      <c r="R24" s="210"/>
      <c r="S24" s="210"/>
      <c r="T24" s="210"/>
      <c r="U24" s="343">
        <f t="shared" ref="U24" si="28">IF(N24=0,0,ROUND((N24*Q24),0))</f>
        <v>0</v>
      </c>
      <c r="V24" s="279" t="str">
        <f t="shared" ref="V24" si="29">IF(U24&gt;=19,"GRAVE", IF(U24&lt;=3, "LEVE", "MODERADO"))</f>
        <v>LEVE</v>
      </c>
      <c r="W24" s="273"/>
      <c r="X24" s="348"/>
      <c r="Y24" s="211"/>
      <c r="Z24" s="211"/>
      <c r="AA24" s="212"/>
      <c r="AB24" s="211"/>
    </row>
    <row r="25" spans="1:33" ht="63.75" hidden="1" customHeight="1" x14ac:dyDescent="0.2">
      <c r="A25" s="314"/>
      <c r="B25" s="329"/>
      <c r="C25" s="193"/>
      <c r="D25" s="193"/>
      <c r="E25" s="130"/>
      <c r="F25" s="298"/>
      <c r="G25" s="340"/>
      <c r="H25" s="324"/>
      <c r="I25" s="324"/>
      <c r="J25" s="258"/>
      <c r="K25" s="258"/>
      <c r="L25" s="345"/>
      <c r="M25" s="345"/>
      <c r="N25" s="342"/>
      <c r="O25" s="27"/>
      <c r="P25" s="53">
        <f t="shared" si="26"/>
        <v>0</v>
      </c>
      <c r="Q25" s="269"/>
      <c r="R25" s="28"/>
      <c r="S25" s="28"/>
      <c r="T25" s="28"/>
      <c r="U25" s="344"/>
      <c r="V25" s="346"/>
      <c r="W25" s="347"/>
      <c r="X25" s="347"/>
      <c r="Y25" s="76"/>
      <c r="Z25" s="76"/>
      <c r="AA25" s="166"/>
      <c r="AB25" s="76"/>
    </row>
    <row r="26" spans="1:33" ht="63.75" hidden="1" customHeight="1" thickBot="1" x14ac:dyDescent="0.25">
      <c r="A26" s="316"/>
      <c r="B26" s="330"/>
      <c r="C26" s="132"/>
      <c r="D26" s="132"/>
      <c r="E26" s="133"/>
      <c r="F26" s="299"/>
      <c r="G26" s="340"/>
      <c r="H26" s="324"/>
      <c r="I26" s="324"/>
      <c r="J26" s="280"/>
      <c r="K26" s="280"/>
      <c r="L26" s="345"/>
      <c r="M26" s="345"/>
      <c r="N26" s="342"/>
      <c r="O26" s="29"/>
      <c r="P26" s="54">
        <f t="shared" si="26"/>
        <v>0</v>
      </c>
      <c r="Q26" s="270"/>
      <c r="R26" s="28"/>
      <c r="S26" s="30"/>
      <c r="T26" s="30"/>
      <c r="U26" s="344"/>
      <c r="V26" s="346"/>
      <c r="W26" s="347"/>
      <c r="X26" s="347"/>
      <c r="Y26" s="76"/>
      <c r="Z26" s="76"/>
      <c r="AA26" s="166"/>
      <c r="AB26" s="76"/>
    </row>
    <row r="27" spans="1:33" ht="33.75" hidden="1" customHeight="1" x14ac:dyDescent="0.2">
      <c r="A27" s="314">
        <v>12</v>
      </c>
      <c r="B27" s="328"/>
      <c r="C27" s="193"/>
      <c r="D27" s="193"/>
      <c r="E27" s="130"/>
      <c r="F27" s="297"/>
      <c r="G27" s="340"/>
      <c r="H27" s="324"/>
      <c r="I27" s="324"/>
      <c r="J27" s="257"/>
      <c r="K27" s="257"/>
      <c r="L27" s="257"/>
      <c r="M27" s="257">
        <f t="shared" ref="M27" si="30">IF(L27="ALTO", 5, IF(L27="MEDIO ALTO", 4, IF(L27="MEDIO", 3, IF(L27="MEDIO BAJO",2,1))))</f>
        <v>1</v>
      </c>
      <c r="N27" s="265">
        <f t="shared" ref="N27" si="31">K27*M27</f>
        <v>0</v>
      </c>
      <c r="O27" s="27" t="s">
        <v>421</v>
      </c>
      <c r="P27" s="53">
        <f t="shared" si="26"/>
        <v>1</v>
      </c>
      <c r="Q27" s="268">
        <f t="shared" ref="Q27" si="32">ROUND(AVERAGEIF(P27:P29,"&gt;0"),0)</f>
        <v>1</v>
      </c>
      <c r="R27" s="28"/>
      <c r="S27" s="28"/>
      <c r="T27" s="28"/>
      <c r="U27" s="262">
        <f t="shared" ref="U27" si="33">IF(N27=0,0,ROUND((N27*Q27),0))</f>
        <v>0</v>
      </c>
      <c r="V27" s="260" t="str">
        <f t="shared" ref="V27" si="34">IF(U27&gt;=19,"GRAVE", IF(U27&lt;=3, "LEVE", "MODERADO"))</f>
        <v>LEVE</v>
      </c>
      <c r="W27" s="349"/>
      <c r="X27" s="350"/>
      <c r="Y27" s="75"/>
      <c r="Z27" s="76"/>
      <c r="AA27" s="166"/>
      <c r="AB27" s="137"/>
    </row>
    <row r="28" spans="1:33" ht="12.75" hidden="1" customHeight="1" x14ac:dyDescent="0.2">
      <c r="A28" s="314"/>
      <c r="B28" s="329"/>
      <c r="C28" s="193"/>
      <c r="D28" s="193"/>
      <c r="E28" s="130"/>
      <c r="F28" s="298"/>
      <c r="G28" s="340"/>
      <c r="H28" s="324"/>
      <c r="I28" s="324"/>
      <c r="J28" s="258"/>
      <c r="K28" s="258"/>
      <c r="L28" s="258"/>
      <c r="M28" s="258"/>
      <c r="N28" s="266"/>
      <c r="O28" s="27"/>
      <c r="P28" s="53">
        <f t="shared" si="26"/>
        <v>0</v>
      </c>
      <c r="Q28" s="269"/>
      <c r="R28" s="28"/>
      <c r="S28" s="28"/>
      <c r="T28" s="28"/>
      <c r="U28" s="263"/>
      <c r="V28" s="261"/>
      <c r="W28" s="272"/>
      <c r="X28" s="272"/>
      <c r="Y28" s="75"/>
      <c r="Z28" s="76"/>
      <c r="AA28" s="166"/>
      <c r="AB28" s="137"/>
    </row>
    <row r="29" spans="1:33" ht="25.5" hidden="1" customHeight="1" thickBot="1" x14ac:dyDescent="0.25">
      <c r="A29" s="316"/>
      <c r="B29" s="330"/>
      <c r="C29" s="132"/>
      <c r="D29" s="132"/>
      <c r="E29" s="130"/>
      <c r="F29" s="299"/>
      <c r="G29" s="340"/>
      <c r="H29" s="324"/>
      <c r="I29" s="324"/>
      <c r="J29" s="280"/>
      <c r="K29" s="280"/>
      <c r="L29" s="258"/>
      <c r="M29" s="280"/>
      <c r="N29" s="266"/>
      <c r="O29" s="29"/>
      <c r="P29" s="54">
        <f t="shared" si="26"/>
        <v>0</v>
      </c>
      <c r="Q29" s="270"/>
      <c r="R29" s="28"/>
      <c r="S29" s="30"/>
      <c r="T29" s="30"/>
      <c r="U29" s="263"/>
      <c r="V29" s="261"/>
      <c r="W29" s="273"/>
      <c r="X29" s="273"/>
      <c r="Y29" s="75"/>
      <c r="Z29" s="76"/>
      <c r="AA29" s="166"/>
      <c r="AB29" s="138"/>
    </row>
    <row r="1048432" spans="22:33" ht="18" x14ac:dyDescent="0.2">
      <c r="V1048432" s="59" t="s">
        <v>189</v>
      </c>
      <c r="W1048432" s="59"/>
      <c r="X1048432" s="59"/>
      <c r="Y1048432" s="74" t="s">
        <v>194</v>
      </c>
      <c r="Z1048432" s="74" t="s">
        <v>199</v>
      </c>
      <c r="AA1048432" s="74"/>
      <c r="AF1048432" s="3"/>
      <c r="AG1048432" s="3"/>
    </row>
    <row r="1048433" spans="21:33" ht="18" x14ac:dyDescent="0.2">
      <c r="U1048433" s="77" t="s">
        <v>206</v>
      </c>
      <c r="V1048433" s="60" t="s">
        <v>190</v>
      </c>
      <c r="W1048433" s="60"/>
      <c r="X1048433" s="60"/>
      <c r="Y1048433" s="77" t="str">
        <f>V1048441</f>
        <v>VICERRECTORÍA_ACADÉMICA</v>
      </c>
      <c r="Z1048433" s="77" t="str">
        <f>V1048443</f>
        <v>VICERRECTORÍA_INVESTIGACIÓN_INNOVACIÓN_EXTENSIÓN</v>
      </c>
      <c r="AF1048433" s="3"/>
      <c r="AG1048433" s="3"/>
    </row>
    <row r="1048434" spans="21:33" ht="22.5" x14ac:dyDescent="0.2">
      <c r="U1048434" s="77" t="s">
        <v>207</v>
      </c>
      <c r="V1048434" s="60" t="s">
        <v>229</v>
      </c>
      <c r="W1048434" s="60"/>
      <c r="X1048434" s="60"/>
      <c r="Y1048434" s="74" t="s">
        <v>196</v>
      </c>
      <c r="Z1048434" s="74" t="s">
        <v>197</v>
      </c>
      <c r="AA1048434" s="74"/>
      <c r="AB1048434" s="74"/>
      <c r="AG1048434" s="3"/>
    </row>
    <row r="1048435" spans="21:33" ht="18" x14ac:dyDescent="0.2">
      <c r="U1048435" s="77" t="s">
        <v>208</v>
      </c>
      <c r="V1048435" s="60" t="s">
        <v>191</v>
      </c>
      <c r="W1048435" s="60"/>
      <c r="X1048435" s="60"/>
      <c r="Y1048435" s="77" t="s">
        <v>249</v>
      </c>
      <c r="Z1048435" s="77" t="str">
        <f>V1048437</f>
        <v>PLANEACIÓN</v>
      </c>
      <c r="AG1048435" s="3"/>
    </row>
    <row r="1048436" spans="21:33" ht="18" x14ac:dyDescent="0.2">
      <c r="U1048436" s="77" t="s">
        <v>209</v>
      </c>
      <c r="V1048436" s="60" t="s">
        <v>193</v>
      </c>
      <c r="W1048436" s="60"/>
      <c r="X1048436" s="60"/>
    </row>
    <row r="1048437" spans="21:33" ht="18" x14ac:dyDescent="0.2">
      <c r="U1048437" s="77" t="s">
        <v>377</v>
      </c>
      <c r="V1048437" s="60" t="s">
        <v>192</v>
      </c>
      <c r="W1048437" s="60"/>
      <c r="X1048437" s="60"/>
    </row>
    <row r="1048438" spans="21:33" ht="27" x14ac:dyDescent="0.2">
      <c r="U1048438" s="77" t="s">
        <v>380</v>
      </c>
      <c r="V1048438" s="60" t="s">
        <v>230</v>
      </c>
      <c r="W1048438" s="60"/>
      <c r="X1048438" s="60"/>
    </row>
    <row r="1048439" spans="21:33" ht="18" x14ac:dyDescent="0.2">
      <c r="U1048439" s="77" t="s">
        <v>211</v>
      </c>
      <c r="V1048439" s="60" t="s">
        <v>231</v>
      </c>
      <c r="W1048439" s="60"/>
      <c r="X1048439" s="60"/>
    </row>
    <row r="1048440" spans="21:33" ht="27" x14ac:dyDescent="0.2">
      <c r="U1048440" s="77" t="s">
        <v>210</v>
      </c>
      <c r="V1048440" s="60" t="s">
        <v>232</v>
      </c>
      <c r="W1048440" s="60"/>
      <c r="X1048440" s="60"/>
      <c r="Y1048440" s="74" t="s">
        <v>200</v>
      </c>
      <c r="Z1048440" s="74" t="s">
        <v>181</v>
      </c>
      <c r="AA1048440" s="74"/>
      <c r="AB1048440" s="74" t="s">
        <v>201</v>
      </c>
      <c r="AC1048440" s="74" t="s">
        <v>205</v>
      </c>
      <c r="AD1048440" s="74" t="s">
        <v>182</v>
      </c>
      <c r="AE1048440" s="74" t="s">
        <v>198</v>
      </c>
      <c r="AF1048440" s="74" t="s">
        <v>195</v>
      </c>
      <c r="AG1048440" s="74" t="s">
        <v>183</v>
      </c>
    </row>
    <row r="1048441" spans="21:33" ht="36" x14ac:dyDescent="0.2">
      <c r="U1048441" s="77" t="s">
        <v>381</v>
      </c>
      <c r="V1048441" s="60" t="s">
        <v>233</v>
      </c>
      <c r="W1048441" s="60"/>
      <c r="X1048441" s="60"/>
      <c r="Y1048441" s="77" t="str">
        <f>V1048433</f>
        <v>RECTORÍA</v>
      </c>
      <c r="Z1048441" s="77" t="str">
        <f>V1048441</f>
        <v>VICERRECTORÍA_ACADÉMICA</v>
      </c>
      <c r="AB1048441" s="77" t="str">
        <f>V1048443</f>
        <v>VICERRECTORÍA_INVESTIGACIÓN_INNOVACIÓN_EXTENSIÓN</v>
      </c>
      <c r="AC1048441" s="77" t="str">
        <f>V1048445</f>
        <v>VICERRECTORIA_ADMINISTRATIVA_FINANCIERA</v>
      </c>
      <c r="AD1048441" s="77" t="str">
        <f>V1048438</f>
        <v>RELACIONES_INTERNACIONALES</v>
      </c>
      <c r="AE1048441" s="77" t="str">
        <f>V1048433</f>
        <v>RECTORÍA</v>
      </c>
      <c r="AF1048441" s="77" t="str">
        <f>V1048445</f>
        <v>VICERRECTORIA_ADMINISTRATIVA_FINANCIERA</v>
      </c>
      <c r="AG1048441" s="77" t="str">
        <f>V1048441</f>
        <v>VICERRECTORÍA_ACADÉMICA</v>
      </c>
    </row>
    <row r="1048442" spans="21:33" ht="27" x14ac:dyDescent="0.2">
      <c r="U1048442" s="77" t="s">
        <v>212</v>
      </c>
      <c r="V1048442" s="60" t="s">
        <v>204</v>
      </c>
      <c r="W1048442" s="60"/>
      <c r="X1048442" s="60"/>
      <c r="Y1048442" s="77" t="str">
        <f>V1048436</f>
        <v>COMUNICACIONES</v>
      </c>
      <c r="Z1048442" s="77" t="str">
        <f>V1048443</f>
        <v>VICERRECTORÍA_INVESTIGACIÓN_INNOVACIÓN_EXTENSIÓN</v>
      </c>
      <c r="AB1048442" s="77" t="str">
        <f>$V$1048459</f>
        <v>FACULTAD_BELLAS_ARTES_HUMANIDADES</v>
      </c>
      <c r="AC1048442" s="77" t="str">
        <f>V1048443</f>
        <v>VICERRECTORÍA_INVESTIGACIÓN_INNOVACIÓN_EXTENSIÓN</v>
      </c>
      <c r="AD1048442" s="77" t="str">
        <f>$V$1048459</f>
        <v>FACULTAD_BELLAS_ARTES_HUMANIDADES</v>
      </c>
      <c r="AE1048442" s="77" t="str">
        <f>V1048436</f>
        <v>COMUNICACIONES</v>
      </c>
      <c r="AF1048442" s="77" t="str">
        <f>V1048441</f>
        <v>VICERRECTORÍA_ACADÉMICA</v>
      </c>
      <c r="AG1048442" s="77" t="str">
        <f>$V$1048459</f>
        <v>FACULTAD_BELLAS_ARTES_HUMANIDADES</v>
      </c>
    </row>
    <row r="1048443" spans="21:33" ht="54" x14ac:dyDescent="0.2">
      <c r="U1048443" s="77" t="s">
        <v>213</v>
      </c>
      <c r="V1048443" s="79" t="s">
        <v>256</v>
      </c>
      <c r="W1048443" s="79"/>
      <c r="X1048443" s="79"/>
      <c r="Y1048443" s="77" t="str">
        <f>V1048445</f>
        <v>VICERRECTORIA_ADMINISTRATIVA_FINANCIERA</v>
      </c>
      <c r="Z1048443" s="77" t="str">
        <f>V1048444</f>
        <v>VICERRECTORÍA_DE_RESPONSABILIDAD_SOCIAL_BIENESTAR_UNIVERSITARIO</v>
      </c>
      <c r="AB1048443" s="77" t="str">
        <f>$V$1048454</f>
        <v>FACULTAD_CIENCIAS_DE_LA_SALUD</v>
      </c>
      <c r="AC1048443" s="77" t="str">
        <f>$V$1048459</f>
        <v>FACULTAD_BELLAS_ARTES_HUMANIDADES</v>
      </c>
      <c r="AD1048443" s="77" t="str">
        <f>$V$1048454</f>
        <v>FACULTAD_CIENCIAS_DE_LA_SALUD</v>
      </c>
      <c r="AE1048443" s="77" t="str">
        <f>V1048435</f>
        <v>JURIDICA</v>
      </c>
      <c r="AF1048443" s="77" t="str">
        <f>V1048444</f>
        <v>VICERRECTORÍA_DE_RESPONSABILIDAD_SOCIAL_BIENESTAR_UNIVERSITARIO</v>
      </c>
      <c r="AG1048443" s="77" t="str">
        <f>$V$1048454</f>
        <v>FACULTAD_CIENCIAS_DE_LA_SALUD</v>
      </c>
    </row>
    <row r="1048444" spans="21:33" ht="36" x14ac:dyDescent="0.2">
      <c r="U1048444" s="77" t="s">
        <v>214</v>
      </c>
      <c r="V1048444" s="79" t="s">
        <v>255</v>
      </c>
      <c r="W1048444" s="79"/>
      <c r="X1048444" s="79"/>
      <c r="Y1048444" s="77" t="str">
        <f>V1048441</f>
        <v>VICERRECTORÍA_ACADÉMICA</v>
      </c>
      <c r="Z1048444" s="77" t="str">
        <f>V1048451</f>
        <v>ADMISIONES_REGISTRO_CONTROL_ACADÉMICO</v>
      </c>
      <c r="AB1048444" s="77" t="str">
        <f>$V$1048461</f>
        <v>FACULTAD_CIENCIAS_AMBIENTALES</v>
      </c>
      <c r="AC1048444" s="77" t="str">
        <f>$V$1048454</f>
        <v>FACULTAD_CIENCIAS_DE_LA_SALUD</v>
      </c>
      <c r="AD1048444" s="77" t="str">
        <f>$V$1048461</f>
        <v>FACULTAD_CIENCIAS_AMBIENTALES</v>
      </c>
      <c r="AE1048444" s="77" t="str">
        <f>V1048445</f>
        <v>VICERRECTORIA_ADMINISTRATIVA_FINANCIERA</v>
      </c>
      <c r="AF1048444" s="77" t="str">
        <f>V1048449</f>
        <v>GESTIÓN_DE_TALENTO_HUMANO</v>
      </c>
      <c r="AG1048444" s="77" t="str">
        <f>$V$1048461</f>
        <v>FACULTAD_CIENCIAS_AMBIENTALES</v>
      </c>
    </row>
    <row r="1048445" spans="21:33" ht="27" x14ac:dyDescent="0.2">
      <c r="U1048445" s="77" t="s">
        <v>188</v>
      </c>
      <c r="V1048445" s="60" t="s">
        <v>234</v>
      </c>
      <c r="W1048445" s="60"/>
      <c r="X1048445" s="60"/>
      <c r="Y1048445" s="77" t="str">
        <f>V1048437</f>
        <v>PLANEACIÓN</v>
      </c>
      <c r="Z1048445" s="77" t="str">
        <f>V1048453</f>
        <v>BIBLIOTECA_E_INFORMACIÓN_CIENTIFICA</v>
      </c>
      <c r="AB1048445" s="77" t="str">
        <f>$V$1048463</f>
        <v>FACULTAD_CIENCIAS_DE_LA_EDUCACIÓN</v>
      </c>
      <c r="AC1048445" s="77" t="str">
        <f>$V$1048461</f>
        <v>FACULTAD_CIENCIAS_AMBIENTALES</v>
      </c>
      <c r="AD1048445" s="77" t="str">
        <f>$V$1048463</f>
        <v>FACULTAD_CIENCIAS_DE_LA_EDUCACIÓN</v>
      </c>
      <c r="AE1048445" s="77" t="str">
        <f>V1048439</f>
        <v>SECRETARIA_GENERAL</v>
      </c>
      <c r="AF1048445" s="77" t="str">
        <f>$V$1048459</f>
        <v>FACULTAD_BELLAS_ARTES_HUMANIDADES</v>
      </c>
      <c r="AG1048445" s="77" t="str">
        <f>$V$1048463</f>
        <v>FACULTAD_CIENCIAS_DE_LA_EDUCACIÓN</v>
      </c>
    </row>
    <row r="1048446" spans="21:33" ht="27" x14ac:dyDescent="0.2">
      <c r="U1048446" s="77" t="s">
        <v>378</v>
      </c>
      <c r="V1048446" s="60" t="s">
        <v>235</v>
      </c>
      <c r="W1048446" s="60"/>
      <c r="X1048446" s="60"/>
      <c r="Y1048446" s="74" t="s">
        <v>203</v>
      </c>
      <c r="Z1048446" s="77" t="str">
        <f>V1048442</f>
        <v>UNIVIRTUAL</v>
      </c>
      <c r="AB1048446" s="77" t="str">
        <f>$V$1048458</f>
        <v>FACULTAD_TECNOLOGÍA</v>
      </c>
      <c r="AC1048446" s="77" t="str">
        <f>$V$1048463</f>
        <v>FACULTAD_CIENCIAS_DE_LA_EDUCACIÓN</v>
      </c>
      <c r="AD1048446" s="77" t="str">
        <f>$V$1048458</f>
        <v>FACULTAD_TECNOLOGÍA</v>
      </c>
      <c r="AE1048446" s="77" t="str">
        <f>V1048437</f>
        <v>PLANEACIÓN</v>
      </c>
      <c r="AF1048446" s="77" t="str">
        <f>$V$1048454</f>
        <v>FACULTAD_CIENCIAS_DE_LA_SALUD</v>
      </c>
      <c r="AG1048446" s="77" t="str">
        <f>$V$1048458</f>
        <v>FACULTAD_TECNOLOGÍA</v>
      </c>
    </row>
    <row r="1048447" spans="21:33" ht="27" x14ac:dyDescent="0.2">
      <c r="U1048447" s="77" t="s">
        <v>379</v>
      </c>
      <c r="V1048447" s="60" t="s">
        <v>236</v>
      </c>
      <c r="W1048447" s="60"/>
      <c r="X1048447" s="60"/>
      <c r="Y1048447" s="77" t="str">
        <f>V1048441</f>
        <v>VICERRECTORÍA_ACADÉMICA</v>
      </c>
      <c r="Z1048447" s="77" t="str">
        <f>$V$1048459</f>
        <v>FACULTAD_BELLAS_ARTES_HUMANIDADES</v>
      </c>
      <c r="AB1048447" s="77" t="str">
        <f>$V$1048456</f>
        <v>FACULTAD_INGENIERÍA_INDUSTRIAL</v>
      </c>
      <c r="AC1048447" s="77" t="str">
        <f>$V$1048458</f>
        <v>FACULTAD_TECNOLOGÍA</v>
      </c>
      <c r="AD1048447" s="77" t="str">
        <f>$V$1048456</f>
        <v>FACULTAD_INGENIERÍA_INDUSTRIAL</v>
      </c>
      <c r="AE1048447" s="77" t="str">
        <f>V1048449</f>
        <v>GESTIÓN_DE_TALENTO_HUMANO</v>
      </c>
      <c r="AF1048447" s="77" t="str">
        <f>$V$1048461</f>
        <v>FACULTAD_CIENCIAS_AMBIENTALES</v>
      </c>
      <c r="AG1048447" s="77" t="str">
        <f>$V$1048456</f>
        <v>FACULTAD_INGENIERÍA_INDUSTRIAL</v>
      </c>
    </row>
    <row r="1048448" spans="21:33" ht="45" x14ac:dyDescent="0.2">
      <c r="U1048448" s="77" t="s">
        <v>215</v>
      </c>
      <c r="V1048448" s="79" t="s">
        <v>254</v>
      </c>
      <c r="W1048448" s="79"/>
      <c r="X1048448" s="79"/>
      <c r="Y1048448" s="77" t="str">
        <f>V1048437</f>
        <v>PLANEACIÓN</v>
      </c>
      <c r="Z1048448" s="77" t="str">
        <f>$V$1048454</f>
        <v>FACULTAD_CIENCIAS_DE_LA_SALUD</v>
      </c>
      <c r="AB1048448" s="77" t="str">
        <f>$V$1048457</f>
        <v>FACULTAD_INGENIERÍA_MECÁNICA</v>
      </c>
      <c r="AC1048448" s="77" t="str">
        <f>$V$1048456</f>
        <v>FACULTAD_INGENIERÍA_INDUSTRIAL</v>
      </c>
      <c r="AD1048448" s="77" t="str">
        <f>$V$1048457</f>
        <v>FACULTAD_INGENIERÍA_MECÁNICA</v>
      </c>
      <c r="AE1048448" s="77" t="str">
        <f>V1048448</f>
        <v>GESTIÓN_DE_TECNOLOGÍAS_INFORMÁTICAS_SISTEMAS_DE_INFORMACIÓN</v>
      </c>
      <c r="AF1048448" s="77" t="str">
        <f>$V$1048463</f>
        <v>FACULTAD_CIENCIAS_DE_LA_EDUCACIÓN</v>
      </c>
      <c r="AG1048448" s="77" t="str">
        <f>$V$1048457</f>
        <v>FACULTAD_INGENIERÍA_MECÁNICA</v>
      </c>
    </row>
    <row r="1048449" spans="1:33" ht="27" x14ac:dyDescent="0.2">
      <c r="U1048449" s="77" t="s">
        <v>382</v>
      </c>
      <c r="V1048449" s="60" t="s">
        <v>237</v>
      </c>
      <c r="W1048449" s="60"/>
      <c r="X1048449" s="60"/>
      <c r="Y1048449" s="77" t="str">
        <f>V1048468</f>
        <v>SISTEMA_INTEGRAL_DE_GESTIÓN</v>
      </c>
      <c r="Z1048449" s="77" t="str">
        <f>$V$1048461</f>
        <v>FACULTAD_CIENCIAS_AMBIENTALES</v>
      </c>
      <c r="AB1048449" s="77" t="str">
        <f>$V$1048455</f>
        <v>FACULTAD_INGENIERÍAS</v>
      </c>
      <c r="AC1048449" s="77" t="str">
        <f>$V$1048457</f>
        <v>FACULTAD_INGENIERÍA_MECÁNICA</v>
      </c>
      <c r="AD1048449" s="77" t="str">
        <f>$V$1048455</f>
        <v>FACULTAD_INGENIERÍAS</v>
      </c>
      <c r="AE1048449" s="77" t="str">
        <f>V1048447</f>
        <v>GESTIÓN_DE_SERVICIOS_INSTITUCIONALES</v>
      </c>
      <c r="AF1048449" s="77" t="str">
        <f>$V$1048458</f>
        <v>FACULTAD_TECNOLOGÍA</v>
      </c>
      <c r="AG1048449" s="77" t="str">
        <f>$V$1048455</f>
        <v>FACULTAD_INGENIERÍAS</v>
      </c>
    </row>
    <row r="1048450" spans="1:33" ht="27" x14ac:dyDescent="0.2">
      <c r="U1048450" s="77" t="s">
        <v>216</v>
      </c>
      <c r="V1048450" s="60" t="s">
        <v>238</v>
      </c>
      <c r="W1048450" s="60"/>
      <c r="X1048450" s="60"/>
      <c r="Y1048450" s="74" t="s">
        <v>202</v>
      </c>
      <c r="Z1048450" s="77" t="str">
        <f>$V$1048463</f>
        <v>FACULTAD_CIENCIAS_DE_LA_EDUCACIÓN</v>
      </c>
      <c r="AB1048450" s="77" t="str">
        <f>$V$1048462</f>
        <v>FACULTAD_CIENCIAS_BÁSICAS</v>
      </c>
      <c r="AC1048450" s="77" t="str">
        <f>$V$1048455</f>
        <v>FACULTAD_INGENIERÍAS</v>
      </c>
      <c r="AD1048450" s="77" t="str">
        <f>$V$1048462</f>
        <v>FACULTAD_CIENCIAS_BÁSICAS</v>
      </c>
      <c r="AE1048450" s="77" t="str">
        <f>V1048446</f>
        <v>GESTIÓN_FINANCIERA</v>
      </c>
      <c r="AF1048450" s="77" t="str">
        <f>$V$1048456</f>
        <v>FACULTAD_INGENIERÍA_INDUSTRIAL</v>
      </c>
      <c r="AG1048450" s="77" t="str">
        <f>$V$1048462</f>
        <v>FACULTAD_CIENCIAS_BÁSICAS</v>
      </c>
    </row>
    <row r="1048451" spans="1:33" ht="36" x14ac:dyDescent="0.2">
      <c r="U1048451" s="77" t="s">
        <v>383</v>
      </c>
      <c r="V1048451" s="79" t="s">
        <v>253</v>
      </c>
      <c r="W1048451" s="79"/>
      <c r="X1048451" s="79"/>
      <c r="Y1048451" s="77" t="str">
        <f>V1048445</f>
        <v>VICERRECTORIA_ADMINISTRATIVA_FINANCIERA</v>
      </c>
      <c r="Z1048451" s="77" t="str">
        <f>$V$1048458</f>
        <v>FACULTAD_TECNOLOGÍA</v>
      </c>
      <c r="AB1048451" s="77" t="str">
        <f>$V$1048460</f>
        <v>FACULTAD_CIENCIAS_AGRARIAS_AGROINDUSTRIA</v>
      </c>
      <c r="AC1048451" s="77" t="str">
        <f>$V$1048462</f>
        <v>FACULTAD_CIENCIAS_BÁSICAS</v>
      </c>
      <c r="AD1048451" s="77" t="str">
        <f>$V$1048460</f>
        <v>FACULTAD_CIENCIAS_AGRARIAS_AGROINDUSTRIA</v>
      </c>
      <c r="AE1048451" s="77" t="str">
        <f>V1048452</f>
        <v>RECURSOS_INFORMÁTICOS_EDUCATIVOS</v>
      </c>
      <c r="AF1048451" s="77" t="str">
        <f>$V$1048457</f>
        <v>FACULTAD_INGENIERÍA_MECÁNICA</v>
      </c>
      <c r="AG1048451" s="77" t="str">
        <f>$V$1048460</f>
        <v>FACULTAD_CIENCIAS_AGRARIAS_AGROINDUSTRIA</v>
      </c>
    </row>
    <row r="1048452" spans="1:33" ht="27" x14ac:dyDescent="0.2">
      <c r="U1048452" s="77" t="s">
        <v>217</v>
      </c>
      <c r="V1048452" s="79" t="s">
        <v>252</v>
      </c>
      <c r="W1048452" s="79"/>
      <c r="X1048452" s="79"/>
      <c r="Y1048452" s="77" t="str">
        <f>V1048450</f>
        <v>CONTROL_INTERNO</v>
      </c>
      <c r="Z1048452" s="77" t="str">
        <f>$V$1048456</f>
        <v>FACULTAD_INGENIERÍA_INDUSTRIAL</v>
      </c>
      <c r="AC1048452" s="77" t="str">
        <f>$V$1048460</f>
        <v>FACULTAD_CIENCIAS_AGRARIAS_AGROINDUSTRIA</v>
      </c>
      <c r="AE1048452" s="77" t="str">
        <f>V1048440</f>
        <v>GESTIÓN_DE_DOCUMENTOS</v>
      </c>
      <c r="AF1048452" s="77" t="str">
        <f>$V$1048455</f>
        <v>FACULTAD_INGENIERÍAS</v>
      </c>
    </row>
    <row r="1048453" spans="1:33" ht="27" x14ac:dyDescent="0.2">
      <c r="U1048453" s="77" t="s">
        <v>218</v>
      </c>
      <c r="V1048453" s="60" t="s">
        <v>239</v>
      </c>
      <c r="W1048453" s="60"/>
      <c r="X1048453" s="60"/>
      <c r="Y1048453" s="77" t="str">
        <f>V1048434</f>
        <v>CONTROL_INTERNO_DISCIPLINARIO</v>
      </c>
      <c r="Z1048453" s="77" t="str">
        <f>$V$1048457</f>
        <v>FACULTAD_INGENIERÍA_MECÁNICA</v>
      </c>
      <c r="AC1048453" s="77" t="str">
        <f>$V$1048464</f>
        <v>LABORATORIO_GENÉTICA_MÉDICA</v>
      </c>
      <c r="AE1048453" s="77" t="str">
        <f>$V$1048459</f>
        <v>FACULTAD_BELLAS_ARTES_HUMANIDADES</v>
      </c>
      <c r="AF1048453" s="77" t="str">
        <f>$V$1048462</f>
        <v>FACULTAD_CIENCIAS_BÁSICAS</v>
      </c>
    </row>
    <row r="1048454" spans="1:33" ht="36" x14ac:dyDescent="0.2">
      <c r="U1048454" s="77" t="s">
        <v>219</v>
      </c>
      <c r="V1048454" s="60" t="s">
        <v>240</v>
      </c>
      <c r="W1048454" s="60"/>
      <c r="X1048454" s="60"/>
      <c r="Y1048454" s="77" t="str">
        <f>V1048448</f>
        <v>GESTIÓN_DE_TECNOLOGÍAS_INFORMÁTICAS_SISTEMAS_DE_INFORMACIÓN</v>
      </c>
      <c r="Z1048454" s="77" t="str">
        <f>$V$1048455</f>
        <v>FACULTAD_INGENIERÍAS</v>
      </c>
      <c r="AC1048454" s="77" t="str">
        <f>V1048465</f>
        <v>LABORATORIO_AGUAS_ALIMENTOS</v>
      </c>
      <c r="AE1048454" s="77" t="str">
        <f>$V$1048454</f>
        <v>FACULTAD_CIENCIAS_DE_LA_SALUD</v>
      </c>
      <c r="AF1048454" s="77" t="str">
        <f>$V$1048460</f>
        <v>FACULTAD_CIENCIAS_AGRARIAS_AGROINDUSTRIA</v>
      </c>
    </row>
    <row r="1048455" spans="1:33" ht="27" x14ac:dyDescent="0.2">
      <c r="U1048455" s="77" t="s">
        <v>220</v>
      </c>
      <c r="V1048455" s="60" t="s">
        <v>241</v>
      </c>
      <c r="W1048455" s="60"/>
      <c r="X1048455" s="60"/>
      <c r="Y1048455" s="77" t="str">
        <f>V1048447</f>
        <v>GESTIÓN_DE_SERVICIOS_INSTITUCIONALES</v>
      </c>
      <c r="Z1048455" s="77" t="str">
        <f>$V$1048462</f>
        <v>FACULTAD_CIENCIAS_BÁSICAS</v>
      </c>
      <c r="AC1048455" s="77" t="str">
        <f>V1048466</f>
        <v xml:space="preserve">LABORATORIO_ENSAYOS_NO_DESTRUCTIVOS_DESTRUCTIVOS </v>
      </c>
      <c r="AE1048455" s="77" t="str">
        <f>$V$1048461</f>
        <v>FACULTAD_CIENCIAS_AMBIENTALES</v>
      </c>
    </row>
    <row r="1048456" spans="1:33" ht="27" x14ac:dyDescent="0.2">
      <c r="A1048456" s="3" t="s">
        <v>184</v>
      </c>
      <c r="B1048456" s="3" t="s">
        <v>405</v>
      </c>
      <c r="C1048456" s="3" t="s">
        <v>406</v>
      </c>
      <c r="D1048456" s="3" t="s">
        <v>407</v>
      </c>
      <c r="F1048456" s="59" t="s">
        <v>180</v>
      </c>
      <c r="U1048456" s="77" t="s">
        <v>221</v>
      </c>
      <c r="V1048456" s="60" t="s">
        <v>242</v>
      </c>
      <c r="W1048456" s="60"/>
      <c r="X1048456" s="60"/>
      <c r="Y1048456" s="77" t="str">
        <f>V1048452</f>
        <v>RECURSOS_INFORMÁTICOS_EDUCATIVOS</v>
      </c>
      <c r="Z1048456" s="77" t="str">
        <f>$V$1048460</f>
        <v>FACULTAD_CIENCIAS_AGRARIAS_AGROINDUSTRIA</v>
      </c>
      <c r="AC1048456" s="77" t="str">
        <f>V1048467</f>
        <v>LABORATORIO_ENSAYOS_PARA_EQUIPO_DE_AIRE_ACONDICIONADO</v>
      </c>
      <c r="AE1048456" s="77" t="str">
        <f>$V$1048463</f>
        <v>FACULTAD_CIENCIAS_DE_LA_EDUCACIÓN</v>
      </c>
    </row>
    <row r="1048457" spans="1:33" ht="38.25" x14ac:dyDescent="0.2">
      <c r="A1048457" s="3" t="s">
        <v>180</v>
      </c>
      <c r="B1048457" s="3" t="s">
        <v>406</v>
      </c>
      <c r="C1048457" s="131" t="s">
        <v>35</v>
      </c>
      <c r="D1048457" s="131" t="s">
        <v>409</v>
      </c>
      <c r="F1048457" s="4" t="s">
        <v>200</v>
      </c>
      <c r="G1048457" s="81" t="s">
        <v>257</v>
      </c>
      <c r="U1048457" s="77" t="s">
        <v>248</v>
      </c>
      <c r="V1048457" s="60" t="s">
        <v>243</v>
      </c>
      <c r="W1048457" s="60"/>
      <c r="X1048457" s="60"/>
      <c r="Y1048457" s="77" t="str">
        <f>V1048440</f>
        <v>GESTIÓN_DE_DOCUMENTOS</v>
      </c>
      <c r="AC1048457" s="77" t="str">
        <f>V1048469</f>
        <v>LABORATORIO_DE_METROOLOGIA_DE_VARIABLES_ELECTRICAS</v>
      </c>
      <c r="AE1048457" s="77" t="str">
        <f>$V$1048458</f>
        <v>FACULTAD_TECNOLOGÍA</v>
      </c>
    </row>
    <row r="1048458" spans="1:33" ht="27" x14ac:dyDescent="0.2">
      <c r="A1048458" s="3" t="s">
        <v>185</v>
      </c>
      <c r="B1048458" s="3" t="s">
        <v>407</v>
      </c>
      <c r="C1048458" s="131" t="s">
        <v>34</v>
      </c>
      <c r="D1048458" s="131" t="s">
        <v>39</v>
      </c>
      <c r="F1048458" s="4" t="s">
        <v>181</v>
      </c>
      <c r="G1048458" s="80" t="s">
        <v>258</v>
      </c>
      <c r="H1048458" s="59" t="s">
        <v>22</v>
      </c>
      <c r="I1048458" s="59" t="s">
        <v>60</v>
      </c>
      <c r="J1048458" s="59"/>
      <c r="L1048458" s="59" t="s">
        <v>117</v>
      </c>
      <c r="M1048458" s="59" t="s">
        <v>114</v>
      </c>
      <c r="N1048458" s="59" t="s">
        <v>119</v>
      </c>
      <c r="Q1048458" s="59" t="s">
        <v>62</v>
      </c>
      <c r="R1048458" s="59" t="s">
        <v>89</v>
      </c>
      <c r="S1048458" s="59" t="s">
        <v>90</v>
      </c>
      <c r="T1048458" s="59" t="s">
        <v>91</v>
      </c>
      <c r="U1048458" s="77" t="s">
        <v>222</v>
      </c>
      <c r="V1048458" s="60" t="s">
        <v>244</v>
      </c>
      <c r="W1048458" s="60"/>
      <c r="X1048458" s="60"/>
      <c r="AC1048458" s="77" t="str">
        <f>V1048470</f>
        <v>ORGANISMO_CERTIFICADOR_DE_SISTEMAS_DE_GESTIÓN_QLCT</v>
      </c>
      <c r="AE1048458" s="77" t="str">
        <f>$V$1048456</f>
        <v>FACULTAD_INGENIERÍA_INDUSTRIAL</v>
      </c>
    </row>
    <row r="1048459" spans="1:33" ht="27" x14ac:dyDescent="0.2">
      <c r="C1048459" s="131" t="s">
        <v>304</v>
      </c>
      <c r="D1048459" s="131" t="s">
        <v>303</v>
      </c>
      <c r="F1048459" s="4" t="s">
        <v>201</v>
      </c>
      <c r="G1048459" s="80" t="s">
        <v>259</v>
      </c>
      <c r="H1048459" s="4" t="s">
        <v>176</v>
      </c>
      <c r="I1048459" s="4" t="s">
        <v>117</v>
      </c>
      <c r="K1048459" s="59" t="s">
        <v>121</v>
      </c>
      <c r="L1048459" s="4" t="s">
        <v>166</v>
      </c>
      <c r="M1048459" s="4" t="s">
        <v>166</v>
      </c>
      <c r="N1048459" s="4" t="s">
        <v>166</v>
      </c>
      <c r="Q1048459" s="4" t="s">
        <v>179</v>
      </c>
      <c r="R1048459" s="4" t="s">
        <v>92</v>
      </c>
      <c r="S1048459" s="4" t="s">
        <v>93</v>
      </c>
      <c r="T1048459" s="4" t="s">
        <v>94</v>
      </c>
      <c r="U1048459" s="77" t="s">
        <v>223</v>
      </c>
      <c r="V1048459" s="79" t="s">
        <v>251</v>
      </c>
      <c r="W1048459" s="79"/>
      <c r="X1048459" s="79"/>
      <c r="AC1048459" s="77" t="str">
        <f>V1048471</f>
        <v>LABORATORIO_QUÍMICA_AMBIENTAL</v>
      </c>
      <c r="AE1048459" s="77" t="str">
        <f>$V$1048457</f>
        <v>FACULTAD_INGENIERÍA_MECÁNICA</v>
      </c>
    </row>
    <row r="1048460" spans="1:33" ht="27" x14ac:dyDescent="0.2">
      <c r="C1048460" s="131" t="s">
        <v>33</v>
      </c>
      <c r="D1048460" s="131" t="s">
        <v>38</v>
      </c>
      <c r="F1048460" s="4" t="s">
        <v>205</v>
      </c>
      <c r="G1048460" s="80" t="s">
        <v>260</v>
      </c>
      <c r="H1048460" s="4" t="s">
        <v>177</v>
      </c>
      <c r="I1048460" s="4" t="s">
        <v>118</v>
      </c>
      <c r="K1048460" s="4" t="s">
        <v>166</v>
      </c>
      <c r="L1048460" s="4" t="s">
        <v>171</v>
      </c>
      <c r="M1048460" s="4" t="s">
        <v>171</v>
      </c>
      <c r="N1048460" s="4" t="s">
        <v>171</v>
      </c>
      <c r="Q1048460" s="4" t="s">
        <v>90</v>
      </c>
      <c r="S1048460" s="4" t="s">
        <v>95</v>
      </c>
      <c r="T1048460" s="4" t="s">
        <v>93</v>
      </c>
      <c r="U1048460" s="77" t="s">
        <v>224</v>
      </c>
      <c r="V1048460" s="79" t="s">
        <v>250</v>
      </c>
      <c r="W1048460" s="79"/>
      <c r="X1048460" s="79"/>
      <c r="AC1048460" s="77" t="str">
        <f>V1048472</f>
        <v>GRUPO_INVESTIGACIÓN_AGUAS_SANEAMIENTO</v>
      </c>
      <c r="AE1048460" s="77" t="str">
        <f>$V$1048455</f>
        <v>FACULTAD_INGENIERÍAS</v>
      </c>
    </row>
    <row r="1048461" spans="1:33" ht="27" x14ac:dyDescent="0.2">
      <c r="C1048461" s="131" t="s">
        <v>32</v>
      </c>
      <c r="D1048461" s="131" t="s">
        <v>37</v>
      </c>
      <c r="F1048461" s="4" t="s">
        <v>198</v>
      </c>
      <c r="G1048461" s="81" t="s">
        <v>261</v>
      </c>
      <c r="H1048461" s="4" t="s">
        <v>113</v>
      </c>
      <c r="I1048461" s="4" t="s">
        <v>114</v>
      </c>
      <c r="K1048461" s="4" t="s">
        <v>171</v>
      </c>
      <c r="L1048461" s="4" t="s">
        <v>167</v>
      </c>
      <c r="M1048461" s="4" t="s">
        <v>167</v>
      </c>
      <c r="N1048461" s="4" t="s">
        <v>167</v>
      </c>
      <c r="Q1048461" s="4" t="s">
        <v>91</v>
      </c>
      <c r="S1048461" s="4" t="s">
        <v>96</v>
      </c>
      <c r="T1048461" s="4" t="s">
        <v>95</v>
      </c>
      <c r="U1048461" s="77" t="s">
        <v>225</v>
      </c>
      <c r="V1048461" s="60" t="s">
        <v>245</v>
      </c>
      <c r="W1048461" s="60"/>
      <c r="X1048461" s="60"/>
      <c r="AE1048461" s="77" t="str">
        <f>$V$1048462</f>
        <v>FACULTAD_CIENCIAS_BÁSICAS</v>
      </c>
    </row>
    <row r="1048462" spans="1:33" ht="36" x14ac:dyDescent="0.2">
      <c r="C1048462" s="131" t="s">
        <v>31</v>
      </c>
      <c r="D1048462" s="131" t="s">
        <v>302</v>
      </c>
      <c r="F1048462" s="4" t="s">
        <v>202</v>
      </c>
      <c r="G1048462" s="81" t="s">
        <v>265</v>
      </c>
      <c r="H1048462" s="4" t="s">
        <v>178</v>
      </c>
      <c r="I1048462" s="4" t="s">
        <v>119</v>
      </c>
      <c r="K1048462" s="4" t="s">
        <v>167</v>
      </c>
      <c r="L1048462" s="4" t="s">
        <v>172</v>
      </c>
      <c r="M1048462" s="4" t="s">
        <v>172</v>
      </c>
      <c r="N1048462" s="4" t="s">
        <v>172</v>
      </c>
      <c r="T1048462" s="4" t="s">
        <v>96</v>
      </c>
      <c r="U1048462" s="77" t="s">
        <v>226</v>
      </c>
      <c r="V1048462" s="60" t="s">
        <v>246</v>
      </c>
      <c r="W1048462" s="60"/>
      <c r="X1048462" s="60"/>
      <c r="AE1048462" s="77" t="str">
        <f>$V$1048460</f>
        <v>FACULTAD_CIENCIAS_AGRARIAS_AGROINDUSTRIA</v>
      </c>
    </row>
    <row r="1048463" spans="1:33" ht="38.25" x14ac:dyDescent="0.2">
      <c r="F1048463" s="4" t="s">
        <v>203</v>
      </c>
      <c r="G1048463" s="81" t="s">
        <v>266</v>
      </c>
      <c r="H1048463" s="4" t="s">
        <v>146</v>
      </c>
      <c r="I1048463" s="4" t="s">
        <v>120</v>
      </c>
      <c r="K1048463" s="4" t="s">
        <v>172</v>
      </c>
      <c r="L1048463" s="4" t="s">
        <v>168</v>
      </c>
      <c r="M1048463" s="4" t="s">
        <v>168</v>
      </c>
      <c r="N1048463" s="4" t="s">
        <v>168</v>
      </c>
      <c r="U1048463" s="77" t="s">
        <v>384</v>
      </c>
      <c r="V1048463" s="60" t="s">
        <v>247</v>
      </c>
      <c r="W1048463" s="60"/>
      <c r="X1048463" s="60"/>
    </row>
    <row r="1048464" spans="1:33" ht="25.5" x14ac:dyDescent="0.2">
      <c r="F1048464" s="4" t="s">
        <v>182</v>
      </c>
      <c r="G1048464" s="81" t="s">
        <v>264</v>
      </c>
      <c r="I1048464" s="4" t="s">
        <v>121</v>
      </c>
      <c r="K1048464" s="4" t="s">
        <v>168</v>
      </c>
      <c r="L1048464" s="59" t="s">
        <v>169</v>
      </c>
      <c r="U1048464" s="77" t="s">
        <v>227</v>
      </c>
      <c r="V1048464" s="60" t="s">
        <v>386</v>
      </c>
      <c r="W1048464" s="60"/>
      <c r="X1048464" s="60"/>
    </row>
    <row r="1048465" spans="6:24" ht="27" x14ac:dyDescent="0.2">
      <c r="F1048465" s="4" t="s">
        <v>183</v>
      </c>
      <c r="G1048465" s="81" t="s">
        <v>262</v>
      </c>
      <c r="I1048465" s="4" t="s">
        <v>175</v>
      </c>
      <c r="J1048465" s="59"/>
      <c r="L1048465" s="4" t="s">
        <v>166</v>
      </c>
      <c r="M1048465" s="59" t="s">
        <v>40</v>
      </c>
      <c r="N1048465" s="59" t="s">
        <v>123</v>
      </c>
      <c r="U1048465" s="77" t="s">
        <v>385</v>
      </c>
      <c r="V1048465" s="60" t="s">
        <v>387</v>
      </c>
      <c r="W1048465" s="60"/>
      <c r="X1048465" s="60"/>
    </row>
    <row r="1048466" spans="6:24" ht="25.5" x14ac:dyDescent="0.2">
      <c r="F1048466" s="4" t="s">
        <v>195</v>
      </c>
      <c r="G1048466" s="81" t="s">
        <v>263</v>
      </c>
      <c r="I1048466" s="4" t="s">
        <v>123</v>
      </c>
      <c r="L1048466" s="4" t="s">
        <v>171</v>
      </c>
      <c r="M1048466" s="4" t="s">
        <v>166</v>
      </c>
      <c r="N1048466" s="4" t="s">
        <v>166</v>
      </c>
      <c r="U1048466" s="77" t="s">
        <v>394</v>
      </c>
      <c r="V1048466" s="60" t="s">
        <v>388</v>
      </c>
      <c r="W1048466" s="60"/>
      <c r="X1048466" s="60"/>
    </row>
    <row r="1048467" spans="6:24" ht="33.75" x14ac:dyDescent="0.2">
      <c r="I1048467" s="4" t="s">
        <v>170</v>
      </c>
      <c r="K1048467" s="4" t="s">
        <v>166</v>
      </c>
      <c r="L1048467" s="4" t="s">
        <v>167</v>
      </c>
      <c r="M1048467" s="4" t="s">
        <v>171</v>
      </c>
      <c r="N1048467" s="4" t="s">
        <v>171</v>
      </c>
      <c r="U1048467" s="77" t="s">
        <v>395</v>
      </c>
      <c r="V1048467" s="60" t="s">
        <v>389</v>
      </c>
      <c r="W1048467" s="60"/>
      <c r="X1048467" s="60"/>
    </row>
    <row r="1048468" spans="6:24" ht="27" x14ac:dyDescent="0.2">
      <c r="F1048468" s="59" t="s">
        <v>185</v>
      </c>
      <c r="G1048468" s="59"/>
      <c r="I1048468" s="4" t="s">
        <v>174</v>
      </c>
      <c r="K1048468" s="4" t="s">
        <v>171</v>
      </c>
      <c r="L1048468" s="4" t="s">
        <v>172</v>
      </c>
      <c r="M1048468" s="4" t="s">
        <v>167</v>
      </c>
      <c r="N1048468" s="4" t="s">
        <v>167</v>
      </c>
      <c r="U1048468" s="77" t="s">
        <v>393</v>
      </c>
      <c r="V1048468" s="60" t="s">
        <v>390</v>
      </c>
      <c r="W1048468" s="60"/>
      <c r="X1048468" s="60"/>
    </row>
    <row r="1048469" spans="6:24" ht="25.5" x14ac:dyDescent="0.2">
      <c r="F1048469" s="4" t="s">
        <v>194</v>
      </c>
      <c r="G1048469" s="83" t="s">
        <v>268</v>
      </c>
      <c r="I1048469" s="4" t="s">
        <v>125</v>
      </c>
      <c r="K1048469" s="4" t="s">
        <v>167</v>
      </c>
      <c r="L1048469" s="4" t="s">
        <v>168</v>
      </c>
      <c r="M1048469" s="4" t="s">
        <v>172</v>
      </c>
      <c r="N1048469" s="4" t="s">
        <v>172</v>
      </c>
      <c r="U1048469" s="77" t="s">
        <v>392</v>
      </c>
      <c r="V1048469" s="60" t="s">
        <v>391</v>
      </c>
      <c r="W1048469" s="60"/>
      <c r="X1048469" s="60"/>
    </row>
    <row r="1048470" spans="6:24" ht="38.25" x14ac:dyDescent="0.25">
      <c r="F1048470" s="4" t="s">
        <v>199</v>
      </c>
      <c r="G1048470" s="84" t="s">
        <v>270</v>
      </c>
      <c r="I1048470" s="4" t="s">
        <v>173</v>
      </c>
      <c r="K1048470" s="4" t="s">
        <v>172</v>
      </c>
      <c r="M1048470" s="4" t="s">
        <v>168</v>
      </c>
      <c r="N1048470" s="4" t="s">
        <v>168</v>
      </c>
      <c r="U1048470" s="77" t="s">
        <v>228</v>
      </c>
      <c r="V1048470" s="60" t="s">
        <v>397</v>
      </c>
      <c r="W1048470" s="60"/>
      <c r="X1048470" s="60"/>
    </row>
    <row r="1048471" spans="6:24" ht="25.5" x14ac:dyDescent="0.25">
      <c r="F1048471" s="4" t="s">
        <v>195</v>
      </c>
      <c r="G1048471" s="84" t="s">
        <v>269</v>
      </c>
      <c r="K1048471" s="4" t="s">
        <v>168</v>
      </c>
      <c r="U1048471" s="77" t="s">
        <v>396</v>
      </c>
      <c r="V1048471" s="60" t="s">
        <v>399</v>
      </c>
      <c r="W1048471" s="60"/>
      <c r="X1048471" s="60"/>
    </row>
    <row r="1048472" spans="6:24" ht="25.5" x14ac:dyDescent="0.2">
      <c r="F1048472" s="4" t="s">
        <v>182</v>
      </c>
      <c r="G1048472" s="83" t="s">
        <v>271</v>
      </c>
      <c r="H1048472" s="82"/>
      <c r="J1048472" s="59"/>
      <c r="K1048472" s="59" t="s">
        <v>170</v>
      </c>
      <c r="L1048472" s="59" t="s">
        <v>174</v>
      </c>
      <c r="M1048472" s="59" t="s">
        <v>125</v>
      </c>
      <c r="N1048472" s="59" t="s">
        <v>120</v>
      </c>
      <c r="U1048472" s="77" t="s">
        <v>398</v>
      </c>
      <c r="V1048472" s="60" t="s">
        <v>400</v>
      </c>
      <c r="W1048472" s="60"/>
      <c r="X1048472" s="60"/>
    </row>
    <row r="1048473" spans="6:24" ht="25.5" x14ac:dyDescent="0.2">
      <c r="F1048473" s="4" t="s">
        <v>196</v>
      </c>
      <c r="G1048473" s="83" t="s">
        <v>272</v>
      </c>
      <c r="H1048473" s="82"/>
      <c r="K1048473" s="4" t="s">
        <v>166</v>
      </c>
      <c r="L1048473" s="4" t="s">
        <v>166</v>
      </c>
      <c r="M1048473" s="3" t="s">
        <v>166</v>
      </c>
      <c r="N1048473" s="4" t="s">
        <v>166</v>
      </c>
      <c r="U1048473" s="77" t="s">
        <v>187</v>
      </c>
      <c r="V1048473" s="60" t="s">
        <v>249</v>
      </c>
      <c r="W1048473" s="60"/>
      <c r="X1048473" s="60"/>
    </row>
    <row r="1048474" spans="6:24" ht="25.5" x14ac:dyDescent="0.2">
      <c r="F1048474" s="4" t="s">
        <v>197</v>
      </c>
      <c r="G1048474" s="83" t="s">
        <v>273</v>
      </c>
      <c r="H1048474" s="82"/>
      <c r="K1048474" s="4" t="s">
        <v>171</v>
      </c>
      <c r="L1048474" s="4" t="s">
        <v>171</v>
      </c>
      <c r="M1048474" s="4" t="s">
        <v>171</v>
      </c>
      <c r="N1048474" s="4" t="s">
        <v>171</v>
      </c>
      <c r="O1048474" s="59" t="s">
        <v>173</v>
      </c>
      <c r="V1048474" s="60"/>
      <c r="W1048474" s="60"/>
      <c r="X1048474" s="60"/>
    </row>
    <row r="1048475" spans="6:24" ht="25.5" x14ac:dyDescent="0.2">
      <c r="F1048475" s="4" t="s">
        <v>198</v>
      </c>
      <c r="G1048475" s="81" t="s">
        <v>267</v>
      </c>
      <c r="H1048475" s="82"/>
      <c r="K1048475" s="4" t="s">
        <v>167</v>
      </c>
      <c r="L1048475" s="4" t="s">
        <v>167</v>
      </c>
      <c r="M1048475" s="4" t="s">
        <v>167</v>
      </c>
      <c r="N1048475" s="4" t="s">
        <v>167</v>
      </c>
      <c r="O1048475" s="4" t="s">
        <v>166</v>
      </c>
      <c r="V1048475" s="60" t="s">
        <v>403</v>
      </c>
      <c r="W1048475" s="60"/>
      <c r="X1048475" s="60"/>
    </row>
    <row r="1048476" spans="6:24" ht="22.5" x14ac:dyDescent="0.2">
      <c r="H1048476" s="82"/>
      <c r="L1048476" s="4" t="s">
        <v>172</v>
      </c>
      <c r="M1048476" s="4" t="s">
        <v>172</v>
      </c>
      <c r="N1048476" s="4" t="s">
        <v>172</v>
      </c>
      <c r="O1048476" s="4" t="s">
        <v>171</v>
      </c>
      <c r="V1048476" s="60" t="s">
        <v>404</v>
      </c>
      <c r="W1048476" s="60"/>
      <c r="X1048476" s="60"/>
    </row>
    <row r="1048477" spans="6:24" ht="15" x14ac:dyDescent="0.2">
      <c r="H1048477" s="82"/>
      <c r="L1048477" s="4" t="s">
        <v>168</v>
      </c>
      <c r="M1048477" s="4" t="s">
        <v>168</v>
      </c>
      <c r="N1048477" s="4" t="s">
        <v>168</v>
      </c>
      <c r="O1048477" s="4" t="s">
        <v>167</v>
      </c>
    </row>
    <row r="1048482" spans="3:33" x14ac:dyDescent="0.2">
      <c r="C1048482" s="4"/>
      <c r="D1048482" s="4"/>
      <c r="E1048482" s="4"/>
      <c r="I1048482" s="3"/>
      <c r="J1048482" s="3"/>
      <c r="K1048482" s="3"/>
      <c r="L1048482" s="3"/>
      <c r="M1048482" s="3"/>
      <c r="N1048482" s="3"/>
      <c r="O1048482" s="3"/>
      <c r="P1048482" s="3"/>
      <c r="Q1048482" s="3"/>
      <c r="R1048482" s="3"/>
      <c r="S1048482" s="3"/>
      <c r="T1048482" s="3"/>
      <c r="U1048482" s="3"/>
      <c r="V1048482" s="3"/>
      <c r="W1048482" s="3"/>
      <c r="X1048482" s="3"/>
      <c r="Y1048482" s="3"/>
      <c r="Z1048482" s="3"/>
      <c r="AA1048482" s="3"/>
      <c r="AB1048482" s="3"/>
      <c r="AC1048482" s="3"/>
      <c r="AD1048482" s="3"/>
      <c r="AE1048482" s="3"/>
      <c r="AF1048482" s="3"/>
      <c r="AG1048482" s="3"/>
    </row>
    <row r="1048483" spans="3:33" ht="24" x14ac:dyDescent="0.2">
      <c r="C1048483" s="4"/>
      <c r="D1048483" s="4"/>
      <c r="E1048483" s="4"/>
      <c r="I1048483" s="3"/>
      <c r="J1048483" s="3"/>
      <c r="K1048483" s="3"/>
      <c r="L1048483" s="3"/>
      <c r="M1048483" s="3"/>
      <c r="N1048483" s="3"/>
      <c r="O1048483" s="3"/>
      <c r="P1048483" s="3"/>
      <c r="Q1048483" s="3"/>
      <c r="R1048483" s="3"/>
      <c r="S1048483" s="3"/>
      <c r="T1048483" s="3"/>
      <c r="U1048483" s="3"/>
      <c r="V1048483" s="3" t="s">
        <v>442</v>
      </c>
      <c r="W1048483" s="3" t="s">
        <v>443</v>
      </c>
      <c r="X1048483" s="3" t="s">
        <v>444</v>
      </c>
      <c r="Y1048483" s="3" t="s">
        <v>445</v>
      </c>
      <c r="Z1048483" s="3"/>
      <c r="AA1048483" s="3"/>
      <c r="AB1048483" s="3"/>
      <c r="AC1048483" s="3"/>
      <c r="AD1048483" s="3"/>
      <c r="AE1048483" s="3"/>
      <c r="AF1048483" s="3"/>
      <c r="AG1048483" s="3"/>
    </row>
    <row r="1048484" spans="3:33" ht="24" x14ac:dyDescent="0.2">
      <c r="C1048484" s="4"/>
      <c r="D1048484" s="4"/>
      <c r="E1048484" s="4"/>
      <c r="I1048484" s="3"/>
      <c r="J1048484" s="3"/>
      <c r="K1048484" s="3"/>
      <c r="L1048484" s="3"/>
      <c r="M1048484" s="3"/>
      <c r="N1048484" s="3"/>
      <c r="O1048484" s="3"/>
      <c r="P1048484" s="3"/>
      <c r="Q1048484" s="3"/>
      <c r="R1048484" s="3"/>
      <c r="S1048484" s="3"/>
      <c r="T1048484" s="3"/>
      <c r="U1048484" s="3"/>
      <c r="V1048484" s="3" t="s">
        <v>443</v>
      </c>
      <c r="W1048484" s="3" t="s">
        <v>446</v>
      </c>
      <c r="X1048484" s="3" t="s">
        <v>447</v>
      </c>
      <c r="Y1048484" s="3" t="s">
        <v>448</v>
      </c>
      <c r="Z1048484" s="3"/>
      <c r="AA1048484" s="3"/>
      <c r="AB1048484" s="3"/>
      <c r="AC1048484" s="3"/>
      <c r="AD1048484" s="3"/>
      <c r="AE1048484" s="3"/>
      <c r="AF1048484" s="3"/>
      <c r="AG1048484" s="3"/>
    </row>
    <row r="1048485" spans="3:33" x14ac:dyDescent="0.2">
      <c r="C1048485" s="4"/>
      <c r="D1048485" s="4"/>
      <c r="E1048485" s="4"/>
      <c r="I1048485" s="3"/>
      <c r="J1048485" s="3"/>
      <c r="K1048485" s="3"/>
      <c r="L1048485" s="3"/>
      <c r="M1048485" s="3"/>
      <c r="N1048485" s="3"/>
      <c r="O1048485" s="3"/>
      <c r="P1048485" s="3"/>
      <c r="Q1048485" s="3"/>
      <c r="R1048485" s="3"/>
      <c r="S1048485" s="3"/>
      <c r="T1048485" s="3"/>
      <c r="U1048485" s="3"/>
      <c r="V1048485" s="3" t="s">
        <v>444</v>
      </c>
      <c r="W1048485" s="3" t="s">
        <v>448</v>
      </c>
      <c r="X1048485" s="3"/>
      <c r="Y1048485" s="3"/>
      <c r="Z1048485" s="3"/>
      <c r="AA1048485" s="3"/>
      <c r="AB1048485" s="3"/>
      <c r="AC1048485" s="3"/>
      <c r="AD1048485" s="3"/>
      <c r="AE1048485" s="3"/>
      <c r="AF1048485" s="3"/>
      <c r="AG1048485" s="3"/>
    </row>
    <row r="1048486" spans="3:33" x14ac:dyDescent="0.2">
      <c r="C1048486" s="4"/>
      <c r="D1048486" s="4"/>
      <c r="E1048486" s="4"/>
      <c r="I1048486" s="3"/>
      <c r="J1048486" s="3"/>
      <c r="K1048486" s="3"/>
      <c r="L1048486" s="3"/>
      <c r="M1048486" s="3"/>
      <c r="N1048486" s="3"/>
      <c r="O1048486" s="3"/>
      <c r="P1048486" s="3"/>
      <c r="Q1048486" s="3"/>
      <c r="R1048486" s="3"/>
      <c r="S1048486" s="3"/>
      <c r="T1048486" s="3"/>
      <c r="U1048486" s="3"/>
      <c r="V1048486" s="3" t="s">
        <v>445</v>
      </c>
      <c r="W1048486" s="3"/>
      <c r="X1048486" s="3"/>
      <c r="Y1048486" s="3"/>
      <c r="Z1048486" s="3"/>
      <c r="AA1048486" s="3"/>
      <c r="AB1048486" s="3"/>
      <c r="AC1048486" s="3"/>
      <c r="AD1048486" s="3"/>
      <c r="AE1048486" s="3"/>
      <c r="AF1048486" s="3"/>
      <c r="AG1048486" s="3"/>
    </row>
    <row r="1048487" spans="3:33" x14ac:dyDescent="0.2">
      <c r="C1048487" s="4"/>
      <c r="D1048487" s="4"/>
      <c r="E1048487" s="4"/>
      <c r="I1048487" s="3"/>
      <c r="J1048487" s="3"/>
      <c r="K1048487" s="3"/>
      <c r="L1048487" s="3"/>
      <c r="M1048487" s="3"/>
      <c r="N1048487" s="3"/>
      <c r="O1048487" s="3"/>
      <c r="P1048487" s="3"/>
      <c r="Q1048487" s="3"/>
      <c r="R1048487" s="3"/>
      <c r="S1048487" s="3"/>
      <c r="T1048487" s="3"/>
      <c r="U1048487" s="3"/>
      <c r="V1048487" s="3"/>
      <c r="W1048487" s="3"/>
      <c r="X1048487" s="3"/>
      <c r="Y1048487" s="3"/>
      <c r="Z1048487" s="3"/>
      <c r="AA1048487" s="3"/>
      <c r="AB1048487" s="3"/>
      <c r="AC1048487" s="3"/>
      <c r="AD1048487" s="3"/>
      <c r="AE1048487" s="3"/>
      <c r="AF1048487" s="3"/>
      <c r="AG1048487" s="3"/>
    </row>
    <row r="1048488" spans="3:33" x14ac:dyDescent="0.2">
      <c r="C1048488" s="4"/>
      <c r="D1048488" s="4"/>
      <c r="E1048488" s="4"/>
      <c r="I1048488" s="3"/>
      <c r="J1048488" s="3"/>
      <c r="K1048488" s="3"/>
      <c r="L1048488" s="3"/>
      <c r="M1048488" s="3"/>
      <c r="N1048488" s="3"/>
      <c r="O1048488" s="3"/>
      <c r="P1048488" s="3"/>
      <c r="Q1048488" s="3"/>
      <c r="R1048488" s="3"/>
      <c r="S1048488" s="3"/>
      <c r="T1048488" s="3"/>
      <c r="U1048488" s="3"/>
      <c r="V1048488" s="3"/>
      <c r="W1048488" s="3"/>
      <c r="X1048488" s="3"/>
      <c r="Y1048488" s="3"/>
      <c r="Z1048488" s="3"/>
      <c r="AA1048488" s="3"/>
      <c r="AB1048488" s="3"/>
      <c r="AC1048488" s="3"/>
      <c r="AD1048488" s="3"/>
      <c r="AE1048488" s="3"/>
      <c r="AF1048488" s="3"/>
      <c r="AG1048488" s="3"/>
    </row>
    <row r="1048489" spans="3:33" x14ac:dyDescent="0.2">
      <c r="C1048489" s="4"/>
      <c r="D1048489" s="4"/>
      <c r="E1048489" s="4"/>
      <c r="I1048489" s="3"/>
      <c r="J1048489" s="3"/>
      <c r="K1048489" s="3"/>
      <c r="L1048489" s="3"/>
      <c r="M1048489" s="3"/>
      <c r="N1048489" s="3"/>
      <c r="O1048489" s="3"/>
      <c r="P1048489" s="3"/>
      <c r="Q1048489" s="3"/>
      <c r="R1048489" s="3"/>
      <c r="S1048489" s="3"/>
      <c r="T1048489" s="3"/>
      <c r="U1048489" s="3"/>
      <c r="V1048489" s="3"/>
      <c r="W1048489" s="3"/>
      <c r="X1048489" s="3"/>
      <c r="Y1048489" s="3"/>
      <c r="Z1048489" s="3"/>
      <c r="AA1048489" s="3"/>
      <c r="AB1048489" s="3"/>
      <c r="AC1048489" s="3"/>
      <c r="AD1048489" s="3"/>
      <c r="AE1048489" s="3"/>
      <c r="AF1048489" s="3"/>
      <c r="AG1048489" s="3"/>
    </row>
    <row r="1048490" spans="3:33" x14ac:dyDescent="0.2">
      <c r="C1048490" s="4"/>
      <c r="D1048490" s="4"/>
      <c r="E1048490" s="4"/>
      <c r="I1048490" s="3"/>
      <c r="J1048490" s="3"/>
      <c r="K1048490" s="3"/>
      <c r="L1048490" s="3"/>
      <c r="M1048490" s="3"/>
      <c r="N1048490" s="3"/>
      <c r="O1048490" s="3"/>
      <c r="P1048490" s="3"/>
      <c r="Q1048490" s="3"/>
      <c r="R1048490" s="3"/>
      <c r="S1048490" s="3"/>
      <c r="T1048490" s="3"/>
      <c r="U1048490" s="3"/>
      <c r="V1048490" s="3"/>
      <c r="W1048490" s="3"/>
      <c r="X1048490" s="3"/>
      <c r="Y1048490" s="3"/>
      <c r="Z1048490" s="3"/>
      <c r="AA1048490" s="3"/>
      <c r="AB1048490" s="3"/>
      <c r="AC1048490" s="3"/>
      <c r="AD1048490" s="3"/>
      <c r="AE1048490" s="3"/>
      <c r="AF1048490" s="3"/>
      <c r="AG1048490" s="3"/>
    </row>
  </sheetData>
  <sheetProtection algorithmName="SHA-512" hashValue="O/j//wtNS6hraIhiQm+7zClxe2rleCAup5KaPBajXbZfWOSnaJi3Vjtal/vWuOz/7q3B34xGDisfr4eTn36fUQ==" saltValue="DKB69ayHzj31AAsvnVJ9Zw==" spinCount="100000" sheet="1" formatRows="0" insertRows="0" deleteRows="0" selectLockedCells="1"/>
  <mergeCells count="133">
    <mergeCell ref="U24:U26"/>
    <mergeCell ref="K24:K26"/>
    <mergeCell ref="L24:L26"/>
    <mergeCell ref="M24:M26"/>
    <mergeCell ref="B24:B26"/>
    <mergeCell ref="V24:V26"/>
    <mergeCell ref="W24:W26"/>
    <mergeCell ref="X24:X26"/>
    <mergeCell ref="N27:N29"/>
    <mergeCell ref="Q27:Q29"/>
    <mergeCell ref="U27:U29"/>
    <mergeCell ref="V27:V29"/>
    <mergeCell ref="W27:W29"/>
    <mergeCell ref="X27:X29"/>
    <mergeCell ref="Q24:Q26"/>
    <mergeCell ref="A24:A26"/>
    <mergeCell ref="F24:F26"/>
    <mergeCell ref="G24:G26"/>
    <mergeCell ref="H24:H26"/>
    <mergeCell ref="I24:I26"/>
    <mergeCell ref="J24:J26"/>
    <mergeCell ref="B27:B29"/>
    <mergeCell ref="N24:N26"/>
    <mergeCell ref="A27:A29"/>
    <mergeCell ref="F27:F29"/>
    <mergeCell ref="G27:G29"/>
    <mergeCell ref="H27:H29"/>
    <mergeCell ref="I27:I29"/>
    <mergeCell ref="J27:J29"/>
    <mergeCell ref="K27:K29"/>
    <mergeCell ref="L27:L29"/>
    <mergeCell ref="M27:M29"/>
    <mergeCell ref="F21:F23"/>
    <mergeCell ref="B15:B17"/>
    <mergeCell ref="B18:B20"/>
    <mergeCell ref="B21:B23"/>
    <mergeCell ref="K18:K20"/>
    <mergeCell ref="I15:I17"/>
    <mergeCell ref="J15:J17"/>
    <mergeCell ref="I21:I23"/>
    <mergeCell ref="K21:K23"/>
    <mergeCell ref="H15:H17"/>
    <mergeCell ref="I18:I20"/>
    <mergeCell ref="V1:V4"/>
    <mergeCell ref="U9:U11"/>
    <mergeCell ref="V9:V11"/>
    <mergeCell ref="H2:U2"/>
    <mergeCell ref="H3:U4"/>
    <mergeCell ref="V18:V20"/>
    <mergeCell ref="Q21:Q23"/>
    <mergeCell ref="Q15:Q17"/>
    <mergeCell ref="U21:U23"/>
    <mergeCell ref="M15:M17"/>
    <mergeCell ref="M18:M20"/>
    <mergeCell ref="H18:H20"/>
    <mergeCell ref="H9:H11"/>
    <mergeCell ref="I12:I14"/>
    <mergeCell ref="H6:AB6"/>
    <mergeCell ref="B7:I7"/>
    <mergeCell ref="B9:B11"/>
    <mergeCell ref="W12:W14"/>
    <mergeCell ref="X12:X14"/>
    <mergeCell ref="W18:W20"/>
    <mergeCell ref="X18:X20"/>
    <mergeCell ref="I5:R5"/>
    <mergeCell ref="S5:U5"/>
    <mergeCell ref="B12:B14"/>
    <mergeCell ref="A5:F5"/>
    <mergeCell ref="F18:F20"/>
    <mergeCell ref="F15:F17"/>
    <mergeCell ref="M21:M23"/>
    <mergeCell ref="J18:J20"/>
    <mergeCell ref="J21:J23"/>
    <mergeCell ref="H12:H14"/>
    <mergeCell ref="Q12:Q14"/>
    <mergeCell ref="I9:I11"/>
    <mergeCell ref="A6:G6"/>
    <mergeCell ref="A9:A11"/>
    <mergeCell ref="F9:F11"/>
    <mergeCell ref="G9:G11"/>
    <mergeCell ref="G15:G17"/>
    <mergeCell ref="G18:G20"/>
    <mergeCell ref="A7:A8"/>
    <mergeCell ref="A12:A14"/>
    <mergeCell ref="F12:F14"/>
    <mergeCell ref="G12:G14"/>
    <mergeCell ref="A21:A23"/>
    <mergeCell ref="A15:A17"/>
    <mergeCell ref="A18:A20"/>
    <mergeCell ref="H21:H23"/>
    <mergeCell ref="G21:G23"/>
    <mergeCell ref="AC12:AC14"/>
    <mergeCell ref="V12:V14"/>
    <mergeCell ref="L12:L14"/>
    <mergeCell ref="M12:M14"/>
    <mergeCell ref="W7:X7"/>
    <mergeCell ref="K12:K14"/>
    <mergeCell ref="K15:K17"/>
    <mergeCell ref="AC9:AC11"/>
    <mergeCell ref="V7:V8"/>
    <mergeCell ref="J7:N7"/>
    <mergeCell ref="J12:J14"/>
    <mergeCell ref="O7:U7"/>
    <mergeCell ref="J9:J11"/>
    <mergeCell ref="L9:L11"/>
    <mergeCell ref="N9:N11"/>
    <mergeCell ref="O8:Q8"/>
    <mergeCell ref="Q9:Q11"/>
    <mergeCell ref="K9:K11"/>
    <mergeCell ref="M9:M11"/>
    <mergeCell ref="U12:U14"/>
    <mergeCell ref="N12:N14"/>
    <mergeCell ref="Y7:AB7"/>
    <mergeCell ref="W9:W11"/>
    <mergeCell ref="X9:X11"/>
    <mergeCell ref="L15:L17"/>
    <mergeCell ref="AC18:AC20"/>
    <mergeCell ref="V15:V17"/>
    <mergeCell ref="AC15:AC17"/>
    <mergeCell ref="U15:U17"/>
    <mergeCell ref="AC21:AC23"/>
    <mergeCell ref="L21:L23"/>
    <mergeCell ref="U18:U20"/>
    <mergeCell ref="N15:N17"/>
    <mergeCell ref="N18:N20"/>
    <mergeCell ref="N21:N23"/>
    <mergeCell ref="Q18:Q20"/>
    <mergeCell ref="L18:L20"/>
    <mergeCell ref="V21:V23"/>
    <mergeCell ref="W21:W23"/>
    <mergeCell ref="X21:X23"/>
    <mergeCell ref="W15:W17"/>
    <mergeCell ref="X15:X17"/>
  </mergeCells>
  <phoneticPr fontId="4" type="noConversion"/>
  <conditionalFormatting sqref="K9 K24 K27 K12 K15 K18 K21">
    <cfRule type="containsText" dxfId="165" priority="748" operator="containsText" text="MEDIA">
      <formula>NOT(ISERROR(SEARCH("MEDIA",K9)))</formula>
    </cfRule>
    <cfRule type="containsText" dxfId="164" priority="749" operator="containsText" text="ALTA">
      <formula>NOT(ISERROR(SEARCH("ALTA",K9)))</formula>
    </cfRule>
    <cfRule type="containsText" dxfId="163" priority="750" operator="containsText" text="BAJA">
      <formula>NOT(ISERROR(SEARCH("BAJA",K9)))</formula>
    </cfRule>
  </conditionalFormatting>
  <conditionalFormatting sqref="L9:M9 M12 M15 M18 M21 M24 M27 L10:L29">
    <cfRule type="containsText" dxfId="162" priority="745" operator="containsText" text="MEDIO">
      <formula>NOT(ISERROR(SEARCH("MEDIO",L9)))</formula>
    </cfRule>
    <cfRule type="containsText" dxfId="161" priority="746" operator="containsText" text="ALTO">
      <formula>NOT(ISERROR(SEARCH("ALTO",L9)))</formula>
    </cfRule>
    <cfRule type="containsText" dxfId="160" priority="747" operator="containsText" text="BAJO">
      <formula>NOT(ISERROR(SEARCH("BAJO",L9)))</formula>
    </cfRule>
  </conditionalFormatting>
  <conditionalFormatting sqref="U9:U29">
    <cfRule type="cellIs" dxfId="159" priority="716" operator="lessThanOrEqual">
      <formula>3</formula>
    </cfRule>
    <cfRule type="cellIs" dxfId="158" priority="717" stopIfTrue="1" operator="between">
      <formula>4</formula>
      <formula>10</formula>
    </cfRule>
    <cfRule type="cellIs" dxfId="157" priority="718" operator="greaterThanOrEqual">
      <formula>10</formula>
    </cfRule>
  </conditionalFormatting>
  <conditionalFormatting sqref="V9:V29">
    <cfRule type="cellIs" dxfId="156" priority="713" operator="equal">
      <formula>"LEVE"</formula>
    </cfRule>
    <cfRule type="cellIs" dxfId="155" priority="714" operator="equal">
      <formula>"MODERADO"</formula>
    </cfRule>
    <cfRule type="cellIs" dxfId="154" priority="715" operator="equal">
      <formula>"GRAVE"</formula>
    </cfRule>
  </conditionalFormatting>
  <conditionalFormatting sqref="J9:J29">
    <cfRule type="containsText" dxfId="153" priority="710" operator="containsText" text="MEDIA">
      <formula>NOT(ISERROR(SEARCH("MEDIA",J9)))</formula>
    </cfRule>
    <cfRule type="containsText" dxfId="152" priority="711" operator="containsText" text="ALTA">
      <formula>NOT(ISERROR(SEARCH("ALTA",J9)))</formula>
    </cfRule>
    <cfRule type="containsText" dxfId="151" priority="712" operator="containsText" text="BAJA">
      <formula>NOT(ISERROR(SEARCH("BAJA",J9)))</formula>
    </cfRule>
  </conditionalFormatting>
  <conditionalFormatting sqref="J9:J29">
    <cfRule type="containsText" dxfId="150" priority="708" operator="containsText" text="MEDIO BAJA">
      <formula>NOT(ISERROR(SEARCH("MEDIO BAJA",J9)))</formula>
    </cfRule>
    <cfRule type="containsText" dxfId="149" priority="709" operator="containsText" text="MEDIO ALTA">
      <formula>NOT(ISERROR(SEARCH("MEDIO ALTA",J9)))</formula>
    </cfRule>
  </conditionalFormatting>
  <conditionalFormatting sqref="N9:N29">
    <cfRule type="cellIs" dxfId="148" priority="705" operator="lessThanOrEqual">
      <formula>3</formula>
    </cfRule>
    <cfRule type="cellIs" dxfId="147" priority="706" stopIfTrue="1" operator="between">
      <formula>4</formula>
      <formula>9</formula>
    </cfRule>
    <cfRule type="cellIs" dxfId="146" priority="707" operator="greaterThanOrEqual">
      <formula>10</formula>
    </cfRule>
  </conditionalFormatting>
  <conditionalFormatting sqref="S24:T29 O24:O29">
    <cfRule type="containsText" dxfId="145" priority="499" stopIfTrue="1" operator="containsText" text="3">
      <formula>NOT(ISERROR(SEARCH("3",O24)))</formula>
    </cfRule>
    <cfRule type="containsText" dxfId="144" priority="500" stopIfTrue="1" operator="containsText" text="3">
      <formula>NOT(ISERROR(SEARCH("3",O24)))</formula>
    </cfRule>
    <cfRule type="containsText" dxfId="143" priority="501" stopIfTrue="1" operator="containsText" text="1">
      <formula>NOT(ISERROR(SEARCH("1",O24)))</formula>
    </cfRule>
  </conditionalFormatting>
  <conditionalFormatting sqref="O24:O29">
    <cfRule type="cellIs" dxfId="142" priority="498" operator="between">
      <formula>2</formula>
      <formula>3</formula>
    </cfRule>
  </conditionalFormatting>
  <conditionalFormatting sqref="R25">
    <cfRule type="expression" dxfId="141" priority="461">
      <formula>#REF!="No_existen"</formula>
    </cfRule>
  </conditionalFormatting>
  <conditionalFormatting sqref="R25">
    <cfRule type="expression" dxfId="140" priority="460">
      <formula>#REF!=""</formula>
    </cfRule>
  </conditionalFormatting>
  <conditionalFormatting sqref="R26">
    <cfRule type="expression" dxfId="139" priority="459">
      <formula>#REF!="No_existen"</formula>
    </cfRule>
  </conditionalFormatting>
  <conditionalFormatting sqref="R26">
    <cfRule type="expression" dxfId="138" priority="458">
      <formula>#REF!=""</formula>
    </cfRule>
  </conditionalFormatting>
  <conditionalFormatting sqref="R29">
    <cfRule type="expression" dxfId="137" priority="457">
      <formula>#REF!="No_existen"</formula>
    </cfRule>
  </conditionalFormatting>
  <conditionalFormatting sqref="R29">
    <cfRule type="expression" dxfId="136" priority="456">
      <formula>#REF!=""</formula>
    </cfRule>
  </conditionalFormatting>
  <conditionalFormatting sqref="W24 W27">
    <cfRule type="cellIs" dxfId="135" priority="428" operator="equal">
      <formula>"LEVE"</formula>
    </cfRule>
    <cfRule type="cellIs" dxfId="134" priority="429" operator="equal">
      <formula>"MODERADO"</formula>
    </cfRule>
    <cfRule type="cellIs" dxfId="133" priority="430" operator="equal">
      <formula>"GRAVE"</formula>
    </cfRule>
  </conditionalFormatting>
  <conditionalFormatting sqref="X24 X27">
    <cfRule type="cellIs" dxfId="132" priority="425" operator="equal">
      <formula>"LEVE"</formula>
    </cfRule>
    <cfRule type="cellIs" dxfId="131" priority="426" operator="equal">
      <formula>"MODERADO"</formula>
    </cfRule>
    <cfRule type="cellIs" dxfId="130" priority="427" operator="equal">
      <formula>"GRAVE"</formula>
    </cfRule>
  </conditionalFormatting>
  <conditionalFormatting sqref="Z25">
    <cfRule type="expression" dxfId="129" priority="337">
      <formula>#REF!="ASUMIR"</formula>
    </cfRule>
  </conditionalFormatting>
  <conditionalFormatting sqref="Z26">
    <cfRule type="expression" dxfId="128" priority="336">
      <formula>#REF!="ASUMIR"</formula>
    </cfRule>
  </conditionalFormatting>
  <conditionalFormatting sqref="Z28">
    <cfRule type="expression" dxfId="127" priority="332">
      <formula>#REF!="ASUMIR"</formula>
    </cfRule>
  </conditionalFormatting>
  <conditionalFormatting sqref="Z29">
    <cfRule type="expression" dxfId="126" priority="331">
      <formula>#REF!="ASUMIR"</formula>
    </cfRule>
  </conditionalFormatting>
  <conditionalFormatting sqref="S21:T23 O21:O23">
    <cfRule type="containsText" dxfId="125" priority="209" stopIfTrue="1" operator="containsText" text="3">
      <formula>NOT(ISERROR(SEARCH("3",O21)))</formula>
    </cfRule>
    <cfRule type="containsText" dxfId="124" priority="210" stopIfTrue="1" operator="containsText" text="3">
      <formula>NOT(ISERROR(SEARCH("3",O21)))</formula>
    </cfRule>
    <cfRule type="containsText" dxfId="123" priority="211" stopIfTrue="1" operator="containsText" text="1">
      <formula>NOT(ISERROR(SEARCH("1",O21)))</formula>
    </cfRule>
  </conditionalFormatting>
  <conditionalFormatting sqref="O21:O23">
    <cfRule type="cellIs" dxfId="122" priority="208" operator="between">
      <formula>2</formula>
      <formula>3</formula>
    </cfRule>
  </conditionalFormatting>
  <conditionalFormatting sqref="R21">
    <cfRule type="expression" dxfId="121" priority="207">
      <formula>O21="No_existen"</formula>
    </cfRule>
  </conditionalFormatting>
  <conditionalFormatting sqref="R22">
    <cfRule type="expression" dxfId="120" priority="206">
      <formula>O22="No_existen"</formula>
    </cfRule>
  </conditionalFormatting>
  <conditionalFormatting sqref="R22">
    <cfRule type="expression" dxfId="119" priority="205">
      <formula>O22=""</formula>
    </cfRule>
  </conditionalFormatting>
  <conditionalFormatting sqref="R23">
    <cfRule type="expression" dxfId="118" priority="204">
      <formula>O23="No_existen"</formula>
    </cfRule>
  </conditionalFormatting>
  <conditionalFormatting sqref="R23">
    <cfRule type="expression" dxfId="117" priority="203">
      <formula>O23=""</formula>
    </cfRule>
  </conditionalFormatting>
  <conditionalFormatting sqref="W21">
    <cfRule type="cellIs" dxfId="116" priority="159" operator="equal">
      <formula>"LEVE"</formula>
    </cfRule>
    <cfRule type="cellIs" dxfId="115" priority="160" operator="equal">
      <formula>"MODERADO"</formula>
    </cfRule>
    <cfRule type="cellIs" dxfId="114" priority="161" operator="equal">
      <formula>"GRAVE"</formula>
    </cfRule>
  </conditionalFormatting>
  <conditionalFormatting sqref="X21">
    <cfRule type="cellIs" dxfId="113" priority="156" operator="equal">
      <formula>"LEVE"</formula>
    </cfRule>
    <cfRule type="cellIs" dxfId="112" priority="157" operator="equal">
      <formula>"MODERADO"</formula>
    </cfRule>
    <cfRule type="cellIs" dxfId="111" priority="158" operator="equal">
      <formula>"GRAVE"</formula>
    </cfRule>
  </conditionalFormatting>
  <conditionalFormatting sqref="O9:O11 S9:T11">
    <cfRule type="containsText" dxfId="110" priority="77" stopIfTrue="1" operator="containsText" text="3">
      <formula>NOT(ISERROR(SEARCH("3",O9)))</formula>
    </cfRule>
    <cfRule type="containsText" dxfId="109" priority="78" stopIfTrue="1" operator="containsText" text="3">
      <formula>NOT(ISERROR(SEARCH("3",O9)))</formula>
    </cfRule>
    <cfRule type="containsText" dxfId="108" priority="79" stopIfTrue="1" operator="containsText" text="1">
      <formula>NOT(ISERROR(SEARCH("1",O9)))</formula>
    </cfRule>
  </conditionalFormatting>
  <conditionalFormatting sqref="O9:O11">
    <cfRule type="cellIs" dxfId="107" priority="76" operator="between">
      <formula>2</formula>
      <formula>3</formula>
    </cfRule>
  </conditionalFormatting>
  <conditionalFormatting sqref="R9">
    <cfRule type="expression" dxfId="106" priority="75">
      <formula>O9="No_existen"</formula>
    </cfRule>
  </conditionalFormatting>
  <conditionalFormatting sqref="R9">
    <cfRule type="expression" dxfId="105" priority="74">
      <formula>O9=""</formula>
    </cfRule>
  </conditionalFormatting>
  <conditionalFormatting sqref="R10">
    <cfRule type="expression" dxfId="104" priority="73">
      <formula>O10="No_existen"</formula>
    </cfRule>
  </conditionalFormatting>
  <conditionalFormatting sqref="R10">
    <cfRule type="expression" dxfId="103" priority="72">
      <formula>O10=""</formula>
    </cfRule>
  </conditionalFormatting>
  <conditionalFormatting sqref="R11">
    <cfRule type="expression" dxfId="102" priority="71">
      <formula>O11="No_existen"</formula>
    </cfRule>
  </conditionalFormatting>
  <conditionalFormatting sqref="R11">
    <cfRule type="expression" dxfId="101" priority="70">
      <formula>O11=""</formula>
    </cfRule>
  </conditionalFormatting>
  <conditionalFormatting sqref="O12:O14 S12:T14">
    <cfRule type="containsText" dxfId="100" priority="67" stopIfTrue="1" operator="containsText" text="3">
      <formula>NOT(ISERROR(SEARCH("3",O12)))</formula>
    </cfRule>
    <cfRule type="containsText" dxfId="99" priority="68" stopIfTrue="1" operator="containsText" text="3">
      <formula>NOT(ISERROR(SEARCH("3",O12)))</formula>
    </cfRule>
    <cfRule type="containsText" dxfId="98" priority="69" stopIfTrue="1" operator="containsText" text="1">
      <formula>NOT(ISERROR(SEARCH("1",O12)))</formula>
    </cfRule>
  </conditionalFormatting>
  <conditionalFormatting sqref="O12:O14">
    <cfRule type="cellIs" dxfId="97" priority="66" operator="between">
      <formula>2</formula>
      <formula>3</formula>
    </cfRule>
  </conditionalFormatting>
  <conditionalFormatting sqref="R17:T17 O15:O17 S15:T16">
    <cfRule type="containsText" dxfId="96" priority="57" stopIfTrue="1" operator="containsText" text="3">
      <formula>NOT(ISERROR(SEARCH("3",O15)))</formula>
    </cfRule>
    <cfRule type="containsText" dxfId="95" priority="58" stopIfTrue="1" operator="containsText" text="3">
      <formula>NOT(ISERROR(SEARCH("3",O15)))</formula>
    </cfRule>
    <cfRule type="containsText" dxfId="94" priority="59" stopIfTrue="1" operator="containsText" text="1">
      <formula>NOT(ISERROR(SEARCH("1",O15)))</formula>
    </cfRule>
  </conditionalFormatting>
  <conditionalFormatting sqref="O15:O17">
    <cfRule type="cellIs" dxfId="93" priority="56" operator="between">
      <formula>2</formula>
      <formula>3</formula>
    </cfRule>
  </conditionalFormatting>
  <conditionalFormatting sqref="R15">
    <cfRule type="expression" dxfId="92" priority="55">
      <formula>O15="No_existen"</formula>
    </cfRule>
  </conditionalFormatting>
  <conditionalFormatting sqref="R15">
    <cfRule type="expression" dxfId="91" priority="54">
      <formula>O15=""</formula>
    </cfRule>
  </conditionalFormatting>
  <conditionalFormatting sqref="R16">
    <cfRule type="expression" dxfId="90" priority="53">
      <formula>O16="No_existen"</formula>
    </cfRule>
  </conditionalFormatting>
  <conditionalFormatting sqref="R16">
    <cfRule type="expression" dxfId="89" priority="52">
      <formula>O16=""</formula>
    </cfRule>
  </conditionalFormatting>
  <conditionalFormatting sqref="O18:O20 R19:T20 S18:T18">
    <cfRule type="containsText" dxfId="88" priority="49" stopIfTrue="1" operator="containsText" text="3">
      <formula>NOT(ISERROR(SEARCH("3",O18)))</formula>
    </cfRule>
    <cfRule type="containsText" dxfId="87" priority="50" stopIfTrue="1" operator="containsText" text="3">
      <formula>NOT(ISERROR(SEARCH("3",O18)))</formula>
    </cfRule>
    <cfRule type="containsText" dxfId="86" priority="51" stopIfTrue="1" operator="containsText" text="1">
      <formula>NOT(ISERROR(SEARCH("1",O18)))</formula>
    </cfRule>
  </conditionalFormatting>
  <conditionalFormatting sqref="O18:O20">
    <cfRule type="cellIs" dxfId="85" priority="48" operator="between">
      <formula>2</formula>
      <formula>3</formula>
    </cfRule>
  </conditionalFormatting>
  <conditionalFormatting sqref="R18">
    <cfRule type="expression" dxfId="84" priority="47">
      <formula>O18="No_existen"</formula>
    </cfRule>
  </conditionalFormatting>
  <conditionalFormatting sqref="R18">
    <cfRule type="expression" dxfId="83" priority="46">
      <formula>O18=""</formula>
    </cfRule>
  </conditionalFormatting>
  <conditionalFormatting sqref="W9">
    <cfRule type="cellIs" dxfId="82" priority="43" operator="equal">
      <formula>"LEVE"</formula>
    </cfRule>
    <cfRule type="cellIs" dxfId="81" priority="44" operator="equal">
      <formula>"MODERADO"</formula>
    </cfRule>
    <cfRule type="cellIs" dxfId="80" priority="45" operator="equal">
      <formula>"GRAVE"</formula>
    </cfRule>
  </conditionalFormatting>
  <conditionalFormatting sqref="X9">
    <cfRule type="cellIs" dxfId="79" priority="40" operator="equal">
      <formula>"LEVE"</formula>
    </cfRule>
    <cfRule type="cellIs" dxfId="78" priority="41" operator="equal">
      <formula>"MODERADO"</formula>
    </cfRule>
    <cfRule type="cellIs" dxfId="77" priority="42" operator="equal">
      <formula>"GRAVE"</formula>
    </cfRule>
  </conditionalFormatting>
  <conditionalFormatting sqref="Z9">
    <cfRule type="expression" dxfId="76" priority="39">
      <formula>Y9="ASUMIR"</formula>
    </cfRule>
  </conditionalFormatting>
  <conditionalFormatting sqref="Z10">
    <cfRule type="expression" dxfId="75" priority="38">
      <formula>Y10="ASUMIR"</formula>
    </cfRule>
  </conditionalFormatting>
  <conditionalFormatting sqref="Z11">
    <cfRule type="expression" dxfId="74" priority="37">
      <formula>Y11="ASUMIR"</formula>
    </cfRule>
  </conditionalFormatting>
  <conditionalFormatting sqref="AA9:AA10">
    <cfRule type="expression" dxfId="73" priority="36">
      <formula>Y9="ASUMIR"</formula>
    </cfRule>
  </conditionalFormatting>
  <conditionalFormatting sqref="AA11">
    <cfRule type="expression" dxfId="72" priority="35">
      <formula>Y11="ASUMIR"</formula>
    </cfRule>
  </conditionalFormatting>
  <conditionalFormatting sqref="AB9">
    <cfRule type="expression" dxfId="71" priority="33">
      <formula>Y9&lt;&gt;"COMPARTIR"</formula>
    </cfRule>
    <cfRule type="expression" dxfId="70" priority="34">
      <formula>Y9="ASUMIR"</formula>
    </cfRule>
  </conditionalFormatting>
  <conditionalFormatting sqref="AB10">
    <cfRule type="expression" dxfId="69" priority="31">
      <formula>Y10&lt;&gt;"COMPARTIR"</formula>
    </cfRule>
    <cfRule type="expression" dxfId="68" priority="32">
      <formula>Y10="ASUMIR"</formula>
    </cfRule>
  </conditionalFormatting>
  <conditionalFormatting sqref="AB11">
    <cfRule type="expression" dxfId="67" priority="29">
      <formula>Y11&lt;&gt;"COMPARTIR"</formula>
    </cfRule>
    <cfRule type="expression" dxfId="66" priority="30">
      <formula>Y11="ASUMIR"</formula>
    </cfRule>
  </conditionalFormatting>
  <conditionalFormatting sqref="W12">
    <cfRule type="cellIs" dxfId="65" priority="26" operator="equal">
      <formula>"LEVE"</formula>
    </cfRule>
    <cfRule type="cellIs" dxfId="64" priority="27" operator="equal">
      <formula>"MODERADO"</formula>
    </cfRule>
    <cfRule type="cellIs" dxfId="63" priority="28" operator="equal">
      <formula>"GRAVE"</formula>
    </cfRule>
  </conditionalFormatting>
  <conditionalFormatting sqref="X12">
    <cfRule type="cellIs" dxfId="62" priority="23" operator="equal">
      <formula>"LEVE"</formula>
    </cfRule>
    <cfRule type="cellIs" dxfId="61" priority="24" operator="equal">
      <formula>"MODERADO"</formula>
    </cfRule>
    <cfRule type="cellIs" dxfId="60" priority="25" operator="equal">
      <formula>"GRAVE"</formula>
    </cfRule>
  </conditionalFormatting>
  <conditionalFormatting sqref="Z12">
    <cfRule type="expression" dxfId="59" priority="22">
      <formula>Y12="ASUMIR"</formula>
    </cfRule>
  </conditionalFormatting>
  <conditionalFormatting sqref="AA12">
    <cfRule type="expression" dxfId="58" priority="21">
      <formula>Y12="ASUMIR"</formula>
    </cfRule>
  </conditionalFormatting>
  <conditionalFormatting sqref="W15">
    <cfRule type="cellIs" dxfId="57" priority="18" operator="equal">
      <formula>"LEVE"</formula>
    </cfRule>
    <cfRule type="cellIs" dxfId="56" priority="19" operator="equal">
      <formula>"MODERADO"</formula>
    </cfRule>
    <cfRule type="cellIs" dxfId="55" priority="20" operator="equal">
      <formula>"GRAVE"</formula>
    </cfRule>
  </conditionalFormatting>
  <conditionalFormatting sqref="X15">
    <cfRule type="cellIs" dxfId="54" priority="15" operator="equal">
      <formula>"LEVE"</formula>
    </cfRule>
    <cfRule type="cellIs" dxfId="53" priority="16" operator="equal">
      <formula>"MODERADO"</formula>
    </cfRule>
    <cfRule type="cellIs" dxfId="52" priority="17" operator="equal">
      <formula>"GRAVE"</formula>
    </cfRule>
  </conditionalFormatting>
  <conditionalFormatting sqref="Z15">
    <cfRule type="expression" dxfId="51" priority="14">
      <formula>Y15="ASUMIR"</formula>
    </cfRule>
  </conditionalFormatting>
  <conditionalFormatting sqref="AA15">
    <cfRule type="expression" dxfId="50" priority="13">
      <formula>Y15="ASUMIR"</formula>
    </cfRule>
  </conditionalFormatting>
  <conditionalFormatting sqref="W18">
    <cfRule type="cellIs" dxfId="49" priority="10" operator="equal">
      <formula>"LEVE"</formula>
    </cfRule>
    <cfRule type="cellIs" dxfId="48" priority="11" operator="equal">
      <formula>"MODERADO"</formula>
    </cfRule>
    <cfRule type="cellIs" dxfId="47" priority="12" operator="equal">
      <formula>"GRAVE"</formula>
    </cfRule>
  </conditionalFormatting>
  <conditionalFormatting sqref="X18">
    <cfRule type="cellIs" dxfId="46" priority="7" operator="equal">
      <formula>"LEVE"</formula>
    </cfRule>
    <cfRule type="cellIs" dxfId="45" priority="8" operator="equal">
      <formula>"MODERADO"</formula>
    </cfRule>
    <cfRule type="cellIs" dxfId="44" priority="9" operator="equal">
      <formula>"GRAVE"</formula>
    </cfRule>
  </conditionalFormatting>
  <conditionalFormatting sqref="Z18">
    <cfRule type="expression" dxfId="43" priority="6">
      <formula>Y18="ASUMIR"</formula>
    </cfRule>
  </conditionalFormatting>
  <conditionalFormatting sqref="AA18">
    <cfRule type="expression" dxfId="42" priority="5">
      <formula>Y18="ASUMIR"</formula>
    </cfRule>
  </conditionalFormatting>
  <conditionalFormatting sqref="AB18">
    <cfRule type="expression" dxfId="41" priority="3">
      <formula>Y18&lt;&gt;"COMPARTIR"</formula>
    </cfRule>
    <cfRule type="expression" dxfId="40" priority="4">
      <formula>Y18="ASUMIR"</formula>
    </cfRule>
  </conditionalFormatting>
  <conditionalFormatting sqref="R12:R14">
    <cfRule type="expression" dxfId="39" priority="2">
      <formula>O12="No_existen"</formula>
    </cfRule>
  </conditionalFormatting>
  <conditionalFormatting sqref="R12:R14">
    <cfRule type="expression" dxfId="38" priority="1">
      <formula>O12=""</formula>
    </cfRule>
  </conditionalFormatting>
  <dataValidations xWindow="920" yWindow="403" count="41">
    <dataValidation allowBlank="1" showInputMessage="1" showErrorMessage="1" promptTitle="INDICADOR  DEL RIESGO" prompt="Establezca un indicador que permita monitorear el riesgo" sqref="AC9:AC23"/>
    <dataValidation allowBlank="1" showInputMessage="1" showErrorMessage="1" promptTitle="CONTROL" prompt="Defina el estado del control asociado al riesgo" sqref="P12:Q12 P27:Q27 P16:P17 P21:Q21 P25:P26 P28:P29 P22:P23 Q9 P13:P14 P15:Q15 P9:P11 P24:Q24 P18:Q18 P19:P20"/>
    <dataValidation allowBlank="1" showInputMessage="1" showErrorMessage="1" prompt="Describa brevemente en qué consiste el riesgo" sqref="H27 H9 H12 H15:H18 H21 H24"/>
    <dataValidation allowBlank="1" showInputMessage="1" showErrorMessage="1" prompt="Identiique aquellas principales consecuencias que se pueden presentar al momento de que se materialice el riesgo" sqref="I27 I9 I12 I15:I18 I21 I24"/>
    <dataValidation type="date" operator="greaterThan" allowBlank="1" showInputMessage="1" showErrorMessage="1" errorTitle="INTRODUZCA FECHA" error="DD/MM/AA" promptTitle="FECHA DE ELABORACIÓN" prompt="Ingrese la fecha en la cual elabora el plan de manejo de riesgos" sqref="AA3">
      <formula1>#REF!</formula1>
    </dataValidation>
    <dataValidation allowBlank="1" showInputMessage="1" showErrorMessage="1" prompt="De acuerdo al análisis de los factores interno y externos que incluyo en el estudio de contexto del proceso, establezca claramente la causa que genera el riesgo." sqref="E9:E11 E17:E29"/>
    <dataValidation type="date" allowBlank="1" showInputMessage="1" showErrorMessage="1" promptTitle="FECHA" prompt="DD/MM/AAAA" sqref="AB5">
      <formula1>41426</formula1>
      <formula2>45078</formula2>
    </dataValidation>
    <dataValidation type="list" allowBlank="1" showInputMessage="1" showErrorMessage="1" promptTitle="TRATAMIENTO DEL RIESGO" prompt="Defina el tratamiento que se le dará al riesgo" sqref="Y9:Y11">
      <formula1>INDIRECT($V$9)</formula1>
    </dataValidation>
    <dataValidation type="list" allowBlank="1" showInputMessage="1" showErrorMessage="1" promptTitle="TRATAMIENTO DEL RIESGO" prompt="Defina el tratamiento que se le dará al riesgo" sqref="Y12:Y14">
      <formula1>INDIRECT($V$12)</formula1>
    </dataValidation>
    <dataValidation type="list" allowBlank="1" showInputMessage="1" showErrorMessage="1" promptTitle="TRATAMIENTO DEL RIESGO" prompt="Defina el tratamiento que se le dará al riesgo" sqref="Y15:Y17">
      <formula1>INDIRECT($V$15)</formula1>
    </dataValidation>
    <dataValidation type="list" allowBlank="1" showInputMessage="1" showErrorMessage="1" promptTitle="TRATAMIENTO DEL RIESGO" prompt="Defina el tratamiento que se le dará al riesgo" sqref="Y18:Y20">
      <formula1>INDIRECT($V$18)</formula1>
    </dataValidation>
    <dataValidation type="list" allowBlank="1" showInputMessage="1" showErrorMessage="1" promptTitle="TRATAMIENTO DEL RIESGO" prompt="Defina el tratamiento que se le dará al riesgo" sqref="Y21:Y23">
      <formula1>INDIRECT($V$21)</formula1>
    </dataValidation>
    <dataValidation type="list" allowBlank="1" showInputMessage="1" showErrorMessage="1" sqref="G5">
      <formula1>MAPA</formula1>
    </dataValidation>
    <dataValidation type="list" allowBlank="1" showInputMessage="1" showErrorMessage="1" sqref="I5">
      <formula1>INDIRECT($G$5)</formula1>
    </dataValidation>
    <dataValidation type="list" allowBlank="1" showInputMessage="1" showErrorMessage="1" promptTitle="TRATAMIENTO DEL RIESGO" prompt="Defina el tratamiento que se le dará al riesgo" sqref="Y24:Y26">
      <formula1>INDIRECT($V$24)</formula1>
    </dataValidation>
    <dataValidation type="list" allowBlank="1" showInputMessage="1" showErrorMessage="1" promptTitle="TRATAMIENTO DEL RIESGO" prompt="Defina el tratamiento que se le dará al riesgo" sqref="Y27:Y29">
      <formula1>INDIRECT($V$27)</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R21:R26">
      <formula1>$P$10&lt;&gt;"No_existen"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28:R29 R10:R11">
      <formula1>$P$13&lt;&gt;"No_existen"</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R27 R9">
      <formula1>$P$13&lt;&gt;"No_existen"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12:R14">
      <formula1>$P$16&lt;&gt;"No_existen"</formula1>
    </dataValidation>
    <dataValidation type="custom" allowBlank="1" showInputMessage="1" showErrorMessage="1" errorTitle="COMPARTIR" error="Si requiere involucrar otra dependencia elija como Tipo de manejo &quot;COMPARTIR&quot;" sqref="AB24:AB26">
      <formula1>#REF!="COMPARTIR"</formula1>
    </dataValidation>
    <dataValidation type="custom" allowBlank="1" showInputMessage="1" showErrorMessage="1" errorTitle="COMPARTIR" error="Si requiere involucrar otra dependencia elija como Tipo de manejo &quot;COMPARTIR&quot;" sqref="AB9:AB11 AB18">
      <formula1>Y9="COMPARTIR"</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A24:AA29 AA9:AA12 AA15 AA18">
      <formula1>42736</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Z24:Z29 Z9:Z12"/>
    <dataValidation type="custom" allowBlank="1" showInputMessage="1" showErrorMessage="1" sqref="Z15 Z18">
      <formula1>Y15&lt;&gt;"ASUMIR"</formula1>
    </dataValidation>
    <dataValidation type="list" allowBlank="1" showInputMessage="1" showErrorMessage="1" promptTitle="Periodicidad" prompt="Determine los intervalos en los cuales aplica el control" sqref="S9:S29">
      <formula1>"Anual, Semestral, Trimestral, Bimestral, Mensual, Quincenal, Semanal, Diaria,Otra"</formula1>
    </dataValidation>
    <dataValidation type="list" allowBlank="1" showInputMessage="1" showErrorMessage="1" promptTitle="Tipo de control" prompt="Defina que tipo de control es el que se aplica" sqref="T9:T29">
      <formula1>"Detectivo, Correctivo, Preventivo, Direccion"</formula1>
    </dataValidation>
    <dataValidation type="list" allowBlank="1" showInputMessage="1" showErrorMessage="1" errorTitle="DATO NO VALIDO" error="CELDA DE SELECCIÓN  - NO CAMBIAR CONFIGURACIÓN" promptTitle="PROBABILIDAD" prompt="Seleccione la probabilidad de ocurrencia del riesgo" sqref="J9:J29">
      <formula1>PROBABILIDAD</formula1>
    </dataValidation>
    <dataValidation type="list" allowBlank="1" showInputMessage="1" showErrorMessage="1" errorTitle="DATO NO VÁLIDO" error="CELDA DE SELECCIÓN - NO CAMBIAR CONFIGURACIÓN" promptTitle="Estado del Control" prompt="Determine el estado del control" sqref="O9:O29">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O9:O29">
      <formula1>"No existen, No aplicados, Aplicados - No efectivos, Aplicados efectivos y No Documentados, Documentados Aplicados y Efectivos"</formula1>
    </dataValidation>
    <dataValidation type="list" allowBlank="1" showInputMessage="1" showErrorMessage="1" prompt="Defina el riesgo_x000a_" sqref="F9:F29">
      <formula1>TIPO</formula1>
    </dataValidation>
    <dataValidation allowBlank="1" showInputMessage="1" showErrorMessage="1" errorTitle="DATO NO VALIDO" error="CELDA DE SELECCIÓN  - NO CAMBIAR CONFIGURACIÓN" promptTitle="PROBABILIDAD" prompt="Seleccione la probabilidad de ocurrencia del riesgo" sqref="K9:K29"/>
    <dataValidation allowBlank="1" showInputMessage="1" showErrorMessage="1" errorTitle="DATO NO VALIDO" error="CELDA DE SELECCIÓN - NO CAMBIAR CONFIGURACIÓN" promptTitle="IMPACTO" prompt="Seleccione el nivel de impacto del riesgo" sqref="M9:M29"/>
    <dataValidation type="list" allowBlank="1" showInputMessage="1" showErrorMessage="1" sqref="B9:B29">
      <formula1>INDIRECT($I$5)</formula1>
    </dataValidation>
    <dataValidation type="list" allowBlank="1" showInputMessage="1" showErrorMessage="1" sqref="C9:C29">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G9:G29"/>
    <dataValidation allowBlank="1" showInputMessage="1" showErrorMessage="1" promptTitle="META" prompt="Establezca la meta para el indicador, definiendo si la meta a cumplir es creciente o decreciente." sqref="X9:X29"/>
    <dataValidation allowBlank="1" showInputMessage="1" showErrorMessage="1" promptTitle="INDICADOR DE RIESGO" prompt="Digite el nombre y la formula del indicador que permita monitorear el riesgo" sqref="W9:W29"/>
    <dataValidation type="list" allowBlank="1" showInputMessage="1" showErrorMessage="1" sqref="D9:D29">
      <formula1>INDIRECT(C9)</formula1>
    </dataValidation>
    <dataValidation type="list" allowBlank="1" showInputMessage="1" showErrorMessage="1" errorTitle="DATO NO VALIDO" error="CELDA DE SELECCIÓN - NO CAMBIAR CONFIGURACIÓN" promptTitle="IMPACTO" prompt="Seleccione el nivel de impacto del riesgo" sqref="L9:L29">
      <formula1>INDIRECT(F9)</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15:R16 R18">
      <formula1>#REF!&lt;&gt;"No_existen"</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29"/>
  <sheetViews>
    <sheetView zoomScale="71" zoomScaleNormal="71" zoomScaleSheetLayoutView="130" workbookViewId="0">
      <pane xSplit="5" ySplit="8" topLeftCell="I9" activePane="bottomRight" state="frozen"/>
      <selection pane="topRight" activeCell="D1" sqref="D1"/>
      <selection pane="bottomLeft" activeCell="A9" sqref="A9"/>
      <selection pane="bottomRight" activeCell="S19" sqref="S19"/>
    </sheetView>
  </sheetViews>
  <sheetFormatPr baseColWidth="10" defaultColWidth="11.42578125" defaultRowHeight="12.75" x14ac:dyDescent="0.2"/>
  <cols>
    <col min="1" max="1" width="8" style="3" customWidth="1"/>
    <col min="2" max="2" width="30.85546875" style="3" customWidth="1"/>
    <col min="3" max="3" width="27" style="3" customWidth="1"/>
    <col min="4" max="4" width="37.42578125" style="3" customWidth="1"/>
    <col min="5" max="5" width="20.7109375" style="4" customWidth="1"/>
    <col min="6" max="6" width="32.42578125" style="4" customWidth="1"/>
    <col min="7" max="7" width="34.85546875" style="4" customWidth="1"/>
    <col min="8" max="8" width="24.7109375" style="4" customWidth="1"/>
    <col min="9" max="9" width="16" style="4" customWidth="1"/>
    <col min="10" max="10" width="22.140625" style="3" customWidth="1"/>
    <col min="11" max="11" width="19.5703125" style="3" customWidth="1"/>
    <col min="12" max="13" width="22.7109375" style="3" customWidth="1"/>
    <col min="14" max="14" width="21.85546875" style="3" customWidth="1"/>
    <col min="15" max="15" width="28.7109375" style="3" customWidth="1"/>
    <col min="16" max="17" width="22.7109375" style="3" customWidth="1"/>
    <col min="18" max="18" width="21.85546875" style="3" customWidth="1"/>
    <col min="19" max="19" width="28.85546875" style="3" customWidth="1"/>
    <col min="20" max="16384" width="11.42578125" style="3"/>
  </cols>
  <sheetData>
    <row r="1" spans="1:19" s="5" customFormat="1" ht="19.5" customHeight="1" x14ac:dyDescent="0.2">
      <c r="A1" s="18"/>
      <c r="B1" s="16"/>
      <c r="C1" s="16"/>
      <c r="D1" s="16"/>
      <c r="E1" s="23"/>
      <c r="F1" s="23"/>
      <c r="G1" s="23"/>
      <c r="H1" s="23"/>
      <c r="I1" s="23"/>
      <c r="J1" s="23"/>
      <c r="K1" s="23"/>
      <c r="L1" s="23"/>
      <c r="M1" s="23"/>
      <c r="N1" s="23"/>
      <c r="O1" s="33"/>
      <c r="P1" s="33"/>
      <c r="Q1" s="33"/>
      <c r="R1" s="143" t="s">
        <v>57</v>
      </c>
      <c r="S1" s="144" t="s">
        <v>417</v>
      </c>
    </row>
    <row r="2" spans="1:19" s="5" customFormat="1" ht="18.75" customHeight="1" x14ac:dyDescent="0.2">
      <c r="A2" s="19"/>
      <c r="E2" s="320" t="s">
        <v>59</v>
      </c>
      <c r="F2" s="320"/>
      <c r="G2" s="320"/>
      <c r="H2" s="320"/>
      <c r="I2" s="320"/>
      <c r="J2" s="320"/>
      <c r="K2" s="320"/>
      <c r="L2" s="320"/>
      <c r="M2" s="320"/>
      <c r="N2" s="320"/>
      <c r="O2" s="34"/>
      <c r="P2" s="34"/>
      <c r="Q2" s="34"/>
      <c r="R2" s="143" t="s">
        <v>10</v>
      </c>
      <c r="S2" s="144">
        <v>1</v>
      </c>
    </row>
    <row r="3" spans="1:19" s="5" customFormat="1" ht="18.75" customHeight="1" x14ac:dyDescent="0.2">
      <c r="A3" s="19"/>
      <c r="E3" s="320" t="s">
        <v>413</v>
      </c>
      <c r="F3" s="320"/>
      <c r="G3" s="320"/>
      <c r="H3" s="320"/>
      <c r="I3" s="320"/>
      <c r="J3" s="320"/>
      <c r="K3" s="320"/>
      <c r="L3" s="320"/>
      <c r="M3" s="320"/>
      <c r="N3" s="320"/>
      <c r="O3" s="34"/>
      <c r="P3" s="34"/>
      <c r="Q3" s="34"/>
      <c r="R3" s="143" t="s">
        <v>11</v>
      </c>
      <c r="S3" s="145" t="s">
        <v>416</v>
      </c>
    </row>
    <row r="4" spans="1:19" s="5" customFormat="1" ht="18.75" customHeight="1" x14ac:dyDescent="0.2">
      <c r="A4" s="19"/>
      <c r="E4" s="319"/>
      <c r="F4" s="319"/>
      <c r="G4" s="319"/>
      <c r="H4" s="319"/>
      <c r="I4" s="319"/>
      <c r="J4" s="319"/>
      <c r="K4" s="319"/>
      <c r="L4" s="319"/>
      <c r="M4" s="319"/>
      <c r="N4" s="319"/>
      <c r="O4" s="34"/>
      <c r="P4" s="34"/>
      <c r="Q4" s="34"/>
      <c r="R4" s="146" t="s">
        <v>56</v>
      </c>
      <c r="S4" s="147" t="s">
        <v>12</v>
      </c>
    </row>
    <row r="5" spans="1:19" s="1" customFormat="1" ht="65.25" customHeight="1" x14ac:dyDescent="0.2">
      <c r="A5" s="381" t="str">
        <f>'01-Mapa de riesgo'!A5:G5</f>
        <v>TIPO DE MAPA</v>
      </c>
      <c r="B5" s="381"/>
      <c r="C5" s="381"/>
      <c r="D5" s="381"/>
      <c r="E5" s="381"/>
      <c r="F5" s="134" t="str">
        <f>'01-Mapa de riesgo'!G5</f>
        <v>PROCESOS</v>
      </c>
      <c r="G5" s="383" t="str">
        <f>'01-Mapa de riesgo'!H5</f>
        <v>PROCESO /OBJETIVO PDI</v>
      </c>
      <c r="H5" s="383"/>
      <c r="I5" s="383"/>
      <c r="J5" s="382" t="str">
        <f>'01-Mapa de riesgo'!I5</f>
        <v>DIRECCIONAMIENTO_INSTITUCIONAL</v>
      </c>
      <c r="K5" s="382"/>
      <c r="L5" s="382"/>
      <c r="M5" s="382"/>
      <c r="N5" s="382"/>
      <c r="O5" s="382"/>
      <c r="P5" s="135" t="str">
        <f>'01-Mapa de riesgo'!S5</f>
        <v>REVISADO POR</v>
      </c>
      <c r="Q5" s="388">
        <f>'01-Mapa de riesgo'!V5</f>
        <v>0</v>
      </c>
      <c r="R5" s="389"/>
      <c r="S5" s="390"/>
    </row>
    <row r="6" spans="1:19" s="1" customFormat="1" ht="66" customHeight="1" thickBot="1" x14ac:dyDescent="0.25">
      <c r="A6" s="387" t="str">
        <f>'01-Mapa de riesgo'!A6:G6</f>
        <v>OBJETIVO (PROCESO) / ALCANCE OBJETIVO PDI</v>
      </c>
      <c r="B6" s="387"/>
      <c r="C6" s="387"/>
      <c r="D6" s="387"/>
      <c r="E6" s="387"/>
      <c r="F6" s="387"/>
      <c r="G6" s="387"/>
      <c r="H6" s="387"/>
      <c r="I6" s="387"/>
      <c r="J6" s="384" t="str">
        <f>'01-Mapa de riesgo'!H6</f>
        <v>Orientar el desarrollo de la Universidad mediante el direccionamiento estratégico y visión compartida de la comunidad universitaria, a fin de lograr los objetivos misionales.</v>
      </c>
      <c r="K6" s="385"/>
      <c r="L6" s="385"/>
      <c r="M6" s="385"/>
      <c r="N6" s="385"/>
      <c r="O6" s="385"/>
      <c r="P6" s="385"/>
      <c r="Q6" s="386"/>
      <c r="R6" s="136" t="s">
        <v>8</v>
      </c>
      <c r="S6" s="85">
        <v>43522</v>
      </c>
    </row>
    <row r="7" spans="1:19" s="1" customFormat="1" ht="45" customHeight="1" x14ac:dyDescent="0.2">
      <c r="A7" s="284" t="s">
        <v>53</v>
      </c>
      <c r="B7" s="281" t="s">
        <v>69</v>
      </c>
      <c r="C7" s="285"/>
      <c r="D7" s="285"/>
      <c r="E7" s="285"/>
      <c r="F7" s="285"/>
      <c r="G7" s="285"/>
      <c r="H7" s="282"/>
      <c r="I7" s="377" t="s">
        <v>65</v>
      </c>
      <c r="J7" s="377" t="s">
        <v>2</v>
      </c>
      <c r="K7" s="377" t="s">
        <v>97</v>
      </c>
      <c r="L7" s="378" t="s">
        <v>13</v>
      </c>
      <c r="M7" s="379"/>
      <c r="N7" s="380"/>
      <c r="O7" s="377" t="s">
        <v>3</v>
      </c>
      <c r="P7" s="354" t="s">
        <v>14</v>
      </c>
      <c r="Q7" s="355"/>
      <c r="R7" s="356"/>
      <c r="S7" s="375" t="s">
        <v>3</v>
      </c>
    </row>
    <row r="8" spans="1:19" s="2" customFormat="1" ht="51.75" customHeight="1" x14ac:dyDescent="0.2">
      <c r="A8" s="284"/>
      <c r="B8" s="129" t="s">
        <v>402</v>
      </c>
      <c r="C8" s="140" t="s">
        <v>420</v>
      </c>
      <c r="D8" s="21" t="s">
        <v>54</v>
      </c>
      <c r="E8" s="21" t="s">
        <v>63</v>
      </c>
      <c r="F8" s="21" t="s">
        <v>4</v>
      </c>
      <c r="G8" s="21" t="s">
        <v>0</v>
      </c>
      <c r="H8" s="21" t="s">
        <v>1</v>
      </c>
      <c r="I8" s="283"/>
      <c r="J8" s="283"/>
      <c r="K8" s="283"/>
      <c r="L8" s="357"/>
      <c r="M8" s="358"/>
      <c r="N8" s="359"/>
      <c r="O8" s="283"/>
      <c r="P8" s="357"/>
      <c r="Q8" s="358"/>
      <c r="R8" s="359"/>
      <c r="S8" s="376"/>
    </row>
    <row r="9" spans="1:19" s="2" customFormat="1" ht="62.45" customHeight="1" x14ac:dyDescent="0.2">
      <c r="A9" s="374">
        <v>1</v>
      </c>
      <c r="B9" s="257" t="str">
        <f>'01-Mapa de riesgo'!B9:B11</f>
        <v>PLANEACIÓN</v>
      </c>
      <c r="C9" s="162" t="str">
        <f>'01-Mapa de riesgo'!D9</f>
        <v>Procedimientos y reglamentación</v>
      </c>
      <c r="D9" s="160" t="str">
        <f>'01-Mapa de riesgo'!E9</f>
        <v>Falta de seguimiento a las metas planteadas en el PDI</v>
      </c>
      <c r="E9" s="372" t="str">
        <f>'01-Mapa de riesgo'!F9:F11</f>
        <v>Cumplimiento</v>
      </c>
      <c r="F9" s="360" t="str">
        <f>'01-Mapa de riesgo'!F9:F11</f>
        <v>Cumplimiento</v>
      </c>
      <c r="G9" s="360" t="str">
        <f>'01-Mapa de riesgo'!H9:H11</f>
        <v xml:space="preserve">No se cumplan las metas planteadas en los tres niveles de gestión del Plan de Desarrollo Institcional  </v>
      </c>
      <c r="H9" s="360" t="str">
        <f>'01-Mapa de riesgo'!I9:I11</f>
        <v>Hallazgos por parte de los entes de control
Reprocesos en el reporte
Incumplimiento da las metas planteados en el PDI</v>
      </c>
      <c r="I9" s="362" t="str">
        <f>'01-Mapa de riesgo'!V9:V11</f>
        <v>MODERADO</v>
      </c>
      <c r="J9" s="22" t="str">
        <f>'01-Mapa de riesgo'!Y9:Y11</f>
        <v>COMPARTIR</v>
      </c>
      <c r="K9" s="265" t="str">
        <f t="shared" ref="K9" si="0">IF(I9="GRAVE","Debe formularse",IF(I9="MODERADO", "Si el proceso lo requiere","NO"))</f>
        <v>Si el proceso lo requiere</v>
      </c>
      <c r="L9" s="324"/>
      <c r="M9" s="324"/>
      <c r="N9" s="324"/>
      <c r="O9" s="197"/>
      <c r="P9" s="351"/>
      <c r="Q9" s="352"/>
      <c r="R9" s="353"/>
      <c r="S9" s="35"/>
    </row>
    <row r="10" spans="1:19" s="2" customFormat="1" ht="62.45" customHeight="1" x14ac:dyDescent="0.2">
      <c r="A10" s="374"/>
      <c r="B10" s="258"/>
      <c r="C10" s="162" t="str">
        <f>'01-Mapa de riesgo'!D10</f>
        <v>Procedimientos y reglamentación</v>
      </c>
      <c r="D10" s="160" t="str">
        <f>'01-Mapa de riesgo'!E10</f>
        <v>Reporte ausente e  inadecuado por parte de las redes de trabajo del PDI</v>
      </c>
      <c r="E10" s="373"/>
      <c r="F10" s="360"/>
      <c r="G10" s="360"/>
      <c r="H10" s="360"/>
      <c r="I10" s="362"/>
      <c r="J10" s="22" t="str">
        <f>'01-Mapa de riesgo'!Y10:Y12</f>
        <v>COMPARTIR</v>
      </c>
      <c r="K10" s="266"/>
      <c r="L10" s="324"/>
      <c r="M10" s="324"/>
      <c r="N10" s="324"/>
      <c r="O10" s="197"/>
      <c r="P10" s="351"/>
      <c r="Q10" s="352"/>
      <c r="R10" s="353"/>
      <c r="S10" s="35"/>
    </row>
    <row r="11" spans="1:19" s="2" customFormat="1" ht="62.45" customHeight="1" x14ac:dyDescent="0.2">
      <c r="A11" s="374"/>
      <c r="B11" s="280"/>
      <c r="C11" s="162" t="str">
        <f>'01-Mapa de riesgo'!D11</f>
        <v>Procedimientos y reglamentación</v>
      </c>
      <c r="D11" s="160" t="str">
        <f>'01-Mapa de riesgo'!E11</f>
        <v>Baja calidad del reporte en los tres niveles de gestión del PDI</v>
      </c>
      <c r="E11" s="373"/>
      <c r="F11" s="360"/>
      <c r="G11" s="360"/>
      <c r="H11" s="360"/>
      <c r="I11" s="362"/>
      <c r="J11" s="22" t="str">
        <f>'01-Mapa de riesgo'!Y11:Y13</f>
        <v>COMPARTIR</v>
      </c>
      <c r="K11" s="341"/>
      <c r="L11" s="351"/>
      <c r="M11" s="352"/>
      <c r="N11" s="353"/>
      <c r="O11" s="197"/>
      <c r="P11" s="351"/>
      <c r="Q11" s="352"/>
      <c r="R11" s="353"/>
      <c r="S11" s="35"/>
    </row>
    <row r="12" spans="1:19" s="2" customFormat="1" ht="62.45" customHeight="1" x14ac:dyDescent="0.2">
      <c r="A12" s="374">
        <v>2</v>
      </c>
      <c r="B12" s="257" t="str">
        <f>'01-Mapa de riesgo'!B12:B14</f>
        <v>PLANEACIÓN</v>
      </c>
      <c r="C12" s="162" t="str">
        <f>'01-Mapa de riesgo'!D12</f>
        <v>Procedimientos y reglamentación</v>
      </c>
      <c r="D12" s="160" t="str">
        <f>'01-Mapa de riesgo'!E12</f>
        <v xml:space="preserve">Desconocimiento de los  procedimientos contractuales y proyectos especiales  </v>
      </c>
      <c r="E12" s="372" t="str">
        <f>'01-Mapa de riesgo'!F12:F14</f>
        <v>Corrupción</v>
      </c>
      <c r="F12" s="360" t="str">
        <f>'01-Mapa de riesgo'!G12:G14</f>
        <v>Ejecución inadecuada de proyectos (contratos, Ordenes de servicios,  resoluciones,  proyectos de operación comercial)</v>
      </c>
      <c r="G12" s="360" t="str">
        <f>'01-Mapa de riesgo'!H12:H14</f>
        <v>Incumplimiento en la  ejecución de proyectos (contratos, Ordenes de servicios, resoluciones, proyectos de operación comercial) en el desarrollo y ejecución en cada una de sus etapas</v>
      </c>
      <c r="H12" s="360" t="str">
        <f>'01-Mapa de riesgo'!I12:I14</f>
        <v>Hallazgos por parte de entes de control
Detrimiento patrimonial
Incumplimiento de resultados</v>
      </c>
      <c r="I12" s="362" t="str">
        <f>'01-Mapa de riesgo'!V12:V14</f>
        <v>MODERADO</v>
      </c>
      <c r="J12" s="22" t="str">
        <f>'01-Mapa de riesgo'!Y12:Y14</f>
        <v>REDUCIR</v>
      </c>
      <c r="K12" s="265" t="str">
        <f t="shared" ref="K12:K21" si="1">IF(I12="GRAVE","Debe formularse",IF(I12="MODERADO", "Si el proceso lo requiere","NO"))</f>
        <v>Si el proceso lo requiere</v>
      </c>
      <c r="L12" s="351"/>
      <c r="M12" s="352"/>
      <c r="N12" s="353"/>
      <c r="O12" s="197"/>
      <c r="P12" s="351"/>
      <c r="Q12" s="352"/>
      <c r="R12" s="353"/>
      <c r="S12" s="35"/>
    </row>
    <row r="13" spans="1:19" s="2" customFormat="1" ht="62.45" customHeight="1" x14ac:dyDescent="0.2">
      <c r="A13" s="374"/>
      <c r="B13" s="258"/>
      <c r="C13" s="162" t="str">
        <f>'01-Mapa de riesgo'!D13</f>
        <v>Procedimientos y reglamentación</v>
      </c>
      <c r="D13" s="160" t="str">
        <f>'01-Mapa de riesgo'!E13</f>
        <v>Bajo nivel de seguimiento periódico en la ejecución de proyectos (contratos, Ordenes de servicios, proyectos de operación comercial)</v>
      </c>
      <c r="E13" s="373"/>
      <c r="F13" s="360"/>
      <c r="G13" s="360"/>
      <c r="H13" s="360"/>
      <c r="I13" s="362"/>
      <c r="J13" s="22">
        <f>'01-Mapa de riesgo'!Y13:Y15</f>
        <v>0</v>
      </c>
      <c r="K13" s="266"/>
      <c r="L13" s="351"/>
      <c r="M13" s="352"/>
      <c r="N13" s="353"/>
      <c r="O13" s="197"/>
      <c r="P13" s="351"/>
      <c r="Q13" s="352"/>
      <c r="R13" s="353"/>
      <c r="S13" s="35"/>
    </row>
    <row r="14" spans="1:19" s="2" customFormat="1" ht="62.45" customHeight="1" x14ac:dyDescent="0.2">
      <c r="A14" s="374"/>
      <c r="B14" s="280"/>
      <c r="C14" s="162" t="str">
        <f>'01-Mapa de riesgo'!D14</f>
        <v>Procedimientos y reglamentación</v>
      </c>
      <c r="D14" s="160" t="str">
        <f>'01-Mapa de riesgo'!E14</f>
        <v xml:space="preserve">Desarticulación de los procedimientos institucionales para el desarrollo y ejecución en cada una de sus etapas </v>
      </c>
      <c r="E14" s="373"/>
      <c r="F14" s="360"/>
      <c r="G14" s="360"/>
      <c r="H14" s="360"/>
      <c r="I14" s="362"/>
      <c r="J14" s="22">
        <f>'01-Mapa de riesgo'!Y14:Y16</f>
        <v>0</v>
      </c>
      <c r="K14" s="341"/>
      <c r="L14" s="351"/>
      <c r="M14" s="352"/>
      <c r="N14" s="353"/>
      <c r="O14" s="197"/>
      <c r="P14" s="351"/>
      <c r="Q14" s="352"/>
      <c r="R14" s="353"/>
      <c r="S14" s="35"/>
    </row>
    <row r="15" spans="1:19" s="2" customFormat="1" ht="117" customHeight="1" x14ac:dyDescent="0.2">
      <c r="A15" s="374">
        <v>3</v>
      </c>
      <c r="B15" s="257" t="str">
        <f>'01-Mapa de riesgo'!B15:B17</f>
        <v>PLANEACIÓN</v>
      </c>
      <c r="C15" s="162" t="str">
        <f>'01-Mapa de riesgo'!D15</f>
        <v>Procedimientos y reglamentación</v>
      </c>
      <c r="D15" s="160" t="str">
        <f>'01-Mapa de riesgo'!E15</f>
        <v>No cumplimiento del cronograma de la metodología de formulación del nuevo Plan de Desarrollo Institucional</v>
      </c>
      <c r="E15" s="372" t="str">
        <f>'01-Mapa de riesgo'!F15:F17</f>
        <v>Estratégico</v>
      </c>
      <c r="F15" s="360" t="str">
        <f>'01-Mapa de riesgo'!G15:G17</f>
        <v>La Universidad no cuenta con un Plan de Desarrollo Institucional para el cumplimiento de la misión institucional y la ejecución de los recursos de inversión</v>
      </c>
      <c r="G15" s="360" t="str">
        <f>'01-Mapa de riesgo'!H15:H17</f>
        <v>Universidad sin un lineamiento estratégico a través de un Plan de Desarrollo para el cumplimiento de la misión institucional.</v>
      </c>
      <c r="H15" s="360" t="str">
        <f>'01-Mapa de riesgo'!I15:I17</f>
        <v>No se contaría con un direccionamiento estratégico que planteé instrumentos y acciones para el cumplimieno de la misión institucional.</v>
      </c>
      <c r="I15" s="362" t="str">
        <f>'01-Mapa de riesgo'!V15:V17</f>
        <v>MODERADO</v>
      </c>
      <c r="J15" s="22" t="str">
        <f>'01-Mapa de riesgo'!Y15:Y17</f>
        <v>REDUCIR</v>
      </c>
      <c r="K15" s="265" t="str">
        <f t="shared" si="1"/>
        <v>Si el proceso lo requiere</v>
      </c>
      <c r="L15" s="366"/>
      <c r="M15" s="367"/>
      <c r="N15" s="368"/>
      <c r="O15" s="192"/>
      <c r="P15" s="366"/>
      <c r="Q15" s="367"/>
      <c r="R15" s="368"/>
      <c r="S15" s="214"/>
    </row>
    <row r="16" spans="1:19" s="2" customFormat="1" ht="62.45" customHeight="1" x14ac:dyDescent="0.2">
      <c r="A16" s="374"/>
      <c r="B16" s="258"/>
      <c r="C16" s="162" t="str">
        <f>'01-Mapa de riesgo'!D16</f>
        <v>Talento Humano</v>
      </c>
      <c r="D16" s="160" t="str">
        <f>'01-Mapa de riesgo'!E16</f>
        <v>Baja participación de los grupos de interés en la formulación del Plan de Desarrollo Institucional</v>
      </c>
      <c r="E16" s="373"/>
      <c r="F16" s="360"/>
      <c r="G16" s="360"/>
      <c r="H16" s="360"/>
      <c r="I16" s="362"/>
      <c r="J16" s="22">
        <f>'01-Mapa de riesgo'!Y16:Y18</f>
        <v>0</v>
      </c>
      <c r="K16" s="266"/>
      <c r="L16" s="351"/>
      <c r="M16" s="352"/>
      <c r="N16" s="353"/>
      <c r="O16" s="197"/>
      <c r="P16" s="351"/>
      <c r="Q16" s="352"/>
      <c r="R16" s="353"/>
      <c r="S16" s="35"/>
    </row>
    <row r="17" spans="1:19" s="2" customFormat="1" ht="62.45" customHeight="1" x14ac:dyDescent="0.2">
      <c r="A17" s="374"/>
      <c r="B17" s="280"/>
      <c r="C17" s="162">
        <f>'01-Mapa de riesgo'!D17</f>
        <v>0</v>
      </c>
      <c r="D17" s="160">
        <f>'01-Mapa de riesgo'!E17</f>
        <v>0</v>
      </c>
      <c r="E17" s="373"/>
      <c r="F17" s="360"/>
      <c r="G17" s="360"/>
      <c r="H17" s="360"/>
      <c r="I17" s="362"/>
      <c r="J17" s="22">
        <f>'01-Mapa de riesgo'!Y17:Y19</f>
        <v>0</v>
      </c>
      <c r="K17" s="341"/>
      <c r="L17" s="351"/>
      <c r="M17" s="352"/>
      <c r="N17" s="353"/>
      <c r="O17" s="197"/>
      <c r="P17" s="351"/>
      <c r="Q17" s="352"/>
      <c r="R17" s="353"/>
      <c r="S17" s="35"/>
    </row>
    <row r="18" spans="1:19" s="2" customFormat="1" ht="106.5" customHeight="1" x14ac:dyDescent="0.2">
      <c r="A18" s="374">
        <v>4</v>
      </c>
      <c r="B18" s="257" t="str">
        <f>'01-Mapa de riesgo'!B18:B20</f>
        <v>VICERRECTORÍA_ACADÉMICA</v>
      </c>
      <c r="C18" s="162" t="str">
        <f>'01-Mapa de riesgo'!D18</f>
        <v>Talento Humano</v>
      </c>
      <c r="D18" s="160" t="str">
        <f>'01-Mapa de riesgo'!E18</f>
        <v>Los docentes de los programas académicos no entienden como pueden desarrollar en el aula los lineamientos del PEI.</v>
      </c>
      <c r="E18" s="373" t="str">
        <f>'01-Mapa de riesgo'!F18:F20</f>
        <v>Estratégico</v>
      </c>
      <c r="F18" s="360" t="str">
        <f>'01-Mapa de riesgo'!G18:G20</f>
        <v>No cumplimiento de los lineamientos del Proyecto Educativo Institucional</v>
      </c>
      <c r="G18" s="360" t="str">
        <f>'01-Mapa de riesgo'!H18:H20</f>
        <v>Que el Proyecto Educativo Institucional- PEI se quede como un documento escrito y no se haga realidad.</v>
      </c>
      <c r="H18" s="360" t="str">
        <f>'01-Mapa de riesgo'!I18:I20</f>
        <v>Currículos desactualizados.
Estudiantes con bajas competencias en pensamiento crítico.
Egresados sin la identidad institucional de la UTP.</v>
      </c>
      <c r="I18" s="362" t="str">
        <f>'01-Mapa de riesgo'!V18:V20</f>
        <v>MODERADO</v>
      </c>
      <c r="J18" s="22" t="str">
        <f>'01-Mapa de riesgo'!Y18:Y20</f>
        <v>COMPARTIR</v>
      </c>
      <c r="K18" s="265" t="str">
        <f t="shared" si="1"/>
        <v>Si el proceso lo requiere</v>
      </c>
      <c r="L18" s="351" t="s">
        <v>449</v>
      </c>
      <c r="M18" s="352"/>
      <c r="N18" s="353"/>
      <c r="O18" s="236" t="s">
        <v>450</v>
      </c>
      <c r="P18" s="351" t="s">
        <v>449</v>
      </c>
      <c r="Q18" s="352"/>
      <c r="R18" s="353"/>
      <c r="S18" s="35" t="s">
        <v>450</v>
      </c>
    </row>
    <row r="19" spans="1:19" ht="106.5" customHeight="1" x14ac:dyDescent="0.2">
      <c r="A19" s="374"/>
      <c r="B19" s="258"/>
      <c r="C19" s="162" t="str">
        <f>'01-Mapa de riesgo'!D19</f>
        <v>Talento Humano</v>
      </c>
      <c r="D19" s="160" t="str">
        <f>'01-Mapa de riesgo'!E19</f>
        <v>Baja formación de los docentes en temas curriculares, en pedagogía y en didáctica</v>
      </c>
      <c r="E19" s="373"/>
      <c r="F19" s="360"/>
      <c r="G19" s="360"/>
      <c r="H19" s="360"/>
      <c r="I19" s="362"/>
      <c r="J19" s="22">
        <f>'01-Mapa de riesgo'!Y19:Y21</f>
        <v>0</v>
      </c>
      <c r="K19" s="266"/>
      <c r="L19" s="351"/>
      <c r="M19" s="352"/>
      <c r="N19" s="353"/>
      <c r="O19" s="236"/>
      <c r="P19" s="351"/>
      <c r="Q19" s="352"/>
      <c r="R19" s="353"/>
      <c r="S19" s="35"/>
    </row>
    <row r="20" spans="1:19" ht="136.5" customHeight="1" thickBot="1" x14ac:dyDescent="0.25">
      <c r="A20" s="397"/>
      <c r="B20" s="271"/>
      <c r="C20" s="253" t="str">
        <f>'01-Mapa de riesgo'!D20</f>
        <v>Talento Humano</v>
      </c>
      <c r="D20" s="161" t="str">
        <f>'01-Mapa de riesgo'!E20</f>
        <v>Que la Universidad no favorezca los debidos  espacios de capacitación, no disponer de los recursos para su implemetación y que no se promueva  la cultura de la reflexión, participación, lo cual impediría el cumplimiento de los lineamientos.</v>
      </c>
      <c r="E20" s="398"/>
      <c r="F20" s="361"/>
      <c r="G20" s="361"/>
      <c r="H20" s="361"/>
      <c r="I20" s="363"/>
      <c r="J20" s="238">
        <f>'01-Mapa de riesgo'!Y20:Y22</f>
        <v>0</v>
      </c>
      <c r="K20" s="267"/>
      <c r="L20" s="391"/>
      <c r="M20" s="392"/>
      <c r="N20" s="393"/>
      <c r="O20" s="237"/>
      <c r="P20" s="391"/>
      <c r="Q20" s="392"/>
      <c r="R20" s="393"/>
      <c r="S20" s="36"/>
    </row>
    <row r="21" spans="1:19" ht="62.45" hidden="1" customHeight="1" x14ac:dyDescent="0.2">
      <c r="A21" s="399">
        <v>5</v>
      </c>
      <c r="B21" s="258">
        <f>'01-Mapa de riesgo'!B21:B23</f>
        <v>0</v>
      </c>
      <c r="C21" s="251">
        <f>'01-Mapa de riesgo'!D21</f>
        <v>0</v>
      </c>
      <c r="D21" s="252">
        <f>'01-Mapa de riesgo'!E21</f>
        <v>0</v>
      </c>
      <c r="E21" s="372">
        <f>'01-Mapa de riesgo'!F21:F23</f>
        <v>0</v>
      </c>
      <c r="F21" s="365">
        <f>'01-Mapa de riesgo'!G21:G23</f>
        <v>0</v>
      </c>
      <c r="G21" s="365">
        <f>'01-Mapa de riesgo'!H21:H23</f>
        <v>0</v>
      </c>
      <c r="H21" s="365">
        <f>'01-Mapa de riesgo'!I21:I23</f>
        <v>0</v>
      </c>
      <c r="I21" s="364" t="str">
        <f>'01-Mapa de riesgo'!V21:V23</f>
        <v>LEVE</v>
      </c>
      <c r="J21" s="219">
        <f>'01-Mapa de riesgo'!Y21:Y23</f>
        <v>0</v>
      </c>
      <c r="K21" s="266" t="str">
        <f t="shared" si="1"/>
        <v>NO</v>
      </c>
      <c r="L21" s="394"/>
      <c r="M21" s="395"/>
      <c r="N21" s="396"/>
      <c r="O21" s="234"/>
      <c r="P21" s="394"/>
      <c r="Q21" s="395"/>
      <c r="R21" s="396"/>
      <c r="S21" s="245"/>
    </row>
    <row r="22" spans="1:19" ht="62.45" hidden="1" customHeight="1" x14ac:dyDescent="0.2">
      <c r="A22" s="374"/>
      <c r="B22" s="258"/>
      <c r="C22" s="162">
        <f>'01-Mapa de riesgo'!D22</f>
        <v>0</v>
      </c>
      <c r="D22" s="160">
        <f>'01-Mapa de riesgo'!E22</f>
        <v>0</v>
      </c>
      <c r="E22" s="373"/>
      <c r="F22" s="360"/>
      <c r="G22" s="360"/>
      <c r="H22" s="360"/>
      <c r="I22" s="362"/>
      <c r="J22" s="22">
        <f>'01-Mapa de riesgo'!Y22:Y23</f>
        <v>0</v>
      </c>
      <c r="K22" s="266"/>
      <c r="L22" s="366"/>
      <c r="M22" s="367"/>
      <c r="N22" s="368"/>
      <c r="O22" s="192"/>
      <c r="P22" s="366"/>
      <c r="Q22" s="367"/>
      <c r="R22" s="368"/>
      <c r="S22" s="214"/>
    </row>
    <row r="23" spans="1:19" ht="62.25" hidden="1" customHeight="1" thickBot="1" x14ac:dyDescent="0.25">
      <c r="A23" s="374"/>
      <c r="B23" s="280"/>
      <c r="C23" s="162">
        <f>'01-Mapa de riesgo'!D23</f>
        <v>0</v>
      </c>
      <c r="D23" s="160">
        <f>'01-Mapa de riesgo'!E23</f>
        <v>0</v>
      </c>
      <c r="E23" s="373"/>
      <c r="F23" s="360"/>
      <c r="G23" s="360"/>
      <c r="H23" s="360"/>
      <c r="I23" s="362"/>
      <c r="J23" s="22">
        <f>'01-Mapa de riesgo'!Y23:Y23</f>
        <v>0</v>
      </c>
      <c r="K23" s="341"/>
      <c r="L23" s="369"/>
      <c r="M23" s="370"/>
      <c r="N23" s="371"/>
      <c r="O23" s="203"/>
      <c r="P23" s="369"/>
      <c r="Q23" s="370"/>
      <c r="R23" s="371"/>
      <c r="S23" s="217"/>
    </row>
    <row r="24" spans="1:19" s="17" customFormat="1" ht="62.45" hidden="1" customHeight="1" thickBot="1" x14ac:dyDescent="0.25">
      <c r="A24" s="374">
        <v>11</v>
      </c>
      <c r="B24" s="257">
        <f>'01-Mapa de riesgo'!B24:B26</f>
        <v>0</v>
      </c>
      <c r="C24" s="162">
        <f>'01-Mapa de riesgo'!D24</f>
        <v>0</v>
      </c>
      <c r="D24" s="161">
        <f>'01-Mapa de riesgo'!E24</f>
        <v>0</v>
      </c>
      <c r="E24" s="373">
        <f>'01-Mapa de riesgo'!F24:F26</f>
        <v>0</v>
      </c>
      <c r="F24" s="360">
        <f>'01-Mapa de riesgo'!G24:G26</f>
        <v>0</v>
      </c>
      <c r="G24" s="360">
        <f>'01-Mapa de riesgo'!H24:H26</f>
        <v>0</v>
      </c>
      <c r="H24" s="360">
        <f>'01-Mapa de riesgo'!I24:I26</f>
        <v>0</v>
      </c>
      <c r="I24" s="362" t="str">
        <f>'01-Mapa de riesgo'!V24:V26</f>
        <v>LEVE</v>
      </c>
      <c r="J24" s="168">
        <f>'01-Mapa de riesgo'!Y24:Y26</f>
        <v>0</v>
      </c>
      <c r="K24" s="265" t="str">
        <f t="shared" ref="K24:K27" si="2">IF(I24="GRAVE","Debe formularse",IF(I24="MODERADO", "Si el proceso lo requiere","NO"))</f>
        <v>NO</v>
      </c>
      <c r="L24" s="400"/>
      <c r="M24" s="401"/>
      <c r="N24" s="402"/>
      <c r="O24" s="167"/>
      <c r="P24" s="400"/>
      <c r="Q24" s="401"/>
      <c r="R24" s="402"/>
      <c r="S24" s="36"/>
    </row>
    <row r="25" spans="1:19" s="17" customFormat="1" ht="62.45" hidden="1" customHeight="1" thickBot="1" x14ac:dyDescent="0.25">
      <c r="A25" s="374"/>
      <c r="B25" s="258"/>
      <c r="C25" s="162">
        <f>'01-Mapa de riesgo'!D25</f>
        <v>0</v>
      </c>
      <c r="D25" s="161">
        <f>'01-Mapa de riesgo'!E25</f>
        <v>0</v>
      </c>
      <c r="E25" s="373"/>
      <c r="F25" s="360"/>
      <c r="G25" s="360"/>
      <c r="H25" s="360"/>
      <c r="I25" s="362"/>
      <c r="J25" s="168">
        <f>'01-Mapa de riesgo'!Y25:Y27</f>
        <v>0</v>
      </c>
      <c r="K25" s="266"/>
      <c r="L25" s="400"/>
      <c r="M25" s="401"/>
      <c r="N25" s="402"/>
      <c r="O25" s="167"/>
      <c r="P25" s="400"/>
      <c r="Q25" s="401"/>
      <c r="R25" s="402"/>
      <c r="S25" s="36"/>
    </row>
    <row r="26" spans="1:19" s="17" customFormat="1" ht="62.45" hidden="1" customHeight="1" thickBot="1" x14ac:dyDescent="0.25">
      <c r="A26" s="397"/>
      <c r="B26" s="280"/>
      <c r="C26" s="162">
        <f>'01-Mapa de riesgo'!D26</f>
        <v>0</v>
      </c>
      <c r="D26" s="161">
        <f>'01-Mapa de riesgo'!E26</f>
        <v>0</v>
      </c>
      <c r="E26" s="398"/>
      <c r="F26" s="361"/>
      <c r="G26" s="361"/>
      <c r="H26" s="361"/>
      <c r="I26" s="363"/>
      <c r="J26" s="168">
        <f>'01-Mapa de riesgo'!Y26:Y28</f>
        <v>0</v>
      </c>
      <c r="K26" s="267"/>
      <c r="L26" s="400"/>
      <c r="M26" s="401"/>
      <c r="N26" s="402"/>
      <c r="O26" s="167"/>
      <c r="P26" s="400"/>
      <c r="Q26" s="401"/>
      <c r="R26" s="402"/>
      <c r="S26" s="36"/>
    </row>
    <row r="27" spans="1:19" s="17" customFormat="1" ht="62.45" hidden="1" customHeight="1" thickBot="1" x14ac:dyDescent="0.25">
      <c r="A27" s="374">
        <v>12</v>
      </c>
      <c r="B27" s="257">
        <f>'01-Mapa de riesgo'!B27:B29</f>
        <v>0</v>
      </c>
      <c r="C27" s="162">
        <f>'01-Mapa de riesgo'!D27</f>
        <v>0</v>
      </c>
      <c r="D27" s="161">
        <f>'01-Mapa de riesgo'!E27</f>
        <v>0</v>
      </c>
      <c r="E27" s="373">
        <f>'01-Mapa de riesgo'!F27:F29</f>
        <v>0</v>
      </c>
      <c r="F27" s="360">
        <f>'01-Mapa de riesgo'!G27:G29</f>
        <v>0</v>
      </c>
      <c r="G27" s="360">
        <f>'01-Mapa de riesgo'!H27:H29</f>
        <v>0</v>
      </c>
      <c r="H27" s="360">
        <f>'01-Mapa de riesgo'!I27:I29</f>
        <v>0</v>
      </c>
      <c r="I27" s="362" t="str">
        <f>'01-Mapa de riesgo'!V27:V29</f>
        <v>LEVE</v>
      </c>
      <c r="J27" s="168">
        <f>'01-Mapa de riesgo'!Y27:Y29</f>
        <v>0</v>
      </c>
      <c r="K27" s="265" t="str">
        <f t="shared" si="2"/>
        <v>NO</v>
      </c>
      <c r="L27" s="400"/>
      <c r="M27" s="401"/>
      <c r="N27" s="402"/>
      <c r="O27" s="167"/>
      <c r="P27" s="400"/>
      <c r="Q27" s="401"/>
      <c r="R27" s="402"/>
      <c r="S27" s="36"/>
    </row>
    <row r="28" spans="1:19" s="17" customFormat="1" ht="62.45" hidden="1" customHeight="1" thickBot="1" x14ac:dyDescent="0.25">
      <c r="A28" s="374"/>
      <c r="B28" s="258"/>
      <c r="C28" s="162">
        <f>'01-Mapa de riesgo'!D28</f>
        <v>0</v>
      </c>
      <c r="D28" s="161">
        <f>'01-Mapa de riesgo'!E28</f>
        <v>0</v>
      </c>
      <c r="E28" s="373"/>
      <c r="F28" s="360"/>
      <c r="G28" s="360"/>
      <c r="H28" s="360"/>
      <c r="I28" s="362"/>
      <c r="J28" s="168">
        <f>'01-Mapa de riesgo'!Y28:Y29</f>
        <v>0</v>
      </c>
      <c r="K28" s="266"/>
      <c r="L28" s="400"/>
      <c r="M28" s="401"/>
      <c r="N28" s="402"/>
      <c r="O28" s="167"/>
      <c r="P28" s="400"/>
      <c r="Q28" s="401"/>
      <c r="R28" s="402"/>
      <c r="S28" s="36"/>
    </row>
    <row r="29" spans="1:19" s="17" customFormat="1" ht="34.5" hidden="1" customHeight="1" thickBot="1" x14ac:dyDescent="0.25">
      <c r="A29" s="397"/>
      <c r="B29" s="280"/>
      <c r="C29" s="162">
        <f>'01-Mapa de riesgo'!D29</f>
        <v>0</v>
      </c>
      <c r="D29" s="161">
        <f>'01-Mapa de riesgo'!E29</f>
        <v>0</v>
      </c>
      <c r="E29" s="398"/>
      <c r="F29" s="361"/>
      <c r="G29" s="361"/>
      <c r="H29" s="361"/>
      <c r="I29" s="363"/>
      <c r="J29" s="168">
        <f>'01-Mapa de riesgo'!Y29:Y29</f>
        <v>0</v>
      </c>
      <c r="K29" s="267"/>
      <c r="L29" s="400"/>
      <c r="M29" s="401"/>
      <c r="N29" s="402"/>
      <c r="O29" s="167"/>
      <c r="P29" s="400"/>
      <c r="Q29" s="401"/>
      <c r="R29" s="402"/>
      <c r="S29" s="36"/>
    </row>
  </sheetData>
  <sheetProtection formatRows="0" insertRows="0" deleteRows="0" selectLockedCells="1"/>
  <mergeCells count="116">
    <mergeCell ref="P24:R24"/>
    <mergeCell ref="P25:R25"/>
    <mergeCell ref="P26:R26"/>
    <mergeCell ref="P27:R27"/>
    <mergeCell ref="P28:R28"/>
    <mergeCell ref="P29:R29"/>
    <mergeCell ref="H24:H26"/>
    <mergeCell ref="H27:H29"/>
    <mergeCell ref="I24:I26"/>
    <mergeCell ref="I27:I29"/>
    <mergeCell ref="K24:K26"/>
    <mergeCell ref="K27:K29"/>
    <mergeCell ref="L24:N24"/>
    <mergeCell ref="L25:N25"/>
    <mergeCell ref="L26:N26"/>
    <mergeCell ref="L27:N27"/>
    <mergeCell ref="L28:N28"/>
    <mergeCell ref="L29:N29"/>
    <mergeCell ref="B24:B26"/>
    <mergeCell ref="B27:B29"/>
    <mergeCell ref="F24:F26"/>
    <mergeCell ref="F27:F29"/>
    <mergeCell ref="A24:A26"/>
    <mergeCell ref="A27:A29"/>
    <mergeCell ref="G24:G26"/>
    <mergeCell ref="G27:G29"/>
    <mergeCell ref="E24:E26"/>
    <mergeCell ref="E27:E29"/>
    <mergeCell ref="L15:N15"/>
    <mergeCell ref="L16:N16"/>
    <mergeCell ref="L19:N19"/>
    <mergeCell ref="L20:N20"/>
    <mergeCell ref="L21:N21"/>
    <mergeCell ref="L22:N22"/>
    <mergeCell ref="L23:N23"/>
    <mergeCell ref="A18:A20"/>
    <mergeCell ref="E18:E20"/>
    <mergeCell ref="F18:F20"/>
    <mergeCell ref="G18:G20"/>
    <mergeCell ref="A21:A23"/>
    <mergeCell ref="E21:E23"/>
    <mergeCell ref="F21:F23"/>
    <mergeCell ref="G21:G23"/>
    <mergeCell ref="B18:B20"/>
    <mergeCell ref="B21:B23"/>
    <mergeCell ref="P13:R13"/>
    <mergeCell ref="P14:R14"/>
    <mergeCell ref="P15:R15"/>
    <mergeCell ref="P17:R17"/>
    <mergeCell ref="P18:R18"/>
    <mergeCell ref="P19:R19"/>
    <mergeCell ref="P20:R20"/>
    <mergeCell ref="P21:R21"/>
    <mergeCell ref="P16:R16"/>
    <mergeCell ref="S7:S8"/>
    <mergeCell ref="L9:N9"/>
    <mergeCell ref="L10:N10"/>
    <mergeCell ref="L11:N11"/>
    <mergeCell ref="L12:N12"/>
    <mergeCell ref="L13:N13"/>
    <mergeCell ref="L14:N14"/>
    <mergeCell ref="E2:N2"/>
    <mergeCell ref="E3:N3"/>
    <mergeCell ref="E4:N4"/>
    <mergeCell ref="J7:J8"/>
    <mergeCell ref="L7:N8"/>
    <mergeCell ref="A5:E5"/>
    <mergeCell ref="A7:A8"/>
    <mergeCell ref="O7:O8"/>
    <mergeCell ref="I7:I8"/>
    <mergeCell ref="K7:K8"/>
    <mergeCell ref="J5:O5"/>
    <mergeCell ref="G5:I5"/>
    <mergeCell ref="J6:Q6"/>
    <mergeCell ref="A6:I6"/>
    <mergeCell ref="Q5:S5"/>
    <mergeCell ref="B7:H7"/>
    <mergeCell ref="A9:A11"/>
    <mergeCell ref="E9:E11"/>
    <mergeCell ref="F9:F11"/>
    <mergeCell ref="G9:G11"/>
    <mergeCell ref="A12:A14"/>
    <mergeCell ref="E12:E14"/>
    <mergeCell ref="F12:F14"/>
    <mergeCell ref="G12:G14"/>
    <mergeCell ref="A15:A17"/>
    <mergeCell ref="E15:E17"/>
    <mergeCell ref="F15:F17"/>
    <mergeCell ref="G15:G17"/>
    <mergeCell ref="B9:B11"/>
    <mergeCell ref="B12:B14"/>
    <mergeCell ref="B15:B17"/>
    <mergeCell ref="P12:R12"/>
    <mergeCell ref="P7:R8"/>
    <mergeCell ref="K21:K23"/>
    <mergeCell ref="H18:H20"/>
    <mergeCell ref="I18:I20"/>
    <mergeCell ref="I21:I23"/>
    <mergeCell ref="I12:I14"/>
    <mergeCell ref="I15:I17"/>
    <mergeCell ref="H21:H23"/>
    <mergeCell ref="H12:H14"/>
    <mergeCell ref="I9:I11"/>
    <mergeCell ref="K9:K11"/>
    <mergeCell ref="P9:R9"/>
    <mergeCell ref="P10:R10"/>
    <mergeCell ref="P11:R11"/>
    <mergeCell ref="L18:N18"/>
    <mergeCell ref="H15:H17"/>
    <mergeCell ref="H9:H11"/>
    <mergeCell ref="K12:K14"/>
    <mergeCell ref="K15:K17"/>
    <mergeCell ref="K18:K20"/>
    <mergeCell ref="L17:N17"/>
    <mergeCell ref="P22:R22"/>
    <mergeCell ref="P23:R23"/>
  </mergeCells>
  <phoneticPr fontId="4" type="noConversion"/>
  <conditionalFormatting sqref="I9:I29">
    <cfRule type="cellIs" dxfId="37" priority="22" stopIfTrue="1" operator="equal">
      <formula>"GRAVE"</formula>
    </cfRule>
    <cfRule type="cellIs" dxfId="36" priority="23" stopIfTrue="1" operator="equal">
      <formula>"MODERADO"</formula>
    </cfRule>
    <cfRule type="cellIs" dxfId="35" priority="24" stopIfTrue="1" operator="equal">
      <formula>"LEVE"</formula>
    </cfRule>
  </conditionalFormatting>
  <conditionalFormatting sqref="K9:K29">
    <cfRule type="containsText" dxfId="34" priority="2" operator="containsText" text="Si el proceso lo requiere">
      <formula>NOT(ISERROR(SEARCH("Si el proceso lo requiere",K9)))</formula>
    </cfRule>
    <cfRule type="containsText" dxfId="33" priority="4" operator="containsText" text="Debe formularse">
      <formula>NOT(ISERROR(SEARCH("Debe formularse",K9)))</formula>
    </cfRule>
  </conditionalFormatting>
  <conditionalFormatting sqref="K15:K17">
    <cfRule type="containsText" dxfId="32" priority="3" operator="containsText" text="SI el proceso lo requiere">
      <formula>NOT(ISERROR(SEARCH("SI el proceso lo requiere",K15)))</formula>
    </cfRule>
  </conditionalFormatting>
  <conditionalFormatting sqref="K9:K29">
    <cfRule type="cellIs" dxfId="31" priority="1" operator="equal">
      <formula>"NO"</formula>
    </cfRule>
  </conditionalFormatting>
  <dataValidations xWindow="1495" yWindow="722" count="6">
    <dataValidation type="date" operator="greaterThan" allowBlank="1" showInputMessage="1" showErrorMessage="1" errorTitle="INTRODUZCA FECHA" error="DD/MM/AA" promptTitle="FECHA DE ELABORACIÓN" prompt="Ingrese la fecha en la cual elabora el plan de manejo de riesgos" sqref="R3">
      <formula1>#REF!</formula1>
    </dataValidation>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N11:N17 L9:M20 L21:N29 N19:N20 P18:Q18"/>
    <dataValidation allowBlank="1" showInputMessage="1" showErrorMessage="1" promptTitle="Responsable Contingencia" prompt="Establezca quien es el responsable que lidera la acción de contingencia." sqref="S9:S10 Q10:Q17 O9:P17 O21:Q29 O18:O20 P19:Q2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R10:R11"/>
    <dataValidation allowBlank="1" showInputMessage="1" showErrorMessage="1" promptTitle="Responable de recuperación" prompt="Establezca quien es el responsable de liderar la accción de recuperación." sqref="S11"/>
    <dataValidation allowBlank="1" showInputMessage="1" showErrorMessage="1" promptTitle="TRATAMIENTO DEL RIESGO" prompt="Defina el tratamiento a dar el riesgo" sqref="J9:J29"/>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8481"/>
  <sheetViews>
    <sheetView tabSelected="1" zoomScale="86" zoomScaleNormal="86" workbookViewId="0">
      <pane xSplit="4" ySplit="8" topLeftCell="U18" activePane="bottomRight" state="frozen"/>
      <selection pane="topRight" activeCell="E1" sqref="E1"/>
      <selection pane="bottomLeft" activeCell="A9" sqref="A9"/>
      <selection pane="bottomRight" activeCell="Z18" sqref="Z18:Z20"/>
    </sheetView>
  </sheetViews>
  <sheetFormatPr baseColWidth="10" defaultColWidth="11.42578125" defaultRowHeight="12.75" x14ac:dyDescent="0.2"/>
  <cols>
    <col min="1" max="1" width="5.28515625" style="3" customWidth="1"/>
    <col min="2" max="2" width="25.2851562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8" style="3" customWidth="1"/>
    <col min="10" max="11" width="12.42578125" style="3" customWidth="1"/>
    <col min="12" max="12" width="13.42578125" style="3" customWidth="1"/>
    <col min="13" max="14" width="35.7109375" style="3" customWidth="1"/>
    <col min="15" max="15" width="14.42578125" style="3" customWidth="1"/>
    <col min="16" max="16" width="9.7109375" style="3" customWidth="1"/>
    <col min="17" max="17" width="35.7109375" style="3" customWidth="1"/>
    <col min="18" max="18" width="9.28515625" style="3" customWidth="1"/>
    <col min="19" max="19" width="18.7109375" style="3" customWidth="1"/>
    <col min="20" max="20" width="20.28515625" style="3" customWidth="1"/>
    <col min="21" max="21" width="23.42578125" style="3" customWidth="1"/>
    <col min="22" max="22" width="14.140625" style="3" customWidth="1"/>
    <col min="23" max="23" width="22.7109375" style="3" customWidth="1"/>
    <col min="24" max="24" width="18.7109375" style="3" customWidth="1"/>
    <col min="25" max="25" width="23.140625" style="3" customWidth="1"/>
    <col min="26" max="26" width="16.42578125" style="3" customWidth="1"/>
    <col min="27" max="16384" width="11.42578125" style="3"/>
  </cols>
  <sheetData>
    <row r="1" spans="1:28" s="5" customFormat="1" ht="19.5" customHeight="1" x14ac:dyDescent="0.2">
      <c r="A1" s="174"/>
      <c r="B1" s="142"/>
      <c r="C1" s="431"/>
      <c r="D1" s="431"/>
      <c r="E1" s="431"/>
      <c r="F1" s="431"/>
      <c r="G1" s="431"/>
      <c r="H1" s="431"/>
      <c r="I1" s="431"/>
      <c r="J1" s="431"/>
      <c r="K1" s="431"/>
      <c r="L1" s="431"/>
      <c r="M1" s="431"/>
      <c r="N1" s="431"/>
      <c r="O1" s="431"/>
      <c r="P1" s="431"/>
      <c r="Q1" s="431"/>
      <c r="R1" s="431"/>
      <c r="S1" s="431"/>
      <c r="T1" s="431"/>
      <c r="U1" s="431"/>
      <c r="V1" s="431"/>
      <c r="W1" s="431"/>
      <c r="X1" s="431"/>
      <c r="Y1" s="148" t="s">
        <v>9</v>
      </c>
      <c r="Z1" s="175" t="s">
        <v>422</v>
      </c>
    </row>
    <row r="2" spans="1:28" s="5" customFormat="1" ht="18.75" customHeight="1" x14ac:dyDescent="0.2">
      <c r="A2" s="176"/>
      <c r="B2" s="177"/>
      <c r="C2" s="319" t="s">
        <v>59</v>
      </c>
      <c r="D2" s="319"/>
      <c r="E2" s="319"/>
      <c r="F2" s="319"/>
      <c r="G2" s="319"/>
      <c r="H2" s="319"/>
      <c r="I2" s="319"/>
      <c r="J2" s="319"/>
      <c r="K2" s="319"/>
      <c r="L2" s="319"/>
      <c r="M2" s="319"/>
      <c r="N2" s="319"/>
      <c r="O2" s="319"/>
      <c r="P2" s="319"/>
      <c r="Q2" s="319"/>
      <c r="R2" s="319"/>
      <c r="S2" s="319"/>
      <c r="T2" s="319"/>
      <c r="U2" s="319"/>
      <c r="V2" s="319"/>
      <c r="W2" s="319"/>
      <c r="X2" s="319"/>
      <c r="Y2" s="31" t="s">
        <v>10</v>
      </c>
      <c r="Z2" s="178">
        <v>1</v>
      </c>
    </row>
    <row r="3" spans="1:28" s="5" customFormat="1" ht="18.75" customHeight="1" x14ac:dyDescent="0.2">
      <c r="A3" s="176"/>
      <c r="B3" s="177"/>
      <c r="C3" s="319" t="s">
        <v>423</v>
      </c>
      <c r="D3" s="319"/>
      <c r="E3" s="319"/>
      <c r="F3" s="319"/>
      <c r="G3" s="319"/>
      <c r="H3" s="319"/>
      <c r="I3" s="319"/>
      <c r="J3" s="319"/>
      <c r="K3" s="319"/>
      <c r="L3" s="319"/>
      <c r="M3" s="319"/>
      <c r="N3" s="319"/>
      <c r="O3" s="319"/>
      <c r="P3" s="319"/>
      <c r="Q3" s="319"/>
      <c r="R3" s="319"/>
      <c r="S3" s="319"/>
      <c r="T3" s="319"/>
      <c r="U3" s="319"/>
      <c r="V3" s="319"/>
      <c r="W3" s="319"/>
      <c r="X3" s="319"/>
      <c r="Y3" s="31" t="s">
        <v>11</v>
      </c>
      <c r="Z3" s="179" t="s">
        <v>416</v>
      </c>
    </row>
    <row r="4" spans="1:28" s="5" customFormat="1" ht="18.75" customHeight="1" thickBot="1" x14ac:dyDescent="0.25">
      <c r="A4" s="180"/>
      <c r="B4" s="181"/>
      <c r="C4" s="432"/>
      <c r="D4" s="432"/>
      <c r="E4" s="432"/>
      <c r="F4" s="432"/>
      <c r="G4" s="432"/>
      <c r="H4" s="432"/>
      <c r="I4" s="432"/>
      <c r="J4" s="432"/>
      <c r="K4" s="432"/>
      <c r="L4" s="432"/>
      <c r="M4" s="432"/>
      <c r="N4" s="432"/>
      <c r="O4" s="432"/>
      <c r="P4" s="432"/>
      <c r="Q4" s="432"/>
      <c r="R4" s="432"/>
      <c r="S4" s="432"/>
      <c r="T4" s="432"/>
      <c r="U4" s="432"/>
      <c r="V4" s="432"/>
      <c r="W4" s="432"/>
      <c r="X4" s="432"/>
      <c r="Y4" s="182" t="s">
        <v>56</v>
      </c>
      <c r="Z4" s="183" t="s">
        <v>12</v>
      </c>
    </row>
    <row r="5" spans="1:28" s="1" customFormat="1" ht="29.25" customHeight="1" x14ac:dyDescent="0.2">
      <c r="A5" s="184" t="str">
        <f>'[1]01-Mapa de riesgo'!A5:G5</f>
        <v>TIPO DE MAPA</v>
      </c>
      <c r="B5" s="185"/>
      <c r="C5" s="433" t="str">
        <f>'[1]01-Mapa de riesgo'!G5</f>
        <v>PROCESOS</v>
      </c>
      <c r="D5" s="433"/>
      <c r="E5" s="186" t="str">
        <f>'[1]01-Mapa de riesgo'!H5</f>
        <v>PROCESO /OBJETIVO PDI</v>
      </c>
      <c r="F5" s="433" t="str">
        <f>'01-Mapa de riesgo'!I5</f>
        <v>DIRECCIONAMIENTO_INSTITUCIONAL</v>
      </c>
      <c r="G5" s="433"/>
      <c r="H5" s="433"/>
      <c r="I5" s="433"/>
      <c r="J5" s="433"/>
      <c r="K5" s="433"/>
      <c r="L5" s="433"/>
      <c r="M5" s="433"/>
      <c r="N5" s="433"/>
      <c r="O5" s="433"/>
      <c r="P5" s="434" t="s">
        <v>424</v>
      </c>
      <c r="Q5" s="434"/>
      <c r="R5" s="435">
        <f>'[1]01-Mapa de riesgo'!V5</f>
        <v>0</v>
      </c>
      <c r="S5" s="435"/>
      <c r="T5" s="435"/>
      <c r="U5" s="435"/>
      <c r="V5" s="435"/>
      <c r="W5" s="435"/>
      <c r="X5" s="435"/>
      <c r="Y5" s="435"/>
      <c r="Z5" s="435"/>
    </row>
    <row r="6" spans="1:28" s="1" customFormat="1" ht="66" customHeight="1" x14ac:dyDescent="0.2">
      <c r="A6" s="441" t="str">
        <f>'[1]01-Mapa de riesgo'!A6:G6</f>
        <v>OBJETIVO (PROCESO) / ALCANCE OBJETIVO PDI</v>
      </c>
      <c r="B6" s="441"/>
      <c r="C6" s="441"/>
      <c r="D6" s="441"/>
      <c r="E6" s="442" t="str">
        <f>'[1]01-Mapa de riesgo'!H6</f>
        <v>Promover la calidad educativa de la Institución, mediante la administración de los programas de formación que ofrece la universidad en sus diferentes niveles, con el fin de permitir al egresado desempeñarse con idoneidad, ética y compromiso social.</v>
      </c>
      <c r="F6" s="443"/>
      <c r="G6" s="443"/>
      <c r="H6" s="443"/>
      <c r="I6" s="443"/>
      <c r="J6" s="443"/>
      <c r="K6" s="443"/>
      <c r="L6" s="443"/>
      <c r="M6" s="443"/>
      <c r="N6" s="443"/>
      <c r="O6" s="443"/>
      <c r="P6" s="443"/>
      <c r="Q6" s="443"/>
      <c r="R6" s="443"/>
      <c r="S6" s="443"/>
      <c r="T6" s="443"/>
      <c r="U6" s="443"/>
      <c r="V6" s="444"/>
      <c r="W6" s="445" t="s">
        <v>425</v>
      </c>
      <c r="X6" s="445"/>
      <c r="Y6" s="436">
        <v>43734</v>
      </c>
      <c r="Z6" s="437"/>
    </row>
    <row r="7" spans="1:28" s="1" customFormat="1" ht="32.25" customHeight="1" x14ac:dyDescent="0.2">
      <c r="A7" s="438" t="s">
        <v>53</v>
      </c>
      <c r="B7" s="172"/>
      <c r="C7" s="283" t="s">
        <v>69</v>
      </c>
      <c r="D7" s="283"/>
      <c r="E7" s="283"/>
      <c r="F7" s="283"/>
      <c r="G7" s="283"/>
      <c r="H7" s="283" t="s">
        <v>65</v>
      </c>
      <c r="I7" s="283" t="s">
        <v>2</v>
      </c>
      <c r="J7" s="283" t="s">
        <v>426</v>
      </c>
      <c r="K7" s="283" t="s">
        <v>427</v>
      </c>
      <c r="L7" s="283"/>
      <c r="M7" s="283"/>
      <c r="N7" s="283" t="s">
        <v>428</v>
      </c>
      <c r="O7" s="283"/>
      <c r="P7" s="283"/>
      <c r="Q7" s="283"/>
      <c r="R7" s="283"/>
      <c r="S7" s="357" t="s">
        <v>72</v>
      </c>
      <c r="T7" s="358"/>
      <c r="U7" s="358"/>
      <c r="V7" s="358"/>
      <c r="W7" s="358"/>
      <c r="X7" s="358"/>
      <c r="Y7" s="359"/>
      <c r="Z7" s="376" t="s">
        <v>429</v>
      </c>
    </row>
    <row r="8" spans="1:28" s="2" customFormat="1" ht="53.25" customHeight="1" x14ac:dyDescent="0.2">
      <c r="A8" s="313"/>
      <c r="B8" s="171" t="s">
        <v>402</v>
      </c>
      <c r="C8" s="170" t="s">
        <v>63</v>
      </c>
      <c r="D8" s="170" t="s">
        <v>4</v>
      </c>
      <c r="E8" s="170" t="s">
        <v>0</v>
      </c>
      <c r="F8" s="170" t="s">
        <v>54</v>
      </c>
      <c r="G8" s="170" t="s">
        <v>29</v>
      </c>
      <c r="H8" s="284"/>
      <c r="I8" s="284"/>
      <c r="J8" s="439"/>
      <c r="K8" s="170" t="s">
        <v>430</v>
      </c>
      <c r="L8" s="170" t="s">
        <v>431</v>
      </c>
      <c r="M8" s="170" t="s">
        <v>432</v>
      </c>
      <c r="N8" s="169" t="s">
        <v>433</v>
      </c>
      <c r="O8" s="169" t="s">
        <v>434</v>
      </c>
      <c r="P8" s="169" t="s">
        <v>16</v>
      </c>
      <c r="Q8" s="357" t="s">
        <v>435</v>
      </c>
      <c r="R8" s="359"/>
      <c r="S8" s="170" t="s">
        <v>436</v>
      </c>
      <c r="T8" s="170" t="s">
        <v>437</v>
      </c>
      <c r="U8" s="170" t="s">
        <v>438</v>
      </c>
      <c r="V8" s="281" t="s">
        <v>439</v>
      </c>
      <c r="W8" s="282"/>
      <c r="X8" s="170" t="s">
        <v>440</v>
      </c>
      <c r="Y8" s="173" t="s">
        <v>441</v>
      </c>
      <c r="Z8" s="440"/>
    </row>
    <row r="9" spans="1:28" s="2" customFormat="1" ht="115.5" customHeight="1" x14ac:dyDescent="0.2">
      <c r="A9" s="427">
        <v>1</v>
      </c>
      <c r="B9" s="428" t="str">
        <f>'01-Mapa de riesgo'!B9:B11</f>
        <v>PLANEACIÓN</v>
      </c>
      <c r="C9" s="404" t="str">
        <f>'01-Mapa de riesgo'!F9:F11</f>
        <v>Cumplimiento</v>
      </c>
      <c r="D9" s="404" t="str">
        <f>'01-Mapa de riesgo'!G9:G11</f>
        <v>Incumplimiento de las metas planteados en el PDI</v>
      </c>
      <c r="E9" s="404" t="str">
        <f>'01-Mapa de riesgo'!H9:H11</f>
        <v xml:space="preserve">No se cumplan las metas planteadas en los tres niveles de gestión del Plan de Desarrollo Institcional  </v>
      </c>
      <c r="F9" s="187" t="str">
        <f>'01-Mapa de riesgo'!E9</f>
        <v>Falta de seguimiento a las metas planteadas en el PDI</v>
      </c>
      <c r="G9" s="404" t="str">
        <f>'01-Mapa de riesgo'!I9:I11</f>
        <v>Hallazgos por parte de los entes de control
Reprocesos en el reporte
Incumplimiento da las metas planteados en el PDI</v>
      </c>
      <c r="H9" s="362" t="str">
        <f>'01-Mapa de riesgo'!V9:V11</f>
        <v>MODERADO</v>
      </c>
      <c r="I9" s="22" t="str">
        <f>'01-Mapa de riesgo'!Y9:Y11</f>
        <v>COMPARTIR</v>
      </c>
      <c r="J9" s="324" t="s">
        <v>501</v>
      </c>
      <c r="K9" s="415" t="str">
        <f>'01-Mapa de riesgo'!W9:W11</f>
        <v>Nivel cumplimiento del PDI en sus tres nivel</v>
      </c>
      <c r="L9" s="426">
        <v>0.42952000000000001</v>
      </c>
      <c r="M9" s="410" t="s">
        <v>502</v>
      </c>
      <c r="N9" s="188" t="str">
        <f>'01-Mapa de riesgo'!R9</f>
        <v xml:space="preserve">Sistema de gerencia del Plan de Desarrollo Insitucional </v>
      </c>
      <c r="O9" s="189" t="str">
        <f>'01-Mapa de riesgo'!S9</f>
        <v>Mensual</v>
      </c>
      <c r="P9" s="189" t="str">
        <f>'01-Mapa de riesgo'!T9</f>
        <v>Preventivo</v>
      </c>
      <c r="Q9" s="424" t="s">
        <v>503</v>
      </c>
      <c r="R9" s="425"/>
      <c r="S9" s="194" t="str">
        <f>'01-Mapa de riesgo'!Y9</f>
        <v>COMPARTIR</v>
      </c>
      <c r="T9" s="195" t="str">
        <f>'01-Mapa de riesgo'!Z9</f>
        <v>Generar alertas de manera trimestral en el Comité de Sistema de Gerencia del PDI  de aquellos indicadores que cuentan con un bajo nivel de cumplimiento</v>
      </c>
      <c r="U9" s="194" t="str">
        <f>'01-Mapa de riesgo'!AB9</f>
        <v>Vicerrectoría Administrativa
Vicerrectoría Académica
Vicerrectoría de Responsabilidad Social y Bienetar Universitario
Vicerrectoría de IIE
ORI</v>
      </c>
      <c r="V9" s="254" t="s">
        <v>444</v>
      </c>
      <c r="W9" s="255" t="s">
        <v>504</v>
      </c>
      <c r="X9" s="254" t="s">
        <v>447</v>
      </c>
      <c r="Y9" s="190"/>
      <c r="Z9" s="413" t="s">
        <v>507</v>
      </c>
    </row>
    <row r="10" spans="1:28" s="2" customFormat="1" ht="105.75" customHeight="1" x14ac:dyDescent="0.2">
      <c r="A10" s="427"/>
      <c r="B10" s="429"/>
      <c r="C10" s="404"/>
      <c r="D10" s="404"/>
      <c r="E10" s="404"/>
      <c r="F10" s="187" t="str">
        <f>'01-Mapa de riesgo'!E10</f>
        <v>Reporte ausente e  inadecuado por parte de las redes de trabajo del PDI</v>
      </c>
      <c r="G10" s="404"/>
      <c r="H10" s="362"/>
      <c r="I10" s="22" t="str">
        <f>'01-Mapa de riesgo'!Y10:Y12</f>
        <v>COMPARTIR</v>
      </c>
      <c r="J10" s="324"/>
      <c r="K10" s="406"/>
      <c r="L10" s="408"/>
      <c r="M10" s="410"/>
      <c r="N10" s="188" t="str">
        <f>'01-Mapa de riesgo'!R10</f>
        <v>Sistema de información para el PDI</v>
      </c>
      <c r="O10" s="189" t="str">
        <f>'01-Mapa de riesgo'!S10</f>
        <v>Mensual</v>
      </c>
      <c r="P10" s="189" t="str">
        <f>'01-Mapa de riesgo'!T10</f>
        <v>Preventivo</v>
      </c>
      <c r="Q10" s="424" t="s">
        <v>503</v>
      </c>
      <c r="R10" s="425"/>
      <c r="S10" s="194" t="str">
        <f>'01-Mapa de riesgo'!Y10</f>
        <v>COMPARTIR</v>
      </c>
      <c r="T10" s="195" t="str">
        <f>'01-Mapa de riesgo'!Z10</f>
        <v>Recordatorios automáticos del cierre de reporte al PDI en el SIGER</v>
      </c>
      <c r="U10" s="194" t="str">
        <f>'01-Mapa de riesgo'!AB10</f>
        <v>Sistema de Información</v>
      </c>
      <c r="V10" s="255" t="s">
        <v>444</v>
      </c>
      <c r="W10" s="255" t="s">
        <v>505</v>
      </c>
      <c r="X10" s="254" t="s">
        <v>447</v>
      </c>
      <c r="Y10" s="190"/>
      <c r="Z10" s="413"/>
    </row>
    <row r="11" spans="1:28" s="2" customFormat="1" ht="147.75" customHeight="1" x14ac:dyDescent="0.2">
      <c r="A11" s="427"/>
      <c r="B11" s="430"/>
      <c r="C11" s="404"/>
      <c r="D11" s="404"/>
      <c r="E11" s="404"/>
      <c r="F11" s="187" t="str">
        <f>'01-Mapa de riesgo'!E11</f>
        <v>Baja calidad del reporte en los tres niveles de gestión del PDI</v>
      </c>
      <c r="G11" s="404"/>
      <c r="H11" s="362"/>
      <c r="I11" s="22" t="str">
        <f>'01-Mapa de riesgo'!Y11:Y13</f>
        <v>COMPARTIR</v>
      </c>
      <c r="J11" s="324"/>
      <c r="K11" s="403"/>
      <c r="L11" s="408"/>
      <c r="M11" s="410"/>
      <c r="N11" s="188" t="str">
        <f>'01-Mapa de riesgo'!R11</f>
        <v>Comité del Sistema de Gerencia del PDI</v>
      </c>
      <c r="O11" s="189" t="str">
        <f>'01-Mapa de riesgo'!S11</f>
        <v>Trimestral</v>
      </c>
      <c r="P11" s="189" t="str">
        <f>'01-Mapa de riesgo'!T11</f>
        <v>Preventivo</v>
      </c>
      <c r="Q11" s="424" t="s">
        <v>503</v>
      </c>
      <c r="R11" s="425"/>
      <c r="S11" s="194" t="str">
        <f>'01-Mapa de riesgo'!Y11</f>
        <v>COMPARTIR</v>
      </c>
      <c r="T11" s="195" t="str">
        <f>'01-Mapa de riesgo'!Z11</f>
        <v>Proceso de calidad de información (cualitativo y cuantitativo), de los reportes realizados por las redes de trabajo del PDI</v>
      </c>
      <c r="U11" s="194" t="str">
        <f>'01-Mapa de riesgo'!AB11</f>
        <v>Planeación (profesionales PDI)</v>
      </c>
      <c r="V11" s="255" t="s">
        <v>444</v>
      </c>
      <c r="W11" s="255" t="s">
        <v>506</v>
      </c>
      <c r="X11" s="254" t="s">
        <v>447</v>
      </c>
      <c r="Y11" s="190"/>
      <c r="Z11" s="413"/>
    </row>
    <row r="12" spans="1:28" s="2" customFormat="1" ht="62.45" customHeight="1" x14ac:dyDescent="0.2">
      <c r="A12" s="427">
        <v>2</v>
      </c>
      <c r="B12" s="428" t="str">
        <f>'01-Mapa de riesgo'!B12:B14</f>
        <v>PLANEACIÓN</v>
      </c>
      <c r="C12" s="404" t="str">
        <f>'01-Mapa de riesgo'!F12:F14</f>
        <v>Corrupción</v>
      </c>
      <c r="D12" s="404" t="str">
        <f>'01-Mapa de riesgo'!G12:G14</f>
        <v>Ejecución inadecuada de proyectos (contratos, Ordenes de servicios,  resoluciones,  proyectos de operación comercial)</v>
      </c>
      <c r="E12" s="404" t="str">
        <f>'01-Mapa de riesgo'!H12:H14</f>
        <v>Incumplimiento en la  ejecución de proyectos (contratos, Ordenes de servicios, resoluciones, proyectos de operación comercial) en el desarrollo y ejecución en cada una de sus etapas</v>
      </c>
      <c r="F12" s="187" t="str">
        <f>'01-Mapa de riesgo'!E12</f>
        <v xml:space="preserve">Desconocimiento de los  procedimientos contractuales y proyectos especiales  </v>
      </c>
      <c r="G12" s="404" t="str">
        <f>'01-Mapa de riesgo'!I12:I14</f>
        <v>Hallazgos por parte de entes de control
Detrimiento patrimonial
Incumplimiento de resultados</v>
      </c>
      <c r="H12" s="362" t="str">
        <f>'01-Mapa de riesgo'!V12:V14</f>
        <v>MODERADO</v>
      </c>
      <c r="I12" s="22" t="str">
        <f>'01-Mapa de riesgo'!Y12:Y14</f>
        <v>REDUCIR</v>
      </c>
      <c r="J12" s="297" t="s">
        <v>501</v>
      </c>
      <c r="K12" s="415" t="str">
        <f>'01-Mapa de riesgo'!W12:W14</f>
        <v>Proyectos ejecutados inadecuadamente /Total proyectos ejecutados</v>
      </c>
      <c r="L12" s="416">
        <v>0</v>
      </c>
      <c r="M12" s="410" t="s">
        <v>508</v>
      </c>
      <c r="N12" s="188" t="str">
        <f>'01-Mapa de riesgo'!R12</f>
        <v>Realización de Tips informativos acerca de temas de contratación e interventoría</v>
      </c>
      <c r="O12" s="189" t="str">
        <f>'01-Mapa de riesgo'!S12</f>
        <v>Bimestral</v>
      </c>
      <c r="P12" s="189" t="str">
        <f>'01-Mapa de riesgo'!T12</f>
        <v>Preventivo</v>
      </c>
      <c r="Q12" s="411" t="s">
        <v>503</v>
      </c>
      <c r="R12" s="411"/>
      <c r="S12" s="194" t="str">
        <f>'01-Mapa de riesgo'!Y12</f>
        <v>REDUCIR</v>
      </c>
      <c r="T12" s="195" t="str">
        <f>'01-Mapa de riesgo'!Z12</f>
        <v>Difusión de tips al interior de la Oficina acerca del tema contractual, de supervisión e interventoría</v>
      </c>
      <c r="U12" s="194">
        <f>'01-Mapa de riesgo'!AB12</f>
        <v>0</v>
      </c>
      <c r="V12" s="255" t="s">
        <v>444</v>
      </c>
      <c r="W12" s="255" t="s">
        <v>511</v>
      </c>
      <c r="X12" s="254" t="s">
        <v>447</v>
      </c>
      <c r="Y12" s="190"/>
      <c r="Z12" s="413" t="s">
        <v>507</v>
      </c>
    </row>
    <row r="13" spans="1:28" s="2" customFormat="1" ht="62.45" customHeight="1" x14ac:dyDescent="0.2">
      <c r="A13" s="427"/>
      <c r="B13" s="429"/>
      <c r="C13" s="404"/>
      <c r="D13" s="404"/>
      <c r="E13" s="404"/>
      <c r="F13" s="187" t="str">
        <f>'01-Mapa de riesgo'!E13</f>
        <v>Bajo nivel de seguimiento periódico en la ejecución de proyectos (contratos, Ordenes de servicios, proyectos de operación comercial)</v>
      </c>
      <c r="G13" s="404"/>
      <c r="H13" s="362"/>
      <c r="I13" s="22">
        <f>'01-Mapa de riesgo'!Y13:Y15</f>
        <v>0</v>
      </c>
      <c r="J13" s="298"/>
      <c r="K13" s="406"/>
      <c r="L13" s="408"/>
      <c r="M13" s="410"/>
      <c r="N13" s="188" t="str">
        <f>'01-Mapa de riesgo'!R13</f>
        <v>Designación de un profesional de seguimiento y control como apoyo a la interventoría y supervisión de proyectos (verificación de productos)</v>
      </c>
      <c r="O13" s="189" t="str">
        <f>'01-Mapa de riesgo'!S13</f>
        <v>Anual</v>
      </c>
      <c r="P13" s="189" t="str">
        <f>'01-Mapa de riesgo'!T13</f>
        <v>Preventivo</v>
      </c>
      <c r="Q13" s="411" t="s">
        <v>503</v>
      </c>
      <c r="R13" s="411"/>
      <c r="S13" s="194">
        <f>'01-Mapa de riesgo'!Y13</f>
        <v>0</v>
      </c>
      <c r="T13" s="195">
        <f>'01-Mapa de riesgo'!Z13</f>
        <v>0</v>
      </c>
      <c r="U13" s="194">
        <f>'01-Mapa de riesgo'!AB13</f>
        <v>0</v>
      </c>
      <c r="V13" s="255"/>
      <c r="W13" s="190"/>
      <c r="X13" s="190"/>
      <c r="Y13" s="190"/>
      <c r="Z13" s="413"/>
      <c r="AB13" s="419"/>
    </row>
    <row r="14" spans="1:28" s="2" customFormat="1" ht="62.45" customHeight="1" x14ac:dyDescent="0.2">
      <c r="A14" s="427"/>
      <c r="B14" s="430"/>
      <c r="C14" s="404"/>
      <c r="D14" s="404"/>
      <c r="E14" s="404"/>
      <c r="F14" s="187" t="str">
        <f>'01-Mapa de riesgo'!E14</f>
        <v xml:space="preserve">Desarticulación de los procedimientos institucionales para el desarrollo y ejecución en cada una de sus etapas </v>
      </c>
      <c r="G14" s="404"/>
      <c r="H14" s="362"/>
      <c r="I14" s="22">
        <f>'01-Mapa de riesgo'!Y14:Y16</f>
        <v>0</v>
      </c>
      <c r="J14" s="300"/>
      <c r="K14" s="403"/>
      <c r="L14" s="408"/>
      <c r="M14" s="410"/>
      <c r="N14" s="188" t="str">
        <f>'01-Mapa de riesgo'!R14</f>
        <v>Flujograma de contratación</v>
      </c>
      <c r="O14" s="189" t="str">
        <f>'01-Mapa de riesgo'!S14</f>
        <v>Anual</v>
      </c>
      <c r="P14" s="189" t="str">
        <f>'01-Mapa de riesgo'!T14</f>
        <v>Preventivo</v>
      </c>
      <c r="Q14" s="411" t="s">
        <v>503</v>
      </c>
      <c r="R14" s="411"/>
      <c r="S14" s="194">
        <f>'01-Mapa de riesgo'!Y14</f>
        <v>0</v>
      </c>
      <c r="T14" s="195">
        <f>'01-Mapa de riesgo'!Z14</f>
        <v>0</v>
      </c>
      <c r="U14" s="194">
        <f>'01-Mapa de riesgo'!AB14</f>
        <v>0</v>
      </c>
      <c r="V14" s="255"/>
      <c r="W14" s="190"/>
      <c r="X14" s="190"/>
      <c r="Y14" s="190"/>
      <c r="Z14" s="413"/>
      <c r="AB14" s="419"/>
    </row>
    <row r="15" spans="1:28" ht="105" customHeight="1" x14ac:dyDescent="0.2">
      <c r="A15" s="420">
        <v>3</v>
      </c>
      <c r="B15" s="328" t="str">
        <f>'01-Mapa de riesgo'!B15:B17</f>
        <v>PLANEACIÓN</v>
      </c>
      <c r="C15" s="404" t="str">
        <f>'01-Mapa de riesgo'!F15:F17</f>
        <v>Estratégico</v>
      </c>
      <c r="D15" s="404" t="str">
        <f>'01-Mapa de riesgo'!G15:G17</f>
        <v>La Universidad no cuenta con un Plan de Desarrollo Institucional para el cumplimiento de la misión institucional y la ejecución de los recursos de inversión</v>
      </c>
      <c r="E15" s="404" t="str">
        <f>'01-Mapa de riesgo'!H15:H17</f>
        <v>Universidad sin un lineamiento estratégico a través de un Plan de Desarrollo para el cumplimiento de la misión institucional.</v>
      </c>
      <c r="F15" s="187" t="str">
        <f>'01-Mapa de riesgo'!E15</f>
        <v>No cumplimiento del cronograma de la metodología de formulación del nuevo Plan de Desarrollo Institucional</v>
      </c>
      <c r="G15" s="404" t="str">
        <f>'01-Mapa de riesgo'!I15:I17</f>
        <v>No se contaría con un direccionamiento estratégico que planteé instrumentos y acciones para el cumplimieno de la misión institucional.</v>
      </c>
      <c r="H15" s="362" t="str">
        <f>'01-Mapa de riesgo'!V15:V17</f>
        <v>MODERADO</v>
      </c>
      <c r="I15" s="22" t="str">
        <f>'01-Mapa de riesgo'!Y15:Y17</f>
        <v>REDUCIR</v>
      </c>
      <c r="J15" s="297" t="s">
        <v>501</v>
      </c>
      <c r="K15" s="415" t="str">
        <f>'01-Mapa de riesgo'!W15:W17</f>
        <v>Cumplimiento de las fases de la metodología de Formulación del Plan de Desarrollo</v>
      </c>
      <c r="L15" s="416">
        <v>0.21</v>
      </c>
      <c r="M15" s="410" t="s">
        <v>512</v>
      </c>
      <c r="N15" s="188" t="str">
        <f>'01-Mapa de riesgo'!R15</f>
        <v>Ejecución del procedimiento 113-PDI-02 - Formulación del direccionamiento estratégico institucional.</v>
      </c>
      <c r="O15" s="189" t="str">
        <f>'01-Mapa de riesgo'!S15</f>
        <v>Trimestral</v>
      </c>
      <c r="P15" s="189" t="str">
        <f>'01-Mapa de riesgo'!T15</f>
        <v>Preventivo</v>
      </c>
      <c r="Q15" s="411" t="s">
        <v>503</v>
      </c>
      <c r="R15" s="411"/>
      <c r="S15" s="194" t="str">
        <f>'01-Mapa de riesgo'!Y15</f>
        <v>REDUCIR</v>
      </c>
      <c r="T15" s="195" t="str">
        <f>'01-Mapa de riesgo'!Z15</f>
        <v>Ejecución de las fases de la metodología de formulación de Plan de Desarrollo Institucional</v>
      </c>
      <c r="U15" s="194">
        <f>'01-Mapa de riesgo'!AB15</f>
        <v>0</v>
      </c>
      <c r="V15" s="255" t="s">
        <v>444</v>
      </c>
      <c r="W15" s="255" t="s">
        <v>513</v>
      </c>
      <c r="X15" s="190" t="s">
        <v>447</v>
      </c>
      <c r="Y15" s="190"/>
      <c r="Z15" s="413" t="s">
        <v>507</v>
      </c>
    </row>
    <row r="16" spans="1:28" ht="62.45" customHeight="1" x14ac:dyDescent="0.2">
      <c r="A16" s="421"/>
      <c r="B16" s="329"/>
      <c r="C16" s="404"/>
      <c r="D16" s="404"/>
      <c r="E16" s="404"/>
      <c r="F16" s="187" t="str">
        <f>'01-Mapa de riesgo'!E16</f>
        <v>Baja participación de los grupos de interés en la formulación del Plan de Desarrollo Institucional</v>
      </c>
      <c r="G16" s="404"/>
      <c r="H16" s="362"/>
      <c r="I16" s="22">
        <f>'01-Mapa de riesgo'!Y16:Y18</f>
        <v>0</v>
      </c>
      <c r="J16" s="298"/>
      <c r="K16" s="406"/>
      <c r="L16" s="408"/>
      <c r="M16" s="410"/>
      <c r="N16" s="188" t="str">
        <f>'01-Mapa de riesgo'!R16</f>
        <v>Metodología de formulación del Plan de Desarrollo Institucional</v>
      </c>
      <c r="O16" s="189" t="str">
        <f>'01-Mapa de riesgo'!S16</f>
        <v>Trimestral</v>
      </c>
      <c r="P16" s="189" t="str">
        <f>'01-Mapa de riesgo'!T16</f>
        <v>Preventivo</v>
      </c>
      <c r="Q16" s="411" t="s">
        <v>503</v>
      </c>
      <c r="R16" s="411"/>
      <c r="S16" s="194">
        <f>'01-Mapa de riesgo'!Y16</f>
        <v>0</v>
      </c>
      <c r="T16" s="195">
        <f>'01-Mapa de riesgo'!Z16</f>
        <v>0</v>
      </c>
      <c r="U16" s="194">
        <f>'01-Mapa de riesgo'!AB16</f>
        <v>0</v>
      </c>
      <c r="V16" s="255"/>
      <c r="W16" s="190"/>
      <c r="X16" s="190"/>
      <c r="Y16" s="190"/>
      <c r="Z16" s="413"/>
    </row>
    <row r="17" spans="1:26" ht="62.45" customHeight="1" x14ac:dyDescent="0.2">
      <c r="A17" s="421"/>
      <c r="B17" s="330"/>
      <c r="C17" s="404"/>
      <c r="D17" s="404"/>
      <c r="E17" s="404"/>
      <c r="F17" s="187">
        <f>'01-Mapa de riesgo'!E17</f>
        <v>0</v>
      </c>
      <c r="G17" s="404"/>
      <c r="H17" s="362"/>
      <c r="I17" s="22">
        <f>'01-Mapa de riesgo'!Y17:Y19</f>
        <v>0</v>
      </c>
      <c r="J17" s="300"/>
      <c r="K17" s="403"/>
      <c r="L17" s="408"/>
      <c r="M17" s="410"/>
      <c r="N17" s="188">
        <f>'01-Mapa de riesgo'!R17</f>
        <v>0</v>
      </c>
      <c r="O17" s="189">
        <f>'01-Mapa de riesgo'!S17</f>
        <v>0</v>
      </c>
      <c r="P17" s="189">
        <f>'01-Mapa de riesgo'!T17</f>
        <v>0</v>
      </c>
      <c r="Q17" s="414"/>
      <c r="R17" s="414"/>
      <c r="S17" s="194">
        <f>'01-Mapa de riesgo'!Y17</f>
        <v>0</v>
      </c>
      <c r="T17" s="195">
        <f>'01-Mapa de riesgo'!Z17</f>
        <v>0</v>
      </c>
      <c r="U17" s="194">
        <f>'01-Mapa de riesgo'!AB17</f>
        <v>0</v>
      </c>
      <c r="V17" s="255"/>
      <c r="W17" s="190"/>
      <c r="X17" s="190"/>
      <c r="Y17" s="190"/>
      <c r="Z17" s="413"/>
    </row>
    <row r="18" spans="1:26" ht="165.75" customHeight="1" x14ac:dyDescent="0.2">
      <c r="A18" s="420">
        <v>4</v>
      </c>
      <c r="B18" s="328" t="str">
        <f>'01-Mapa de riesgo'!B18:B20</f>
        <v>VICERRECTORÍA_ACADÉMICA</v>
      </c>
      <c r="C18" s="404" t="str">
        <f>'01-Mapa de riesgo'!F18:F20</f>
        <v>Estratégico</v>
      </c>
      <c r="D18" s="404" t="str">
        <f>'01-Mapa de riesgo'!G18:G20</f>
        <v>No cumplimiento de los lineamientos del Proyecto Educativo Institucional</v>
      </c>
      <c r="E18" s="404" t="str">
        <f>'01-Mapa de riesgo'!H18:H20</f>
        <v>Que el Proyecto Educativo Institucional- PEI se quede como un documento escrito y no se haga realidad.</v>
      </c>
      <c r="F18" s="187" t="str">
        <f>'01-Mapa de riesgo'!E18</f>
        <v>Los docentes de los programas académicos no entienden como pueden desarrollar en el aula los lineamientos del PEI.</v>
      </c>
      <c r="G18" s="404" t="str">
        <f>'01-Mapa de riesgo'!I18:I20</f>
        <v>Currículos desactualizados.
Estudiantes con bajas competencias en pensamiento crítico.
Egresados sin la identidad institucional de la UTP.</v>
      </c>
      <c r="H18" s="362" t="str">
        <f>'01-Mapa de riesgo'!V18:V20</f>
        <v>MODERADO</v>
      </c>
      <c r="I18" s="22" t="str">
        <f>'01-Mapa de riesgo'!Y18:Y20</f>
        <v>COMPARTIR</v>
      </c>
      <c r="J18" s="297" t="s">
        <v>501</v>
      </c>
      <c r="K18" s="415" t="str">
        <f>'01-Mapa de riesgo'!W18:W20</f>
        <v># de programas académicos sin realizar procesos de renovación curricular/programas académicos acompañados</v>
      </c>
      <c r="L18" s="407">
        <v>50</v>
      </c>
      <c r="M18" s="410" t="s">
        <v>514</v>
      </c>
      <c r="N18" s="188" t="str">
        <f>'01-Mapa de riesgo'!R18</f>
        <v>Registro de las sesiones de acompañamiento a los programas académicos.
Informe de acompañamiento a los programas académicos</v>
      </c>
      <c r="O18" s="189" t="str">
        <f>'01-Mapa de riesgo'!S18</f>
        <v>Anual</v>
      </c>
      <c r="P18" s="189" t="str">
        <f>'01-Mapa de riesgo'!T18</f>
        <v>Direccion</v>
      </c>
      <c r="Q18" s="411" t="s">
        <v>515</v>
      </c>
      <c r="R18" s="411"/>
      <c r="S18" s="194" t="str">
        <f>'01-Mapa de riesgo'!Y18</f>
        <v>COMPARTIR</v>
      </c>
      <c r="T18" s="195" t="str">
        <f>'01-Mapa de riesgo'!Z18</f>
        <v>Renovación curricular</v>
      </c>
      <c r="U18" s="194" t="str">
        <f>'01-Mapa de riesgo'!AB18</f>
        <v>Vicerrectoría Académica
Facultades</v>
      </c>
      <c r="V18" s="255" t="s">
        <v>444</v>
      </c>
      <c r="W18" s="256" t="s">
        <v>516</v>
      </c>
      <c r="X18" s="254" t="s">
        <v>447</v>
      </c>
      <c r="Y18" s="190"/>
      <c r="Z18" s="413" t="s">
        <v>517</v>
      </c>
    </row>
    <row r="19" spans="1:26" ht="62.45" customHeight="1" x14ac:dyDescent="0.2">
      <c r="A19" s="421"/>
      <c r="B19" s="329"/>
      <c r="C19" s="404"/>
      <c r="D19" s="404"/>
      <c r="E19" s="404"/>
      <c r="F19" s="187" t="str">
        <f>'01-Mapa de riesgo'!E19</f>
        <v>Baja formación de los docentes en temas curriculares, en pedagogía y en didáctica</v>
      </c>
      <c r="G19" s="404"/>
      <c r="H19" s="362"/>
      <c r="I19" s="22">
        <f>'01-Mapa de riesgo'!Y19:Y21</f>
        <v>0</v>
      </c>
      <c r="J19" s="298"/>
      <c r="K19" s="406"/>
      <c r="L19" s="408"/>
      <c r="M19" s="410"/>
      <c r="N19" s="188">
        <f>'01-Mapa de riesgo'!R19</f>
        <v>0</v>
      </c>
      <c r="O19" s="189">
        <f>'01-Mapa de riesgo'!S19</f>
        <v>0</v>
      </c>
      <c r="P19" s="189">
        <f>'01-Mapa de riesgo'!T19</f>
        <v>0</v>
      </c>
      <c r="Q19" s="414"/>
      <c r="R19" s="414"/>
      <c r="S19" s="194">
        <f>'01-Mapa de riesgo'!Y19</f>
        <v>0</v>
      </c>
      <c r="T19" s="195">
        <f>'01-Mapa de riesgo'!Z19</f>
        <v>0</v>
      </c>
      <c r="U19" s="194">
        <f>'01-Mapa de riesgo'!AB19</f>
        <v>0</v>
      </c>
      <c r="V19" s="255"/>
      <c r="W19" s="190"/>
      <c r="X19" s="190"/>
      <c r="Y19" s="190"/>
      <c r="Z19" s="413"/>
    </row>
    <row r="20" spans="1:26" ht="231" customHeight="1" thickBot="1" x14ac:dyDescent="0.25">
      <c r="A20" s="422"/>
      <c r="B20" s="336"/>
      <c r="C20" s="423"/>
      <c r="D20" s="404"/>
      <c r="E20" s="423"/>
      <c r="F20" s="226" t="str">
        <f>'01-Mapa de riesgo'!E20</f>
        <v>Que la Universidad no favorezca los debidos  espacios de capacitación, no disponer de los recursos para su implemetación y que no se promueva  la cultura de la reflexión, participación, lo cual impediría el cumplimiento de los lineamientos.</v>
      </c>
      <c r="G20" s="423"/>
      <c r="H20" s="363"/>
      <c r="I20" s="240">
        <f>'01-Mapa de riesgo'!Y20:Y22</f>
        <v>0</v>
      </c>
      <c r="J20" s="299"/>
      <c r="K20" s="446"/>
      <c r="L20" s="408"/>
      <c r="M20" s="410"/>
      <c r="N20" s="227">
        <f>'01-Mapa de riesgo'!R20</f>
        <v>0</v>
      </c>
      <c r="O20" s="228">
        <f>'01-Mapa de riesgo'!S20</f>
        <v>0</v>
      </c>
      <c r="P20" s="228">
        <f>'01-Mapa de riesgo'!T20</f>
        <v>0</v>
      </c>
      <c r="Q20" s="418"/>
      <c r="R20" s="418"/>
      <c r="S20" s="229">
        <f>'01-Mapa de riesgo'!Y20</f>
        <v>0</v>
      </c>
      <c r="T20" s="230">
        <f>'01-Mapa de riesgo'!Z20</f>
        <v>0</v>
      </c>
      <c r="U20" s="229">
        <f>'01-Mapa de riesgo'!AB20</f>
        <v>0</v>
      </c>
      <c r="V20" s="255"/>
      <c r="W20" s="231"/>
      <c r="X20" s="231"/>
      <c r="Y20" s="231"/>
      <c r="Z20" s="417"/>
    </row>
    <row r="21" spans="1:26" ht="62.45" hidden="1" customHeight="1" x14ac:dyDescent="0.2">
      <c r="A21" s="421">
        <v>5</v>
      </c>
      <c r="B21" s="329">
        <f>'01-Mapa de riesgo'!B21:B23</f>
        <v>0</v>
      </c>
      <c r="C21" s="403">
        <f>'01-Mapa de riesgo'!F21:F23</f>
        <v>0</v>
      </c>
      <c r="D21" s="404">
        <f>'01-Mapa de riesgo'!G21:G23</f>
        <v>0</v>
      </c>
      <c r="E21" s="403">
        <f>'01-Mapa de riesgo'!H21:H23</f>
        <v>0</v>
      </c>
      <c r="F21" s="218">
        <f>'01-Mapa de riesgo'!E21</f>
        <v>0</v>
      </c>
      <c r="G21" s="403">
        <f>'01-Mapa de riesgo'!I21:I23</f>
        <v>0</v>
      </c>
      <c r="H21" s="364" t="str">
        <f>'01-Mapa de riesgo'!V21:V23</f>
        <v>LEVE</v>
      </c>
      <c r="I21" s="219">
        <f>'01-Mapa de riesgo'!Y21:Y23</f>
        <v>0</v>
      </c>
      <c r="J21" s="298"/>
      <c r="K21" s="405">
        <f>'01-Mapa de riesgo'!W21:W23</f>
        <v>0</v>
      </c>
      <c r="L21" s="407"/>
      <c r="M21" s="409"/>
      <c r="N21" s="220">
        <f>'01-Mapa de riesgo'!R21</f>
        <v>0</v>
      </c>
      <c r="O21" s="221">
        <f>'01-Mapa de riesgo'!S21</f>
        <v>0</v>
      </c>
      <c r="P21" s="221">
        <f>'01-Mapa de riesgo'!T21</f>
        <v>0</v>
      </c>
      <c r="Q21" s="411"/>
      <c r="R21" s="411"/>
      <c r="S21" s="222">
        <f>'01-Mapa de riesgo'!Y21</f>
        <v>0</v>
      </c>
      <c r="T21" s="223">
        <f>'01-Mapa de riesgo'!Z21</f>
        <v>0</v>
      </c>
      <c r="U21" s="222">
        <f>'01-Mapa de riesgo'!AB21</f>
        <v>0</v>
      </c>
      <c r="V21" s="224"/>
      <c r="W21" s="224"/>
      <c r="X21" s="224"/>
      <c r="Y21" s="224"/>
      <c r="Z21" s="412"/>
    </row>
    <row r="22" spans="1:26" ht="62.45" hidden="1" customHeight="1" x14ac:dyDescent="0.2">
      <c r="A22" s="421"/>
      <c r="B22" s="329"/>
      <c r="C22" s="404"/>
      <c r="D22" s="404"/>
      <c r="E22" s="404"/>
      <c r="F22" s="187">
        <f>'01-Mapa de riesgo'!E22</f>
        <v>0</v>
      </c>
      <c r="G22" s="404"/>
      <c r="H22" s="362"/>
      <c r="I22" s="22">
        <f>'01-Mapa de riesgo'!Y22:Y23</f>
        <v>0</v>
      </c>
      <c r="J22" s="298"/>
      <c r="K22" s="406"/>
      <c r="L22" s="408"/>
      <c r="M22" s="410"/>
      <c r="N22" s="188">
        <f>'01-Mapa de riesgo'!R22</f>
        <v>0</v>
      </c>
      <c r="O22" s="189">
        <f>'01-Mapa de riesgo'!S22</f>
        <v>0</v>
      </c>
      <c r="P22" s="189">
        <f>'01-Mapa de riesgo'!T22</f>
        <v>0</v>
      </c>
      <c r="Q22" s="414"/>
      <c r="R22" s="414"/>
      <c r="S22" s="194">
        <f>'01-Mapa de riesgo'!Y22</f>
        <v>0</v>
      </c>
      <c r="T22" s="195">
        <f>'01-Mapa de riesgo'!Z22</f>
        <v>0</v>
      </c>
      <c r="U22" s="194">
        <f>'01-Mapa de riesgo'!AB22</f>
        <v>0</v>
      </c>
      <c r="V22" s="190"/>
      <c r="W22" s="190"/>
      <c r="X22" s="190"/>
      <c r="Y22" s="190"/>
      <c r="Z22" s="413"/>
    </row>
    <row r="23" spans="1:26" ht="62.45" hidden="1" customHeight="1" x14ac:dyDescent="0.2">
      <c r="A23" s="421"/>
      <c r="B23" s="330"/>
      <c r="C23" s="404"/>
      <c r="D23" s="404"/>
      <c r="E23" s="404"/>
      <c r="F23" s="187">
        <f>'01-Mapa de riesgo'!E23</f>
        <v>0</v>
      </c>
      <c r="G23" s="404"/>
      <c r="H23" s="362"/>
      <c r="I23" s="22">
        <f>'01-Mapa de riesgo'!Y23:Y23</f>
        <v>0</v>
      </c>
      <c r="J23" s="300"/>
      <c r="K23" s="403"/>
      <c r="L23" s="408"/>
      <c r="M23" s="410"/>
      <c r="N23" s="188">
        <f>'01-Mapa de riesgo'!R23</f>
        <v>0</v>
      </c>
      <c r="O23" s="189">
        <f>'01-Mapa de riesgo'!S23</f>
        <v>0</v>
      </c>
      <c r="P23" s="189">
        <f>'01-Mapa de riesgo'!T23</f>
        <v>0</v>
      </c>
      <c r="Q23" s="414"/>
      <c r="R23" s="414"/>
      <c r="S23" s="194">
        <f>'01-Mapa de riesgo'!Y23</f>
        <v>0</v>
      </c>
      <c r="T23" s="195">
        <f>'01-Mapa de riesgo'!Z23</f>
        <v>0</v>
      </c>
      <c r="U23" s="194">
        <f>'01-Mapa de riesgo'!AB23</f>
        <v>0</v>
      </c>
      <c r="V23" s="190"/>
      <c r="W23" s="190"/>
      <c r="X23" s="190"/>
      <c r="Y23" s="190"/>
      <c r="Z23" s="413"/>
    </row>
    <row r="24" spans="1:26" ht="65.099999999999994" hidden="1" customHeight="1" thickBot="1" x14ac:dyDescent="0.25">
      <c r="A24" s="421">
        <v>12</v>
      </c>
      <c r="B24" s="329" t="e">
        <f>'01-Mapa de riesgo'!B27:B29</f>
        <v>#VALUE!</v>
      </c>
      <c r="C24" s="403" t="e">
        <f>'01-Mapa de riesgo'!F27:F29</f>
        <v>#VALUE!</v>
      </c>
      <c r="D24" s="404">
        <f>'01-Mapa de riesgo'!G24:G26</f>
        <v>0</v>
      </c>
      <c r="E24" s="403" t="e">
        <f>'01-Mapa de riesgo'!H27:H29</f>
        <v>#VALUE!</v>
      </c>
      <c r="F24" s="218">
        <f>'01-Mapa de riesgo'!E27</f>
        <v>0</v>
      </c>
      <c r="G24" s="403" t="e">
        <f>'01-Mapa de riesgo'!I27:I29</f>
        <v>#VALUE!</v>
      </c>
      <c r="H24" s="364" t="e">
        <f>'01-Mapa de riesgo'!V27:V29</f>
        <v>#VALUE!</v>
      </c>
      <c r="I24" s="219" t="e">
        <f>'01-Mapa de riesgo'!Y27:Y29</f>
        <v>#VALUE!</v>
      </c>
      <c r="J24" s="298"/>
      <c r="K24" s="405" t="e">
        <f>'01-Mapa de riesgo'!W27:W29</f>
        <v>#VALUE!</v>
      </c>
      <c r="L24" s="407"/>
      <c r="M24" s="409"/>
      <c r="N24" s="220">
        <f>'01-Mapa de riesgo'!R27</f>
        <v>0</v>
      </c>
      <c r="O24" s="221">
        <f>'01-Mapa de riesgo'!S27</f>
        <v>0</v>
      </c>
      <c r="P24" s="221">
        <f>'01-Mapa de riesgo'!T27</f>
        <v>0</v>
      </c>
      <c r="Q24" s="448"/>
      <c r="R24" s="448"/>
      <c r="S24" s="222">
        <f>'01-Mapa de riesgo'!Y27</f>
        <v>0</v>
      </c>
      <c r="T24" s="223">
        <f>'01-Mapa de riesgo'!Z27</f>
        <v>0</v>
      </c>
      <c r="U24" s="222">
        <f>'01-Mapa de riesgo'!AB27</f>
        <v>0</v>
      </c>
      <c r="V24" s="224"/>
      <c r="W24" s="225"/>
      <c r="X24" s="224"/>
      <c r="Y24" s="225"/>
      <c r="Z24" s="412"/>
    </row>
    <row r="25" spans="1:26" ht="65.099999999999994" hidden="1" customHeight="1" thickBot="1" x14ac:dyDescent="0.25">
      <c r="A25" s="421"/>
      <c r="B25" s="329"/>
      <c r="C25" s="404"/>
      <c r="D25" s="404"/>
      <c r="E25" s="404"/>
      <c r="F25" s="187">
        <f>'01-Mapa de riesgo'!E28</f>
        <v>0</v>
      </c>
      <c r="G25" s="404"/>
      <c r="H25" s="362"/>
      <c r="I25" s="22" t="e">
        <f>'01-Mapa de riesgo'!Y28:Y29</f>
        <v>#VALUE!</v>
      </c>
      <c r="J25" s="298"/>
      <c r="K25" s="406"/>
      <c r="L25" s="408"/>
      <c r="M25" s="410"/>
      <c r="N25" s="188">
        <f>'01-Mapa de riesgo'!R28</f>
        <v>0</v>
      </c>
      <c r="O25" s="189">
        <f>'01-Mapa de riesgo'!S28</f>
        <v>0</v>
      </c>
      <c r="P25" s="189">
        <f>'01-Mapa de riesgo'!T28</f>
        <v>0</v>
      </c>
      <c r="Q25" s="418"/>
      <c r="R25" s="418"/>
      <c r="S25" s="194">
        <f>'01-Mapa de riesgo'!Y28</f>
        <v>0</v>
      </c>
      <c r="T25" s="195">
        <f>'01-Mapa de riesgo'!Z28</f>
        <v>0</v>
      </c>
      <c r="U25" s="194">
        <f>'01-Mapa de riesgo'!AB28</f>
        <v>0</v>
      </c>
      <c r="V25" s="190"/>
      <c r="W25" s="191"/>
      <c r="X25" s="190"/>
      <c r="Y25" s="191"/>
      <c r="Z25" s="413"/>
    </row>
    <row r="26" spans="1:26" ht="79.5" hidden="1" customHeight="1" thickBot="1" x14ac:dyDescent="0.25">
      <c r="A26" s="422"/>
      <c r="B26" s="330"/>
      <c r="C26" s="404"/>
      <c r="D26" s="404"/>
      <c r="E26" s="404"/>
      <c r="F26" s="187">
        <f>'01-Mapa de riesgo'!E29</f>
        <v>0</v>
      </c>
      <c r="G26" s="404"/>
      <c r="H26" s="362"/>
      <c r="I26" s="22">
        <f>'01-Mapa de riesgo'!Y29:Y29</f>
        <v>0</v>
      </c>
      <c r="J26" s="299"/>
      <c r="K26" s="403"/>
      <c r="L26" s="449"/>
      <c r="M26" s="447"/>
      <c r="N26" s="188">
        <f>'01-Mapa de riesgo'!R29</f>
        <v>0</v>
      </c>
      <c r="O26" s="189">
        <f>'01-Mapa de riesgo'!S29</f>
        <v>0</v>
      </c>
      <c r="P26" s="189">
        <f>'01-Mapa de riesgo'!T29</f>
        <v>0</v>
      </c>
      <c r="Q26" s="418"/>
      <c r="R26" s="418"/>
      <c r="S26" s="194">
        <f>'01-Mapa de riesgo'!Y29</f>
        <v>0</v>
      </c>
      <c r="T26" s="195">
        <f>'01-Mapa de riesgo'!Z29</f>
        <v>0</v>
      </c>
      <c r="U26" s="194">
        <f>'01-Mapa de riesgo'!AB29</f>
        <v>0</v>
      </c>
      <c r="V26" s="190"/>
      <c r="W26" s="191"/>
      <c r="X26" s="190"/>
      <c r="Y26" s="191"/>
      <c r="Z26" s="417"/>
    </row>
    <row r="1048478" spans="22:25" ht="24.75" customHeight="1" x14ac:dyDescent="0.2">
      <c r="V1048478" s="3" t="s">
        <v>442</v>
      </c>
      <c r="W1048478" s="3" t="s">
        <v>443</v>
      </c>
      <c r="X1048478" s="3" t="s">
        <v>444</v>
      </c>
      <c r="Y1048478" s="3" t="s">
        <v>445</v>
      </c>
    </row>
    <row r="1048479" spans="22:25" ht="24" x14ac:dyDescent="0.2">
      <c r="V1048479" s="3" t="s">
        <v>443</v>
      </c>
      <c r="W1048479" s="3" t="s">
        <v>446</v>
      </c>
      <c r="X1048479" s="3" t="s">
        <v>447</v>
      </c>
      <c r="Y1048479" s="3" t="s">
        <v>448</v>
      </c>
    </row>
    <row r="1048480" spans="22:25" ht="24" x14ac:dyDescent="0.2">
      <c r="V1048480" s="3" t="s">
        <v>444</v>
      </c>
      <c r="W1048480" s="3" t="s">
        <v>448</v>
      </c>
    </row>
    <row r="1048481" spans="22:22" x14ac:dyDescent="0.2">
      <c r="V1048481" s="3" t="s">
        <v>445</v>
      </c>
    </row>
  </sheetData>
  <sheetProtection algorithmName="SHA-512" hashValue="oTNogvF/Ir/noqRPvhqBQullQT+M7M3vRsBr7iD1AVz4Py1HG9cQLWpNRtfRoIgcVis5wF6iN5gNpjqHzskjwg==" saltValue="2W3RBsXENkR9cNVuKbjwvg==" spinCount="100000" sheet="1" objects="1" scenarios="1"/>
  <dataConsolidate/>
  <mergeCells count="114">
    <mergeCell ref="Z24:Z26"/>
    <mergeCell ref="M24:M26"/>
    <mergeCell ref="Q24:R24"/>
    <mergeCell ref="Q25:R25"/>
    <mergeCell ref="Q26:R26"/>
    <mergeCell ref="K24:K26"/>
    <mergeCell ref="L24:L26"/>
    <mergeCell ref="H24:H26"/>
    <mergeCell ref="J24:J26"/>
    <mergeCell ref="E24:E26"/>
    <mergeCell ref="G24:G26"/>
    <mergeCell ref="C24:C26"/>
    <mergeCell ref="D24:D26"/>
    <mergeCell ref="A24:A26"/>
    <mergeCell ref="B24:B26"/>
    <mergeCell ref="A6:D6"/>
    <mergeCell ref="E6:V6"/>
    <mergeCell ref="W6:X6"/>
    <mergeCell ref="K18:K20"/>
    <mergeCell ref="L18:L20"/>
    <mergeCell ref="M18:M20"/>
    <mergeCell ref="Q18:R18"/>
    <mergeCell ref="H15:H17"/>
    <mergeCell ref="J15:J17"/>
    <mergeCell ref="J18:J20"/>
    <mergeCell ref="A15:A17"/>
    <mergeCell ref="B15:B17"/>
    <mergeCell ref="C15:C17"/>
    <mergeCell ref="D15:D17"/>
    <mergeCell ref="E15:E17"/>
    <mergeCell ref="G15:G17"/>
    <mergeCell ref="A21:A23"/>
    <mergeCell ref="B21:B23"/>
    <mergeCell ref="A7:A8"/>
    <mergeCell ref="C7:G7"/>
    <mergeCell ref="H7:H8"/>
    <mergeCell ref="I7:I8"/>
    <mergeCell ref="J7:J8"/>
    <mergeCell ref="K7:M7"/>
    <mergeCell ref="N7:R7"/>
    <mergeCell ref="S7:Y7"/>
    <mergeCell ref="Z7:Z8"/>
    <mergeCell ref="Q8:R8"/>
    <mergeCell ref="V8:W8"/>
    <mergeCell ref="C1:X1"/>
    <mergeCell ref="C2:X2"/>
    <mergeCell ref="C3:X3"/>
    <mergeCell ref="C4:X4"/>
    <mergeCell ref="C5:D5"/>
    <mergeCell ref="F5:O5"/>
    <mergeCell ref="P5:Q5"/>
    <mergeCell ref="R5:Z5"/>
    <mergeCell ref="G9:G11"/>
    <mergeCell ref="H9:H11"/>
    <mergeCell ref="J9:J11"/>
    <mergeCell ref="Y6:Z6"/>
    <mergeCell ref="A18:A20"/>
    <mergeCell ref="B18:B20"/>
    <mergeCell ref="C18:C20"/>
    <mergeCell ref="D18:D20"/>
    <mergeCell ref="E18:E20"/>
    <mergeCell ref="G18:G20"/>
    <mergeCell ref="H18:H20"/>
    <mergeCell ref="Z9:Z11"/>
    <mergeCell ref="Q10:R10"/>
    <mergeCell ref="Q11:R11"/>
    <mergeCell ref="K9:K11"/>
    <mergeCell ref="L9:L11"/>
    <mergeCell ref="A9:A11"/>
    <mergeCell ref="B9:B11"/>
    <mergeCell ref="C9:C11"/>
    <mergeCell ref="D9:D11"/>
    <mergeCell ref="E9:E11"/>
    <mergeCell ref="Q9:R9"/>
    <mergeCell ref="Z12:Z14"/>
    <mergeCell ref="Q13:R13"/>
    <mergeCell ref="A12:A14"/>
    <mergeCell ref="B12:B14"/>
    <mergeCell ref="C12:C14"/>
    <mergeCell ref="D12:D14"/>
    <mergeCell ref="E12:E14"/>
    <mergeCell ref="G12:G14"/>
    <mergeCell ref="AB13:AB14"/>
    <mergeCell ref="Q14:R14"/>
    <mergeCell ref="L12:L14"/>
    <mergeCell ref="M12:M14"/>
    <mergeCell ref="Q12:R12"/>
    <mergeCell ref="M9:M11"/>
    <mergeCell ref="H12:H14"/>
    <mergeCell ref="J12:J14"/>
    <mergeCell ref="K12:K14"/>
    <mergeCell ref="Z15:Z17"/>
    <mergeCell ref="Q16:R16"/>
    <mergeCell ref="Q17:R17"/>
    <mergeCell ref="K15:K17"/>
    <mergeCell ref="L15:L17"/>
    <mergeCell ref="M15:M17"/>
    <mergeCell ref="Q15:R15"/>
    <mergeCell ref="H21:H23"/>
    <mergeCell ref="J21:J23"/>
    <mergeCell ref="Z18:Z20"/>
    <mergeCell ref="Q19:R19"/>
    <mergeCell ref="Q20:R20"/>
    <mergeCell ref="C21:C23"/>
    <mergeCell ref="D21:D23"/>
    <mergeCell ref="E21:E23"/>
    <mergeCell ref="G21:G23"/>
    <mergeCell ref="K21:K23"/>
    <mergeCell ref="L21:L23"/>
    <mergeCell ref="M21:M23"/>
    <mergeCell ref="Q21:R21"/>
    <mergeCell ref="Z21:Z23"/>
    <mergeCell ref="Q22:R22"/>
    <mergeCell ref="Q23:R23"/>
  </mergeCells>
  <conditionalFormatting sqref="J12:J26">
    <cfRule type="containsText" dxfId="30" priority="50" operator="containsText" text="NO">
      <formula>NOT(ISERROR(SEARCH("NO",J12)))</formula>
    </cfRule>
    <cfRule type="containsText" dxfId="29" priority="51" operator="containsText" text="SI">
      <formula>NOT(ISERROR(SEARCH("SI",J12)))</formula>
    </cfRule>
  </conditionalFormatting>
  <conditionalFormatting sqref="Z9:Z26">
    <cfRule type="containsText" dxfId="28" priority="47" operator="containsText" text="CONTINUA LA ACCIÓN ANTERIOR">
      <formula>NOT(ISERROR(SEARCH("CONTINUA LA ACCIÓN ANTERIOR",Z9)))</formula>
    </cfRule>
    <cfRule type="containsText" dxfId="27" priority="48" operator="containsText" text="REQUIERE NUEVA ACCIÓN">
      <formula>NOT(ISERROR(SEARCH("REQUIERE NUEVA ACCIÓN",Z9)))</formula>
    </cfRule>
    <cfRule type="containsText" dxfId="26" priority="49" operator="containsText" text="RIESGO CONTROLADO">
      <formula>NOT(ISERROR(SEARCH("RIESGO CONTROLADO",Z9)))</formula>
    </cfRule>
  </conditionalFormatting>
  <conditionalFormatting sqref="H9:H26">
    <cfRule type="cellIs" dxfId="25" priority="41" stopIfTrue="1" operator="equal">
      <formula>1</formula>
    </cfRule>
    <cfRule type="cellIs" dxfId="24" priority="42" stopIfTrue="1" operator="between">
      <formula>1.9</formula>
      <formula>3.1</formula>
    </cfRule>
    <cfRule type="cellIs" dxfId="23" priority="43" stopIfTrue="1" operator="equal">
      <formula>4</formula>
    </cfRule>
  </conditionalFormatting>
  <conditionalFormatting sqref="H9:H26">
    <cfRule type="cellIs" dxfId="22" priority="38" operator="equal">
      <formula>"LEVE"</formula>
    </cfRule>
    <cfRule type="cellIs" dxfId="21" priority="39" operator="equal">
      <formula>"MODERADO"</formula>
    </cfRule>
    <cfRule type="cellIs" dxfId="20" priority="40" operator="equal">
      <formula>"GRAVE"</formula>
    </cfRule>
  </conditionalFormatting>
  <conditionalFormatting sqref="J9:J11">
    <cfRule type="containsText" dxfId="19" priority="36" operator="containsText" text="NO">
      <formula>NOT(ISERROR(SEARCH("NO",J9)))</formula>
    </cfRule>
    <cfRule type="containsText" dxfId="18" priority="37" operator="containsText" text="SI">
      <formula>NOT(ISERROR(SEARCH("SI",J9)))</formula>
    </cfRule>
  </conditionalFormatting>
  <conditionalFormatting sqref="X9:X11">
    <cfRule type="beginsWith" dxfId="17" priority="23" operator="beginsWith" text="No eficaz">
      <formula>LEFT(X9,LEN("No eficaz"))="No eficaz"</formula>
    </cfRule>
  </conditionalFormatting>
  <conditionalFormatting sqref="X9:X11">
    <cfRule type="beginsWith" dxfId="16" priority="22" operator="beginsWith" text="Eficaz">
      <formula>LEFT(X9,LEN("Eficaz"))="Eficaz"</formula>
    </cfRule>
  </conditionalFormatting>
  <conditionalFormatting sqref="V9:V20">
    <cfRule type="expression" dxfId="15" priority="21">
      <formula>S9="ASUMIR"</formula>
    </cfRule>
  </conditionalFormatting>
  <conditionalFormatting sqref="X9:X11">
    <cfRule type="expression" dxfId="14" priority="20">
      <formula>S9="ASUMIR"</formula>
    </cfRule>
  </conditionalFormatting>
  <conditionalFormatting sqref="V9:V20">
    <cfRule type="cellIs" dxfId="13" priority="19" operator="equal">
      <formula>"NO_CUMPLIDA"</formula>
    </cfRule>
  </conditionalFormatting>
  <conditionalFormatting sqref="X12">
    <cfRule type="beginsWith" dxfId="12" priority="17" operator="beginsWith" text="No eficaz">
      <formula>LEFT(X12,LEN("No eficaz"))="No eficaz"</formula>
    </cfRule>
  </conditionalFormatting>
  <conditionalFormatting sqref="X12">
    <cfRule type="beginsWith" dxfId="11" priority="16" operator="beginsWith" text="Eficaz">
      <formula>LEFT(X12,LEN("Eficaz"))="Eficaz"</formula>
    </cfRule>
  </conditionalFormatting>
  <conditionalFormatting sqref="X12">
    <cfRule type="expression" dxfId="10" priority="15">
      <formula>S12="ASUMIR"</formula>
    </cfRule>
  </conditionalFormatting>
  <conditionalFormatting sqref="X18">
    <cfRule type="beginsWith" dxfId="9" priority="9" operator="beginsWith" text="No eficaz">
      <formula>LEFT(X18,LEN("No eficaz"))="No eficaz"</formula>
    </cfRule>
  </conditionalFormatting>
  <conditionalFormatting sqref="X18">
    <cfRule type="beginsWith" dxfId="8" priority="8" operator="beginsWith" text="Eficaz">
      <formula>LEFT(X18,LEN("Eficaz"))="Eficaz"</formula>
    </cfRule>
  </conditionalFormatting>
  <conditionalFormatting sqref="X18">
    <cfRule type="expression" dxfId="7" priority="6">
      <formula>S18="ASUMIR"</formula>
    </cfRule>
  </conditionalFormatting>
  <conditionalFormatting sqref="W15">
    <cfRule type="expression" dxfId="5" priority="2">
      <formula>S15="ASUMIR"</formula>
    </cfRule>
  </conditionalFormatting>
  <conditionalFormatting sqref="W18">
    <cfRule type="expression" dxfId="0" priority="1">
      <formula>S18="ASUMIR"</formula>
    </cfRule>
  </conditionalFormatting>
  <dataValidations count="13">
    <dataValidation type="date" operator="greaterThan" allowBlank="1" showInputMessage="1" showErrorMessage="1" errorTitle="INTRODUZCA FECHA" error="DD/MM/AA" promptTitle="FECHA DE ELABORACIÓN" prompt="Ingrese la fecha en la cual elabora el plan de manejo de riesgos" sqref="Y3">
      <formula1>#REF!</formula1>
    </dataValidation>
    <dataValidation allowBlank="1" showErrorMessage="1" sqref="Q21"/>
    <dataValidation type="list" allowBlank="1" showInputMessage="1" showErrorMessage="1" promptTitle="SITUACION DEL RIESGO" prompt="Evalue luego del seguimiento el riesgo." sqref="Z9:Z26">
      <formula1>"RIESGO CONTROLADO, REQUIERE NUEVA ACCIÓN, CONTINUA LA ACCIÓN ANTERIOR"</formula1>
    </dataValidation>
    <dataValidation allowBlank="1" showInputMessage="1" showErrorMessage="1" promptTitle="Análisis del indicador" prompt="Describa brevemente el comportamiento del indicador" sqref="M9:M26"/>
    <dataValidation type="list" allowBlank="1" showInputMessage="1" showErrorMessage="1" promptTitle="Plan de Mitigación" prompt="Establezca si tiene Plan de Mitigacion" sqref="J9:J26">
      <formula1>"SI, NO"</formula1>
    </dataValidation>
    <dataValidation allowBlank="1" showInputMessage="1" showErrorMessage="1" promptTitle="FACTORES DE RIESGO" prompt="Seleccione el factor de riesgo interno o externo" sqref="C9:C26"/>
    <dataValidation type="list" allowBlank="1" showInputMessage="1" showErrorMessage="1" sqref="V21:V26">
      <formula1>$V$1048479:$V$1048482</formula1>
    </dataValidation>
    <dataValidation type="list" allowBlank="1" showInputMessage="1" showErrorMessage="1" sqref="X13:X17 X19:X26">
      <formula1>INDIRECT(V13)</formula1>
    </dataValidation>
    <dataValidation type="decimal" allowBlank="1" showInputMessage="1" showErrorMessage="1" promptTitle="% De medición del indicador" prompt="Sólo permite números" sqref="L9:L20">
      <formula1>-2E+22</formula1>
      <formula2>2E+21</formula2>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Q9:R16 Q18:R18"/>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X9:X12 X18">
      <formula1>INDIRECT(V9)</formula1>
    </dataValidation>
    <dataValidation allowBlank="1" showInputMessage="1" showErrorMessage="1" promptTitle="Acción" prompt="Describa la forma en la cual se ha cumplido con la acción (oportunidad de mejora) que se implementó para tratar el riesgo" sqref="W9:W12 W18"/>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V9:V20">
      <formula1>$V$1048479:$V$1048481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7C07FF0D-4B53-4980-9498-A9F5E7A4BEE9}">
            <xm:f>NOT(ISERROR(SEARCH(#REF!,X9)))</xm:f>
            <xm:f>#REF!</xm:f>
            <x14:dxf>
              <font>
                <color rgb="FF9C0006"/>
              </font>
              <fill>
                <patternFill>
                  <bgColor rgb="FFFFC7CE"/>
                </patternFill>
              </fill>
            </x14:dxf>
          </x14:cfRule>
          <xm:sqref>X9:X11</xm:sqref>
        </x14:conditionalFormatting>
        <x14:conditionalFormatting xmlns:xm="http://schemas.microsoft.com/office/excel/2006/main">
          <x14:cfRule type="containsText" priority="25" operator="containsText" id="{FA0BE007-DEDD-466B-9310-28622E5B2891}">
            <xm:f>NOT(ISERROR(SEARCH(#REF!,V9)))</xm:f>
            <xm:f>#REF!</xm:f>
            <x14:dxf>
              <font>
                <color rgb="FF9C0006"/>
              </font>
              <fill>
                <patternFill>
                  <bgColor rgb="FFFFC7CE"/>
                </patternFill>
              </fill>
            </x14:dxf>
          </x14:cfRule>
          <xm:sqref>V9:V20</xm:sqref>
        </x14:conditionalFormatting>
        <x14:conditionalFormatting xmlns:xm="http://schemas.microsoft.com/office/excel/2006/main">
          <x14:cfRule type="containsText" priority="18" operator="containsText" id="{5A4875D4-6D90-4195-B484-DAD40DE15931}">
            <xm:f>NOT(ISERROR(SEARCH(#REF!,X12)))</xm:f>
            <xm:f>#REF!</xm:f>
            <x14:dxf>
              <font>
                <color rgb="FF9C0006"/>
              </font>
              <fill>
                <patternFill>
                  <bgColor rgb="FFFFC7CE"/>
                </patternFill>
              </fill>
            </x14:dxf>
          </x14:cfRule>
          <xm:sqref>X12</xm:sqref>
        </x14:conditionalFormatting>
        <x14:conditionalFormatting xmlns:xm="http://schemas.microsoft.com/office/excel/2006/main">
          <x14:cfRule type="containsText" priority="10" operator="containsText" id="{8FE2FF33-E5A3-451E-A6A3-A675A9C107CF}">
            <xm:f>NOT(ISERROR(SEARCH(#REF!,X18)))</xm:f>
            <xm:f>#REF!</xm:f>
            <x14:dxf>
              <font>
                <color rgb="FF9C0006"/>
              </font>
              <fill>
                <patternFill>
                  <bgColor rgb="FFFFC7CE"/>
                </patternFill>
              </fill>
            </x14:dxf>
          </x14:cfRule>
          <xm:sqref>X18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topLeftCell="A58" zoomScale="110" zoomScaleNormal="110" workbookViewId="0">
      <selection activeCell="K6" sqref="K6:Q6"/>
    </sheetView>
  </sheetViews>
  <sheetFormatPr baseColWidth="10" defaultColWidth="11.42578125" defaultRowHeight="12.75" x14ac:dyDescent="0.2"/>
  <cols>
    <col min="1" max="1" width="11.42578125" style="15"/>
    <col min="2" max="2" width="1.5703125" style="15"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491" t="s">
        <v>59</v>
      </c>
      <c r="B1" s="492"/>
      <c r="C1" s="492"/>
      <c r="D1" s="492"/>
      <c r="E1" s="492"/>
      <c r="F1" s="492"/>
      <c r="G1" s="492"/>
      <c r="H1" s="492"/>
      <c r="I1" s="492"/>
      <c r="J1" s="492"/>
      <c r="K1" s="492"/>
      <c r="L1" s="492"/>
      <c r="M1" s="492"/>
      <c r="N1" s="492"/>
      <c r="O1" s="492"/>
      <c r="P1" s="492"/>
      <c r="Q1" s="492"/>
      <c r="R1" s="492"/>
      <c r="S1" s="492"/>
      <c r="T1" s="493"/>
    </row>
    <row r="2" spans="1:20" ht="15.75" x14ac:dyDescent="0.25">
      <c r="A2" s="41"/>
      <c r="B2" s="42"/>
      <c r="C2" s="42"/>
      <c r="D2" s="42"/>
      <c r="E2" s="42"/>
      <c r="F2" s="42"/>
      <c r="G2" s="42"/>
      <c r="H2" s="42"/>
      <c r="I2" s="42"/>
      <c r="J2" s="42"/>
      <c r="K2" s="42"/>
      <c r="L2" s="42"/>
      <c r="M2" s="42"/>
      <c r="N2" s="42"/>
      <c r="O2" s="42"/>
      <c r="P2" s="42"/>
      <c r="Q2" s="42"/>
      <c r="R2" s="62"/>
      <c r="S2" s="62"/>
      <c r="T2" s="43"/>
    </row>
    <row r="3" spans="1:20" ht="15.75" x14ac:dyDescent="0.25">
      <c r="A3" s="488" t="s">
        <v>58</v>
      </c>
      <c r="B3" s="489"/>
      <c r="C3" s="489"/>
      <c r="D3" s="489"/>
      <c r="E3" s="489"/>
      <c r="F3" s="489"/>
      <c r="G3" s="489"/>
      <c r="H3" s="489"/>
      <c r="I3" s="489"/>
      <c r="J3" s="489"/>
      <c r="K3" s="489"/>
      <c r="L3" s="489"/>
      <c r="M3" s="489"/>
      <c r="N3" s="489"/>
      <c r="O3" s="489"/>
      <c r="P3" s="489"/>
      <c r="Q3" s="489"/>
      <c r="R3" s="489"/>
      <c r="S3" s="489"/>
      <c r="T3" s="490"/>
    </row>
    <row r="4" spans="1:20" x14ac:dyDescent="0.2">
      <c r="A4" s="37"/>
      <c r="B4" s="38"/>
      <c r="C4" s="39"/>
      <c r="D4" s="39"/>
      <c r="E4" s="39"/>
      <c r="F4" s="39"/>
      <c r="G4" s="39"/>
      <c r="H4" s="39"/>
      <c r="I4" s="39"/>
      <c r="J4" s="39"/>
      <c r="K4" s="39"/>
      <c r="L4" s="39"/>
      <c r="M4" s="39"/>
      <c r="N4" s="39"/>
      <c r="O4" s="39"/>
      <c r="P4" s="39"/>
      <c r="Q4" s="39"/>
      <c r="R4" s="39"/>
      <c r="S4" s="39"/>
      <c r="T4" s="40"/>
    </row>
    <row r="5" spans="1:20" ht="13.5" thickBot="1" x14ac:dyDescent="0.25">
      <c r="A5" s="44"/>
      <c r="B5" s="44"/>
      <c r="C5" s="45"/>
      <c r="D5" s="45"/>
      <c r="E5" s="45"/>
      <c r="F5" s="45"/>
      <c r="G5" s="45"/>
      <c r="H5" s="45"/>
      <c r="I5" s="45"/>
      <c r="J5" s="45"/>
      <c r="K5" s="45"/>
      <c r="L5" s="45"/>
      <c r="M5" s="45"/>
      <c r="N5" s="45"/>
      <c r="O5" s="45"/>
      <c r="P5" s="45"/>
      <c r="Q5" s="45"/>
      <c r="R5" s="45"/>
      <c r="S5" s="45"/>
      <c r="T5" s="45"/>
    </row>
    <row r="6" spans="1:20" ht="24" customHeight="1" x14ac:dyDescent="0.2">
      <c r="A6" s="46" t="s">
        <v>17</v>
      </c>
      <c r="B6" s="499"/>
      <c r="C6" s="456" t="s">
        <v>77</v>
      </c>
      <c r="D6" s="456"/>
      <c r="E6" s="456"/>
      <c r="F6" s="456"/>
      <c r="G6" s="456"/>
      <c r="H6" s="456"/>
      <c r="I6" s="503"/>
      <c r="J6" s="481"/>
      <c r="K6" s="502" t="s">
        <v>76</v>
      </c>
      <c r="L6" s="502"/>
      <c r="M6" s="502"/>
      <c r="N6" s="502"/>
      <c r="O6" s="502"/>
      <c r="P6" s="502"/>
      <c r="Q6" s="502"/>
      <c r="R6" s="65"/>
      <c r="S6" s="65"/>
      <c r="T6" s="494"/>
    </row>
    <row r="7" spans="1:20" ht="15" customHeight="1" x14ac:dyDescent="0.2">
      <c r="A7" s="478" t="s">
        <v>19</v>
      </c>
      <c r="B7" s="500"/>
      <c r="C7" s="457"/>
      <c r="D7" s="457"/>
      <c r="E7" s="457"/>
      <c r="F7" s="457"/>
      <c r="G7" s="457"/>
      <c r="H7" s="457"/>
      <c r="I7" s="504"/>
      <c r="J7" s="482"/>
      <c r="K7" s="455" t="s">
        <v>98</v>
      </c>
      <c r="L7" s="455"/>
      <c r="M7" s="455"/>
      <c r="N7" s="455"/>
      <c r="O7" s="455"/>
      <c r="P7" s="455"/>
      <c r="Q7" s="455"/>
      <c r="R7" s="455"/>
      <c r="S7" s="455"/>
      <c r="T7" s="495"/>
    </row>
    <row r="8" spans="1:20" ht="15" customHeight="1" x14ac:dyDescent="0.2">
      <c r="A8" s="478"/>
      <c r="B8" s="500"/>
      <c r="C8" s="471" t="s">
        <v>18</v>
      </c>
      <c r="D8" s="471"/>
      <c r="E8" s="471"/>
      <c r="F8" s="471" t="s">
        <v>301</v>
      </c>
      <c r="G8" s="471"/>
      <c r="H8" s="471"/>
      <c r="I8" s="504"/>
      <c r="J8" s="482"/>
      <c r="K8" s="455"/>
      <c r="L8" s="455"/>
      <c r="M8" s="455"/>
      <c r="N8" s="455"/>
      <c r="O8" s="455"/>
      <c r="P8" s="455"/>
      <c r="Q8" s="455"/>
      <c r="R8" s="455"/>
      <c r="S8" s="455"/>
      <c r="T8" s="495"/>
    </row>
    <row r="9" spans="1:20" ht="15" customHeight="1" x14ac:dyDescent="0.2">
      <c r="A9" s="478"/>
      <c r="B9" s="500"/>
      <c r="C9" s="458" t="s">
        <v>31</v>
      </c>
      <c r="D9" s="458"/>
      <c r="E9" s="458"/>
      <c r="F9" s="458" t="s">
        <v>36</v>
      </c>
      <c r="G9" s="458"/>
      <c r="H9" s="458"/>
      <c r="I9" s="504"/>
      <c r="J9" s="482"/>
      <c r="K9" s="455" t="s">
        <v>99</v>
      </c>
      <c r="L9" s="455"/>
      <c r="M9" s="455"/>
      <c r="N9" s="455"/>
      <c r="O9" s="455"/>
      <c r="P9" s="455"/>
      <c r="Q9" s="455"/>
      <c r="R9" s="455"/>
      <c r="S9" s="455"/>
      <c r="T9" s="495"/>
    </row>
    <row r="10" spans="1:20" ht="12.75" customHeight="1" x14ac:dyDescent="0.2">
      <c r="A10" s="478"/>
      <c r="B10" s="500"/>
      <c r="C10" s="458" t="s">
        <v>32</v>
      </c>
      <c r="D10" s="458"/>
      <c r="E10" s="458"/>
      <c r="F10" s="458" t="s">
        <v>37</v>
      </c>
      <c r="G10" s="458"/>
      <c r="H10" s="458"/>
      <c r="I10" s="504"/>
      <c r="J10" s="482"/>
      <c r="K10" s="455"/>
      <c r="L10" s="455"/>
      <c r="M10" s="455"/>
      <c r="N10" s="455"/>
      <c r="O10" s="455"/>
      <c r="P10" s="455"/>
      <c r="Q10" s="455"/>
      <c r="R10" s="455"/>
      <c r="S10" s="455"/>
      <c r="T10" s="495"/>
    </row>
    <row r="11" spans="1:20" ht="15" customHeight="1" x14ac:dyDescent="0.2">
      <c r="A11" s="478"/>
      <c r="B11" s="500"/>
      <c r="C11" s="458" t="s">
        <v>33</v>
      </c>
      <c r="D11" s="458"/>
      <c r="E11" s="458"/>
      <c r="F11" s="458" t="s">
        <v>38</v>
      </c>
      <c r="G11" s="458"/>
      <c r="H11" s="458"/>
      <c r="I11" s="504"/>
      <c r="J11" s="482"/>
      <c r="K11" s="455"/>
      <c r="L11" s="455"/>
      <c r="M11" s="455"/>
      <c r="N11" s="455"/>
      <c r="O11" s="455"/>
      <c r="P11" s="455"/>
      <c r="Q11" s="455"/>
      <c r="R11" s="455"/>
      <c r="S11" s="455"/>
      <c r="T11" s="495"/>
    </row>
    <row r="12" spans="1:20" ht="12.75" customHeight="1" x14ac:dyDescent="0.2">
      <c r="A12" s="478"/>
      <c r="B12" s="500"/>
      <c r="C12" s="458" t="s">
        <v>34</v>
      </c>
      <c r="D12" s="458"/>
      <c r="E12" s="458"/>
      <c r="F12" s="458" t="s">
        <v>39</v>
      </c>
      <c r="G12" s="458"/>
      <c r="H12" s="458"/>
      <c r="I12" s="504"/>
      <c r="J12" s="482"/>
      <c r="K12" s="455" t="s">
        <v>100</v>
      </c>
      <c r="L12" s="455"/>
      <c r="M12" s="455"/>
      <c r="N12" s="455"/>
      <c r="O12" s="455"/>
      <c r="P12" s="455"/>
      <c r="Q12" s="455"/>
      <c r="R12" s="455"/>
      <c r="S12" s="455"/>
      <c r="T12" s="495"/>
    </row>
    <row r="13" spans="1:20" ht="12.75" customHeight="1" x14ac:dyDescent="0.2">
      <c r="A13" s="478"/>
      <c r="B13" s="500"/>
      <c r="C13" s="458" t="s">
        <v>304</v>
      </c>
      <c r="D13" s="458"/>
      <c r="E13" s="458"/>
      <c r="F13" s="458" t="s">
        <v>302</v>
      </c>
      <c r="G13" s="458"/>
      <c r="H13" s="458"/>
      <c r="I13" s="504"/>
      <c r="J13" s="482"/>
      <c r="K13" s="455"/>
      <c r="L13" s="455"/>
      <c r="M13" s="455"/>
      <c r="N13" s="455"/>
      <c r="O13" s="455"/>
      <c r="P13" s="455"/>
      <c r="Q13" s="455"/>
      <c r="R13" s="455"/>
      <c r="S13" s="455"/>
      <c r="T13" s="495"/>
    </row>
    <row r="14" spans="1:20" ht="12.75" customHeight="1" x14ac:dyDescent="0.2">
      <c r="A14" s="478"/>
      <c r="B14" s="500"/>
      <c r="C14" s="458" t="s">
        <v>35</v>
      </c>
      <c r="D14" s="458"/>
      <c r="E14" s="458"/>
      <c r="F14" s="458" t="s">
        <v>303</v>
      </c>
      <c r="G14" s="458"/>
      <c r="H14" s="458"/>
      <c r="I14" s="504"/>
      <c r="J14" s="482"/>
      <c r="K14" s="455" t="s">
        <v>101</v>
      </c>
      <c r="L14" s="455"/>
      <c r="M14" s="455"/>
      <c r="N14" s="455"/>
      <c r="O14" s="455"/>
      <c r="P14" s="455"/>
      <c r="Q14" s="455"/>
      <c r="R14" s="455"/>
      <c r="S14" s="455"/>
      <c r="T14" s="495"/>
    </row>
    <row r="15" spans="1:20" ht="12.75" customHeight="1" x14ac:dyDescent="0.2">
      <c r="A15" s="478"/>
      <c r="B15" s="500"/>
      <c r="C15" s="458"/>
      <c r="D15" s="458"/>
      <c r="E15" s="458"/>
      <c r="F15" s="454"/>
      <c r="G15" s="454"/>
      <c r="H15" s="454"/>
      <c r="I15" s="504"/>
      <c r="J15" s="482"/>
      <c r="K15" s="455" t="s">
        <v>102</v>
      </c>
      <c r="L15" s="455"/>
      <c r="M15" s="455"/>
      <c r="N15" s="455"/>
      <c r="O15" s="455"/>
      <c r="P15" s="455"/>
      <c r="Q15" s="455"/>
      <c r="R15" s="455"/>
      <c r="S15" s="455"/>
      <c r="T15" s="495"/>
    </row>
    <row r="16" spans="1:20" ht="12.75" customHeight="1" x14ac:dyDescent="0.2">
      <c r="A16" s="478"/>
      <c r="B16" s="500"/>
      <c r="C16" s="458" t="s">
        <v>78</v>
      </c>
      <c r="D16" s="458"/>
      <c r="E16" s="458"/>
      <c r="F16" s="458"/>
      <c r="G16" s="458"/>
      <c r="H16" s="458"/>
      <c r="I16" s="504"/>
      <c r="J16" s="482"/>
      <c r="K16" s="455"/>
      <c r="L16" s="455"/>
      <c r="M16" s="455"/>
      <c r="N16" s="455"/>
      <c r="O16" s="455"/>
      <c r="P16" s="455"/>
      <c r="Q16" s="455"/>
      <c r="R16" s="455"/>
      <c r="S16" s="455"/>
      <c r="T16" s="495"/>
    </row>
    <row r="17" spans="1:21" ht="19.5" customHeight="1" x14ac:dyDescent="0.2">
      <c r="A17" s="478"/>
      <c r="B17" s="500"/>
      <c r="C17" s="458"/>
      <c r="D17" s="458"/>
      <c r="E17" s="458"/>
      <c r="F17" s="458"/>
      <c r="G17" s="458"/>
      <c r="H17" s="458"/>
      <c r="I17" s="504"/>
      <c r="J17" s="482"/>
      <c r="K17" s="455"/>
      <c r="L17" s="455"/>
      <c r="M17" s="455"/>
      <c r="N17" s="455"/>
      <c r="O17" s="455"/>
      <c r="P17" s="455"/>
      <c r="Q17" s="455"/>
      <c r="R17" s="455"/>
      <c r="S17" s="455"/>
      <c r="T17" s="495"/>
    </row>
    <row r="18" spans="1:21" ht="13.5" thickBot="1" x14ac:dyDescent="0.25">
      <c r="A18" s="479"/>
      <c r="B18" s="501"/>
      <c r="C18" s="497"/>
      <c r="D18" s="497"/>
      <c r="E18" s="497"/>
      <c r="F18" s="497"/>
      <c r="G18" s="497"/>
      <c r="H18" s="497"/>
      <c r="I18" s="505"/>
      <c r="J18" s="483"/>
      <c r="K18" s="498"/>
      <c r="L18" s="498"/>
      <c r="M18" s="498"/>
      <c r="N18" s="498"/>
      <c r="O18" s="498"/>
      <c r="P18" s="498"/>
      <c r="Q18" s="498"/>
      <c r="R18" s="64"/>
      <c r="S18" s="64"/>
      <c r="T18" s="496"/>
    </row>
    <row r="19" spans="1:21" ht="24" customHeight="1" x14ac:dyDescent="0.2">
      <c r="A19" s="47" t="s">
        <v>20</v>
      </c>
      <c r="B19" s="464"/>
      <c r="C19" s="456" t="s">
        <v>48</v>
      </c>
      <c r="D19" s="456"/>
      <c r="E19" s="456"/>
      <c r="F19" s="456"/>
      <c r="G19" s="456"/>
      <c r="H19" s="456"/>
      <c r="I19" s="466"/>
      <c r="J19" s="481"/>
      <c r="K19" s="106"/>
      <c r="L19" s="106"/>
      <c r="M19" s="106"/>
      <c r="N19" s="106"/>
      <c r="O19" s="106"/>
      <c r="P19" s="106"/>
      <c r="Q19" s="106"/>
      <c r="R19" s="106"/>
      <c r="S19" s="106"/>
      <c r="T19" s="520"/>
    </row>
    <row r="20" spans="1:21" ht="12.75" customHeight="1" x14ac:dyDescent="0.2">
      <c r="A20" s="478" t="s">
        <v>21</v>
      </c>
      <c r="B20" s="465"/>
      <c r="C20" s="486"/>
      <c r="D20" s="486"/>
      <c r="E20" s="486"/>
      <c r="F20" s="486"/>
      <c r="G20" s="486"/>
      <c r="H20" s="486"/>
      <c r="I20" s="467"/>
      <c r="J20" s="482"/>
      <c r="K20" s="523" t="s">
        <v>275</v>
      </c>
      <c r="L20" s="523"/>
      <c r="M20" s="523"/>
      <c r="N20" s="523"/>
      <c r="O20" s="523"/>
      <c r="P20" s="523"/>
      <c r="Q20" s="523"/>
      <c r="R20" s="523"/>
      <c r="S20" s="523"/>
      <c r="T20" s="521"/>
      <c r="U20" s="7"/>
    </row>
    <row r="21" spans="1:21" ht="12.75" customHeight="1" x14ac:dyDescent="0.2">
      <c r="A21" s="478"/>
      <c r="B21" s="465"/>
      <c r="C21" s="450" t="s">
        <v>103</v>
      </c>
      <c r="D21" s="450"/>
      <c r="E21" s="450"/>
      <c r="F21" s="450"/>
      <c r="G21" s="450"/>
      <c r="H21" s="450"/>
      <c r="I21" s="467"/>
      <c r="J21" s="482"/>
      <c r="K21" s="451" t="s">
        <v>22</v>
      </c>
      <c r="L21" s="87" t="s">
        <v>276</v>
      </c>
      <c r="M21" s="88" t="s">
        <v>176</v>
      </c>
      <c r="N21" s="88">
        <v>5</v>
      </c>
      <c r="O21" s="89">
        <v>5</v>
      </c>
      <c r="P21" s="90">
        <v>10</v>
      </c>
      <c r="Q21" s="90">
        <v>15</v>
      </c>
      <c r="R21" s="90">
        <v>20</v>
      </c>
      <c r="S21" s="90">
        <v>25</v>
      </c>
      <c r="T21" s="521"/>
      <c r="U21" s="6"/>
    </row>
    <row r="22" spans="1:21" x14ac:dyDescent="0.2">
      <c r="A22" s="478"/>
      <c r="B22" s="465"/>
      <c r="C22" s="450" t="s">
        <v>291</v>
      </c>
      <c r="D22" s="450"/>
      <c r="E22" s="450"/>
      <c r="F22" s="450"/>
      <c r="G22" s="450"/>
      <c r="H22" s="450"/>
      <c r="I22" s="467"/>
      <c r="J22" s="482"/>
      <c r="K22" s="452"/>
      <c r="L22" s="91" t="s">
        <v>277</v>
      </c>
      <c r="M22" s="88" t="s">
        <v>278</v>
      </c>
      <c r="N22" s="88">
        <v>4</v>
      </c>
      <c r="O22" s="89">
        <v>4</v>
      </c>
      <c r="P22" s="89">
        <v>8</v>
      </c>
      <c r="Q22" s="90">
        <v>12</v>
      </c>
      <c r="R22" s="90">
        <v>16</v>
      </c>
      <c r="S22" s="90">
        <v>20</v>
      </c>
      <c r="T22" s="521"/>
      <c r="U22" s="6"/>
    </row>
    <row r="23" spans="1:21" x14ac:dyDescent="0.2">
      <c r="A23" s="478"/>
      <c r="B23" s="465"/>
      <c r="C23" s="450" t="s">
        <v>292</v>
      </c>
      <c r="D23" s="450"/>
      <c r="E23" s="450"/>
      <c r="F23" s="450"/>
      <c r="G23" s="450"/>
      <c r="H23" s="450"/>
      <c r="I23" s="467"/>
      <c r="J23" s="482"/>
      <c r="K23" s="452"/>
      <c r="L23" s="91" t="s">
        <v>279</v>
      </c>
      <c r="M23" s="88" t="s">
        <v>113</v>
      </c>
      <c r="N23" s="88">
        <v>3</v>
      </c>
      <c r="O23" s="92">
        <v>3</v>
      </c>
      <c r="P23" s="89">
        <v>6</v>
      </c>
      <c r="Q23" s="89">
        <v>9</v>
      </c>
      <c r="R23" s="90">
        <v>12</v>
      </c>
      <c r="S23" s="90">
        <v>15</v>
      </c>
      <c r="T23" s="521"/>
      <c r="U23" s="6"/>
    </row>
    <row r="24" spans="1:21" x14ac:dyDescent="0.2">
      <c r="A24" s="478"/>
      <c r="B24" s="465"/>
      <c r="C24" s="450" t="s">
        <v>295</v>
      </c>
      <c r="D24" s="450"/>
      <c r="E24" s="450"/>
      <c r="F24" s="450"/>
      <c r="G24" s="450"/>
      <c r="H24" s="450"/>
      <c r="I24" s="467"/>
      <c r="J24" s="482"/>
      <c r="K24" s="452"/>
      <c r="L24" s="91" t="s">
        <v>280</v>
      </c>
      <c r="M24" s="88" t="s">
        <v>281</v>
      </c>
      <c r="N24" s="88">
        <v>2</v>
      </c>
      <c r="O24" s="92">
        <v>2</v>
      </c>
      <c r="P24" s="89">
        <v>4</v>
      </c>
      <c r="Q24" s="89">
        <v>6</v>
      </c>
      <c r="R24" s="89">
        <v>8</v>
      </c>
      <c r="S24" s="90">
        <v>10</v>
      </c>
      <c r="T24" s="521"/>
      <c r="U24" s="6"/>
    </row>
    <row r="25" spans="1:21" x14ac:dyDescent="0.2">
      <c r="A25" s="478"/>
      <c r="B25" s="465"/>
      <c r="C25" s="450" t="s">
        <v>296</v>
      </c>
      <c r="D25" s="450"/>
      <c r="E25" s="450"/>
      <c r="F25" s="450"/>
      <c r="G25" s="450"/>
      <c r="H25" s="450"/>
      <c r="I25" s="467"/>
      <c r="J25" s="482"/>
      <c r="K25" s="453"/>
      <c r="L25" s="91" t="s">
        <v>282</v>
      </c>
      <c r="M25" s="88" t="s">
        <v>146</v>
      </c>
      <c r="N25" s="88">
        <v>1</v>
      </c>
      <c r="O25" s="93">
        <v>1</v>
      </c>
      <c r="P25" s="93">
        <v>2</v>
      </c>
      <c r="Q25" s="93">
        <v>3</v>
      </c>
      <c r="R25" s="94">
        <v>4</v>
      </c>
      <c r="S25" s="89">
        <v>5</v>
      </c>
      <c r="T25" s="521"/>
      <c r="U25" s="6"/>
    </row>
    <row r="26" spans="1:21" ht="12.75" customHeight="1" x14ac:dyDescent="0.2">
      <c r="A26" s="478"/>
      <c r="B26" s="465"/>
      <c r="C26" s="450" t="s">
        <v>293</v>
      </c>
      <c r="D26" s="450"/>
      <c r="E26" s="450"/>
      <c r="F26" s="450"/>
      <c r="G26" s="450"/>
      <c r="H26" s="450"/>
      <c r="I26" s="467"/>
      <c r="J26" s="482"/>
      <c r="K26" s="95"/>
      <c r="L26" s="95"/>
      <c r="M26" s="95"/>
      <c r="N26" s="95"/>
      <c r="O26" s="88">
        <v>1</v>
      </c>
      <c r="P26" s="88">
        <v>2</v>
      </c>
      <c r="Q26" s="88">
        <v>3</v>
      </c>
      <c r="R26" s="96">
        <v>4</v>
      </c>
      <c r="S26" s="88">
        <v>5</v>
      </c>
      <c r="T26" s="521"/>
    </row>
    <row r="27" spans="1:21" ht="12.75" customHeight="1" x14ac:dyDescent="0.2">
      <c r="A27" s="478"/>
      <c r="B27" s="465"/>
      <c r="C27" s="6"/>
      <c r="D27" s="6"/>
      <c r="E27" s="6"/>
      <c r="F27" s="6"/>
      <c r="G27" s="6"/>
      <c r="H27" s="6"/>
      <c r="I27" s="467"/>
      <c r="J27" s="482"/>
      <c r="K27" s="97"/>
      <c r="L27" s="97"/>
      <c r="M27" s="98"/>
      <c r="N27" s="98"/>
      <c r="O27" s="88" t="s">
        <v>168</v>
      </c>
      <c r="P27" s="88" t="s">
        <v>283</v>
      </c>
      <c r="Q27" s="88" t="s">
        <v>167</v>
      </c>
      <c r="R27" s="88" t="s">
        <v>284</v>
      </c>
      <c r="S27" s="88" t="s">
        <v>166</v>
      </c>
      <c r="T27" s="521"/>
    </row>
    <row r="28" spans="1:21" ht="12.75" customHeight="1" x14ac:dyDescent="0.2">
      <c r="A28" s="478"/>
      <c r="B28" s="465"/>
      <c r="C28" s="487"/>
      <c r="D28" s="487"/>
      <c r="E28" s="487"/>
      <c r="F28" s="487"/>
      <c r="G28" s="487"/>
      <c r="H28" s="487"/>
      <c r="I28" s="467"/>
      <c r="J28" s="482"/>
      <c r="K28" s="97"/>
      <c r="L28" s="97"/>
      <c r="M28" s="98"/>
      <c r="N28" s="98"/>
      <c r="O28" s="99" t="s">
        <v>285</v>
      </c>
      <c r="P28" s="99" t="s">
        <v>286</v>
      </c>
      <c r="Q28" s="99" t="s">
        <v>90</v>
      </c>
      <c r="R28" s="99" t="s">
        <v>287</v>
      </c>
      <c r="S28" s="99" t="s">
        <v>288</v>
      </c>
      <c r="T28" s="521"/>
    </row>
    <row r="29" spans="1:21" ht="12.75" customHeight="1" x14ac:dyDescent="0.2">
      <c r="A29" s="478"/>
      <c r="B29" s="465"/>
      <c r="C29" s="66" t="s">
        <v>104</v>
      </c>
      <c r="D29" s="66"/>
      <c r="E29" s="66"/>
      <c r="F29" s="66"/>
      <c r="G29" s="66"/>
      <c r="H29" s="66"/>
      <c r="I29" s="467"/>
      <c r="J29" s="482"/>
      <c r="K29" s="100"/>
      <c r="L29" s="97"/>
      <c r="M29" s="101"/>
      <c r="N29" s="101"/>
      <c r="O29" s="524" t="s">
        <v>23</v>
      </c>
      <c r="P29" s="525"/>
      <c r="Q29" s="525"/>
      <c r="R29" s="525"/>
      <c r="S29" s="525"/>
      <c r="T29" s="521"/>
    </row>
    <row r="30" spans="1:21" x14ac:dyDescent="0.2">
      <c r="A30" s="478"/>
      <c r="B30" s="465"/>
      <c r="C30" s="450" t="s">
        <v>294</v>
      </c>
      <c r="D30" s="450"/>
      <c r="E30" s="450"/>
      <c r="F30" s="450"/>
      <c r="G30" s="450"/>
      <c r="H30" s="450"/>
      <c r="I30" s="467"/>
      <c r="J30" s="482"/>
      <c r="K30" s="107"/>
      <c r="L30" s="107"/>
      <c r="M30" s="107"/>
      <c r="N30" s="107"/>
      <c r="O30" s="107"/>
      <c r="P30" s="107"/>
      <c r="Q30" s="107"/>
      <c r="R30" s="107"/>
      <c r="S30" s="107"/>
      <c r="T30" s="521"/>
    </row>
    <row r="31" spans="1:21" ht="12.75" customHeight="1" x14ac:dyDescent="0.2">
      <c r="A31" s="478"/>
      <c r="B31" s="465"/>
      <c r="C31" s="450" t="s">
        <v>297</v>
      </c>
      <c r="D31" s="450"/>
      <c r="E31" s="450"/>
      <c r="F31" s="450"/>
      <c r="G31" s="450"/>
      <c r="H31" s="450"/>
      <c r="I31" s="467"/>
      <c r="J31" s="482"/>
      <c r="K31" s="487" t="s">
        <v>41</v>
      </c>
      <c r="L31" s="487"/>
      <c r="M31" s="487"/>
      <c r="N31" s="487"/>
      <c r="O31" s="487"/>
      <c r="P31" s="487"/>
      <c r="Q31" s="487"/>
      <c r="R31" s="487"/>
      <c r="S31" s="487"/>
      <c r="T31" s="521"/>
    </row>
    <row r="32" spans="1:21" x14ac:dyDescent="0.2">
      <c r="A32" s="478"/>
      <c r="B32" s="465"/>
      <c r="C32" s="450" t="s">
        <v>298</v>
      </c>
      <c r="D32" s="450"/>
      <c r="E32" s="450"/>
      <c r="F32" s="450"/>
      <c r="G32" s="450"/>
      <c r="H32" s="450"/>
      <c r="I32" s="467"/>
      <c r="J32" s="482"/>
      <c r="K32" s="107"/>
      <c r="L32" s="107"/>
      <c r="M32" s="107"/>
      <c r="N32" s="107"/>
      <c r="O32" s="107"/>
      <c r="P32" s="107"/>
      <c r="Q32" s="107"/>
      <c r="R32" s="107"/>
      <c r="S32" s="107"/>
      <c r="T32" s="521"/>
    </row>
    <row r="33" spans="1:20" ht="12.75" customHeight="1" x14ac:dyDescent="0.2">
      <c r="A33" s="478"/>
      <c r="B33" s="465"/>
      <c r="C33" s="450" t="s">
        <v>299</v>
      </c>
      <c r="D33" s="450"/>
      <c r="E33" s="450"/>
      <c r="F33" s="450"/>
      <c r="G33" s="450"/>
      <c r="H33" s="450"/>
      <c r="I33" s="467"/>
      <c r="J33" s="482"/>
      <c r="K33" s="486" t="s">
        <v>105</v>
      </c>
      <c r="L33" s="486"/>
      <c r="M33" s="486"/>
      <c r="N33" s="486"/>
      <c r="O33" s="486"/>
      <c r="P33" s="486"/>
      <c r="Q33" s="486"/>
      <c r="R33" s="486"/>
      <c r="S33" s="486"/>
      <c r="T33" s="521"/>
    </row>
    <row r="34" spans="1:20" x14ac:dyDescent="0.2">
      <c r="A34" s="478"/>
      <c r="B34" s="465"/>
      <c r="C34" s="450" t="s">
        <v>300</v>
      </c>
      <c r="D34" s="450"/>
      <c r="E34" s="450"/>
      <c r="F34" s="450"/>
      <c r="G34" s="450"/>
      <c r="H34" s="450"/>
      <c r="I34" s="467"/>
      <c r="J34" s="482"/>
      <c r="K34" s="486"/>
      <c r="L34" s="486"/>
      <c r="M34" s="486"/>
      <c r="N34" s="486"/>
      <c r="O34" s="486"/>
      <c r="P34" s="486"/>
      <c r="Q34" s="486"/>
      <c r="R34" s="486"/>
      <c r="S34" s="486"/>
      <c r="T34" s="521"/>
    </row>
    <row r="35" spans="1:20" ht="13.5" thickBot="1" x14ac:dyDescent="0.25">
      <c r="A35" s="479"/>
      <c r="B35" s="473"/>
      <c r="C35" s="474"/>
      <c r="D35" s="474"/>
      <c r="E35" s="474"/>
      <c r="F35" s="474"/>
      <c r="G35" s="474"/>
      <c r="H35" s="474"/>
      <c r="I35" s="480"/>
      <c r="J35" s="483"/>
      <c r="K35" s="475"/>
      <c r="L35" s="475"/>
      <c r="M35" s="475"/>
      <c r="N35" s="475"/>
      <c r="O35" s="475"/>
      <c r="P35" s="475"/>
      <c r="Q35" s="475"/>
      <c r="R35" s="67"/>
      <c r="S35" s="67"/>
      <c r="T35" s="522"/>
    </row>
    <row r="36" spans="1:20" ht="24" customHeight="1" x14ac:dyDescent="0.2">
      <c r="A36" s="47" t="s">
        <v>24</v>
      </c>
      <c r="B36" s="464"/>
      <c r="I36" s="466"/>
      <c r="J36" s="460"/>
      <c r="K36" s="105"/>
      <c r="L36" s="105"/>
      <c r="M36" s="105"/>
      <c r="N36" s="105"/>
      <c r="O36" s="105"/>
      <c r="P36" s="105"/>
      <c r="Q36" s="105"/>
      <c r="R36" s="102"/>
      <c r="S36" s="102"/>
      <c r="T36" s="470"/>
    </row>
    <row r="37" spans="1:20" ht="21" customHeight="1" x14ac:dyDescent="0.2">
      <c r="A37" s="484" t="s">
        <v>45</v>
      </c>
      <c r="B37" s="465"/>
      <c r="C37" s="457" t="s">
        <v>82</v>
      </c>
      <c r="D37" s="457"/>
      <c r="E37" s="457"/>
      <c r="F37" s="457"/>
      <c r="G37" s="457"/>
      <c r="H37" s="457"/>
      <c r="I37" s="467"/>
      <c r="J37" s="461"/>
      <c r="K37" s="105"/>
      <c r="L37" s="105"/>
      <c r="M37" s="105"/>
      <c r="N37" s="105"/>
      <c r="O37" s="105"/>
      <c r="P37" s="105"/>
      <c r="Q37" s="105"/>
      <c r="R37" s="102"/>
      <c r="S37" s="102"/>
      <c r="T37" s="470"/>
    </row>
    <row r="38" spans="1:20" ht="12.75" customHeight="1" x14ac:dyDescent="0.2">
      <c r="A38" s="484"/>
      <c r="B38" s="465"/>
      <c r="C38" s="457"/>
      <c r="D38" s="457"/>
      <c r="E38" s="457"/>
      <c r="F38" s="457"/>
      <c r="G38" s="457"/>
      <c r="H38" s="457"/>
      <c r="I38" s="467"/>
      <c r="J38" s="461"/>
      <c r="K38" s="110"/>
      <c r="L38" s="105"/>
      <c r="M38" s="111"/>
      <c r="N38" s="111"/>
      <c r="O38" s="111"/>
      <c r="P38" s="111"/>
      <c r="Q38" s="111"/>
      <c r="R38" s="108"/>
      <c r="S38" s="108"/>
      <c r="T38" s="470"/>
    </row>
    <row r="39" spans="1:20" ht="12.75" customHeight="1" x14ac:dyDescent="0.2">
      <c r="A39" s="484"/>
      <c r="B39" s="465"/>
      <c r="I39" s="467"/>
      <c r="J39" s="461"/>
      <c r="K39" s="110"/>
      <c r="L39" s="105"/>
      <c r="M39" s="111"/>
      <c r="N39" s="111"/>
      <c r="O39" s="111"/>
      <c r="P39" s="111"/>
      <c r="Q39" s="111"/>
      <c r="R39" s="108"/>
      <c r="S39" s="108"/>
      <c r="T39" s="470"/>
    </row>
    <row r="40" spans="1:20" x14ac:dyDescent="0.2">
      <c r="A40" s="484"/>
      <c r="B40" s="465"/>
      <c r="C40" s="455" t="s">
        <v>106</v>
      </c>
      <c r="D40" s="455"/>
      <c r="E40" s="455"/>
      <c r="F40" s="455"/>
      <c r="G40" s="455"/>
      <c r="H40" s="455"/>
      <c r="I40" s="467"/>
      <c r="J40" s="461"/>
      <c r="K40" s="110"/>
      <c r="L40" s="105"/>
      <c r="M40" s="111"/>
      <c r="N40" s="111"/>
      <c r="O40" s="111"/>
      <c r="P40" s="111"/>
      <c r="Q40" s="111"/>
      <c r="R40" s="108"/>
      <c r="S40" s="108"/>
      <c r="T40" s="470"/>
    </row>
    <row r="41" spans="1:20" x14ac:dyDescent="0.2">
      <c r="A41" s="484"/>
      <c r="B41" s="465"/>
      <c r="C41" s="455"/>
      <c r="D41" s="455"/>
      <c r="E41" s="455"/>
      <c r="F41" s="455"/>
      <c r="G41" s="455"/>
      <c r="H41" s="455"/>
      <c r="I41" s="467"/>
      <c r="J41" s="461"/>
      <c r="K41" s="110"/>
      <c r="L41" s="105"/>
      <c r="M41" s="111"/>
      <c r="N41" s="111"/>
      <c r="O41" s="111"/>
      <c r="P41" s="111"/>
      <c r="Q41" s="111"/>
      <c r="R41" s="108"/>
      <c r="S41" s="108"/>
      <c r="T41" s="470"/>
    </row>
    <row r="42" spans="1:20" ht="12.75" customHeight="1" x14ac:dyDescent="0.2">
      <c r="A42" s="484"/>
      <c r="B42" s="465"/>
      <c r="C42" s="455"/>
      <c r="D42" s="455"/>
      <c r="E42" s="455"/>
      <c r="F42" s="455"/>
      <c r="G42" s="455"/>
      <c r="H42" s="455"/>
      <c r="I42" s="467"/>
      <c r="J42" s="461"/>
      <c r="K42" s="110"/>
      <c r="L42" s="105"/>
      <c r="M42" s="111"/>
      <c r="N42" s="111"/>
      <c r="O42" s="111"/>
      <c r="P42" s="111"/>
      <c r="Q42" s="111"/>
      <c r="R42" s="108"/>
      <c r="S42" s="108"/>
      <c r="T42" s="470"/>
    </row>
    <row r="43" spans="1:20" ht="12.75" customHeight="1" x14ac:dyDescent="0.2">
      <c r="A43" s="484"/>
      <c r="B43" s="465"/>
      <c r="C43" s="455"/>
      <c r="D43" s="455"/>
      <c r="E43" s="455"/>
      <c r="F43" s="455"/>
      <c r="G43" s="455"/>
      <c r="H43" s="455"/>
      <c r="I43" s="467"/>
      <c r="J43" s="461"/>
      <c r="K43" s="110"/>
      <c r="L43" s="105"/>
      <c r="M43" s="111"/>
      <c r="N43" s="111"/>
      <c r="O43" s="111"/>
      <c r="P43" s="111"/>
      <c r="Q43" s="111"/>
      <c r="R43" s="108"/>
      <c r="S43" s="108"/>
      <c r="T43" s="470"/>
    </row>
    <row r="44" spans="1:20" ht="12.75" customHeight="1" x14ac:dyDescent="0.2">
      <c r="A44" s="484"/>
      <c r="B44" s="465"/>
      <c r="C44" s="45"/>
      <c r="D44" s="50"/>
      <c r="E44" s="50"/>
      <c r="F44" s="50"/>
      <c r="G44" s="50"/>
      <c r="H44" s="50"/>
      <c r="I44" s="467"/>
      <c r="J44" s="461"/>
      <c r="K44" s="110"/>
      <c r="L44" s="105"/>
      <c r="M44" s="111"/>
      <c r="N44" s="111"/>
      <c r="O44" s="111"/>
      <c r="P44" s="111"/>
      <c r="Q44" s="111"/>
      <c r="R44" s="108"/>
      <c r="S44" s="108"/>
      <c r="T44" s="470"/>
    </row>
    <row r="45" spans="1:20" ht="12.75" customHeight="1" x14ac:dyDescent="0.2">
      <c r="A45" s="484"/>
      <c r="B45" s="465"/>
      <c r="C45" s="457" t="s">
        <v>107</v>
      </c>
      <c r="D45" s="457"/>
      <c r="E45" s="457"/>
      <c r="F45" s="457"/>
      <c r="G45" s="457"/>
      <c r="H45" s="457"/>
      <c r="I45" s="467"/>
      <c r="J45" s="461"/>
      <c r="K45" s="110"/>
      <c r="L45" s="105"/>
      <c r="M45" s="111"/>
      <c r="N45" s="111"/>
      <c r="O45" s="111"/>
      <c r="P45" s="111"/>
      <c r="Q45" s="111"/>
      <c r="R45" s="108"/>
      <c r="S45" s="108"/>
      <c r="T45" s="470"/>
    </row>
    <row r="46" spans="1:20" ht="12.75" customHeight="1" x14ac:dyDescent="0.2">
      <c r="A46" s="484"/>
      <c r="B46" s="465"/>
      <c r="C46" s="457"/>
      <c r="D46" s="457"/>
      <c r="E46" s="457"/>
      <c r="F46" s="457"/>
      <c r="G46" s="457"/>
      <c r="H46" s="457"/>
      <c r="I46" s="467"/>
      <c r="J46" s="461"/>
      <c r="K46" s="110"/>
      <c r="L46" s="105"/>
      <c r="M46" s="111"/>
      <c r="N46" s="111"/>
      <c r="O46" s="111"/>
      <c r="P46" s="111"/>
      <c r="Q46" s="111"/>
      <c r="R46" s="108"/>
      <c r="S46" s="108"/>
      <c r="T46" s="470"/>
    </row>
    <row r="47" spans="1:20" ht="12.75" customHeight="1" x14ac:dyDescent="0.2">
      <c r="A47" s="484"/>
      <c r="B47" s="465"/>
      <c r="C47" s="457"/>
      <c r="D47" s="457"/>
      <c r="E47" s="457"/>
      <c r="F47" s="457"/>
      <c r="G47" s="457"/>
      <c r="H47" s="457"/>
      <c r="I47" s="467"/>
      <c r="J47" s="461"/>
      <c r="K47" s="110"/>
      <c r="L47" s="105"/>
      <c r="M47" s="111"/>
      <c r="N47" s="111"/>
      <c r="O47" s="111"/>
      <c r="P47" s="111"/>
      <c r="Q47" s="111"/>
      <c r="R47" s="108"/>
      <c r="S47" s="108"/>
      <c r="T47" s="470"/>
    </row>
    <row r="48" spans="1:20" ht="12.75" customHeight="1" x14ac:dyDescent="0.2">
      <c r="A48" s="484"/>
      <c r="B48" s="465"/>
      <c r="C48" s="457"/>
      <c r="D48" s="457"/>
      <c r="E48" s="457"/>
      <c r="F48" s="457"/>
      <c r="G48" s="457"/>
      <c r="H48" s="457"/>
      <c r="I48" s="467"/>
      <c r="J48" s="461"/>
      <c r="K48" s="110"/>
      <c r="L48" s="105"/>
      <c r="M48" s="111"/>
      <c r="N48" s="111"/>
      <c r="O48" s="111"/>
      <c r="P48" s="111"/>
      <c r="Q48" s="111"/>
      <c r="R48" s="108"/>
      <c r="S48" s="108"/>
      <c r="T48" s="470"/>
    </row>
    <row r="49" spans="1:20" ht="12.75" customHeight="1" x14ac:dyDescent="0.2">
      <c r="A49" s="484"/>
      <c r="B49" s="465"/>
      <c r="C49" s="457"/>
      <c r="D49" s="457"/>
      <c r="E49" s="457"/>
      <c r="F49" s="457"/>
      <c r="G49" s="457"/>
      <c r="H49" s="457"/>
      <c r="I49" s="467"/>
      <c r="J49" s="461"/>
      <c r="K49" s="110"/>
      <c r="L49" s="105"/>
      <c r="M49" s="111"/>
      <c r="N49" s="111"/>
      <c r="O49" s="111"/>
      <c r="P49" s="111"/>
      <c r="Q49" s="111"/>
      <c r="R49" s="108"/>
      <c r="S49" s="108"/>
      <c r="T49" s="470"/>
    </row>
    <row r="50" spans="1:20" ht="12.75" customHeight="1" x14ac:dyDescent="0.2">
      <c r="A50" s="484"/>
      <c r="B50" s="465"/>
      <c r="C50" s="457"/>
      <c r="D50" s="457"/>
      <c r="E50" s="457"/>
      <c r="F50" s="457"/>
      <c r="G50" s="457"/>
      <c r="H50" s="457"/>
      <c r="I50" s="467"/>
      <c r="J50" s="461"/>
      <c r="K50" s="110"/>
      <c r="L50" s="105"/>
      <c r="M50" s="111"/>
      <c r="N50" s="111"/>
      <c r="O50" s="111"/>
      <c r="P50" s="111"/>
      <c r="Q50" s="111"/>
      <c r="R50" s="108"/>
      <c r="S50" s="108"/>
      <c r="T50" s="470"/>
    </row>
    <row r="51" spans="1:20" ht="12.75" customHeight="1" x14ac:dyDescent="0.2">
      <c r="A51" s="484"/>
      <c r="B51" s="465"/>
      <c r="C51" s="457"/>
      <c r="D51" s="457"/>
      <c r="E51" s="457"/>
      <c r="F51" s="457"/>
      <c r="G51" s="457"/>
      <c r="H51" s="457"/>
      <c r="I51" s="467"/>
      <c r="J51" s="461"/>
      <c r="K51" s="110"/>
      <c r="L51" s="105"/>
      <c r="M51" s="111"/>
      <c r="N51" s="111"/>
      <c r="O51" s="111"/>
      <c r="P51" s="111"/>
      <c r="Q51" s="111"/>
      <c r="R51" s="108"/>
      <c r="S51" s="108"/>
      <c r="T51" s="470"/>
    </row>
    <row r="52" spans="1:20" ht="12.75" customHeight="1" x14ac:dyDescent="0.2">
      <c r="A52" s="484"/>
      <c r="B52" s="465"/>
      <c r="I52" s="467"/>
      <c r="J52" s="461"/>
      <c r="K52" s="110"/>
      <c r="L52" s="105"/>
      <c r="M52" s="111"/>
      <c r="N52" s="111"/>
      <c r="O52" s="111"/>
      <c r="P52" s="111"/>
      <c r="Q52" s="111"/>
      <c r="R52" s="108"/>
      <c r="S52" s="108"/>
      <c r="T52" s="470"/>
    </row>
    <row r="53" spans="1:20" x14ac:dyDescent="0.2">
      <c r="A53" s="484"/>
      <c r="B53" s="465"/>
      <c r="C53" s="471" t="s">
        <v>75</v>
      </c>
      <c r="D53" s="458"/>
      <c r="E53" s="458"/>
      <c r="F53" s="458"/>
      <c r="G53" s="458"/>
      <c r="H53" s="458"/>
      <c r="I53" s="467"/>
      <c r="J53" s="461"/>
      <c r="K53" s="110"/>
      <c r="L53" s="105"/>
      <c r="M53" s="111"/>
      <c r="N53" s="111"/>
      <c r="O53" s="111"/>
      <c r="P53" s="111"/>
      <c r="Q53" s="111"/>
      <c r="R53" s="108"/>
      <c r="S53" s="108"/>
      <c r="T53" s="470"/>
    </row>
    <row r="54" spans="1:20" ht="21" customHeight="1" x14ac:dyDescent="0.2">
      <c r="A54" s="484"/>
      <c r="B54" s="465"/>
      <c r="C54" s="458" t="s">
        <v>108</v>
      </c>
      <c r="D54" s="457" t="s">
        <v>109</v>
      </c>
      <c r="E54" s="457"/>
      <c r="F54" s="457"/>
      <c r="G54" s="457"/>
      <c r="H54" s="457"/>
      <c r="I54" s="467"/>
      <c r="J54" s="461"/>
      <c r="K54" s="110"/>
      <c r="L54" s="105"/>
      <c r="M54" s="111"/>
      <c r="N54" s="111"/>
      <c r="O54" s="111"/>
      <c r="P54" s="111"/>
      <c r="Q54" s="111"/>
      <c r="R54" s="108"/>
      <c r="S54" s="108"/>
      <c r="T54" s="470"/>
    </row>
    <row r="55" spans="1:20" ht="29.25" customHeight="1" x14ac:dyDescent="0.2">
      <c r="A55" s="484"/>
      <c r="B55" s="465"/>
      <c r="C55" s="458"/>
      <c r="D55" s="457"/>
      <c r="E55" s="457"/>
      <c r="F55" s="457"/>
      <c r="G55" s="457"/>
      <c r="H55" s="457"/>
      <c r="I55" s="467"/>
      <c r="J55" s="461"/>
      <c r="K55" s="110"/>
      <c r="L55" s="105"/>
      <c r="M55" s="111"/>
      <c r="N55" s="111"/>
      <c r="O55" s="111"/>
      <c r="P55" s="111"/>
      <c r="Q55" s="111"/>
      <c r="R55" s="108"/>
      <c r="S55" s="108"/>
      <c r="T55" s="470"/>
    </row>
    <row r="56" spans="1:20" ht="32.25" customHeight="1" x14ac:dyDescent="0.2">
      <c r="A56" s="484"/>
      <c r="B56" s="465"/>
      <c r="C56" s="458"/>
      <c r="D56" s="457"/>
      <c r="E56" s="457"/>
      <c r="F56" s="457"/>
      <c r="G56" s="457"/>
      <c r="H56" s="457"/>
      <c r="I56" s="467"/>
      <c r="J56" s="461"/>
      <c r="K56" s="110"/>
      <c r="L56" s="105"/>
      <c r="M56" s="111"/>
      <c r="N56" s="111"/>
      <c r="O56" s="111"/>
      <c r="P56" s="111"/>
      <c r="Q56" s="111"/>
      <c r="R56" s="108"/>
      <c r="S56" s="108"/>
      <c r="T56" s="470"/>
    </row>
    <row r="57" spans="1:20" ht="20.25" customHeight="1" x14ac:dyDescent="0.2">
      <c r="A57" s="484"/>
      <c r="B57" s="465"/>
      <c r="C57" s="455" t="s">
        <v>290</v>
      </c>
      <c r="D57" s="455"/>
      <c r="E57" s="455"/>
      <c r="F57" s="455"/>
      <c r="G57" s="455"/>
      <c r="H57" s="455"/>
      <c r="I57" s="467"/>
      <c r="J57" s="461"/>
      <c r="K57" s="110"/>
      <c r="L57" s="105"/>
      <c r="M57" s="111"/>
      <c r="N57" s="111"/>
      <c r="O57" s="111"/>
      <c r="P57" s="111"/>
      <c r="Q57" s="111"/>
      <c r="R57" s="108"/>
      <c r="S57" s="108"/>
      <c r="T57" s="470"/>
    </row>
    <row r="58" spans="1:20" x14ac:dyDescent="0.2">
      <c r="A58" s="484"/>
      <c r="B58" s="465"/>
      <c r="C58" s="455"/>
      <c r="D58" s="455"/>
      <c r="E58" s="455"/>
      <c r="F58" s="455"/>
      <c r="G58" s="455"/>
      <c r="H58" s="455"/>
      <c r="I58" s="467"/>
      <c r="J58" s="461"/>
      <c r="K58" s="110"/>
      <c r="L58" s="105"/>
      <c r="M58" s="111"/>
      <c r="N58" s="111"/>
      <c r="O58" s="111"/>
      <c r="P58" s="111"/>
      <c r="Q58" s="111"/>
      <c r="R58" s="108"/>
      <c r="S58" s="108"/>
      <c r="T58" s="470"/>
    </row>
    <row r="59" spans="1:20" x14ac:dyDescent="0.2">
      <c r="A59" s="484"/>
      <c r="B59" s="465"/>
      <c r="I59" s="467"/>
      <c r="J59" s="461"/>
      <c r="K59" s="107"/>
      <c r="L59" s="107"/>
      <c r="M59" s="102"/>
      <c r="N59" s="102"/>
      <c r="O59" s="102"/>
      <c r="P59" s="102"/>
      <c r="Q59" s="102"/>
      <c r="R59" s="102"/>
      <c r="S59" s="102"/>
      <c r="T59" s="470"/>
    </row>
    <row r="60" spans="1:20" ht="12.75" customHeight="1" x14ac:dyDescent="0.2">
      <c r="A60" s="484"/>
      <c r="B60" s="465"/>
      <c r="C60" s="455" t="s">
        <v>289</v>
      </c>
      <c r="D60" s="455"/>
      <c r="E60" s="455"/>
      <c r="F60" s="455"/>
      <c r="G60" s="455"/>
      <c r="H60" s="455"/>
      <c r="I60" s="467"/>
      <c r="J60" s="461"/>
      <c r="K60" s="86"/>
      <c r="L60" s="86"/>
      <c r="M60" s="112"/>
      <c r="N60" s="112"/>
      <c r="O60" s="112"/>
      <c r="P60" s="112"/>
      <c r="Q60" s="112"/>
      <c r="R60" s="109"/>
      <c r="S60" s="109"/>
      <c r="T60" s="470"/>
    </row>
    <row r="61" spans="1:20" ht="20.25" customHeight="1" x14ac:dyDescent="0.2">
      <c r="A61" s="484"/>
      <c r="B61" s="465"/>
      <c r="C61" s="455"/>
      <c r="D61" s="455"/>
      <c r="E61" s="455"/>
      <c r="F61" s="455"/>
      <c r="G61" s="455"/>
      <c r="H61" s="455"/>
      <c r="I61" s="467"/>
      <c r="J61" s="461"/>
      <c r="K61" s="49"/>
      <c r="L61" s="49"/>
      <c r="M61" s="51"/>
      <c r="N61" s="51"/>
      <c r="O61" s="51"/>
      <c r="P61" s="51"/>
      <c r="Q61" s="51"/>
      <c r="R61" s="61"/>
      <c r="S61" s="61"/>
      <c r="T61" s="52"/>
    </row>
    <row r="62" spans="1:20" ht="11.25" customHeight="1" thickBot="1" x14ac:dyDescent="0.25">
      <c r="A62" s="485"/>
      <c r="B62" s="465"/>
      <c r="C62" s="472"/>
      <c r="D62" s="472"/>
      <c r="E62" s="472"/>
      <c r="F62" s="472"/>
      <c r="G62" s="472"/>
      <c r="H62" s="472"/>
      <c r="I62" s="467"/>
      <c r="J62" s="461"/>
      <c r="K62" s="468"/>
      <c r="L62" s="468"/>
      <c r="M62" s="468"/>
      <c r="N62" s="468"/>
      <c r="O62" s="468"/>
      <c r="P62" s="468"/>
      <c r="Q62" s="468"/>
      <c r="R62" s="468"/>
      <c r="S62" s="468"/>
      <c r="T62" s="469"/>
    </row>
    <row r="63" spans="1:20" ht="32.25" customHeight="1" x14ac:dyDescent="0.2">
      <c r="A63" s="48" t="s">
        <v>25</v>
      </c>
      <c r="B63" s="464"/>
      <c r="C63" s="456" t="s">
        <v>83</v>
      </c>
      <c r="D63" s="456"/>
      <c r="E63" s="456"/>
      <c r="F63" s="456"/>
      <c r="G63" s="456"/>
      <c r="H63" s="456"/>
      <c r="I63" s="509"/>
      <c r="J63" s="460"/>
      <c r="K63" s="476"/>
      <c r="L63" s="476"/>
      <c r="M63" s="476"/>
      <c r="N63" s="476"/>
      <c r="O63" s="476"/>
      <c r="P63" s="476"/>
      <c r="Q63" s="476"/>
      <c r="R63" s="103"/>
      <c r="S63" s="103"/>
      <c r="T63" s="507"/>
    </row>
    <row r="64" spans="1:20" ht="25.5" customHeight="1" x14ac:dyDescent="0.2">
      <c r="A64" s="478" t="s">
        <v>27</v>
      </c>
      <c r="B64" s="465"/>
      <c r="C64" s="457" t="s">
        <v>85</v>
      </c>
      <c r="D64" s="457"/>
      <c r="E64" s="457"/>
      <c r="F64" s="457"/>
      <c r="G64" s="457"/>
      <c r="H64" s="457"/>
      <c r="I64" s="510"/>
      <c r="J64" s="461"/>
      <c r="K64" s="512" t="s">
        <v>49</v>
      </c>
      <c r="L64" s="513"/>
      <c r="M64" s="463" t="s">
        <v>46</v>
      </c>
      <c r="N64" s="463" t="s">
        <v>47</v>
      </c>
      <c r="O64" s="463"/>
      <c r="P64" s="463"/>
      <c r="Q64" s="463"/>
      <c r="R64" s="61"/>
      <c r="S64" s="61"/>
      <c r="T64" s="470"/>
    </row>
    <row r="65" spans="1:20" ht="24.95" customHeight="1" x14ac:dyDescent="0.2">
      <c r="A65" s="478"/>
      <c r="B65" s="465"/>
      <c r="C65" s="457" t="s">
        <v>84</v>
      </c>
      <c r="D65" s="457"/>
      <c r="E65" s="457"/>
      <c r="F65" s="457"/>
      <c r="G65" s="457"/>
      <c r="H65" s="457"/>
      <c r="I65" s="510"/>
      <c r="J65" s="461"/>
      <c r="K65" s="514"/>
      <c r="L65" s="515"/>
      <c r="M65" s="463"/>
      <c r="N65" s="463"/>
      <c r="O65" s="463"/>
      <c r="P65" s="463"/>
      <c r="Q65" s="463"/>
      <c r="R65" s="61"/>
      <c r="S65" s="61"/>
      <c r="T65" s="470"/>
    </row>
    <row r="66" spans="1:20" ht="23.25" customHeight="1" x14ac:dyDescent="0.2">
      <c r="A66" s="478"/>
      <c r="B66" s="465"/>
      <c r="C66" s="471" t="s">
        <v>110</v>
      </c>
      <c r="D66" s="471"/>
      <c r="E66" s="471"/>
      <c r="F66" s="471"/>
      <c r="G66" s="471"/>
      <c r="H66" s="471"/>
      <c r="I66" s="510"/>
      <c r="J66" s="461"/>
      <c r="K66" s="517" t="s">
        <v>305</v>
      </c>
      <c r="L66" s="517"/>
      <c r="M66" s="516" t="s">
        <v>42</v>
      </c>
      <c r="N66" s="516" t="s">
        <v>66</v>
      </c>
      <c r="O66" s="516"/>
      <c r="P66" s="516"/>
      <c r="Q66" s="516"/>
      <c r="R66" s="63"/>
      <c r="S66" s="63"/>
      <c r="T66" s="470"/>
    </row>
    <row r="67" spans="1:20" ht="24.95" customHeight="1" x14ac:dyDescent="0.2">
      <c r="A67" s="478"/>
      <c r="B67" s="465"/>
      <c r="C67" s="506" t="s">
        <v>86</v>
      </c>
      <c r="D67" s="457"/>
      <c r="E67" s="457"/>
      <c r="F67" s="457"/>
      <c r="G67" s="457"/>
      <c r="H67" s="457"/>
      <c r="I67" s="510"/>
      <c r="J67" s="461"/>
      <c r="K67" s="517"/>
      <c r="L67" s="517"/>
      <c r="M67" s="516"/>
      <c r="N67" s="516"/>
      <c r="O67" s="516"/>
      <c r="P67" s="516"/>
      <c r="Q67" s="516"/>
      <c r="R67" s="63"/>
      <c r="S67" s="63"/>
      <c r="T67" s="470"/>
    </row>
    <row r="68" spans="1:20" ht="24.95" customHeight="1" x14ac:dyDescent="0.2">
      <c r="A68" s="478"/>
      <c r="B68" s="465"/>
      <c r="C68" s="457"/>
      <c r="D68" s="457"/>
      <c r="E68" s="457"/>
      <c r="F68" s="457"/>
      <c r="G68" s="457"/>
      <c r="H68" s="457"/>
      <c r="I68" s="510"/>
      <c r="J68" s="461"/>
      <c r="K68" s="517"/>
      <c r="L68" s="517"/>
      <c r="M68" s="516"/>
      <c r="N68" s="516"/>
      <c r="O68" s="516"/>
      <c r="P68" s="516"/>
      <c r="Q68" s="516"/>
      <c r="R68" s="63"/>
      <c r="S68" s="63"/>
      <c r="T68" s="470"/>
    </row>
    <row r="69" spans="1:20" ht="24.95" customHeight="1" x14ac:dyDescent="0.2">
      <c r="A69" s="478"/>
      <c r="B69" s="465"/>
      <c r="C69" s="457"/>
      <c r="D69" s="457"/>
      <c r="E69" s="457"/>
      <c r="F69" s="457"/>
      <c r="G69" s="457"/>
      <c r="H69" s="457"/>
      <c r="I69" s="510"/>
      <c r="J69" s="461"/>
      <c r="K69" s="517"/>
      <c r="L69" s="517"/>
      <c r="M69" s="516"/>
      <c r="N69" s="516"/>
      <c r="O69" s="516"/>
      <c r="P69" s="516"/>
      <c r="Q69" s="516"/>
      <c r="R69" s="63"/>
      <c r="S69" s="63"/>
      <c r="T69" s="470"/>
    </row>
    <row r="70" spans="1:20" ht="24.95" customHeight="1" x14ac:dyDescent="0.2">
      <c r="A70" s="478"/>
      <c r="B70" s="465"/>
      <c r="C70" s="471" t="s">
        <v>26</v>
      </c>
      <c r="D70" s="471"/>
      <c r="E70" s="471"/>
      <c r="F70" s="471"/>
      <c r="G70" s="471"/>
      <c r="H70" s="471"/>
      <c r="I70" s="510"/>
      <c r="J70" s="461"/>
      <c r="K70" s="517"/>
      <c r="L70" s="517"/>
      <c r="M70" s="516"/>
      <c r="N70" s="516"/>
      <c r="O70" s="516"/>
      <c r="P70" s="516"/>
      <c r="Q70" s="516"/>
      <c r="R70" s="63"/>
      <c r="S70" s="63"/>
      <c r="T70" s="470"/>
    </row>
    <row r="71" spans="1:20" ht="23.1" customHeight="1" x14ac:dyDescent="0.2">
      <c r="A71" s="478"/>
      <c r="B71" s="465"/>
      <c r="C71" s="457" t="s">
        <v>111</v>
      </c>
      <c r="D71" s="457"/>
      <c r="E71" s="457"/>
      <c r="F71" s="457"/>
      <c r="G71" s="457"/>
      <c r="H71" s="457"/>
      <c r="I71" s="510"/>
      <c r="J71" s="461"/>
      <c r="K71" s="517"/>
      <c r="L71" s="517"/>
      <c r="M71" s="516"/>
      <c r="N71" s="516"/>
      <c r="O71" s="516"/>
      <c r="P71" s="516"/>
      <c r="Q71" s="516"/>
      <c r="R71" s="63"/>
      <c r="S71" s="63"/>
      <c r="T71" s="470"/>
    </row>
    <row r="72" spans="1:20" ht="23.1" customHeight="1" x14ac:dyDescent="0.2">
      <c r="A72" s="478"/>
      <c r="B72" s="465"/>
      <c r="C72" s="457"/>
      <c r="D72" s="457"/>
      <c r="E72" s="457"/>
      <c r="F72" s="457"/>
      <c r="G72" s="457"/>
      <c r="H72" s="457"/>
      <c r="I72" s="510"/>
      <c r="J72" s="461"/>
      <c r="K72" s="519" t="s">
        <v>306</v>
      </c>
      <c r="L72" s="519"/>
      <c r="M72" s="516" t="s">
        <v>43</v>
      </c>
      <c r="N72" s="516" t="s">
        <v>67</v>
      </c>
      <c r="O72" s="516"/>
      <c r="P72" s="516"/>
      <c r="Q72" s="516"/>
      <c r="R72" s="63"/>
      <c r="S72" s="63"/>
      <c r="T72" s="470"/>
    </row>
    <row r="73" spans="1:20" ht="23.1" customHeight="1" x14ac:dyDescent="0.2">
      <c r="A73" s="478"/>
      <c r="B73" s="465"/>
      <c r="C73" s="457"/>
      <c r="D73" s="457"/>
      <c r="E73" s="457"/>
      <c r="F73" s="457"/>
      <c r="G73" s="457"/>
      <c r="H73" s="457"/>
      <c r="I73" s="510"/>
      <c r="J73" s="461"/>
      <c r="K73" s="519"/>
      <c r="L73" s="519"/>
      <c r="M73" s="516"/>
      <c r="N73" s="516"/>
      <c r="O73" s="516"/>
      <c r="P73" s="516"/>
      <c r="Q73" s="516"/>
      <c r="R73" s="63"/>
      <c r="S73" s="63"/>
      <c r="T73" s="470"/>
    </row>
    <row r="74" spans="1:20" ht="23.1" customHeight="1" x14ac:dyDescent="0.2">
      <c r="A74" s="478"/>
      <c r="B74" s="465"/>
      <c r="C74" s="471" t="s">
        <v>112</v>
      </c>
      <c r="D74" s="471"/>
      <c r="E74" s="471"/>
      <c r="F74" s="471"/>
      <c r="G74" s="471"/>
      <c r="H74" s="471"/>
      <c r="I74" s="510"/>
      <c r="J74" s="461"/>
      <c r="K74" s="519"/>
      <c r="L74" s="519"/>
      <c r="M74" s="516"/>
      <c r="N74" s="516"/>
      <c r="O74" s="516"/>
      <c r="P74" s="516"/>
      <c r="Q74" s="516"/>
      <c r="R74" s="63"/>
      <c r="S74" s="63"/>
      <c r="T74" s="470"/>
    </row>
    <row r="75" spans="1:20" ht="23.1" customHeight="1" x14ac:dyDescent="0.2">
      <c r="A75" s="478"/>
      <c r="B75" s="465"/>
      <c r="C75" s="506" t="s">
        <v>88</v>
      </c>
      <c r="D75" s="455"/>
      <c r="E75" s="455"/>
      <c r="F75" s="455"/>
      <c r="G75" s="455"/>
      <c r="H75" s="455"/>
      <c r="I75" s="510"/>
      <c r="J75" s="461"/>
      <c r="K75" s="519"/>
      <c r="L75" s="519"/>
      <c r="M75" s="516"/>
      <c r="N75" s="516"/>
      <c r="O75" s="516"/>
      <c r="P75" s="516"/>
      <c r="Q75" s="516"/>
      <c r="R75" s="63"/>
      <c r="S75" s="63"/>
      <c r="T75" s="470"/>
    </row>
    <row r="76" spans="1:20" ht="23.1" customHeight="1" x14ac:dyDescent="0.2">
      <c r="A76" s="478"/>
      <c r="B76" s="465"/>
      <c r="C76" s="455"/>
      <c r="D76" s="455"/>
      <c r="E76" s="455"/>
      <c r="F76" s="455"/>
      <c r="G76" s="455"/>
      <c r="H76" s="455"/>
      <c r="I76" s="510"/>
      <c r="J76" s="461"/>
      <c r="K76" s="519"/>
      <c r="L76" s="519"/>
      <c r="M76" s="516"/>
      <c r="N76" s="516"/>
      <c r="O76" s="516"/>
      <c r="P76" s="516"/>
      <c r="Q76" s="516"/>
      <c r="R76" s="63"/>
      <c r="S76" s="63"/>
      <c r="T76" s="470"/>
    </row>
    <row r="77" spans="1:20" ht="23.1" customHeight="1" x14ac:dyDescent="0.2">
      <c r="A77" s="478"/>
      <c r="B77" s="465"/>
      <c r="C77" s="471" t="s">
        <v>74</v>
      </c>
      <c r="D77" s="471"/>
      <c r="E77" s="471"/>
      <c r="F77" s="471"/>
      <c r="G77" s="471"/>
      <c r="H77" s="471"/>
      <c r="I77" s="510"/>
      <c r="J77" s="461"/>
      <c r="K77" s="519"/>
      <c r="L77" s="519"/>
      <c r="M77" s="516"/>
      <c r="N77" s="516"/>
      <c r="O77" s="516"/>
      <c r="P77" s="516"/>
      <c r="Q77" s="516"/>
      <c r="R77" s="63"/>
      <c r="S77" s="63"/>
      <c r="T77" s="470"/>
    </row>
    <row r="78" spans="1:20" ht="23.1" customHeight="1" x14ac:dyDescent="0.2">
      <c r="A78" s="478"/>
      <c r="B78" s="465"/>
      <c r="C78" s="458" t="s">
        <v>73</v>
      </c>
      <c r="D78" s="458"/>
      <c r="E78" s="458"/>
      <c r="F78" s="458"/>
      <c r="G78" s="458"/>
      <c r="H78" s="458"/>
      <c r="I78" s="510"/>
      <c r="J78" s="461"/>
      <c r="K78" s="518" t="s">
        <v>79</v>
      </c>
      <c r="L78" s="518"/>
      <c r="M78" s="477" t="s">
        <v>44</v>
      </c>
      <c r="N78" s="477" t="s">
        <v>68</v>
      </c>
      <c r="O78" s="477"/>
      <c r="P78" s="477"/>
      <c r="Q78" s="477"/>
      <c r="R78" s="104"/>
      <c r="S78" s="104"/>
      <c r="T78" s="470"/>
    </row>
    <row r="79" spans="1:20" ht="23.1" customHeight="1" x14ac:dyDescent="0.2">
      <c r="A79" s="478"/>
      <c r="B79" s="465"/>
      <c r="C79" s="458"/>
      <c r="D79" s="458"/>
      <c r="E79" s="458"/>
      <c r="F79" s="458"/>
      <c r="G79" s="458"/>
      <c r="H79" s="458"/>
      <c r="I79" s="510"/>
      <c r="J79" s="461"/>
      <c r="K79" s="518"/>
      <c r="L79" s="518"/>
      <c r="M79" s="477"/>
      <c r="N79" s="477"/>
      <c r="O79" s="477"/>
      <c r="P79" s="477"/>
      <c r="Q79" s="477"/>
      <c r="R79" s="104"/>
      <c r="S79" s="104"/>
      <c r="T79" s="470"/>
    </row>
    <row r="80" spans="1:20" ht="23.1" customHeight="1" x14ac:dyDescent="0.2">
      <c r="A80" s="478"/>
      <c r="B80" s="465"/>
      <c r="C80" s="471" t="s">
        <v>55</v>
      </c>
      <c r="D80" s="471"/>
      <c r="E80" s="471"/>
      <c r="F80" s="471"/>
      <c r="G80" s="471"/>
      <c r="H80" s="471"/>
      <c r="I80" s="510"/>
      <c r="J80" s="461"/>
      <c r="K80" s="518"/>
      <c r="L80" s="518"/>
      <c r="M80" s="477"/>
      <c r="N80" s="477"/>
      <c r="O80" s="477"/>
      <c r="P80" s="477"/>
      <c r="Q80" s="477"/>
      <c r="R80" s="104"/>
      <c r="S80" s="104"/>
      <c r="T80" s="470"/>
    </row>
    <row r="81" spans="1:20" ht="23.1" customHeight="1" x14ac:dyDescent="0.2">
      <c r="A81" s="478"/>
      <c r="B81" s="465"/>
      <c r="C81" s="458" t="s">
        <v>87</v>
      </c>
      <c r="D81" s="458"/>
      <c r="E81" s="458"/>
      <c r="F81" s="458"/>
      <c r="G81" s="458"/>
      <c r="H81" s="458"/>
      <c r="I81" s="510"/>
      <c r="J81" s="461"/>
      <c r="K81" s="518"/>
      <c r="L81" s="518"/>
      <c r="M81" s="477"/>
      <c r="N81" s="477"/>
      <c r="O81" s="477"/>
      <c r="P81" s="477"/>
      <c r="Q81" s="477"/>
      <c r="R81" s="104"/>
      <c r="S81" s="104"/>
      <c r="T81" s="470"/>
    </row>
    <row r="82" spans="1:20" ht="23.1" customHeight="1" x14ac:dyDescent="0.2">
      <c r="A82" s="478"/>
      <c r="B82" s="465"/>
      <c r="C82" s="458"/>
      <c r="D82" s="458"/>
      <c r="E82" s="458"/>
      <c r="F82" s="458"/>
      <c r="G82" s="458"/>
      <c r="H82" s="458"/>
      <c r="I82" s="510"/>
      <c r="J82" s="461"/>
      <c r="K82" s="518"/>
      <c r="L82" s="518"/>
      <c r="M82" s="477"/>
      <c r="N82" s="477"/>
      <c r="O82" s="477"/>
      <c r="P82" s="477"/>
      <c r="Q82" s="477"/>
      <c r="R82" s="104"/>
      <c r="S82" s="104"/>
      <c r="T82" s="470"/>
    </row>
    <row r="83" spans="1:20" ht="22.5" customHeight="1" x14ac:dyDescent="0.2">
      <c r="A83" s="478"/>
      <c r="B83" s="465"/>
      <c r="C83" s="458"/>
      <c r="D83" s="458"/>
      <c r="E83" s="458"/>
      <c r="F83" s="458"/>
      <c r="G83" s="458"/>
      <c r="H83" s="458"/>
      <c r="I83" s="510"/>
      <c r="J83" s="461"/>
      <c r="K83" s="518"/>
      <c r="L83" s="518"/>
      <c r="M83" s="477"/>
      <c r="N83" s="477"/>
      <c r="O83" s="477"/>
      <c r="P83" s="477"/>
      <c r="Q83" s="477"/>
      <c r="R83" s="104"/>
      <c r="S83" s="104"/>
      <c r="T83" s="470"/>
    </row>
    <row r="84" spans="1:20" ht="18" customHeight="1" thickBot="1" x14ac:dyDescent="0.25">
      <c r="A84" s="479"/>
      <c r="B84" s="473"/>
      <c r="C84" s="474"/>
      <c r="D84" s="474"/>
      <c r="E84" s="474"/>
      <c r="F84" s="474"/>
      <c r="G84" s="474"/>
      <c r="H84" s="474"/>
      <c r="I84" s="511"/>
      <c r="J84" s="462"/>
      <c r="K84" s="475"/>
      <c r="L84" s="475"/>
      <c r="M84" s="475"/>
      <c r="N84" s="475"/>
      <c r="O84" s="475"/>
      <c r="P84" s="475"/>
      <c r="Q84" s="475"/>
      <c r="R84" s="67"/>
      <c r="S84" s="67"/>
      <c r="T84" s="508"/>
    </row>
    <row r="88" spans="1:20" ht="12.75" customHeight="1" x14ac:dyDescent="0.2"/>
    <row r="89" spans="1:20" x14ac:dyDescent="0.2">
      <c r="F89" s="9"/>
    </row>
    <row r="90" spans="1:20" x14ac:dyDescent="0.2">
      <c r="F90" s="9"/>
    </row>
    <row r="91" spans="1:20" x14ac:dyDescent="0.2">
      <c r="F91" s="9"/>
    </row>
    <row r="92" spans="1:20" ht="12.75" customHeight="1" x14ac:dyDescent="0.2">
      <c r="F92" s="9"/>
    </row>
    <row r="94" spans="1:20" ht="12.75" customHeight="1" x14ac:dyDescent="0.2">
      <c r="B94" s="8"/>
      <c r="C94" s="8"/>
      <c r="D94" s="8"/>
      <c r="E94" s="8"/>
      <c r="F94" s="8"/>
    </row>
    <row r="95" spans="1:20" x14ac:dyDescent="0.2">
      <c r="A95" s="8"/>
      <c r="B95" s="8"/>
      <c r="C95" s="8"/>
      <c r="D95" s="8"/>
      <c r="E95" s="8"/>
      <c r="F95" s="8"/>
      <c r="I95" s="11"/>
      <c r="J95" s="459"/>
      <c r="K95" s="459"/>
      <c r="L95" s="459"/>
    </row>
    <row r="96" spans="1:20" ht="22.5" customHeight="1" x14ac:dyDescent="0.2">
      <c r="A96" s="8"/>
      <c r="B96" s="8"/>
      <c r="C96" s="8"/>
      <c r="D96" s="8"/>
      <c r="E96" s="8"/>
      <c r="F96" s="8"/>
      <c r="I96" s="12"/>
      <c r="J96" s="459"/>
      <c r="K96" s="459"/>
      <c r="L96" s="459"/>
    </row>
    <row r="97" spans="1:12" x14ac:dyDescent="0.2">
      <c r="A97" s="8"/>
      <c r="B97" s="8"/>
      <c r="C97" s="8"/>
      <c r="D97" s="8"/>
      <c r="E97" s="8"/>
      <c r="F97" s="8"/>
      <c r="I97" s="13"/>
      <c r="J97" s="14"/>
      <c r="K97" s="10"/>
      <c r="L97" s="10"/>
    </row>
    <row r="98" spans="1:12" x14ac:dyDescent="0.2">
      <c r="A98" s="8"/>
      <c r="B98" s="8"/>
      <c r="C98" s="8"/>
      <c r="D98" s="8"/>
      <c r="E98" s="8"/>
      <c r="F98" s="8"/>
    </row>
    <row r="107" spans="1:12" x14ac:dyDescent="0.2">
      <c r="E107" s="20"/>
    </row>
  </sheetData>
  <mergeCells count="108">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C32:H32"/>
    <mergeCell ref="C34:H34"/>
    <mergeCell ref="K21:K25"/>
    <mergeCell ref="F15:H15"/>
    <mergeCell ref="K7:S8"/>
    <mergeCell ref="K9:S11"/>
    <mergeCell ref="K12:S13"/>
    <mergeCell ref="K14:S14"/>
    <mergeCell ref="K15:S17"/>
    <mergeCell ref="C6:H7"/>
    <mergeCell ref="C15:E15"/>
    <mergeCell ref="F14:H14"/>
  </mergeCells>
  <pageMargins left="0.7" right="0.7" top="0.75" bottom="0.75" header="0.3" footer="0.3"/>
  <pageSetup scale="80" orientation="landscape" r:id="rId1"/>
  <rowBreaks count="2" manualBreakCount="2">
    <brk id="35" max="16383" man="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topLeftCell="A9" zoomScaleNormal="100" workbookViewId="0">
      <selection activeCell="C18" sqref="C18"/>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532" t="s">
        <v>115</v>
      </c>
      <c r="B1" s="533"/>
      <c r="C1" s="533"/>
      <c r="D1" s="533"/>
      <c r="E1" s="533"/>
      <c r="F1" s="533"/>
      <c r="G1" s="533"/>
      <c r="H1" s="533"/>
      <c r="I1" s="533"/>
      <c r="J1" s="533"/>
      <c r="K1" s="533"/>
      <c r="L1" s="533"/>
      <c r="M1" s="534"/>
    </row>
    <row r="2" spans="1:13" x14ac:dyDescent="0.2">
      <c r="A2" s="535" t="s">
        <v>116</v>
      </c>
      <c r="B2" s="537" t="s">
        <v>117</v>
      </c>
      <c r="C2" s="539" t="s">
        <v>118</v>
      </c>
      <c r="D2" s="539" t="s">
        <v>114</v>
      </c>
      <c r="E2" s="539" t="s">
        <v>119</v>
      </c>
      <c r="F2" s="539" t="s">
        <v>120</v>
      </c>
      <c r="G2" s="539" t="s">
        <v>121</v>
      </c>
      <c r="H2" s="539" t="s">
        <v>122</v>
      </c>
      <c r="I2" s="539" t="s">
        <v>123</v>
      </c>
      <c r="J2" s="539" t="s">
        <v>170</v>
      </c>
      <c r="K2" s="539" t="s">
        <v>307</v>
      </c>
      <c r="L2" s="539" t="s">
        <v>125</v>
      </c>
      <c r="M2" s="539" t="s">
        <v>126</v>
      </c>
    </row>
    <row r="3" spans="1:13" ht="13.5" thickBot="1" x14ac:dyDescent="0.25">
      <c r="A3" s="536"/>
      <c r="B3" s="538"/>
      <c r="C3" s="540"/>
      <c r="D3" s="540"/>
      <c r="E3" s="540"/>
      <c r="F3" s="540"/>
      <c r="G3" s="540"/>
      <c r="H3" s="540"/>
      <c r="I3" s="540"/>
      <c r="J3" s="540"/>
      <c r="K3" s="540"/>
      <c r="L3" s="540"/>
      <c r="M3" s="540"/>
    </row>
    <row r="4" spans="1:13" ht="57.75" customHeight="1" x14ac:dyDescent="0.2">
      <c r="A4" s="536"/>
      <c r="B4" s="528" t="s">
        <v>127</v>
      </c>
      <c r="C4" s="530" t="s">
        <v>128</v>
      </c>
      <c r="D4" s="526" t="s">
        <v>129</v>
      </c>
      <c r="E4" s="526" t="s">
        <v>308</v>
      </c>
      <c r="F4" s="526" t="s">
        <v>130</v>
      </c>
      <c r="G4" s="526" t="s">
        <v>131</v>
      </c>
      <c r="H4" s="526" t="s">
        <v>132</v>
      </c>
      <c r="I4" s="526" t="s">
        <v>133</v>
      </c>
      <c r="J4" s="526" t="s">
        <v>134</v>
      </c>
      <c r="K4" s="526" t="s">
        <v>135</v>
      </c>
      <c r="L4" s="526" t="s">
        <v>136</v>
      </c>
      <c r="M4" s="526" t="s">
        <v>137</v>
      </c>
    </row>
    <row r="5" spans="1:13" ht="120" customHeight="1" thickBot="1" x14ac:dyDescent="0.25">
      <c r="A5" s="119" t="s">
        <v>165</v>
      </c>
      <c r="B5" s="529"/>
      <c r="C5" s="531"/>
      <c r="D5" s="527"/>
      <c r="E5" s="527"/>
      <c r="F5" s="527"/>
      <c r="G5" s="527"/>
      <c r="H5" s="527"/>
      <c r="I5" s="527"/>
      <c r="J5" s="527"/>
      <c r="K5" s="527"/>
      <c r="L5" s="527"/>
      <c r="M5" s="527"/>
    </row>
    <row r="6" spans="1:13" ht="147" customHeight="1" thickBot="1" x14ac:dyDescent="0.25">
      <c r="A6" s="118" t="s">
        <v>138</v>
      </c>
      <c r="B6" s="121" t="s">
        <v>309</v>
      </c>
      <c r="C6" s="117" t="s">
        <v>139</v>
      </c>
      <c r="D6" s="116" t="s">
        <v>310</v>
      </c>
      <c r="E6" s="116" t="s">
        <v>140</v>
      </c>
      <c r="F6" s="116" t="s">
        <v>141</v>
      </c>
      <c r="G6" s="116" t="s">
        <v>311</v>
      </c>
      <c r="H6" s="116" t="s">
        <v>312</v>
      </c>
      <c r="I6" s="116" t="s">
        <v>313</v>
      </c>
      <c r="J6" s="116" t="s">
        <v>314</v>
      </c>
      <c r="K6" s="56" t="s">
        <v>315</v>
      </c>
      <c r="L6" s="116" t="s">
        <v>316</v>
      </c>
      <c r="M6" s="116" t="s">
        <v>142</v>
      </c>
    </row>
    <row r="7" spans="1:13" ht="108.75" customHeight="1" thickBot="1" x14ac:dyDescent="0.25">
      <c r="A7" s="122" t="s">
        <v>317</v>
      </c>
      <c r="B7" s="123" t="s">
        <v>318</v>
      </c>
      <c r="C7" s="123" t="s">
        <v>319</v>
      </c>
      <c r="D7" s="124" t="s">
        <v>320</v>
      </c>
      <c r="E7" s="124" t="s">
        <v>321</v>
      </c>
      <c r="F7" s="124" t="s">
        <v>322</v>
      </c>
      <c r="G7" s="124" t="s">
        <v>323</v>
      </c>
      <c r="H7" s="124" t="s">
        <v>324</v>
      </c>
      <c r="I7" s="124" t="s">
        <v>325</v>
      </c>
      <c r="J7" s="116" t="s">
        <v>326</v>
      </c>
      <c r="K7" s="124" t="s">
        <v>144</v>
      </c>
      <c r="L7" s="124" t="s">
        <v>145</v>
      </c>
      <c r="M7" s="124" t="s">
        <v>327</v>
      </c>
    </row>
    <row r="8" spans="1:13" ht="90.75" thickBot="1" x14ac:dyDescent="0.25">
      <c r="A8" s="125" t="s">
        <v>113</v>
      </c>
      <c r="B8" s="123" t="s">
        <v>328</v>
      </c>
      <c r="C8" s="123" t="s">
        <v>329</v>
      </c>
      <c r="D8" s="124" t="s">
        <v>330</v>
      </c>
      <c r="E8" s="124" t="s">
        <v>331</v>
      </c>
      <c r="F8" s="124" t="s">
        <v>332</v>
      </c>
      <c r="G8" s="124" t="s">
        <v>333</v>
      </c>
      <c r="H8" s="124" t="s">
        <v>334</v>
      </c>
      <c r="I8" s="124" t="s">
        <v>335</v>
      </c>
      <c r="J8" s="124" t="s">
        <v>336</v>
      </c>
      <c r="K8" s="124" t="s">
        <v>144</v>
      </c>
      <c r="L8" s="124" t="s">
        <v>337</v>
      </c>
      <c r="M8" s="124" t="s">
        <v>338</v>
      </c>
    </row>
    <row r="9" spans="1:13" ht="103.5" customHeight="1" thickBot="1" x14ac:dyDescent="0.25">
      <c r="A9" s="126" t="s">
        <v>281</v>
      </c>
      <c r="B9" s="120" t="s">
        <v>339</v>
      </c>
      <c r="C9" s="120" t="s">
        <v>147</v>
      </c>
      <c r="D9" s="124" t="s">
        <v>143</v>
      </c>
      <c r="E9" s="57" t="s">
        <v>340</v>
      </c>
      <c r="F9" s="124" t="s">
        <v>341</v>
      </c>
      <c r="G9" s="57" t="s">
        <v>342</v>
      </c>
      <c r="H9" s="124" t="s">
        <v>343</v>
      </c>
      <c r="I9" s="57" t="s">
        <v>344</v>
      </c>
      <c r="J9" s="57" t="s">
        <v>149</v>
      </c>
      <c r="K9" s="57" t="s">
        <v>150</v>
      </c>
      <c r="L9" s="124" t="s">
        <v>345</v>
      </c>
      <c r="M9" s="124" t="s">
        <v>346</v>
      </c>
    </row>
    <row r="10" spans="1:13" ht="90.75" thickBot="1" x14ac:dyDescent="0.25">
      <c r="A10" s="58" t="s">
        <v>146</v>
      </c>
      <c r="B10" s="120" t="s">
        <v>347</v>
      </c>
      <c r="C10" s="120" t="s">
        <v>348</v>
      </c>
      <c r="D10" s="57" t="s">
        <v>148</v>
      </c>
      <c r="E10" s="57" t="s">
        <v>349</v>
      </c>
      <c r="F10" s="124" t="s">
        <v>350</v>
      </c>
      <c r="G10" s="57" t="s">
        <v>351</v>
      </c>
      <c r="H10" s="124" t="s">
        <v>352</v>
      </c>
      <c r="I10" s="57" t="s">
        <v>353</v>
      </c>
      <c r="J10" s="57" t="s">
        <v>149</v>
      </c>
      <c r="K10" s="57" t="s">
        <v>150</v>
      </c>
      <c r="L10" s="124" t="s">
        <v>345</v>
      </c>
      <c r="M10" s="57" t="s">
        <v>151</v>
      </c>
    </row>
    <row r="11" spans="1:13" x14ac:dyDescent="0.2">
      <c r="A11" s="55"/>
      <c r="B11" s="55"/>
      <c r="C11" s="55"/>
      <c r="D11" s="55"/>
      <c r="E11" s="55"/>
      <c r="F11" s="55"/>
      <c r="G11" s="55"/>
      <c r="H11" s="55"/>
      <c r="I11" s="55"/>
      <c r="J11" s="55"/>
      <c r="K11" s="55"/>
      <c r="L11" s="55"/>
      <c r="M11" s="55"/>
    </row>
    <row r="12" spans="1:13" ht="13.5" thickBot="1" x14ac:dyDescent="0.25">
      <c r="A12" s="55"/>
      <c r="B12" s="55"/>
      <c r="C12" s="55"/>
      <c r="D12" s="55"/>
      <c r="E12" s="55"/>
      <c r="F12" s="55"/>
      <c r="G12" s="55"/>
      <c r="H12" s="55"/>
      <c r="I12" s="55"/>
      <c r="J12" s="55"/>
      <c r="K12" s="55"/>
      <c r="L12" s="55"/>
      <c r="M12" s="55"/>
    </row>
    <row r="13" spans="1:13" ht="19.5" thickBot="1" x14ac:dyDescent="0.25">
      <c r="A13" s="532" t="s">
        <v>152</v>
      </c>
      <c r="B13" s="533"/>
      <c r="C13" s="533"/>
      <c r="D13" s="533"/>
      <c r="E13" s="533"/>
      <c r="F13" s="533"/>
      <c r="G13" s="533"/>
      <c r="H13" s="533"/>
      <c r="I13" s="533"/>
      <c r="J13" s="533"/>
      <c r="K13" s="533"/>
      <c r="L13" s="533"/>
      <c r="M13" s="534"/>
    </row>
    <row r="14" spans="1:13" x14ac:dyDescent="0.2">
      <c r="A14" s="541" t="s">
        <v>153</v>
      </c>
      <c r="B14" s="543" t="s">
        <v>117</v>
      </c>
      <c r="C14" s="543" t="s">
        <v>118</v>
      </c>
      <c r="D14" s="543" t="s">
        <v>114</v>
      </c>
      <c r="E14" s="543" t="s">
        <v>119</v>
      </c>
      <c r="F14" s="543" t="s">
        <v>120</v>
      </c>
      <c r="G14" s="543" t="s">
        <v>121</v>
      </c>
      <c r="H14" s="543" t="s">
        <v>122</v>
      </c>
      <c r="I14" s="543" t="s">
        <v>123</v>
      </c>
      <c r="J14" s="543" t="s">
        <v>170</v>
      </c>
      <c r="K14" s="543" t="s">
        <v>124</v>
      </c>
      <c r="L14" s="543" t="s">
        <v>125</v>
      </c>
      <c r="M14" s="545" t="s">
        <v>126</v>
      </c>
    </row>
    <row r="15" spans="1:13" x14ac:dyDescent="0.2">
      <c r="A15" s="542"/>
      <c r="B15" s="544"/>
      <c r="C15" s="544"/>
      <c r="D15" s="544"/>
      <c r="E15" s="544"/>
      <c r="F15" s="544"/>
      <c r="G15" s="544"/>
      <c r="H15" s="544"/>
      <c r="I15" s="544"/>
      <c r="J15" s="544"/>
      <c r="K15" s="544"/>
      <c r="L15" s="544"/>
      <c r="M15" s="546"/>
    </row>
    <row r="16" spans="1:13" x14ac:dyDescent="0.2">
      <c r="A16" s="547" t="s">
        <v>154</v>
      </c>
      <c r="B16" s="544"/>
      <c r="C16" s="544"/>
      <c r="D16" s="544"/>
      <c r="E16" s="544"/>
      <c r="F16" s="544"/>
      <c r="G16" s="544"/>
      <c r="H16" s="544"/>
      <c r="I16" s="544"/>
      <c r="J16" s="544"/>
      <c r="K16" s="544"/>
      <c r="L16" s="544"/>
      <c r="M16" s="546"/>
    </row>
    <row r="17" spans="1:13" x14ac:dyDescent="0.2">
      <c r="A17" s="547" t="s">
        <v>155</v>
      </c>
      <c r="B17" s="544"/>
      <c r="C17" s="544"/>
      <c r="D17" s="544"/>
      <c r="E17" s="544"/>
      <c r="F17" s="544"/>
      <c r="G17" s="544"/>
      <c r="H17" s="544"/>
      <c r="I17" s="544"/>
      <c r="J17" s="544"/>
      <c r="K17" s="544"/>
      <c r="L17" s="544"/>
      <c r="M17" s="546"/>
    </row>
    <row r="18" spans="1:13" ht="41.25" customHeight="1" thickBot="1" x14ac:dyDescent="0.25">
      <c r="A18" s="118" t="s">
        <v>138</v>
      </c>
      <c r="B18" s="114" t="s">
        <v>156</v>
      </c>
      <c r="C18" s="114" t="s">
        <v>156</v>
      </c>
      <c r="D18" s="114" t="s">
        <v>354</v>
      </c>
      <c r="E18" s="114" t="s">
        <v>355</v>
      </c>
      <c r="F18" s="114" t="s">
        <v>356</v>
      </c>
      <c r="G18" s="114" t="s">
        <v>357</v>
      </c>
      <c r="H18" s="114" t="s">
        <v>354</v>
      </c>
      <c r="I18" s="114" t="s">
        <v>354</v>
      </c>
      <c r="J18" s="113" t="s">
        <v>358</v>
      </c>
      <c r="K18" s="113" t="s">
        <v>158</v>
      </c>
      <c r="L18" s="114" t="s">
        <v>156</v>
      </c>
      <c r="M18" s="114" t="s">
        <v>355</v>
      </c>
    </row>
    <row r="19" spans="1:13" ht="44.25" customHeight="1" thickBot="1" x14ac:dyDescent="0.25">
      <c r="A19" s="122" t="s">
        <v>359</v>
      </c>
      <c r="B19" s="114" t="s">
        <v>360</v>
      </c>
      <c r="C19" s="114" t="s">
        <v>159</v>
      </c>
      <c r="D19" s="114" t="s">
        <v>361</v>
      </c>
      <c r="E19" s="114" t="s">
        <v>362</v>
      </c>
      <c r="F19" s="114" t="s">
        <v>157</v>
      </c>
      <c r="G19" s="114" t="s">
        <v>363</v>
      </c>
      <c r="H19" s="114" t="s">
        <v>361</v>
      </c>
      <c r="I19" s="114" t="s">
        <v>361</v>
      </c>
      <c r="J19" s="113" t="s">
        <v>364</v>
      </c>
      <c r="K19" s="113"/>
      <c r="L19" s="114" t="s">
        <v>159</v>
      </c>
      <c r="M19" s="114" t="s">
        <v>362</v>
      </c>
    </row>
    <row r="20" spans="1:13" ht="48" customHeight="1" thickBot="1" x14ac:dyDescent="0.25">
      <c r="A20" s="125" t="s">
        <v>113</v>
      </c>
      <c r="B20" s="114" t="s">
        <v>365</v>
      </c>
      <c r="C20" s="114" t="s">
        <v>163</v>
      </c>
      <c r="D20" s="114" t="s">
        <v>160</v>
      </c>
      <c r="E20" s="114" t="s">
        <v>366</v>
      </c>
      <c r="F20" s="114" t="s">
        <v>161</v>
      </c>
      <c r="G20" s="114" t="s">
        <v>367</v>
      </c>
      <c r="H20" s="114" t="s">
        <v>160</v>
      </c>
      <c r="I20" s="114" t="s">
        <v>160</v>
      </c>
      <c r="J20" s="113" t="s">
        <v>368</v>
      </c>
      <c r="K20" s="113" t="s">
        <v>162</v>
      </c>
      <c r="L20" s="114" t="s">
        <v>163</v>
      </c>
      <c r="M20" s="114" t="s">
        <v>366</v>
      </c>
    </row>
    <row r="21" spans="1:13" ht="43.5" customHeight="1" thickBot="1" x14ac:dyDescent="0.25">
      <c r="A21" s="126" t="s">
        <v>281</v>
      </c>
      <c r="B21" s="114" t="s">
        <v>369</v>
      </c>
      <c r="C21" s="114" t="s">
        <v>369</v>
      </c>
      <c r="D21" s="114" t="s">
        <v>164</v>
      </c>
      <c r="E21" s="114" t="s">
        <v>370</v>
      </c>
      <c r="F21" s="114" t="s">
        <v>371</v>
      </c>
      <c r="G21" s="114" t="s">
        <v>367</v>
      </c>
      <c r="H21" s="114" t="s">
        <v>164</v>
      </c>
      <c r="I21" s="114" t="s">
        <v>164</v>
      </c>
      <c r="J21" s="113" t="s">
        <v>372</v>
      </c>
      <c r="K21" s="113"/>
      <c r="L21" s="114" t="s">
        <v>369</v>
      </c>
      <c r="M21" s="114" t="s">
        <v>370</v>
      </c>
    </row>
    <row r="22" spans="1:13" ht="51.75" customHeight="1" thickBot="1" x14ac:dyDescent="0.25">
      <c r="A22" s="58" t="s">
        <v>146</v>
      </c>
      <c r="B22" s="115" t="s">
        <v>373</v>
      </c>
      <c r="C22" s="115" t="s">
        <v>373</v>
      </c>
      <c r="D22" s="115" t="s">
        <v>373</v>
      </c>
      <c r="E22" s="115" t="s">
        <v>374</v>
      </c>
      <c r="F22" s="115" t="s">
        <v>373</v>
      </c>
      <c r="G22" s="115" t="s">
        <v>375</v>
      </c>
      <c r="H22" s="115" t="s">
        <v>373</v>
      </c>
      <c r="I22" s="115" t="s">
        <v>373</v>
      </c>
      <c r="J22" s="115" t="s">
        <v>376</v>
      </c>
      <c r="K22" s="115" t="s">
        <v>373</v>
      </c>
      <c r="L22" s="115" t="s">
        <v>373</v>
      </c>
      <c r="M22" s="115" t="s">
        <v>374</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86</vt:i4>
      </vt:variant>
    </vt:vector>
  </HeadingPairs>
  <TitlesOfParts>
    <vt:vector size="91" baseType="lpstr">
      <vt:lpstr>01-Mapa de riesgo</vt:lpstr>
      <vt:lpstr>02-Plan Contingencia</vt:lpstr>
      <vt:lpstr>03-Seguimiento</vt:lpstr>
      <vt:lpstr>INSTRUCTIVO</vt:lpstr>
      <vt:lpstr>ESCALA</vt:lpstr>
      <vt:lpstr>ACCION</vt:lpstr>
      <vt:lpstr>ADMINISTRACIÓN_INSTITUCIONAL</vt:lpstr>
      <vt:lpstr>ADMISIONES_REGISTRO_CONTROL_ACADÉMICO</vt:lpstr>
      <vt:lpstr>ALIANZAS_ESTRATÉGICAS</vt:lpstr>
      <vt:lpstr>Ambiental</vt:lpstr>
      <vt:lpstr>APROBADO</vt:lpstr>
      <vt:lpstr>ASEGURAMIENTO_DE_LA_CALIDAD_INSTITUCIONAL</vt:lpstr>
      <vt:lpstr>BIBLIOTECA_E_INFORMACIÓN_CIENTIFICA</vt:lpstr>
      <vt:lpstr>BIENESTAR_INSTITUCIONAL</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2019-09-26T15:12:04Z</dcterms:modified>
</cp:coreProperties>
</file>