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ocuments\MONITORIA\SEGUIMIENTOS-MAPA DE RIESGOS\SEGUNDO-Seguimiento de Riesgos por PROCESOS-2019\"/>
    </mc:Choice>
  </mc:AlternateContent>
  <bookViews>
    <workbookView xWindow="0" yWindow="0" windowWidth="28800" windowHeight="12045" activeTab="2"/>
  </bookViews>
  <sheets>
    <sheet name="01-Mapa de riesgo" sheetId="4" r:id="rId1"/>
    <sheet name="02-Plan Contingencia" sheetId="8" r:id="rId2"/>
    <sheet name="03-Seguimiento" sheetId="9" r:id="rId3"/>
    <sheet name="INSTRUCTIVO" sheetId="10" r:id="rId4"/>
    <sheet name="ESCALA" sheetId="11" r:id="rId5"/>
  </sheets>
  <externalReferences>
    <externalReference r:id="rId6"/>
  </externalReferences>
  <definedNames>
    <definedName name="_xlnm._FilterDatabase" localSheetId="0" hidden="1">'01-Mapa de riesgo'!$F$1:$AC$14</definedName>
    <definedName name="ACCION">'01-Mapa de riesgo'!$Q$1048450:$Q$1048452</definedName>
    <definedName name="ADMINISTRACIÓN_INSTITUCIONAL">'01-Mapa de riesgo'!$AE$1048432:$AE$1048453</definedName>
    <definedName name="ADMISIONES_REGISTRO_CONTROL_ACADÉMICO">'01-Mapa de riesgo'!$U$1048442</definedName>
    <definedName name="ALIANZAS_ESTRATÉGICAS">'01-Mapa de riesgo'!$Z$1048426</definedName>
    <definedName name="Ambiental">'01-Mapa de riesgo'!$M$1048464:$M$1048468</definedName>
    <definedName name="APROBADO">'01-Mapa de riesgo'!$V$1048466:$V$1048467</definedName>
    <definedName name="ASEGURAMIENTO_DE_LA_CALIDAD_INSTITUCIONAL">'01-Mapa de riesgo'!$Y$1048438:$Y$1048440</definedName>
    <definedName name="BIBLIOTECA_E_INFORMACIÓN_CIENTIFICA">'01-Mapa de riesgo'!$U$1048444</definedName>
    <definedName name="BIENESTAR_INSTITUCIONAL">'01-Mapa de riesgo'!$AF$1048432:$AF$1048445</definedName>
    <definedName name="COBERTURA_CON_CALIDAD">'01-Mapa de riesgo'!$Y$1048424</definedName>
    <definedName name="COMUNICACIONES">'01-Mapa de riesgo'!$U$1048427</definedName>
    <definedName name="Contable">'01-Mapa de riesgo'!$N$1048464:$N$1048468</definedName>
    <definedName name="CONTROL_INTERNO">'01-Mapa de riesgo'!$U$1048441</definedName>
    <definedName name="CONTROL_INTERNO_DISCIPLINARIO">'01-Mapa de riesgo'!$U$1048425</definedName>
    <definedName name="CONTROL_SEGUIMIENTO">'01-Mapa de riesgo'!$Y$1048442:$Y$1048448</definedName>
    <definedName name="Corrupción">'01-Mapa de riesgo'!$K$1048464:$K$1048466</definedName>
    <definedName name="Cumplimiento">'01-Mapa de riesgo'!$K$1048451:$K$1048455</definedName>
    <definedName name="CUMPLIMIENTO_PARCIAL">'03-Seguimiento'!$X$1048470</definedName>
    <definedName name="CUMPLIMIENTO_TOTAL">'03-Seguimiento'!$W$1048470:$W$1048471</definedName>
    <definedName name="CUMPLIMIENTOS">'03-Seguimiento'!$V$1048469</definedName>
    <definedName name="DEMAS">'01-Mapa de riesgo'!#REF!</definedName>
    <definedName name="Derechos_Humanos">'01-Mapa de riesgo'!$O$1048466:$O$1048468</definedName>
    <definedName name="DIRECCIONAMIENTO_INSTITUCIONAL">'01-Mapa de riesgo'!$Y$1048432:$Y$1048436</definedName>
    <definedName name="DOCENCIA">'01-Mapa de riesgo'!$Z$1048432:$Z$1048447</definedName>
    <definedName name="EGRESADOS">'01-Mapa de riesgo'!$AG$1048432:$AG$1048442</definedName>
    <definedName name="Estratégico">'01-Mapa de riesgo'!$L$1048450:$L$1048454</definedName>
    <definedName name="EXTENSIÓN_PROYECCIÓN_SOCIAL">'01-Mapa de riesgo'!$AC$1048432:$AC$1048451</definedName>
    <definedName name="EXTERNO">'01-Mapa de riesgo'!$D$1048448:$D$1048453</definedName>
    <definedName name="FACTOR">'01-Mapa de riesgo'!$B$1048448:$B$1048449</definedName>
    <definedName name="FACULTAD_BELLAS_ARTES_HUMANIDADES">'01-Mapa de riesgo'!$U$1048450</definedName>
    <definedName name="FACULTAD_CIENCIAS_AGRARIAS_AGROINDUSTRIA">'01-Mapa de riesgo'!$U$1048451</definedName>
    <definedName name="FACULTAD_CIENCIAS_AMBIENTALES">'01-Mapa de riesgo'!$U$1048452</definedName>
    <definedName name="FACULTAD_CIENCIAS_BÁSICAS">'01-Mapa de riesgo'!$U$1048453</definedName>
    <definedName name="FACULTAD_CIENCIAS_DE_LA_EDUCACIÓN">'01-Mapa de riesgo'!$U$1048454</definedName>
    <definedName name="FACULTAD_CIENCIAS_DE_LA_SALUD">'01-Mapa de riesgo'!$U$1048445</definedName>
    <definedName name="FACULTAD_INGENIERÍA_INDUSTRIAL">'01-Mapa de riesgo'!$U$1048447</definedName>
    <definedName name="FACULTAD_INGENIERÍA_MECÁNICA">'01-Mapa de riesgo'!$U$1048448</definedName>
    <definedName name="FACULTAD_INGENIERÍAS">'01-Mapa de riesgo'!$U$1048446</definedName>
    <definedName name="FACULTAD_TECNOLOGÍA">#REF!</definedName>
    <definedName name="Financiero">'01-Mapa de riesgo'!$N$1048450:$N$1048454</definedName>
    <definedName name="GESTIÓN_DE_DOCUMENTOS">'01-Mapa de riesgo'!$U$1048431</definedName>
    <definedName name="GESTIÓN_DE_SERVICIOS_INSTITUCIONALES">'01-Mapa de riesgo'!$U$1048438</definedName>
    <definedName name="GESTIÓN_DE_TALENTO_HUMANO">'01-Mapa de riesgo'!$U$1048440</definedName>
    <definedName name="GESTIÓN_DE_TECNOLOGÍAS_INFORMÁTICAS_SISTEMAS_DE_INFORMACIÓN">'01-Mapa de riesgo'!$U$1048439</definedName>
    <definedName name="GESTIÓN_FINANCIERA">'01-Mapa de riesgo'!$U$1048437</definedName>
    <definedName name="GRAVE">'01-Mapa de riesgo'!$T$1048450:$T$1048453</definedName>
    <definedName name="GRUPO_INVESTIGACIÓN_AGUAS_SANEAMIENTO">'01-Mapa de riesgo'!$U$1048463</definedName>
    <definedName name="Imagen">'01-Mapa de riesgo'!$L$1048456:$L$1048460</definedName>
    <definedName name="IMPACTO_REGIONAL">'01-Mapa de riesgo'!$Y$1048426</definedName>
    <definedName name="IMPACTO_REGIONAL_">'01-Mapa de riesgo'!$U$1048464</definedName>
    <definedName name="Información">'01-Mapa de riesgo'!$N$1048457:$N$1048461</definedName>
    <definedName name="INTERNACIONALIZACIÓN">'01-Mapa de riesgo'!$AD$1048432:$AD$1048442</definedName>
    <definedName name="INTERNO">'01-Mapa de riesgo'!$C$1048448:$C$1048453</definedName>
    <definedName name="INVESTIGACIÓN_E_INNOVACIÓN">'01-Mapa de riesgo'!$AB$1048432:$AB$1048442</definedName>
    <definedName name="INVESTIGACIÓN_INNOVACIÓN_EXTENSIÓN">'01-Mapa de riesgo'!$Z$1048424</definedName>
    <definedName name="JURIDICA">'01-Mapa de riesgo'!$U$1048426</definedName>
    <definedName name="Laborales">'01-Mapa de riesgo'!#REF!</definedName>
    <definedName name="LABORATORIO_AGUAS_ALIMENTOS">'01-Mapa de riesgo'!$U$1048456</definedName>
    <definedName name="LABORATORIO_DE_METROOLOGIA_DE_VARIABLES_ELECTRICAS">'01-Mapa de riesgo'!$U$1048460</definedName>
    <definedName name="LABORATORIO_ENSAYOS_NO_DESTRUCTIVOS_DESTRUCTIVOS">'01-Mapa de riesgo'!$U$1048457</definedName>
    <definedName name="LABORATORIO_ENSAYOS_PARA_EQUIPO_DE_AIRE_ACONDICIONADO">'01-Mapa de riesgo'!$U$1048458</definedName>
    <definedName name="LABORATORIO_GENÉTICA_MÉDICA">'01-Mapa de riesgo'!$U$1048455</definedName>
    <definedName name="LABORATORIO_QUÍMICA_AMBIENTAL">'01-Mapa de riesgo'!$U$1048462</definedName>
    <definedName name="LEVE">'01-Mapa de riesgo'!$R$1048450</definedName>
    <definedName name="MAPA">'01-Mapa de riesgo'!$A$1048448:$A$1048449</definedName>
    <definedName name="MODERADO">'01-Mapa de riesgo'!$S$1048450:$S$1048452</definedName>
    <definedName name="nnnn">'01-Mapa de riesgo'!#REF!</definedName>
    <definedName name="NO_CUMPLIDA">'01-Mapa de riesgo'!$Y$1048475</definedName>
    <definedName name="OBJETIVOS">'01-Mapa de riesgo'!#REF!</definedName>
    <definedName name="Operacional">'01-Mapa de riesgo'!$M$1048450:$M$1048454</definedName>
    <definedName name="ORGANISMO_CERTIFICADOR_DE_SISTEMAS_DE_GESTIÓN_QLCT">'01-Mapa de riesgo'!$U$1048461</definedName>
    <definedName name="PDI">'01-Mapa de riesgo'!$F$1048460:$F$1048466</definedName>
    <definedName name="PLANEACIÓN">'01-Mapa de riesgo'!$U$1048428</definedName>
    <definedName name="PLANEACIÓN_">#REF!</definedName>
    <definedName name="Presupuestal">'01-Mapa de riesgo'!#REF!</definedName>
    <definedName name="PROBABILIDAD">'01-Mapa de riesgo'!$H$1048450:$H$1048454</definedName>
    <definedName name="PROCESOS">'01-Mapa de riesgo'!$F$1048448:$F$1048457</definedName>
    <definedName name="PROCESOSA">#REF!</definedName>
    <definedName name="RECTORÍA">'01-Mapa de riesgo'!$U$1048424</definedName>
    <definedName name="RECURSOS_INFORMÁTICOS_EDUCATIVOS">'01-Mapa de riesgo'!$U$1048443</definedName>
    <definedName name="RELACIONES_INTERNACIONALES">'01-Mapa de riesgo'!$U$1048429</definedName>
    <definedName name="RELACIONES_INTERNACIONALES_">#REF!</definedName>
    <definedName name="RESPONSABLES_PDI">'01-Mapa de riesgo'!$G$1048460:$G$1048466</definedName>
    <definedName name="SECRETARIA_GENERAL">'01-Mapa de riesgo'!$U$1048430</definedName>
    <definedName name="Seguridad_y_Salud_en_el_trabajo">'01-Mapa de riesgo'!$L$1048464:$L$1048468</definedName>
    <definedName name="SISTEMA_INTEGRAL_DE_GESTIÓN">'01-Mapa de riesgo'!$U$1048459</definedName>
    <definedName name="Tecnología">'01-Mapa de riesgo'!#REF!</definedName>
    <definedName name="Tecnológico">'01-Mapa de riesgo'!$M$1048457:$M$1048461</definedName>
    <definedName name="TIPO">'01-Mapa de riesgo'!$I$1048450:$I$1048461</definedName>
    <definedName name="_xlnm.Print_Titles" localSheetId="0">'01-Mapa de riesgo'!$7:$8</definedName>
    <definedName name="_xlnm.Print_Titles" localSheetId="1">'02-Plan Contingencia'!$7:$8</definedName>
    <definedName name="Transparencia">'01-Mapa de riesgo'!#REF!</definedName>
    <definedName name="UNIDAD">#REF!</definedName>
    <definedName name="UNIVIRTUAL">'01-Mapa de riesgo'!$U$1048433</definedName>
    <definedName name="VICERRECTORÍA_ACADÉMICA">'01-Mapa de riesgo'!$U$1048432</definedName>
    <definedName name="VICERRECTORÍA_ACADÉMICA_">#REF!</definedName>
    <definedName name="VICERRECTORIA_ADMINISTRATIVA_FINANCIERA">'01-Mapa de riesgo'!$U$1048436</definedName>
    <definedName name="VICERRECTORIA_ADMINISTRATIVA_FINANCIERA_">#REF!</definedName>
    <definedName name="VICERRECTORÍA_DE_RESPONSABILIDAD_SOCIAL_BIENESTAR_UNIVERSITARIO">'01-Mapa de riesgo'!$U$1048435</definedName>
    <definedName name="VICERRECTORÍA_DE_RESPONSABILIDAD_SOCIAL_BIENESTAR_UNIVERSITARIO_">#REF!</definedName>
    <definedName name="VICERRECTORÍA_INVESTIGACIÓN_INNOVACIÓN_EXTENSIÓN">'01-Mapa de riesgo'!$U$1048434</definedName>
    <definedName name="VICERRECTORÍA_INVESTIGACIÓN_INNOVACIÓN_EXTENSIÓN_">#REF!</definedName>
  </definedNames>
  <calcPr calcId="162913"/>
</workbook>
</file>

<file path=xl/calcChain.xml><?xml version="1.0" encoding="utf-8"?>
<calcChain xmlns="http://schemas.openxmlformats.org/spreadsheetml/2006/main">
  <c r="L9" i="9" l="1"/>
  <c r="F9" i="8" l="1"/>
  <c r="D9" i="9"/>
  <c r="P12" i="4"/>
  <c r="P13" i="4"/>
  <c r="P14" i="4"/>
  <c r="Q12" i="4"/>
  <c r="K12" i="4"/>
  <c r="K9" i="4"/>
  <c r="P10" i="4"/>
  <c r="P11" i="4"/>
  <c r="Q9" i="4" s="1"/>
  <c r="U9" i="4" s="1"/>
  <c r="V9" i="4" s="1"/>
  <c r="P9" i="4"/>
  <c r="T9" i="9"/>
  <c r="U10" i="9"/>
  <c r="U11" i="9"/>
  <c r="U12" i="9"/>
  <c r="U13" i="9"/>
  <c r="U14" i="9"/>
  <c r="U15" i="9"/>
  <c r="U16" i="9"/>
  <c r="U17" i="9"/>
  <c r="T10" i="9"/>
  <c r="T11" i="9"/>
  <c r="T12" i="9"/>
  <c r="T13" i="9"/>
  <c r="T14" i="9"/>
  <c r="T15" i="9"/>
  <c r="T16" i="9"/>
  <c r="T17" i="9"/>
  <c r="S10" i="9"/>
  <c r="S11" i="9"/>
  <c r="S12" i="9"/>
  <c r="S13" i="9"/>
  <c r="S14" i="9"/>
  <c r="S15" i="9"/>
  <c r="S16" i="9"/>
  <c r="S17" i="9"/>
  <c r="P10" i="9"/>
  <c r="P11" i="9"/>
  <c r="P12" i="9"/>
  <c r="P13" i="9"/>
  <c r="P14" i="9"/>
  <c r="P15" i="9"/>
  <c r="P16" i="9"/>
  <c r="P17" i="9"/>
  <c r="O10" i="9"/>
  <c r="O11" i="9"/>
  <c r="O12" i="9"/>
  <c r="O13" i="9"/>
  <c r="O14" i="9"/>
  <c r="O15" i="9"/>
  <c r="O16" i="9"/>
  <c r="O17" i="9"/>
  <c r="N10" i="9"/>
  <c r="N11" i="9"/>
  <c r="N12" i="9"/>
  <c r="N13" i="9"/>
  <c r="N14" i="9"/>
  <c r="N15" i="9"/>
  <c r="N16" i="9"/>
  <c r="N17" i="9"/>
  <c r="K12" i="9"/>
  <c r="K15" i="9"/>
  <c r="I12" i="9"/>
  <c r="I13" i="9"/>
  <c r="I14" i="9"/>
  <c r="I15" i="9"/>
  <c r="I16" i="9"/>
  <c r="I17" i="9"/>
  <c r="F15" i="9"/>
  <c r="F16" i="9"/>
  <c r="F17" i="9"/>
  <c r="G12" i="9"/>
  <c r="G15" i="9"/>
  <c r="F10" i="9"/>
  <c r="F11" i="9"/>
  <c r="F12" i="9"/>
  <c r="F13" i="9"/>
  <c r="F14" i="9"/>
  <c r="E12" i="9"/>
  <c r="E15" i="9"/>
  <c r="D12" i="9"/>
  <c r="D15" i="9"/>
  <c r="C12" i="9"/>
  <c r="C15" i="9"/>
  <c r="U9" i="9"/>
  <c r="S9" i="9"/>
  <c r="P9" i="9"/>
  <c r="O9" i="9"/>
  <c r="N9" i="9"/>
  <c r="K9" i="9"/>
  <c r="I10" i="9"/>
  <c r="I11" i="9"/>
  <c r="I9" i="9"/>
  <c r="G9" i="9"/>
  <c r="F9" i="9"/>
  <c r="E9" i="9"/>
  <c r="C9" i="9"/>
  <c r="B15" i="9"/>
  <c r="B12" i="9"/>
  <c r="B9" i="9"/>
  <c r="P20" i="4"/>
  <c r="P19" i="4"/>
  <c r="P18" i="4"/>
  <c r="P17" i="4"/>
  <c r="P16" i="4"/>
  <c r="P15" i="4"/>
  <c r="Q15" i="4"/>
  <c r="Q18" i="4"/>
  <c r="F5" i="9"/>
  <c r="E6" i="9"/>
  <c r="A6" i="9"/>
  <c r="R5" i="9"/>
  <c r="E5" i="9"/>
  <c r="C5" i="9"/>
  <c r="A5" i="9"/>
  <c r="J15" i="8"/>
  <c r="J16" i="8"/>
  <c r="J17" i="8"/>
  <c r="J18" i="8"/>
  <c r="J19" i="8"/>
  <c r="J20" i="8"/>
  <c r="H15" i="8"/>
  <c r="H18" i="8"/>
  <c r="G15" i="8"/>
  <c r="G18" i="8"/>
  <c r="F15" i="8"/>
  <c r="F18" i="8"/>
  <c r="E15" i="8"/>
  <c r="E18" i="8"/>
  <c r="D15" i="8"/>
  <c r="D16" i="8"/>
  <c r="D17" i="8"/>
  <c r="D18" i="8"/>
  <c r="D19" i="8"/>
  <c r="D20" i="8"/>
  <c r="C17" i="8"/>
  <c r="C18" i="8"/>
  <c r="C19" i="8"/>
  <c r="C20" i="8"/>
  <c r="C15" i="8"/>
  <c r="C16" i="8"/>
  <c r="B15" i="8"/>
  <c r="B18" i="8"/>
  <c r="M12" i="4"/>
  <c r="N12" i="4"/>
  <c r="U12" i="4"/>
  <c r="V12" i="4"/>
  <c r="M15" i="4"/>
  <c r="M18" i="4"/>
  <c r="N18" i="4"/>
  <c r="U18" i="4"/>
  <c r="V18" i="4"/>
  <c r="M9" i="4"/>
  <c r="C10" i="8"/>
  <c r="C11" i="8"/>
  <c r="C12" i="8"/>
  <c r="C13" i="8"/>
  <c r="C14" i="8"/>
  <c r="C9" i="8"/>
  <c r="B12" i="8"/>
  <c r="B9" i="8"/>
  <c r="E12" i="8"/>
  <c r="D10" i="8"/>
  <c r="D11" i="8"/>
  <c r="D12" i="8"/>
  <c r="D13" i="8"/>
  <c r="D14" i="8"/>
  <c r="D9" i="8"/>
  <c r="E9" i="8"/>
  <c r="Q5" i="8"/>
  <c r="H6" i="4"/>
  <c r="J6" i="8"/>
  <c r="P5" i="8"/>
  <c r="J5" i="8"/>
  <c r="G5" i="8"/>
  <c r="F5" i="8"/>
  <c r="AC1048451" i="4"/>
  <c r="AC1048450" i="4"/>
  <c r="AC1048449" i="4"/>
  <c r="AC1048448" i="4"/>
  <c r="AC1048447" i="4"/>
  <c r="AC1048446" i="4"/>
  <c r="AC1048445" i="4"/>
  <c r="AC1048444" i="4"/>
  <c r="AG1048442" i="4"/>
  <c r="AG1048441" i="4"/>
  <c r="AG1048440" i="4"/>
  <c r="AG1048439" i="4"/>
  <c r="AG1048438" i="4"/>
  <c r="AG1048437" i="4"/>
  <c r="AG1048436" i="4"/>
  <c r="AG1048435" i="4"/>
  <c r="AG1048434" i="4"/>
  <c r="AG1048433" i="4"/>
  <c r="AF1048445" i="4"/>
  <c r="AF1048444" i="4"/>
  <c r="AF1048443" i="4"/>
  <c r="AF1048442" i="4"/>
  <c r="AF1048441" i="4"/>
  <c r="AF1048440" i="4"/>
  <c r="AF1048439" i="4"/>
  <c r="AF1048438" i="4"/>
  <c r="AF1048437" i="4"/>
  <c r="AF1048436" i="4"/>
  <c r="AE1048453" i="4"/>
  <c r="AE1048452" i="4"/>
  <c r="AE1048451" i="4"/>
  <c r="AE1048450" i="4"/>
  <c r="AE1048449" i="4"/>
  <c r="AE1048448" i="4"/>
  <c r="AE1048447" i="4"/>
  <c r="AE1048446" i="4"/>
  <c r="AE1048445" i="4"/>
  <c r="AE1048444" i="4"/>
  <c r="AD1048442" i="4"/>
  <c r="AD1048441" i="4"/>
  <c r="AD1048440" i="4"/>
  <c r="AD1048439" i="4"/>
  <c r="AD1048438" i="4"/>
  <c r="AD1048437" i="4"/>
  <c r="AD1048436" i="4"/>
  <c r="AD1048435" i="4"/>
  <c r="AD1048434" i="4"/>
  <c r="AD1048433" i="4"/>
  <c r="AC1048443" i="4"/>
  <c r="AC1048442" i="4"/>
  <c r="AC1048441" i="4"/>
  <c r="AC1048440" i="4"/>
  <c r="AC1048439" i="4"/>
  <c r="AC1048438" i="4"/>
  <c r="AC1048437" i="4"/>
  <c r="AC1048436" i="4"/>
  <c r="AC1048435" i="4"/>
  <c r="AC1048434" i="4"/>
  <c r="AB1048442" i="4"/>
  <c r="AB1048441" i="4"/>
  <c r="AB1048440" i="4"/>
  <c r="AB1048439" i="4"/>
  <c r="AB1048438" i="4"/>
  <c r="AB1048437" i="4"/>
  <c r="AB1048436" i="4"/>
  <c r="AB1048435" i="4"/>
  <c r="AB1048434" i="4"/>
  <c r="AB1048433" i="4"/>
  <c r="Z1048441" i="4"/>
  <c r="Z1048446" i="4"/>
  <c r="Z1048440" i="4"/>
  <c r="Z1048447" i="4"/>
  <c r="Z1048438" i="4"/>
  <c r="Z1048442" i="4"/>
  <c r="Z1048444" i="4"/>
  <c r="Z1048443" i="4"/>
  <c r="Z1048445" i="4"/>
  <c r="Z1048439" i="4"/>
  <c r="Y1048440" i="4"/>
  <c r="Y1048439" i="4"/>
  <c r="Y1048438" i="4"/>
  <c r="Z1048437" i="4"/>
  <c r="AE1048443" i="4"/>
  <c r="Y1048448" i="4"/>
  <c r="Z1048436" i="4"/>
  <c r="Y1048447" i="4"/>
  <c r="AE1048442" i="4"/>
  <c r="Z1048435" i="4"/>
  <c r="AE1048441" i="4"/>
  <c r="Y1048446" i="4"/>
  <c r="AE1048440" i="4"/>
  <c r="Y1048445" i="4"/>
  <c r="AE1048439" i="4"/>
  <c r="AF1048435" i="4"/>
  <c r="AE1048438" i="4"/>
  <c r="Y1048444" i="4"/>
  <c r="Y1048443" i="4"/>
  <c r="AD1048432" i="4"/>
  <c r="AE1048437" i="4"/>
  <c r="Y1048436" i="4"/>
  <c r="AE1048436" i="4"/>
  <c r="AF1048434" i="4"/>
  <c r="Z1048434" i="4"/>
  <c r="AB1048432" i="4"/>
  <c r="AC1048433" i="4"/>
  <c r="Z1048433" i="4"/>
  <c r="AG1048432" i="4"/>
  <c r="AF1048433" i="4"/>
  <c r="Z1048432" i="4"/>
  <c r="Y1048435" i="4"/>
  <c r="Y1048442" i="4"/>
  <c r="AF1048432" i="4"/>
  <c r="AE1048435" i="4"/>
  <c r="AC1048432" i="4"/>
  <c r="Y1048434" i="4"/>
  <c r="AE1048434" i="4"/>
  <c r="AE1048433" i="4"/>
  <c r="AE1048432" i="4"/>
  <c r="Y1048433" i="4"/>
  <c r="Y1048432" i="4"/>
  <c r="Z1048424" i="4"/>
  <c r="Z1048426" i="4"/>
  <c r="Y1048424" i="4"/>
  <c r="J10" i="8"/>
  <c r="J11" i="8"/>
  <c r="J12" i="8"/>
  <c r="J13" i="8"/>
  <c r="J14" i="8"/>
  <c r="H12" i="8"/>
  <c r="G12" i="8"/>
  <c r="F12" i="8"/>
  <c r="H9" i="8"/>
  <c r="G9" i="8"/>
  <c r="A6" i="8"/>
  <c r="A5" i="8"/>
  <c r="J9" i="8"/>
  <c r="I18" i="8"/>
  <c r="K18" i="8"/>
  <c r="H15" i="9"/>
  <c r="I12" i="8"/>
  <c r="K12" i="8"/>
  <c r="H12" i="9"/>
  <c r="N15" i="4"/>
  <c r="U15" i="4"/>
  <c r="V15" i="4"/>
  <c r="N9" i="4"/>
  <c r="I15" i="8"/>
  <c r="K15" i="8"/>
  <c r="H9" i="9" l="1"/>
  <c r="I9" i="8"/>
  <c r="K9" i="8" s="1"/>
</calcChain>
</file>

<file path=xl/sharedStrings.xml><?xml version="1.0" encoding="utf-8"?>
<sst xmlns="http://schemas.openxmlformats.org/spreadsheetml/2006/main" count="727" uniqueCount="479">
  <si>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</si>
  <si>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</si>
  <si>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</si>
  <si>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</si>
  <si>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</si>
  <si>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</si>
  <si>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</si>
  <si>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</si>
  <si>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</si>
  <si>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</si>
  <si>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</si>
  <si>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</si>
  <si>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</si>
  <si>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ACCIÓN DURANTE (Contingencia)</t>
  </si>
  <si>
    <t>ACCIÓN DESPUÉS (Recuperación)</t>
  </si>
  <si>
    <t>Periodicidad del control</t>
  </si>
  <si>
    <t>Tipo de control</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</si>
  <si>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</si>
  <si>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</si>
  <si>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</si>
  <si>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</si>
  <si>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</si>
  <si>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</si>
  <si>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</si>
  <si>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</si>
  <si>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</si>
  <si>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</si>
  <si>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</si>
  <si>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</si>
  <si>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</si>
  <si>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</si>
  <si>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</si>
  <si>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</si>
  <si>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</si>
  <si>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</si>
  <si>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</si>
  <si>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</si>
  <si>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</si>
  <si>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</si>
  <si>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</si>
  <si>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</si>
  <si>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</si>
  <si>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</si>
  <si>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</si>
  <si>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</si>
  <si>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</si>
  <si>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</si>
  <si>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</si>
  <si>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</si>
  <si>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</si>
  <si>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</si>
  <si>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FECHA ACTUALIZACIÓN</t>
  </si>
  <si>
    <t>No</t>
  </si>
  <si>
    <t>No.</t>
  </si>
  <si>
    <t>CAUSA</t>
  </si>
  <si>
    <t>Seguimiento al Mapa de riesgos</t>
  </si>
  <si>
    <t xml:space="preserve">Página </t>
  </si>
  <si>
    <t>Código</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</si>
  <si>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</si>
  <si>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</si>
  <si>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</si>
  <si>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</si>
  <si>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</si>
  <si>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</si>
  <si>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</si>
  <si>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</si>
  <si>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</si>
  <si>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</si>
  <si>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</si>
  <si>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</si>
  <si>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</si>
  <si>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</si>
  <si>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</si>
  <si>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</si>
  <si>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</si>
  <si>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</si>
  <si>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</si>
  <si>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</si>
  <si>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</si>
  <si>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</si>
  <si>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</si>
  <si>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</si>
  <si>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</si>
  <si>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</si>
  <si>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</si>
  <si>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</si>
  <si>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</si>
  <si>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</si>
  <si>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</si>
  <si>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</si>
  <si>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</si>
  <si>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</si>
  <si>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</si>
  <si>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</si>
  <si>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</si>
  <si>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</si>
  <si>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</si>
  <si>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</si>
  <si>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</si>
  <si>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</si>
  <si>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</si>
  <si>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</si>
  <si>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</si>
  <si>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</si>
  <si>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</si>
  <si>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</si>
  <si>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</si>
  <si>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</si>
  <si>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</si>
  <si>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</si>
  <si>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</si>
  <si>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</si>
  <si>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</si>
  <si>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</si>
  <si>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</si>
  <si>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</si>
  <si>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</si>
  <si>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</si>
  <si>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</si>
  <si>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</si>
  <si>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</si>
  <si>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</si>
  <si>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</si>
  <si>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</si>
  <si>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</si>
  <si>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</si>
  <si>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</si>
  <si>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</si>
  <si>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</si>
  <si>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</si>
  <si>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</si>
  <si>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</si>
  <si>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</si>
  <si>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</si>
  <si>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</si>
  <si>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</si>
  <si>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</si>
  <si>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</si>
  <si>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</si>
  <si>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</si>
  <si>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</si>
  <si>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</si>
  <si>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</si>
  <si>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</si>
  <si>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</si>
  <si>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</si>
  <si>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</si>
  <si>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</si>
  <si>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</si>
  <si>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</si>
  <si>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</si>
  <si>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</si>
  <si>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</si>
  <si>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</si>
  <si>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</si>
  <si>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</si>
  <si>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</si>
  <si>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</si>
  <si>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</si>
  <si>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</si>
  <si>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</si>
  <si>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</si>
  <si>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</si>
  <si>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</si>
  <si>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</si>
  <si>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</si>
  <si>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</si>
  <si>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</si>
  <si>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</si>
  <si>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</si>
  <si>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</si>
  <si>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</si>
  <si>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</si>
  <si>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</si>
  <si>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</si>
  <si>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</si>
  <si>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</si>
  <si>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</si>
  <si>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</si>
  <si>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</si>
  <si>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</si>
  <si>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</si>
  <si>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</si>
  <si>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</si>
  <si>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</si>
  <si>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</si>
  <si>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</si>
  <si>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</si>
  <si>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</si>
  <si>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</si>
  <si>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</si>
  <si>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</si>
  <si>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</si>
  <si>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</si>
  <si>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</si>
  <si>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</si>
  <si>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</si>
  <si>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</si>
  <si>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</si>
  <si>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</si>
  <si>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</si>
  <si>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</si>
  <si>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</si>
  <si>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</si>
  <si>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</si>
  <si>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</si>
  <si>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</si>
  <si>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</si>
  <si>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</si>
  <si>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</si>
  <si>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</si>
  <si>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</si>
  <si>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</si>
  <si>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</si>
  <si>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</si>
  <si>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</si>
  <si>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</si>
  <si>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</si>
  <si>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</si>
  <si>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</si>
  <si>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</si>
  <si>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</si>
  <si>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</si>
  <si>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</si>
  <si>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</si>
  <si>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</si>
  <si>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</si>
  <si>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</si>
  <si>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</si>
  <si>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</si>
  <si>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</si>
  <si>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</si>
  <si>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</si>
  <si>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</si>
  <si>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</si>
  <si>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</si>
  <si>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</si>
  <si>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</si>
  <si>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</si>
  <si>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</si>
  <si>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</si>
  <si>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</si>
  <si>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</si>
  <si>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</si>
  <si>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</si>
  <si>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</si>
  <si>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</si>
  <si>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</si>
  <si>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</si>
  <si>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</si>
  <si>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</si>
  <si>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</si>
  <si>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</si>
  <si>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</si>
  <si>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</si>
  <si>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</si>
  <si>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</si>
  <si>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</si>
  <si>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</si>
  <si>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</si>
  <si>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</si>
  <si>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</si>
  <si>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</si>
  <si>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</si>
  <si>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</si>
  <si>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</si>
  <si>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</si>
  <si>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</si>
  <si>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</si>
  <si>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</si>
  <si>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</si>
  <si>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</si>
  <si>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</si>
  <si>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</si>
  <si>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OBJETIVO (PROCESO) / ALCANCE OBJETIVO PDI</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</si>
  <si>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</si>
  <si>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</si>
  <si>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</si>
  <si>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</si>
  <si>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</si>
  <si>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</si>
  <si>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</si>
  <si>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</si>
  <si>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</si>
  <si>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</si>
  <si>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</si>
  <si>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</si>
  <si>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</si>
  <si>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</si>
  <si>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</si>
  <si>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</si>
  <si>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</si>
  <si>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</si>
  <si>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</si>
  <si>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</si>
  <si>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</si>
  <si>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</si>
  <si>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</si>
  <si>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</si>
  <si>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</si>
  <si>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</si>
  <si>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</si>
  <si>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</si>
  <si>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</si>
  <si>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</si>
  <si>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</si>
  <si>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</si>
  <si>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</si>
  <si>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</si>
  <si>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</si>
  <si>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</si>
  <si>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</si>
  <si>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</si>
  <si>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</si>
  <si>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</si>
  <si>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</si>
  <si>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</si>
  <si>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</si>
  <si>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</si>
  <si>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</si>
  <si>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</si>
  <si>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</si>
  <si>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</si>
  <si>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</si>
  <si>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</si>
  <si>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</si>
  <si>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</si>
  <si>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</si>
  <si>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</si>
  <si>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</si>
  <si>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</si>
  <si>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</si>
  <si>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</si>
  <si>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</si>
  <si>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</si>
  <si>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</si>
  <si>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</si>
  <si>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</si>
  <si>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</si>
  <si>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</si>
  <si>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</si>
  <si>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</si>
  <si>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</si>
  <si>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</si>
  <si>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</si>
  <si>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</si>
  <si>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</si>
  <si>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</si>
  <si>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</si>
  <si>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</si>
  <si>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</si>
  <si>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</si>
  <si>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</si>
  <si>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</si>
  <si>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</si>
  <si>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</si>
  <si>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</si>
  <si>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</si>
  <si>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</si>
  <si>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</si>
  <si>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</si>
  <si>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</si>
  <si>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</si>
  <si>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</si>
  <si>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</si>
  <si>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</si>
  <si>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</si>
  <si>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</si>
  <si>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</si>
  <si>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</si>
  <si>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</si>
  <si>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</si>
  <si>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</si>
  <si>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</si>
  <si>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</si>
  <si>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</si>
  <si>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</si>
  <si>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</si>
  <si>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</si>
  <si>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</si>
  <si>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</si>
  <si>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</si>
  <si>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</si>
  <si>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</si>
  <si>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</si>
  <si>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</si>
  <si>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</si>
  <si>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</si>
  <si>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</si>
  <si>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</si>
  <si>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</si>
  <si>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</si>
  <si>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</si>
  <si>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</si>
  <si>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</si>
  <si>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</si>
  <si>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</si>
  <si>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</si>
  <si>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</si>
  <si>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</si>
  <si>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</si>
  <si>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</si>
  <si>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</si>
  <si>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</si>
  <si>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</si>
  <si>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</si>
  <si>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</si>
  <si>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</si>
  <si>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</si>
  <si>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</si>
  <si>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</si>
  <si>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AREA INVOLUCRADOS EN EL MANEJO</t>
  </si>
  <si>
    <t>MAPA DE RIESGOS PROCESO / OBJETIVO INSTITUCIONAL</t>
  </si>
  <si>
    <t>PLAN DE MITIGACIÓN PARA EL MAPA DE RIESGOS  PROCESO / OBJETIVO INSTITUCIONAL</t>
  </si>
  <si>
    <t>REVISADO POR</t>
  </si>
  <si>
    <t>SGC-FOR-011-04</t>
  </si>
  <si>
    <t>2017-12-15</t>
  </si>
  <si>
    <t>SGC-FOR-011-05</t>
  </si>
  <si>
    <t>FORMULA</t>
  </si>
  <si>
    <t>META</t>
  </si>
  <si>
    <t>FACTPR</t>
  </si>
  <si>
    <t>Documentados Aplicados y Efectivos</t>
  </si>
  <si>
    <t>Aplicados efectivos y No Documentados</t>
  </si>
  <si>
    <t>SGC-FOR-011-06</t>
  </si>
  <si>
    <t>SEGUIMIENTO AL MAPA DE RIESGOS  PROCESO / OBJETIVO INSTITUCIONAL</t>
  </si>
  <si>
    <t>APROBADO</t>
  </si>
  <si>
    <t>FECHA DE SEGUIMIENTO</t>
  </si>
  <si>
    <t>PLAN DE MITIGACIÓN</t>
  </si>
  <si>
    <t>INDICADOR DEL RIESGO</t>
  </si>
  <si>
    <t>CONTROLES</t>
  </si>
  <si>
    <t>SITUACIÓN DEL RIESGO LUEGO DE SEGUIMIENTO</t>
  </si>
  <si>
    <t>Nombre</t>
  </si>
  <si>
    <t>Medición</t>
  </si>
  <si>
    <t>Análisis</t>
  </si>
  <si>
    <t>Control</t>
  </si>
  <si>
    <t>Periodicidad</t>
  </si>
  <si>
    <t>Dificultades en la aplicación del control</t>
  </si>
  <si>
    <t>Tipo</t>
  </si>
  <si>
    <t>Acción</t>
  </si>
  <si>
    <t>Áreas involucradas</t>
  </si>
  <si>
    <t>Análisis de cumplimiento</t>
  </si>
  <si>
    <t>Eficacia de la acción</t>
  </si>
  <si>
    <t>Soporte de cumplimiento</t>
  </si>
  <si>
    <t>CUMPLIMIENTOS</t>
  </si>
  <si>
    <t>CUMPLIMIENTO_TOTAL</t>
  </si>
  <si>
    <t>CUMPLIMIENTO_PARCIAL</t>
  </si>
  <si>
    <t>NO_CUMPLIDA</t>
  </si>
  <si>
    <t>Eficaz</t>
  </si>
  <si>
    <t>No requiere evaluación</t>
  </si>
  <si>
    <t>No eficaz</t>
  </si>
  <si>
    <t>Falta de actualización, soporte y mantenimiento.</t>
  </si>
  <si>
    <t>Sistemas de información deficientes, ausencia de talento humano y desinteres de egresados y empresarios.</t>
  </si>
  <si>
    <t>El seguimiento a egresados se realiza a través de encuestas en línea las cuales deben ser ágiles y no presentar bloqueos o caídas que impidan el buen funcionamiento de las mismas; así mismo se deben generar estrategias para motivar su diligenciamiento y mantener el interés tanto de los egresados como de los empleadores, para lo cual se requiere garantizar un talento humano perfilado que lidere y ejecute las actividades del proceso Egresados.</t>
  </si>
  <si>
    <t>Debilidad en las relaciones de la Universidad con sus egresados.</t>
  </si>
  <si>
    <t>Disminución de presupuesto para la contratación del talento humano</t>
  </si>
  <si>
    <t>Falta de motivación por parte de egresados y empleadores por participar en actividades lideradas por la Universidad</t>
  </si>
  <si>
    <t>Plan de Trabajo Política Institucional del Egresado-Comité de Seguimiento y Vinculación del Egresado</t>
  </si>
  <si>
    <t>Semestral</t>
  </si>
  <si>
    <t>Direccion</t>
  </si>
  <si>
    <t>Egresados con seguimiento dentro del rango de interés/Total de Egresados dentro del rango de interés (primer-tercer y quinto año de egreso)</t>
  </si>
  <si>
    <t>Garantizar un Ingeniero de Soporte del Sistema de Información y la articulación con Gestión de Tecnologías Informáticas y Sistemas de
Información</t>
  </si>
  <si>
    <t>Garantizar el presupuesto para la contratación del talento humano</t>
  </si>
  <si>
    <t>Ejecutar actividades para mantener el contacto e interés de egresados y empleadores</t>
  </si>
  <si>
    <t>No requiere</t>
  </si>
  <si>
    <t>NA</t>
  </si>
  <si>
    <t>Comité de Seguimiento y Vinculación del Egresado</t>
  </si>
  <si>
    <t>Preventivo</t>
  </si>
  <si>
    <t>No existen</t>
  </si>
  <si>
    <t>SI</t>
  </si>
  <si>
    <t xml:space="preserve">Se cuenta con el Sistemas de Información al día y con el ingeniero de soporte del sistema.
Desde el proceso de Egresados se cuenta con Talento Humano para el trabajo articulado con los involucrados en los procesos como: egresados, empleadores, directores y decanos. 
Se tienen estrategias para promocionar el seguimiento a egresados, aumentando el interés por actualizar datos y diligenciar la encuesta.
</t>
  </si>
  <si>
    <t>No se ha presentado dificulatades en este control</t>
  </si>
  <si>
    <t>Por agenda del señor rector el comité de seguimiento se realizará en el mes de octubre</t>
  </si>
  <si>
    <t xml:space="preserve">Se cuenta con un ingeniero de sistemas que brinda el soporte y talento en lo relacionado con el sistema de información. </t>
  </si>
  <si>
    <t>Se cuenta desde el mes de febrero presupuesto del  proceso de Egresados.</t>
  </si>
  <si>
    <t>Cada vez se debe empezar a recrear estrategias diferentes para los diferentes egresados, en pro de garantizar el aporte de todos en los procesos de Autoevaluación.</t>
  </si>
  <si>
    <t>OPS del ingeneiro de Sistemas
Plan de acción 2019</t>
  </si>
  <si>
    <t xml:space="preserve">Talento humano del proceso Gestión de Egresados. </t>
  </si>
  <si>
    <t>RIESGO CONTROLADO</t>
  </si>
  <si>
    <t>24709/2019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</si>
</sst>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48"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sz val="7"/>
      <color rgb="FFFF0000"/>
      <name val="Calibri"/>
      <family val="2"/>
      <scheme val="minor"/>
    </font>
    <font>
      <sz val="10"/>
      <name val="Arial"/>
    </font>
    <font>
      <sz val="16"/>
      <name val="Arial"/>
      <family val="2"/>
    </font>
    <font>
      <b/>
      <sz val="9"/>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BF3F3"/>
        <bgColor indexed="64"/>
      </patternFill>
    </fill>
    <fill>
      <patternFill patternType="solid">
        <fgColor rgb="FFF3FFF4"/>
        <bgColor indexed="64"/>
      </patternFill>
    </fill>
    <fill>
      <patternFill patternType="solid">
        <fgColor rgb="FFFFFFCC"/>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9" fontId="45" fillId="0" borderId="0" applyFont="0" applyFill="0" applyBorder="0" applyAlignment="0" applyProtection="0"/>
  </cellStyleXfs>
  <cellXfs count="522">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2" fillId="2" borderId="17"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5" fillId="0" borderId="0" xfId="0" applyFont="1"/>
    <xf numFmtId="0" fontId="15" fillId="9" borderId="2"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12" fillId="2" borderId="11" xfId="0" applyFont="1" applyFill="1" applyBorder="1" applyAlignment="1" applyProtection="1">
      <alignment vertical="center" wrapText="1"/>
      <protection locked="0"/>
    </xf>
    <xf numFmtId="0" fontId="12" fillId="2" borderId="2" xfId="0" applyFont="1" applyFill="1" applyBorder="1" applyAlignment="1" applyProtection="1">
      <alignment horizontal="center" vertical="center" wrapText="1"/>
      <protection locked="0"/>
    </xf>
    <xf numFmtId="0" fontId="12" fillId="2" borderId="14" xfId="0" applyFont="1" applyFill="1" applyBorder="1" applyAlignment="1" applyProtection="1">
      <alignment vertical="center" wrapText="1"/>
      <protection locked="0"/>
    </xf>
    <xf numFmtId="0" fontId="12" fillId="2" borderId="1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right" vertical="top" wrapText="1"/>
    </xf>
    <xf numFmtId="0" fontId="14" fillId="2" borderId="0" xfId="0" applyFont="1" applyFill="1" applyBorder="1" applyAlignment="1" applyProtection="1">
      <alignment vertical="center" wrapText="1"/>
    </xf>
    <xf numFmtId="0" fontId="13" fillId="2" borderId="17" xfId="0" applyFont="1" applyFill="1" applyBorder="1" applyAlignment="1" applyProtection="1">
      <alignment vertical="center"/>
    </xf>
    <xf numFmtId="0" fontId="13" fillId="2" borderId="0" xfId="0" applyFont="1" applyFill="1" applyBorder="1" applyAlignment="1" applyProtection="1">
      <alignment vertical="center"/>
    </xf>
    <xf numFmtId="0" fontId="14" fillId="2" borderId="13"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6" fillId="0" borderId="26"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9" xfId="0" applyFont="1" applyBorder="1"/>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6" fillId="0" borderId="0" xfId="0" applyFont="1" applyAlignment="1">
      <alignment horizontal="center"/>
    </xf>
    <xf numFmtId="0" fontId="16"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9" fillId="0" borderId="0" xfId="0" applyFont="1" applyBorder="1" applyAlignment="1">
      <alignment horizontal="center" vertical="center" wrapText="1"/>
    </xf>
    <xf numFmtId="0" fontId="19" fillId="0" borderId="25" xfId="0" applyFont="1" applyBorder="1" applyAlignment="1">
      <alignment horizontal="center" vertical="top" wrapText="1"/>
    </xf>
    <xf numFmtId="0" fontId="12" fillId="2" borderId="11" xfId="0" applyFont="1" applyFill="1" applyBorder="1" applyAlignment="1" applyProtection="1">
      <alignment vertical="center" wrapText="1"/>
      <protection hidden="1"/>
    </xf>
    <xf numFmtId="0" fontId="12" fillId="2" borderId="14" xfId="0" applyFont="1" applyFill="1" applyBorder="1" applyAlignment="1" applyProtection="1">
      <alignment vertical="center" wrapText="1"/>
      <protection hidden="1"/>
    </xf>
    <xf numFmtId="0" fontId="0" fillId="10" borderId="0" xfId="0" applyFill="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19" fillId="0" borderId="0" xfId="0" applyFont="1" applyBorder="1" applyAlignment="1">
      <alignment horizontal="center" vertical="center" wrapText="1"/>
    </xf>
    <xf numFmtId="0" fontId="24"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9" fillId="0" borderId="0" xfId="0" applyFont="1" applyBorder="1" applyAlignment="1">
      <alignment horizontal="left" vertical="top" wrapText="1"/>
    </xf>
    <xf numFmtId="0" fontId="12"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20" fillId="9" borderId="2" xfId="0" applyFont="1" applyFill="1" applyBorder="1" applyAlignment="1" applyProtection="1">
      <alignment horizontal="center" vertical="center" wrapText="1"/>
    </xf>
    <xf numFmtId="0" fontId="20" fillId="9" borderId="31" xfId="0" applyFont="1" applyFill="1" applyBorder="1" applyAlignment="1" applyProtection="1">
      <alignment horizontal="center" vertical="center" wrapText="1"/>
    </xf>
    <xf numFmtId="0" fontId="20" fillId="9" borderId="43" xfId="0" applyFont="1" applyFill="1" applyBorder="1" applyAlignment="1" applyProtection="1">
      <alignment horizontal="center" vertical="center" wrapText="1"/>
    </xf>
    <xf numFmtId="0" fontId="37" fillId="2" borderId="0" xfId="0" applyFont="1" applyFill="1" applyAlignment="1">
      <alignment horizontal="center" vertical="center" wrapText="1"/>
    </xf>
    <xf numFmtId="0" fontId="21" fillId="2" borderId="11"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36" fillId="2" borderId="0" xfId="0" applyFont="1" applyFill="1" applyAlignment="1">
      <alignment horizontal="center" vertical="center" wrapText="1"/>
    </xf>
    <xf numFmtId="0" fontId="20" fillId="2" borderId="38" xfId="0" applyFont="1" applyFill="1" applyBorder="1" applyAlignment="1" applyProtection="1">
      <alignment horizontal="left" vertical="center" wrapText="1"/>
      <protection locked="0"/>
    </xf>
    <xf numFmtId="0" fontId="4" fillId="0" borderId="0" xfId="0" applyFont="1" applyFill="1" applyAlignment="1">
      <alignment horizontal="center" vertical="center" wrapText="1"/>
    </xf>
    <xf numFmtId="0" fontId="38" fillId="0" borderId="0" xfId="0" applyFont="1" applyAlignment="1">
      <alignment vertical="center"/>
    </xf>
    <xf numFmtId="0" fontId="5" fillId="2" borderId="0" xfId="0" applyFont="1" applyFill="1" applyAlignment="1">
      <alignment horizontal="center" vertical="center"/>
    </xf>
    <xf numFmtId="0" fontId="32" fillId="0" borderId="2"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xf>
    <xf numFmtId="164" fontId="14" fillId="3" borderId="1" xfId="0" applyNumberFormat="1" applyFont="1" applyFill="1" applyBorder="1" applyAlignment="1" applyProtection="1">
      <alignment horizontal="center" vertical="center" wrapText="1"/>
      <protection locked="0"/>
    </xf>
    <xf numFmtId="0" fontId="12" fillId="0" borderId="0" xfId="0" applyFont="1" applyFill="1" applyBorder="1" applyAlignment="1">
      <alignment vertical="top" wrapText="1"/>
    </xf>
    <xf numFmtId="0" fontId="36"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43" fillId="13" borderId="2"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9" fillId="0" borderId="0" xfId="0" applyFont="1" applyFill="1" applyBorder="1" applyAlignment="1">
      <alignment vertical="center" textRotation="90"/>
    </xf>
    <xf numFmtId="0" fontId="16" fillId="0" borderId="0" xfId="0" applyFont="1" applyFill="1" applyBorder="1" applyAlignment="1">
      <alignment vertical="center"/>
    </xf>
    <xf numFmtId="0" fontId="21" fillId="0" borderId="0" xfId="0" applyFont="1" applyFill="1" applyBorder="1" applyAlignment="1">
      <alignment vertical="center" wrapText="1"/>
    </xf>
    <xf numFmtId="0" fontId="4" fillId="10" borderId="2"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30" fillId="8"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vertical="center" wrapText="1"/>
    </xf>
    <xf numFmtId="0" fontId="30" fillId="5" borderId="51" xfId="0" applyFont="1" applyFill="1" applyBorder="1" applyAlignment="1">
      <alignment horizontal="center" vertical="center" wrapText="1"/>
    </xf>
    <xf numFmtId="0" fontId="28" fillId="10" borderId="51"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25" fillId="9" borderId="44" xfId="0" applyFont="1" applyFill="1" applyBorder="1" applyAlignment="1" applyProtection="1">
      <alignment horizontal="center" vertical="center"/>
      <protection locked="0"/>
    </xf>
    <xf numFmtId="0" fontId="35" fillId="16" borderId="2" xfId="0" applyFont="1" applyFill="1" applyBorder="1" applyAlignment="1" applyProtection="1">
      <alignment horizontal="center" vertical="center"/>
      <protection locked="0"/>
    </xf>
    <xf numFmtId="0" fontId="15" fillId="9" borderId="44" xfId="0" applyFont="1" applyFill="1" applyBorder="1" applyAlignment="1" applyProtection="1">
      <alignment horizontal="center" vertical="center" wrapText="1"/>
    </xf>
    <xf numFmtId="0" fontId="14" fillId="2" borderId="2" xfId="0" applyFont="1" applyFill="1" applyBorder="1" applyAlignment="1" applyProtection="1">
      <alignment vertical="center" wrapText="1"/>
      <protection locked="0"/>
    </xf>
    <xf numFmtId="0" fontId="12" fillId="0" borderId="0" xfId="0" applyFont="1" applyBorder="1" applyAlignment="1">
      <alignment vertical="center" wrapText="1"/>
    </xf>
    <xf numFmtId="0" fontId="19" fillId="2" borderId="14"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40" fillId="16" borderId="2" xfId="0" applyFont="1" applyFill="1" applyBorder="1" applyAlignment="1" applyProtection="1">
      <alignment horizontal="center" vertical="center" wrapText="1"/>
    </xf>
    <xf numFmtId="0" fontId="15" fillId="9" borderId="2" xfId="0" applyNumberFormat="1" applyFont="1" applyFill="1" applyBorder="1" applyAlignment="1" applyProtection="1">
      <alignment vertical="center"/>
    </xf>
    <xf numFmtId="0" fontId="15" fillId="9" borderId="27" xfId="0" applyFont="1" applyFill="1" applyBorder="1" applyAlignment="1" applyProtection="1">
      <alignment horizontal="left" vertical="center" wrapText="1"/>
    </xf>
    <xf numFmtId="0" fontId="21" fillId="2" borderId="13"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0" fillId="0" borderId="2" xfId="0" applyFont="1" applyFill="1" applyBorder="1" applyAlignment="1" applyProtection="1">
      <alignment horizontal="right" vertical="center" wrapText="1"/>
    </xf>
    <xf numFmtId="0" fontId="21" fillId="0" borderId="2" xfId="0" applyFont="1" applyFill="1" applyBorder="1" applyAlignment="1" applyProtection="1">
      <alignment horizontal="center" vertical="center" wrapText="1"/>
    </xf>
    <xf numFmtId="14" fontId="21" fillId="0" borderId="2" xfId="0" quotePrefix="1" applyNumberFormat="1" applyFont="1" applyFill="1" applyBorder="1" applyAlignment="1" applyProtection="1">
      <alignment horizontal="center" vertical="center" wrapText="1"/>
    </xf>
    <xf numFmtId="0" fontId="20" fillId="0" borderId="11" xfId="0" applyFont="1" applyFill="1" applyBorder="1" applyAlignment="1" applyProtection="1">
      <alignment horizontal="right" vertical="center" wrapText="1"/>
    </xf>
    <xf numFmtId="0" fontId="21" fillId="0" borderId="11" xfId="0" applyFont="1" applyFill="1" applyBorder="1" applyAlignment="1" applyProtection="1">
      <alignment horizontal="center" vertical="center" wrapText="1"/>
    </xf>
    <xf numFmtId="0" fontId="20" fillId="0" borderId="19" xfId="0" applyFont="1" applyFill="1" applyBorder="1" applyAlignment="1" applyProtection="1">
      <alignment horizontal="right" vertical="top" wrapText="1"/>
    </xf>
    <xf numFmtId="0" fontId="2" fillId="2" borderId="21" xfId="0" applyFont="1" applyFill="1" applyBorder="1" applyAlignment="1">
      <alignment vertical="center" wrapText="1"/>
    </xf>
    <xf numFmtId="0" fontId="2" fillId="2" borderId="44" xfId="0" applyFont="1" applyFill="1" applyBorder="1" applyAlignment="1">
      <alignment vertical="center" wrapText="1"/>
    </xf>
    <xf numFmtId="0" fontId="3" fillId="2" borderId="0" xfId="0" applyFont="1" applyFill="1" applyBorder="1" applyAlignment="1">
      <alignment horizontal="center" vertical="center" wrapText="1"/>
    </xf>
    <xf numFmtId="0" fontId="22"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3" fillId="2" borderId="3"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4" fillId="2" borderId="6" xfId="0" applyFont="1" applyFill="1" applyBorder="1" applyAlignment="1" applyProtection="1">
      <alignment vertical="center" wrapText="1"/>
    </xf>
    <xf numFmtId="0" fontId="16" fillId="2" borderId="38" xfId="0" applyFont="1" applyFill="1" applyBorder="1" applyAlignment="1" applyProtection="1">
      <alignment vertical="center" wrapText="1"/>
    </xf>
    <xf numFmtId="0" fontId="16" fillId="2" borderId="40" xfId="0" applyFont="1" applyFill="1" applyBorder="1" applyAlignment="1" applyProtection="1">
      <alignment vertical="center" wrapText="1"/>
    </xf>
    <xf numFmtId="0" fontId="3" fillId="2" borderId="2" xfId="0" applyFont="1" applyFill="1" applyBorder="1" applyAlignment="1">
      <alignment horizontal="center" vertical="center" wrapText="1"/>
    </xf>
    <xf numFmtId="0" fontId="44" fillId="0" borderId="20" xfId="0" applyFont="1" applyFill="1" applyBorder="1" applyAlignment="1" applyProtection="1">
      <alignment horizontal="center" vertical="top" wrapText="1"/>
    </xf>
    <xf numFmtId="0" fontId="44" fillId="0" borderId="13" xfId="0" applyFont="1" applyFill="1" applyBorder="1" applyAlignment="1" applyProtection="1">
      <alignment horizontal="center" vertical="top" wrapText="1"/>
    </xf>
    <xf numFmtId="14" fontId="44" fillId="0" borderId="13" xfId="0" quotePrefix="1" applyNumberFormat="1" applyFont="1" applyFill="1" applyBorder="1" applyAlignment="1" applyProtection="1">
      <alignment horizontal="center" vertical="top" wrapText="1"/>
    </xf>
    <xf numFmtId="14" fontId="21" fillId="2" borderId="2" xfId="0"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top" wrapText="1"/>
    </xf>
    <xf numFmtId="0" fontId="14" fillId="2" borderId="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top" wrapText="1"/>
    </xf>
    <xf numFmtId="14" fontId="21" fillId="0" borderId="13" xfId="0" quotePrefix="1" applyNumberFormat="1" applyFont="1" applyFill="1" applyBorder="1" applyAlignment="1" applyProtection="1">
      <alignment horizontal="center" vertical="top"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0" fillId="0" borderId="14" xfId="0" applyFont="1" applyFill="1" applyBorder="1" applyAlignment="1" applyProtection="1">
      <alignment horizontal="right" vertical="top" wrapText="1"/>
    </xf>
    <xf numFmtId="0" fontId="21" fillId="0" borderId="37" xfId="0" applyFont="1" applyFill="1" applyBorder="1" applyAlignment="1" applyProtection="1">
      <alignment horizontal="center" vertical="top" wrapText="1"/>
    </xf>
    <xf numFmtId="0" fontId="34" fillId="2" borderId="1" xfId="0" applyFont="1" applyFill="1" applyBorder="1" applyAlignment="1" applyProtection="1">
      <alignment vertical="center"/>
    </xf>
    <xf numFmtId="0" fontId="34" fillId="9" borderId="1" xfId="0" applyFont="1" applyFill="1" applyBorder="1" applyAlignment="1" applyProtection="1">
      <alignment vertical="center"/>
    </xf>
    <xf numFmtId="0" fontId="34" fillId="9" borderId="1"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14" fillId="2" borderId="2" xfId="0" applyFont="1" applyFill="1" applyBorder="1" applyAlignment="1" applyProtection="1">
      <alignment horizontal="center" vertical="top" wrapText="1"/>
    </xf>
    <xf numFmtId="0" fontId="14" fillId="0" borderId="2" xfId="0" applyFont="1" applyFill="1" applyBorder="1" applyAlignment="1" applyProtection="1">
      <alignment horizontal="center" vertical="center" wrapText="1"/>
    </xf>
    <xf numFmtId="0" fontId="12" fillId="17" borderId="21"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xf>
    <xf numFmtId="0" fontId="12" fillId="10" borderId="2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4" fontId="20" fillId="15" borderId="52" xfId="0" applyNumberFormat="1"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vertical="center" wrapText="1"/>
      <protection locked="0"/>
    </xf>
    <xf numFmtId="0" fontId="16" fillId="2" borderId="14" xfId="0" applyFont="1" applyFill="1" applyBorder="1" applyAlignment="1" applyProtection="1">
      <alignment horizontal="center" vertical="center" wrapText="1"/>
      <protection locked="0"/>
    </xf>
    <xf numFmtId="0" fontId="16" fillId="2" borderId="11" xfId="0"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hidden="1"/>
    </xf>
    <xf numFmtId="0" fontId="16" fillId="2" borderId="14" xfId="0" applyFont="1" applyFill="1" applyBorder="1" applyAlignment="1" applyProtection="1">
      <alignment vertical="center" wrapText="1"/>
      <protection hidden="1"/>
    </xf>
    <xf numFmtId="0" fontId="12" fillId="2" borderId="33"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2" fillId="2" borderId="33"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xf>
    <xf numFmtId="0" fontId="16" fillId="2" borderId="3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top" wrapText="1"/>
    </xf>
    <xf numFmtId="0" fontId="14" fillId="0" borderId="1"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protection locked="0"/>
    </xf>
    <xf numFmtId="0" fontId="12" fillId="17" borderId="10" xfId="0"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xf>
    <xf numFmtId="0" fontId="14" fillId="2" borderId="14" xfId="0" applyFont="1" applyFill="1" applyBorder="1" applyAlignment="1" applyProtection="1">
      <alignment horizontal="center" vertical="top" wrapText="1"/>
    </xf>
    <xf numFmtId="0" fontId="14" fillId="0" borderId="14"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protection locked="0"/>
    </xf>
    <xf numFmtId="0" fontId="12" fillId="17" borderId="39"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protection locked="0"/>
    </xf>
    <xf numFmtId="0" fontId="16" fillId="2" borderId="33"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hidden="1"/>
    </xf>
    <xf numFmtId="14" fontId="16" fillId="2" borderId="1" xfId="0" applyNumberFormat="1"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14" fontId="12" fillId="2" borderId="2"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6" fillId="2" borderId="23" xfId="0" applyFont="1" applyFill="1" applyBorder="1" applyAlignment="1" applyProtection="1">
      <alignment vertical="center" wrapText="1"/>
    </xf>
    <xf numFmtId="0" fontId="14" fillId="2" borderId="46" xfId="0" applyFont="1" applyFill="1" applyBorder="1" applyAlignment="1" applyProtection="1">
      <alignment horizontal="center" vertical="center" wrapText="1"/>
      <protection locked="0"/>
    </xf>
    <xf numFmtId="0" fontId="3" fillId="2" borderId="14" xfId="0" applyFont="1" applyFill="1" applyBorder="1" applyAlignment="1">
      <alignment horizontal="center" vertical="center" wrapText="1"/>
    </xf>
    <xf numFmtId="0" fontId="12" fillId="17" borderId="1" xfId="0" applyFont="1" applyFill="1" applyBorder="1" applyAlignment="1" applyProtection="1">
      <alignment horizontal="center" vertical="center" wrapText="1"/>
      <protection locked="0"/>
    </xf>
    <xf numFmtId="9" fontId="16" fillId="0" borderId="11" xfId="0" applyNumberFormat="1"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protection hidden="1"/>
    </xf>
    <xf numFmtId="0" fontId="12" fillId="2" borderId="18"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23" fillId="0" borderId="18"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14" fillId="2" borderId="14" xfId="0" applyFont="1" applyFill="1" applyBorder="1" applyAlignment="1" applyProtection="1">
      <alignment horizontal="center" vertical="center" wrapText="1"/>
      <protection locked="0"/>
    </xf>
    <xf numFmtId="0" fontId="22" fillId="11" borderId="44" xfId="0" applyFont="1" applyFill="1" applyBorder="1" applyAlignment="1" applyProtection="1">
      <alignment horizontal="center" vertical="center" wrapText="1"/>
    </xf>
    <xf numFmtId="0" fontId="22" fillId="11" borderId="52" xfId="0" applyFont="1" applyFill="1" applyBorder="1" applyAlignment="1" applyProtection="1">
      <alignment horizontal="center" vertical="center" wrapText="1"/>
    </xf>
    <xf numFmtId="0" fontId="15" fillId="9" borderId="38"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protection locked="0"/>
    </xf>
    <xf numFmtId="0" fontId="33" fillId="16" borderId="21" xfId="0" applyFont="1" applyFill="1" applyBorder="1" applyAlignment="1" applyProtection="1">
      <alignment horizontal="center" vertical="center"/>
      <protection locked="0"/>
    </xf>
    <xf numFmtId="0" fontId="33" fillId="16" borderId="44" xfId="0" applyFont="1" applyFill="1" applyBorder="1" applyAlignment="1" applyProtection="1">
      <alignment horizontal="center" vertical="center"/>
      <protection locked="0"/>
    </xf>
    <xf numFmtId="0" fontId="15" fillId="9" borderId="21"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34" fillId="9" borderId="53" xfId="0" applyFont="1" applyFill="1" applyBorder="1" applyAlignment="1" applyProtection="1">
      <alignment horizontal="center" vertical="center"/>
    </xf>
    <xf numFmtId="0" fontId="34" fillId="9" borderId="44" xfId="0" applyFont="1" applyFill="1" applyBorder="1" applyAlignment="1" applyProtection="1">
      <alignment horizontal="center" vertical="center"/>
    </xf>
    <xf numFmtId="0" fontId="34" fillId="9" borderId="38"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center" vertical="center" wrapText="1"/>
      <protection hidden="1"/>
    </xf>
    <xf numFmtId="0" fontId="13" fillId="9" borderId="28" xfId="0" applyFont="1" applyFill="1" applyBorder="1" applyAlignment="1" applyProtection="1">
      <alignment horizontal="left" vertical="center" wrapText="1"/>
    </xf>
    <xf numFmtId="0" fontId="13" fillId="9" borderId="0" xfId="0" applyFont="1" applyFill="1" applyBorder="1" applyAlignment="1" applyProtection="1">
      <alignment horizontal="left" vertical="center" wrapText="1"/>
    </xf>
    <xf numFmtId="0" fontId="19" fillId="2" borderId="41" xfId="0" applyFont="1" applyFill="1" applyBorder="1" applyAlignment="1" applyProtection="1">
      <alignment horizontal="center" vertical="center" wrapText="1"/>
      <protection locked="0"/>
    </xf>
    <xf numFmtId="0" fontId="19" fillId="2" borderId="42"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9" borderId="15"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9" fillId="9" borderId="21" xfId="0" applyFont="1" applyFill="1" applyBorder="1" applyAlignment="1" applyProtection="1">
      <alignment horizontal="center" vertical="center" wrapText="1"/>
    </xf>
    <xf numFmtId="0" fontId="19" fillId="9" borderId="44" xfId="0" applyFont="1" applyFill="1" applyBorder="1" applyAlignment="1" applyProtection="1">
      <alignment horizontal="center" vertical="center" wrapText="1"/>
    </xf>
    <xf numFmtId="0" fontId="19" fillId="9" borderId="3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protection hidden="1"/>
    </xf>
    <xf numFmtId="0" fontId="16" fillId="2" borderId="18" xfId="0" applyFont="1" applyFill="1" applyBorder="1" applyAlignment="1" applyProtection="1">
      <alignment horizontal="center" vertical="center" wrapText="1"/>
      <protection hidden="1"/>
    </xf>
    <xf numFmtId="0" fontId="20" fillId="9" borderId="21" xfId="0" applyFont="1" applyFill="1" applyBorder="1" applyAlignment="1" applyProtection="1">
      <alignment horizontal="center" vertical="center" wrapText="1"/>
    </xf>
    <xf numFmtId="0" fontId="20" fillId="9" borderId="44" xfId="0" applyFont="1" applyFill="1" applyBorder="1" applyAlignment="1" applyProtection="1">
      <alignment horizontal="center" vertical="center" wrapText="1"/>
    </xf>
    <xf numFmtId="0" fontId="20" fillId="9" borderId="52"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9" fontId="16" fillId="0" borderId="11" xfId="0" applyNumberFormat="1"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9" fontId="16" fillId="0" borderId="33" xfId="0" applyNumberFormat="1" applyFont="1" applyFill="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locked="0"/>
    </xf>
    <xf numFmtId="0" fontId="14" fillId="2" borderId="48"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3" fillId="9" borderId="2" xfId="0" applyFont="1" applyFill="1" applyBorder="1" applyAlignment="1" applyProtection="1">
      <alignment horizontal="center" vertical="center" wrapText="1"/>
    </xf>
    <xf numFmtId="0" fontId="5" fillId="16" borderId="21"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15" fillId="9" borderId="54" xfId="0" applyFont="1" applyFill="1" applyBorder="1" applyAlignment="1" applyProtection="1">
      <alignment horizontal="center" vertical="center" wrapText="1"/>
    </xf>
    <xf numFmtId="0" fontId="15" fillId="9" borderId="46"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protection locked="0"/>
    </xf>
    <xf numFmtId="0" fontId="14" fillId="2" borderId="45"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27"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5" fillId="9" borderId="11"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5" fillId="9" borderId="17" xfId="0" applyFont="1" applyFill="1" applyBorder="1" applyAlignment="1" applyProtection="1">
      <alignment horizontal="center" vertical="center" wrapText="1"/>
    </xf>
    <xf numFmtId="0" fontId="15" fillId="9" borderId="32" xfId="0" applyFont="1" applyFill="1" applyBorder="1" applyAlignment="1" applyProtection="1">
      <alignment horizontal="center" vertical="center" wrapText="1"/>
    </xf>
    <xf numFmtId="0" fontId="15" fillId="9" borderId="10" xfId="0" applyFont="1" applyFill="1" applyBorder="1" applyAlignment="1" applyProtection="1">
      <alignment horizontal="center" vertical="center" wrapText="1"/>
    </xf>
    <xf numFmtId="0" fontId="15" fillId="9" borderId="27"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39" fillId="9" borderId="2" xfId="0" applyFont="1" applyFill="1" applyBorder="1" applyAlignment="1" applyProtection="1">
      <alignment horizontal="right" vertical="center"/>
    </xf>
    <xf numFmtId="0" fontId="40" fillId="16" borderId="2" xfId="0" applyFont="1" applyFill="1" applyBorder="1" applyAlignment="1" applyProtection="1">
      <alignment horizontal="center" vertical="center" wrapText="1"/>
    </xf>
    <xf numFmtId="0" fontId="39" fillId="9" borderId="2" xfId="0" applyFont="1" applyFill="1" applyBorder="1" applyAlignment="1" applyProtection="1">
      <alignment horizontal="center" vertical="center" wrapText="1"/>
    </xf>
    <xf numFmtId="0" fontId="17" fillId="16" borderId="21" xfId="0" applyFont="1" applyFill="1" applyBorder="1" applyAlignment="1" applyProtection="1">
      <alignment horizontal="center" vertical="center" wrapText="1"/>
    </xf>
    <xf numFmtId="0" fontId="17" fillId="16" borderId="44" xfId="0" applyFont="1" applyFill="1" applyBorder="1" applyAlignment="1" applyProtection="1">
      <alignment horizontal="center" vertical="center" wrapText="1"/>
    </xf>
    <xf numFmtId="0" fontId="17" fillId="16" borderId="3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5" fillId="9" borderId="26" xfId="0" applyFont="1" applyFill="1" applyBorder="1" applyAlignment="1" applyProtection="1">
      <alignment horizontal="center" vertical="center" wrapText="1"/>
    </xf>
    <xf numFmtId="0" fontId="15" fillId="9" borderId="0" xfId="0" applyFont="1" applyFill="1" applyBorder="1" applyAlignment="1" applyProtection="1">
      <alignment horizontal="center" vertical="center" wrapText="1"/>
    </xf>
    <xf numFmtId="0" fontId="15" fillId="9" borderId="29"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protection locked="0"/>
    </xf>
    <xf numFmtId="0" fontId="14" fillId="2" borderId="44"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9" fillId="2" borderId="46"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0" fontId="14" fillId="17" borderId="1" xfId="0" applyFont="1" applyFill="1" applyBorder="1" applyAlignment="1" applyProtection="1">
      <alignment horizontal="center" vertical="center" wrapText="1"/>
      <protection locked="0"/>
    </xf>
    <xf numFmtId="0" fontId="14" fillId="17" borderId="2" xfId="0" applyFont="1" applyFill="1" applyBorder="1" applyAlignment="1" applyProtection="1">
      <alignment horizontal="center" vertical="center" wrapText="1"/>
      <protection locked="0"/>
    </xf>
    <xf numFmtId="0" fontId="14" fillId="17" borderId="14"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17" borderId="1" xfId="1" applyNumberFormat="1" applyFont="1" applyFill="1" applyBorder="1" applyAlignment="1" applyProtection="1">
      <alignment horizontal="center" vertical="center" wrapText="1"/>
      <protection locked="0"/>
    </xf>
    <xf numFmtId="0" fontId="14" fillId="17" borderId="2" xfId="1" applyNumberFormat="1" applyFont="1" applyFill="1" applyBorder="1" applyAlignment="1" applyProtection="1">
      <alignment horizontal="center" vertical="center" wrapText="1"/>
      <protection locked="0"/>
    </xf>
    <xf numFmtId="0" fontId="14" fillId="17" borderId="14" xfId="1" applyNumberFormat="1"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14" fontId="14" fillId="2" borderId="33" xfId="0" applyNumberFormat="1"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left" vertical="center" wrapText="1"/>
    </xf>
    <xf numFmtId="0" fontId="35" fillId="16" borderId="21" xfId="0" applyFont="1" applyFill="1" applyBorder="1" applyAlignment="1" applyProtection="1">
      <alignment horizontal="center" vertical="center" wrapText="1"/>
    </xf>
    <xf numFmtId="0" fontId="35" fillId="16" borderId="44" xfId="0" applyFont="1" applyFill="1" applyBorder="1" applyAlignment="1" applyProtection="1">
      <alignment horizontal="center" vertical="center" wrapText="1"/>
    </xf>
    <xf numFmtId="0" fontId="35" fillId="16" borderId="38"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14" fontId="34" fillId="6" borderId="21" xfId="0" applyNumberFormat="1" applyFont="1" applyFill="1" applyBorder="1" applyAlignment="1" applyProtection="1">
      <alignment horizontal="center" vertical="center" wrapText="1"/>
      <protection locked="0"/>
    </xf>
    <xf numFmtId="0" fontId="34" fillId="6" borderId="38" xfId="0" applyFont="1" applyFill="1" applyBorder="1" applyAlignment="1" applyProtection="1">
      <alignment horizontal="center" vertical="center" wrapText="1"/>
      <protection locked="0"/>
    </xf>
    <xf numFmtId="0" fontId="15" fillId="9" borderId="55" xfId="0" applyFont="1" applyFill="1" applyBorder="1" applyAlignment="1" applyProtection="1">
      <alignment horizontal="center" vertical="center" wrapText="1"/>
    </xf>
    <xf numFmtId="0" fontId="16" fillId="9" borderId="2" xfId="0" applyFont="1" applyFill="1" applyBorder="1" applyProtection="1"/>
    <xf numFmtId="0" fontId="15" fillId="9" borderId="13"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xf>
    <xf numFmtId="0" fontId="46" fillId="9" borderId="1" xfId="0" applyFont="1" applyFill="1" applyBorder="1" applyAlignment="1">
      <alignment horizontal="center" vertical="center" wrapText="1"/>
    </xf>
    <xf numFmtId="0" fontId="35" fillId="16" borderId="1" xfId="0" applyNumberFormat="1"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14" fontId="14" fillId="2" borderId="11" xfId="0" applyNumberFormat="1"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9" fontId="14" fillId="17" borderId="1" xfId="1"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2" fillId="17" borderId="2"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9" fillId="2" borderId="11"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2" fillId="0" borderId="0" xfId="0" quotePrefix="1" applyFont="1" applyBorder="1" applyAlignment="1">
      <alignment horizontal="left" vertical="center" wrapText="1"/>
    </xf>
    <xf numFmtId="0" fontId="12" fillId="0" borderId="0" xfId="0" applyFont="1" applyBorder="1" applyAlignment="1">
      <alignment horizontal="left" vertical="center" wrapText="1"/>
    </xf>
    <xf numFmtId="0" fontId="19" fillId="0" borderId="0" xfId="0" applyFont="1" applyBorder="1" applyAlignment="1">
      <alignment horizontal="left" vertical="center" wrapText="1"/>
    </xf>
    <xf numFmtId="0" fontId="12" fillId="0" borderId="3" xfId="0" applyFont="1" applyBorder="1" applyAlignment="1">
      <alignment horizontal="left"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8" fillId="0" borderId="22" xfId="0" applyFont="1" applyBorder="1" applyAlignment="1">
      <alignment horizontal="center"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2" fillId="0" borderId="2" xfId="0" applyFont="1" applyBorder="1" applyAlignment="1">
      <alignment horizontal="center" vertical="center"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2" fillId="0" borderId="4" xfId="0" applyFont="1" applyBorder="1" applyAlignment="1">
      <alignment horizontal="center" vertical="top" wrapText="1"/>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6" fillId="0" borderId="5" xfId="0" applyFont="1" applyFill="1" applyBorder="1" applyAlignment="1">
      <alignment horizontal="center"/>
    </xf>
    <xf numFmtId="0" fontId="4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2" fillId="0" borderId="0" xfId="0" applyFont="1" applyBorder="1" applyAlignment="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12" fillId="0" borderId="0"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0" fontId="19" fillId="0" borderId="4" xfId="0" applyFont="1" applyBorder="1" applyAlignment="1">
      <alignment horizontal="center" vertical="top" wrapText="1"/>
    </xf>
    <xf numFmtId="0" fontId="16"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2" fillId="0" borderId="3" xfId="0" applyFont="1" applyBorder="1" applyAlignment="1">
      <alignment horizontal="left" vertical="center"/>
    </xf>
    <xf numFmtId="0" fontId="16" fillId="0" borderId="9" xfId="0" applyFont="1" applyBorder="1" applyAlignment="1">
      <alignment horizontal="center"/>
    </xf>
    <xf numFmtId="0" fontId="16" fillId="0" borderId="26" xfId="0" applyFont="1" applyBorder="1" applyAlignment="1">
      <alignment horizontal="center"/>
    </xf>
    <xf numFmtId="0" fontId="16" fillId="0" borderId="34" xfId="0" applyFont="1" applyBorder="1" applyAlignment="1">
      <alignment horizontal="center"/>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6" fillId="0" borderId="4" xfId="0" applyFont="1" applyBorder="1" applyAlignment="1">
      <alignment horizontal="center"/>
    </xf>
    <xf numFmtId="0" fontId="10"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4" xfId="0" applyFont="1" applyBorder="1" applyAlignment="1">
      <alignment horizontal="center" vertical="top" wrapText="1"/>
    </xf>
    <xf numFmtId="0" fontId="19" fillId="0" borderId="2" xfId="0" applyFont="1" applyBorder="1" applyAlignment="1">
      <alignment horizontal="center" vertical="center" wrapText="1"/>
    </xf>
    <xf numFmtId="0" fontId="16" fillId="0" borderId="0" xfId="0" applyFont="1" applyBorder="1" applyAlignment="1">
      <alignment horizontal="center"/>
    </xf>
    <xf numFmtId="0" fontId="16" fillId="0" borderId="25" xfId="0" applyFont="1" applyBorder="1" applyAlignment="1">
      <alignment horizontal="center"/>
    </xf>
    <xf numFmtId="0" fontId="18" fillId="0" borderId="0" xfId="0" applyFont="1" applyBorder="1" applyAlignment="1">
      <alignment horizontal="justify"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6" fillId="0" borderId="0" xfId="0" applyFont="1" applyAlignment="1">
      <alignment horizontal="center"/>
    </xf>
    <xf numFmtId="0" fontId="26" fillId="10" borderId="47" xfId="0" applyFont="1" applyFill="1" applyBorder="1" applyAlignment="1">
      <alignment horizontal="center" vertical="center" wrapText="1"/>
    </xf>
    <xf numFmtId="0" fontId="26" fillId="10" borderId="48" xfId="0" applyFont="1" applyFill="1" applyBorder="1" applyAlignment="1">
      <alignment horizontal="center" vertical="center" wrapText="1"/>
    </xf>
    <xf numFmtId="0" fontId="26" fillId="10" borderId="49" xfId="0" applyFont="1" applyFill="1" applyBorder="1" applyAlignment="1">
      <alignment horizontal="center" vertical="center" wrapText="1"/>
    </xf>
    <xf numFmtId="0" fontId="31" fillId="10" borderId="8" xfId="0" applyFont="1" applyFill="1" applyBorder="1" applyAlignment="1">
      <alignment horizontal="left" vertical="center" wrapText="1"/>
    </xf>
    <xf numFmtId="0" fontId="31" fillId="10" borderId="6" xfId="0" applyFont="1" applyFill="1" applyBorder="1" applyAlignment="1">
      <alignment horizontal="left" vertical="center" wrapText="1"/>
    </xf>
    <xf numFmtId="0" fontId="27" fillId="10" borderId="19"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31" fillId="10" borderId="6" xfId="0" applyFont="1" applyFill="1" applyBorder="1" applyAlignment="1">
      <alignment horizontal="right" vertical="center" wrapText="1"/>
    </xf>
    <xf numFmtId="0" fontId="27" fillId="10" borderId="50" xfId="0" applyFont="1" applyFill="1" applyBorder="1" applyAlignment="1">
      <alignment horizontal="left" vertical="center" wrapText="1"/>
    </xf>
    <xf numFmtId="0" fontId="27" fillId="10" borderId="35" xfId="0" applyFont="1" applyFill="1" applyBorder="1" applyAlignment="1">
      <alignment horizontal="left" vertical="center" wrapText="1"/>
    </xf>
    <xf numFmtId="0" fontId="27" fillId="10" borderId="24" xfId="0" applyFont="1" applyFill="1" applyBorder="1" applyAlignment="1">
      <alignment horizontal="center" vertical="center" wrapText="1"/>
    </xf>
    <xf numFmtId="0" fontId="27" fillId="10" borderId="5" xfId="0" applyFont="1" applyFill="1" applyBorder="1" applyAlignment="1">
      <alignment horizontal="center" vertical="center" wrapText="1"/>
    </xf>
    <xf numFmtId="0" fontId="27" fillId="10" borderId="50"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28" fillId="10" borderId="36" xfId="0" applyFont="1" applyFill="1" applyBorder="1" applyAlignment="1">
      <alignment horizontal="center" vertical="center" wrapText="1"/>
    </xf>
  </cellXfs>
  <cellStyles count="2">
    <cellStyle name="Normal" xfId="0" builtinId="0"/>
    <cellStyle name="Porcentaje" xfId="1" builtinId="5"/>
  </cellStyles>
  <dxfs count="105">
    <dxf>
      <fill>
        <patternFill patternType="gray125"/>
      </fill>
    </dxf>
    <dxf>
      <fill>
        <patternFill patternType="gray125"/>
      </fill>
    </dxf>
    <dxf>
      <fill>
        <patternFill patternType="darkTrellis"/>
      </fill>
    </dxf>
    <dxf>
      <fill>
        <patternFill patternType="darkTrellis"/>
      </fill>
    </dxf>
    <dxf>
      <fill>
        <patternFill patternType="darkTrellis"/>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s>
  <tableStyles count="0" defaultTableStyle="TableStyleMedium9" defaultPivotStyle="PivotStyleLight16"/>
  <colors>
    <mruColors>
      <color rgb="FFF3FFF4"/>
      <color rgb="FFE8FEE9"/>
      <color rgb="FFFEE8E8"/>
      <color rgb="FFFBF3F3"/>
      <color rgb="FFFFFFCC"/>
      <color rgb="FFFF5050"/>
      <color rgb="FFFF0066"/>
      <color rgb="FFFFD685"/>
      <color rgb="FFFFCC66"/>
      <color rgb="FFFFD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1185956</xdr:colOff>
      <xdr:row>65</xdr:row>
      <xdr:rowOff>76621</xdr:rowOff>
    </xdr:from>
    <xdr:to>
      <xdr:col>15</xdr:col>
      <xdr:colOff>844644</xdr:colOff>
      <xdr:row>69</xdr:row>
      <xdr:rowOff>1400</xdr:rowOff>
    </xdr:to>
    <xdr:sp macro="" textlink="">
      <xdr:nvSpPr>
        <xdr:cNvPr id="5" name="4 Rectángulo redondeado">
          <a:hlinkClick xmlns:r="http://schemas.openxmlformats.org/officeDocument/2006/relationships" r:id="rId1"/>
        </xdr:cNvPr>
        <xdr:cNvSpPr/>
      </xdr:nvSpPr>
      <xdr:spPr>
        <a:xfrm>
          <a:off x="23915221" y="68824709"/>
          <a:ext cx="1582364" cy="5971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15</xdr:col>
      <xdr:colOff>1102492</xdr:colOff>
      <xdr:row>65</xdr:row>
      <xdr:rowOff>76623</xdr:rowOff>
    </xdr:from>
    <xdr:to>
      <xdr:col>16</xdr:col>
      <xdr:colOff>1169846</xdr:colOff>
      <xdr:row>68</xdr:row>
      <xdr:rowOff>157583</xdr:rowOff>
    </xdr:to>
    <xdr:sp macro="" textlink="">
      <xdr:nvSpPr>
        <xdr:cNvPr id="6" name="5 Rectángulo redondeado">
          <a:hlinkClick xmlns:r="http://schemas.openxmlformats.org/officeDocument/2006/relationships" r:id="rId2"/>
        </xdr:cNvPr>
        <xdr:cNvSpPr/>
      </xdr:nvSpPr>
      <xdr:spPr>
        <a:xfrm>
          <a:off x="25755433" y="68824711"/>
          <a:ext cx="1580148" cy="5852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13</xdr:col>
      <xdr:colOff>885532</xdr:colOff>
      <xdr:row>66</xdr:row>
      <xdr:rowOff>24480</xdr:rowOff>
    </xdr:from>
    <xdr:to>
      <xdr:col>14</xdr:col>
      <xdr:colOff>973978</xdr:colOff>
      <xdr:row>69</xdr:row>
      <xdr:rowOff>94782</xdr:rowOff>
    </xdr:to>
    <xdr:sp macro="" textlink="">
      <xdr:nvSpPr>
        <xdr:cNvPr id="7" name="6 Rectángulo redondeado">
          <a:hlinkClick xmlns:r="http://schemas.openxmlformats.org/officeDocument/2006/relationships" r:id="rId3"/>
        </xdr:cNvPr>
        <xdr:cNvSpPr/>
      </xdr:nvSpPr>
      <xdr:spPr>
        <a:xfrm>
          <a:off x="22158032" y="68940656"/>
          <a:ext cx="1545211" cy="57456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14</xdr:col>
      <xdr:colOff>1912937</xdr:colOff>
      <xdr:row>71</xdr:row>
      <xdr:rowOff>95297</xdr:rowOff>
    </xdr:from>
    <xdr:to>
      <xdr:col>16</xdr:col>
      <xdr:colOff>1483293</xdr:colOff>
      <xdr:row>76</xdr:row>
      <xdr:rowOff>8170</xdr:rowOff>
    </xdr:to>
    <xdr:sp macro="" textlink="">
      <xdr:nvSpPr>
        <xdr:cNvPr id="9" name="8 Rectángulo redondeado">
          <a:hlinkClick xmlns:r="http://schemas.openxmlformats.org/officeDocument/2006/relationships" r:id="rId4"/>
        </xdr:cNvPr>
        <xdr:cNvSpPr/>
      </xdr:nvSpPr>
      <xdr:spPr>
        <a:xfrm>
          <a:off x="24642202" y="69851915"/>
          <a:ext cx="3006826" cy="75331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17</xdr:col>
      <xdr:colOff>56963</xdr:colOff>
      <xdr:row>64</xdr:row>
      <xdr:rowOff>156883</xdr:rowOff>
    </xdr:from>
    <xdr:to>
      <xdr:col>17</xdr:col>
      <xdr:colOff>1381855</xdr:colOff>
      <xdr:row>68</xdr:row>
      <xdr:rowOff>115608</xdr:rowOff>
    </xdr:to>
    <xdr:sp macro="" textlink="">
      <xdr:nvSpPr>
        <xdr:cNvPr id="8" name="5 Rectángulo redondeado">
          <a:hlinkClick xmlns:r="http://schemas.openxmlformats.org/officeDocument/2006/relationships" r:id="rId6"/>
        </xdr:cNvPr>
        <xdr:cNvSpPr/>
      </xdr:nvSpPr>
      <xdr:spPr>
        <a:xfrm>
          <a:off x="27735492" y="68736883"/>
          <a:ext cx="1324892" cy="63107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341130</xdr:colOff>
      <xdr:row>20</xdr:row>
      <xdr:rowOff>3692</xdr:rowOff>
    </xdr:from>
    <xdr:to>
      <xdr:col>18</xdr:col>
      <xdr:colOff>1040566</xdr:colOff>
      <xdr:row>23</xdr:row>
      <xdr:rowOff>96800</xdr:rowOff>
    </xdr:to>
    <xdr:sp macro="" textlink="">
      <xdr:nvSpPr>
        <xdr:cNvPr id="2" name="5 Rectángulo redondeado">
          <a:hlinkClick xmlns:r="http://schemas.openxmlformats.org/officeDocument/2006/relationships" r:id="rId1"/>
        </xdr:cNvPr>
        <xdr:cNvSpPr/>
      </xdr:nvSpPr>
      <xdr:spPr>
        <a:xfrm>
          <a:off x="24275461" y="31558023"/>
          <a:ext cx="1319669"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18</xdr:col>
      <xdr:colOff>1230275</xdr:colOff>
      <xdr:row>20</xdr:row>
      <xdr:rowOff>30569</xdr:rowOff>
    </xdr:from>
    <xdr:to>
      <xdr:col>19</xdr:col>
      <xdr:colOff>1350913</xdr:colOff>
      <xdr:row>23</xdr:row>
      <xdr:rowOff>111266</xdr:rowOff>
    </xdr:to>
    <xdr:sp macro="" textlink="">
      <xdr:nvSpPr>
        <xdr:cNvPr id="3" name="6 Rectángulo redondeado">
          <a:hlinkClick xmlns:r="http://schemas.openxmlformats.org/officeDocument/2006/relationships" r:id="rId2"/>
        </xdr:cNvPr>
        <xdr:cNvSpPr/>
      </xdr:nvSpPr>
      <xdr:spPr>
        <a:xfrm>
          <a:off x="25784839" y="31584900"/>
          <a:ext cx="1372179" cy="57909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16</xdr:col>
      <xdr:colOff>1145658</xdr:colOff>
      <xdr:row>19</xdr:row>
      <xdr:rowOff>144425</xdr:rowOff>
    </xdr:from>
    <xdr:to>
      <xdr:col>17</xdr:col>
      <xdr:colOff>89394</xdr:colOff>
      <xdr:row>23</xdr:row>
      <xdr:rowOff>71400</xdr:rowOff>
    </xdr:to>
    <xdr:sp macro="" textlink="">
      <xdr:nvSpPr>
        <xdr:cNvPr id="4" name="8 Rectángulo redondeado">
          <a:hlinkClick xmlns:r="http://schemas.openxmlformats.org/officeDocument/2006/relationships" r:id="rId3"/>
        </xdr:cNvPr>
        <xdr:cNvSpPr/>
      </xdr:nvSpPr>
      <xdr:spPr>
        <a:xfrm>
          <a:off x="22698739" y="31532623"/>
          <a:ext cx="1324986"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19</xdr:col>
      <xdr:colOff>689344</xdr:colOff>
      <xdr:row>25</xdr:row>
      <xdr:rowOff>52277</xdr:rowOff>
    </xdr:from>
    <xdr:to>
      <xdr:col>21</xdr:col>
      <xdr:colOff>687350</xdr:colOff>
      <xdr:row>30</xdr:row>
      <xdr:rowOff>61801</xdr:rowOff>
    </xdr:to>
    <xdr:sp macro="" textlink="">
      <xdr:nvSpPr>
        <xdr:cNvPr id="5" name="7 Rectángulo redondeado">
          <a:hlinkClick xmlns:r="http://schemas.openxmlformats.org/officeDocument/2006/relationships" r:id="rId4"/>
        </xdr:cNvPr>
        <xdr:cNvSpPr/>
      </xdr:nvSpPr>
      <xdr:spPr>
        <a:xfrm>
          <a:off x="26495449" y="32437277"/>
          <a:ext cx="2910884" cy="84019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59528</xdr:colOff>
      <xdr:row>0</xdr:row>
      <xdr:rowOff>0</xdr:rowOff>
    </xdr:from>
    <xdr:to>
      <xdr:col>1</xdr:col>
      <xdr:colOff>753138</xdr:colOff>
      <xdr:row>3</xdr:row>
      <xdr:rowOff>221512</xdr:rowOff>
    </xdr:to>
    <xdr:pic>
      <xdr:nvPicPr>
        <xdr:cNvPr id="6"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8" y="0"/>
          <a:ext cx="1048029" cy="952500"/>
        </a:xfrm>
        <a:prstGeom prst="rect">
          <a:avLst/>
        </a:prstGeom>
        <a:noFill/>
        <a:ln>
          <a:noFill/>
        </a:ln>
      </xdr:spPr>
    </xdr:pic>
    <xdr:clientData/>
  </xdr:twoCellAnchor>
  <xdr:twoCellAnchor>
    <xdr:from>
      <xdr:col>20</xdr:col>
      <xdr:colOff>302640</xdr:colOff>
      <xdr:row>20</xdr:row>
      <xdr:rowOff>67284</xdr:rowOff>
    </xdr:from>
    <xdr:to>
      <xdr:col>30</xdr:col>
      <xdr:colOff>73390</xdr:colOff>
      <xdr:row>23</xdr:row>
      <xdr:rowOff>160945</xdr:rowOff>
    </xdr:to>
    <xdr:sp macro="" textlink="">
      <xdr:nvSpPr>
        <xdr:cNvPr id="7" name="5 Rectángulo redondeado">
          <a:hlinkClick xmlns:r="http://schemas.openxmlformats.org/officeDocument/2006/relationships" r:id="rId6"/>
        </xdr:cNvPr>
        <xdr:cNvSpPr/>
      </xdr:nvSpPr>
      <xdr:spPr>
        <a:xfrm>
          <a:off x="27459966" y="31621615"/>
          <a:ext cx="10735575" cy="59206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ocuments/SGC-FOR-011-04,05,06%20V1%20Mapa%20de%20Riesgos%20Procesos%20-pRUE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TIPO DE MAPA</v>
          </cell>
          <cell r="B5">
            <v>0</v>
          </cell>
          <cell r="C5">
            <v>0</v>
          </cell>
          <cell r="D5">
            <v>0</v>
          </cell>
          <cell r="E5">
            <v>0</v>
          </cell>
          <cell r="F5">
            <v>0</v>
          </cell>
          <cell r="G5" t="str">
            <v>PROCESOS</v>
          </cell>
          <cell r="H5" t="str">
            <v>PROCESO /OBJETIVO PDI</v>
          </cell>
          <cell r="V5">
            <v>0</v>
          </cell>
        </row>
        <row r="6">
          <cell r="A6" t="str">
            <v>OBJETIVO (PROCESO) / ALCANCE OBJETIVO PDI</v>
          </cell>
          <cell r="B6">
            <v>0</v>
          </cell>
          <cell r="C6">
            <v>0</v>
          </cell>
          <cell r="D6">
            <v>0</v>
          </cell>
          <cell r="E6">
            <v>0</v>
          </cell>
          <cell r="F6">
            <v>0</v>
          </cell>
          <cell r="G6">
            <v>0</v>
          </cell>
          <cell r="H6" t="str">
            <v>Promover la calidad educativa de la Institución, mediante la administración de los programas de formación que ofrece la universidad en sus diferentes niveles, con el fin de permitir al egresado desempeñarse con idoneidad, ética y compromiso social.</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48481"/>
  <sheetViews>
    <sheetView topLeftCell="L1" zoomScale="98" zoomScaleNormal="98" zoomScaleSheetLayoutView="130" workbookViewId="0">
      <selection activeCell="T11" sqref="T11"/>
    </sheetView>
  </sheetViews>
  <sheetFormatPr baseColWidth="10" defaultColWidth="11.42578125" defaultRowHeight="12.75" x14ac:dyDescent="0.2"/>
  <cols>
    <col min="1" max="1" width="6" style="3" customWidth="1"/>
    <col min="2" max="2" width="27.140625" style="3" customWidth="1"/>
    <col min="3" max="3" width="16.28515625" style="3" customWidth="1"/>
    <col min="4" max="4" width="15.7109375" style="3" customWidth="1"/>
    <col min="5" max="5" width="28.5703125" style="3" customWidth="1"/>
    <col min="6" max="6" width="17.85546875" style="4" customWidth="1"/>
    <col min="7" max="7" width="29.5703125" style="4" customWidth="1"/>
    <col min="8" max="8" width="33.5703125" style="4" customWidth="1"/>
    <col min="9" max="9" width="30.42578125" style="4" customWidth="1"/>
    <col min="10" max="10" width="18.7109375" style="4" customWidth="1"/>
    <col min="11" max="11" width="9.28515625" style="4" hidden="1" customWidth="1"/>
    <col min="12" max="12" width="18.85546875" style="4" customWidth="1"/>
    <col min="13" max="13" width="15.28515625" style="4" hidden="1" customWidth="1"/>
    <col min="14" max="14" width="14.7109375" style="4" customWidth="1"/>
    <col min="15" max="15" width="21.5703125" style="4" customWidth="1"/>
    <col min="16" max="16" width="7" style="4" hidden="1" customWidth="1"/>
    <col min="17" max="17" width="15.28515625" style="4" hidden="1" customWidth="1"/>
    <col min="18" max="18" width="25" style="4" customWidth="1"/>
    <col min="19" max="19" width="15.7109375" style="4" customWidth="1"/>
    <col min="20" max="20" width="9.140625" style="4" customWidth="1"/>
    <col min="21" max="21" width="16" style="4" customWidth="1"/>
    <col min="22" max="23" width="25.5703125" style="4" customWidth="1"/>
    <col min="24" max="24" width="16.42578125" style="4" customWidth="1"/>
    <col min="25" max="25" width="18" style="77" customWidth="1"/>
    <col min="26" max="26" width="22.140625" style="77" customWidth="1"/>
    <col min="27" max="27" width="18" style="77" customWidth="1"/>
    <col min="28" max="28" width="22.140625" style="77" customWidth="1"/>
    <col min="29" max="29" width="17" style="77" customWidth="1"/>
    <col min="30" max="33" width="11.42578125" style="77"/>
    <col min="34" max="16384" width="11.42578125" style="3"/>
  </cols>
  <sheetData>
    <row r="1" spans="1:33" s="1" customFormat="1" ht="18.75" customHeight="1" x14ac:dyDescent="0.2">
      <c r="A1" s="154"/>
      <c r="B1" s="155"/>
      <c r="C1" s="155"/>
      <c r="D1" s="155"/>
      <c r="E1" s="155"/>
      <c r="F1" s="155"/>
      <c r="G1" s="155"/>
      <c r="H1" s="142"/>
      <c r="I1" s="142"/>
      <c r="J1" s="142"/>
      <c r="K1" s="142"/>
      <c r="L1" s="142"/>
      <c r="M1" s="142"/>
      <c r="N1" s="142"/>
      <c r="O1" s="142"/>
      <c r="P1" s="142"/>
      <c r="Q1" s="142"/>
      <c r="R1" s="142"/>
      <c r="S1" s="142"/>
      <c r="T1" s="142"/>
      <c r="U1" s="142"/>
      <c r="V1" s="284"/>
      <c r="W1" s="156"/>
      <c r="X1" s="156"/>
      <c r="Y1" s="157"/>
      <c r="Z1" s="158"/>
      <c r="AA1" s="148" t="s">
        <v>9</v>
      </c>
      <c r="AB1" s="163" t="s">
        <v>415</v>
      </c>
      <c r="AD1" s="70"/>
      <c r="AE1" s="70"/>
      <c r="AF1" s="70"/>
      <c r="AG1" s="70"/>
    </row>
    <row r="2" spans="1:33" s="1" customFormat="1" ht="18.75" customHeight="1" x14ac:dyDescent="0.2">
      <c r="A2" s="159"/>
      <c r="B2" s="32"/>
      <c r="C2" s="32"/>
      <c r="D2" s="32"/>
      <c r="E2" s="32"/>
      <c r="F2" s="32"/>
      <c r="G2" s="32"/>
      <c r="H2" s="288" t="s">
        <v>59</v>
      </c>
      <c r="I2" s="288"/>
      <c r="J2" s="288"/>
      <c r="K2" s="288"/>
      <c r="L2" s="288"/>
      <c r="M2" s="288"/>
      <c r="N2" s="288"/>
      <c r="O2" s="288"/>
      <c r="P2" s="288"/>
      <c r="Q2" s="288"/>
      <c r="R2" s="288"/>
      <c r="S2" s="288"/>
      <c r="T2" s="288"/>
      <c r="U2" s="288"/>
      <c r="V2" s="285"/>
      <c r="W2" s="139"/>
      <c r="X2" s="139"/>
      <c r="Y2" s="68"/>
      <c r="Z2" s="69"/>
      <c r="AA2" s="31" t="s">
        <v>10</v>
      </c>
      <c r="AB2" s="164">
        <v>1</v>
      </c>
      <c r="AD2" s="70"/>
      <c r="AE2" s="70"/>
      <c r="AF2" s="70"/>
      <c r="AG2" s="70"/>
    </row>
    <row r="3" spans="1:33" s="1" customFormat="1" ht="18.75" customHeight="1" x14ac:dyDescent="0.2">
      <c r="A3" s="159"/>
      <c r="B3" s="32"/>
      <c r="C3" s="32"/>
      <c r="D3" s="32"/>
      <c r="E3" s="32"/>
      <c r="F3" s="32"/>
      <c r="G3" s="32"/>
      <c r="H3" s="288" t="s">
        <v>412</v>
      </c>
      <c r="I3" s="288"/>
      <c r="J3" s="288"/>
      <c r="K3" s="288"/>
      <c r="L3" s="288"/>
      <c r="M3" s="288"/>
      <c r="N3" s="288"/>
      <c r="O3" s="288"/>
      <c r="P3" s="288"/>
      <c r="Q3" s="288"/>
      <c r="R3" s="288"/>
      <c r="S3" s="288"/>
      <c r="T3" s="288"/>
      <c r="U3" s="288"/>
      <c r="V3" s="285"/>
      <c r="W3" s="139"/>
      <c r="X3" s="139"/>
      <c r="Y3" s="68"/>
      <c r="Z3" s="69"/>
      <c r="AA3" s="31" t="s">
        <v>11</v>
      </c>
      <c r="AB3" s="165" t="s">
        <v>416</v>
      </c>
      <c r="AD3" s="70"/>
      <c r="AE3" s="70"/>
      <c r="AF3" s="70"/>
      <c r="AG3" s="70"/>
    </row>
    <row r="4" spans="1:33" s="1" customFormat="1" ht="19.5" customHeight="1" x14ac:dyDescent="0.2">
      <c r="A4" s="159"/>
      <c r="B4" s="32"/>
      <c r="C4" s="32"/>
      <c r="D4" s="32"/>
      <c r="E4" s="32"/>
      <c r="F4" s="32"/>
      <c r="G4" s="32"/>
      <c r="H4" s="288"/>
      <c r="I4" s="288"/>
      <c r="J4" s="288"/>
      <c r="K4" s="288"/>
      <c r="L4" s="288"/>
      <c r="M4" s="288"/>
      <c r="N4" s="288"/>
      <c r="O4" s="288"/>
      <c r="P4" s="288"/>
      <c r="Q4" s="288"/>
      <c r="R4" s="288"/>
      <c r="S4" s="288"/>
      <c r="T4" s="288"/>
      <c r="U4" s="288"/>
      <c r="V4" s="285"/>
      <c r="W4" s="139"/>
      <c r="X4" s="139"/>
      <c r="Y4" s="68"/>
      <c r="Z4" s="69"/>
      <c r="AA4" s="31" t="s">
        <v>56</v>
      </c>
      <c r="AB4" s="164" t="s">
        <v>81</v>
      </c>
      <c r="AD4" s="70"/>
      <c r="AE4" s="70"/>
      <c r="AF4" s="70"/>
      <c r="AG4" s="70"/>
    </row>
    <row r="5" spans="1:33" s="1" customFormat="1" ht="50.25" customHeight="1" x14ac:dyDescent="0.2">
      <c r="A5" s="299" t="s">
        <v>186</v>
      </c>
      <c r="B5" s="300"/>
      <c r="C5" s="300"/>
      <c r="D5" s="300"/>
      <c r="E5" s="300"/>
      <c r="F5" s="301"/>
      <c r="G5" s="128" t="s">
        <v>180</v>
      </c>
      <c r="H5" s="127" t="s">
        <v>401</v>
      </c>
      <c r="I5" s="295" t="s">
        <v>183</v>
      </c>
      <c r="J5" s="296"/>
      <c r="K5" s="296"/>
      <c r="L5" s="296"/>
      <c r="M5" s="296"/>
      <c r="N5" s="296"/>
      <c r="O5" s="296"/>
      <c r="P5" s="296"/>
      <c r="Q5" s="296"/>
      <c r="R5" s="296"/>
      <c r="S5" s="297" t="s">
        <v>414</v>
      </c>
      <c r="T5" s="298"/>
      <c r="U5" s="292"/>
      <c r="V5" s="149"/>
      <c r="W5" s="150"/>
      <c r="X5" s="150"/>
      <c r="Y5" s="150"/>
      <c r="Z5" s="150"/>
      <c r="AA5" s="78" t="s">
        <v>51</v>
      </c>
      <c r="AB5" s="198">
        <v>43522</v>
      </c>
      <c r="AD5" s="70"/>
      <c r="AE5" s="70"/>
      <c r="AF5" s="70"/>
      <c r="AG5" s="70"/>
    </row>
    <row r="6" spans="1:33" s="1" customFormat="1" ht="66" customHeight="1" x14ac:dyDescent="0.2">
      <c r="A6" s="306" t="s">
        <v>274</v>
      </c>
      <c r="B6" s="307"/>
      <c r="C6" s="307"/>
      <c r="D6" s="307"/>
      <c r="E6" s="307"/>
      <c r="F6" s="307"/>
      <c r="G6" s="307"/>
      <c r="H6" s="290" t="str">
        <f>IF(I5=F1048448,G1048448,IF(I5=F1048449,G1048449,IF(I5=F1048450,G1048450,IF(I5=F1048451,G1048451,IF(I5=F1048452,G1048452,IF(I5=F1048453,G1048453,IF(I5=F1048454,G1048454,IF(I5=F1048455,G1048455,IF(I5=F1048456,G1048456,IF(I5=F1048457,G1048457,IF(I5=F1048460,G1048460,IF(I5=F1048461,G1048461,IF(I5=F1048462,G1048462,IF(I5=F1048463,G1048463,IF(I5=F1048464,G1048464,IF(I5=F1048465,G1048465,IF(I5=I5=F1048466,G1048466," ")))))))))))))))))</f>
        <v>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v>
      </c>
      <c r="I6" s="290"/>
      <c r="J6" s="290"/>
      <c r="K6" s="290"/>
      <c r="L6" s="290"/>
      <c r="M6" s="290"/>
      <c r="N6" s="290"/>
      <c r="O6" s="290"/>
      <c r="P6" s="290"/>
      <c r="Q6" s="290"/>
      <c r="R6" s="290"/>
      <c r="S6" s="290"/>
      <c r="T6" s="290"/>
      <c r="U6" s="290"/>
      <c r="V6" s="290"/>
      <c r="W6" s="290"/>
      <c r="X6" s="290"/>
      <c r="Y6" s="290"/>
      <c r="Z6" s="290"/>
      <c r="AA6" s="290"/>
      <c r="AB6" s="291"/>
      <c r="AC6" s="152"/>
      <c r="AD6" s="70"/>
      <c r="AE6" s="70"/>
      <c r="AF6" s="70"/>
      <c r="AG6" s="70"/>
    </row>
    <row r="7" spans="1:33" s="1" customFormat="1" ht="34.5" customHeight="1" x14ac:dyDescent="0.2">
      <c r="A7" s="312" t="s">
        <v>52</v>
      </c>
      <c r="B7" s="292" t="s">
        <v>70</v>
      </c>
      <c r="C7" s="292"/>
      <c r="D7" s="292"/>
      <c r="E7" s="292"/>
      <c r="F7" s="293"/>
      <c r="G7" s="293"/>
      <c r="H7" s="293"/>
      <c r="I7" s="293"/>
      <c r="J7" s="297" t="s">
        <v>71</v>
      </c>
      <c r="K7" s="298"/>
      <c r="L7" s="298"/>
      <c r="M7" s="298"/>
      <c r="N7" s="292"/>
      <c r="O7" s="297" t="s">
        <v>64</v>
      </c>
      <c r="P7" s="298"/>
      <c r="Q7" s="298"/>
      <c r="R7" s="298"/>
      <c r="S7" s="298"/>
      <c r="T7" s="298"/>
      <c r="U7" s="292"/>
      <c r="V7" s="318" t="s">
        <v>65</v>
      </c>
      <c r="W7" s="297" t="s">
        <v>30</v>
      </c>
      <c r="X7" s="292"/>
      <c r="Y7" s="325" t="s">
        <v>72</v>
      </c>
      <c r="Z7" s="326"/>
      <c r="AA7" s="326"/>
      <c r="AB7" s="327"/>
      <c r="AC7" s="153"/>
      <c r="AD7" s="70"/>
      <c r="AE7" s="70"/>
      <c r="AF7" s="70"/>
      <c r="AG7" s="70"/>
    </row>
    <row r="8" spans="1:33" s="2" customFormat="1" ht="44.25" customHeight="1" x14ac:dyDescent="0.2">
      <c r="A8" s="312"/>
      <c r="B8" s="141" t="s">
        <v>402</v>
      </c>
      <c r="C8" s="140" t="s">
        <v>408</v>
      </c>
      <c r="D8" s="140" t="s">
        <v>405</v>
      </c>
      <c r="E8" s="24" t="s">
        <v>28</v>
      </c>
      <c r="F8" s="140" t="s">
        <v>63</v>
      </c>
      <c r="G8" s="140" t="s">
        <v>4</v>
      </c>
      <c r="H8" s="140" t="s">
        <v>0</v>
      </c>
      <c r="I8" s="24" t="s">
        <v>29</v>
      </c>
      <c r="J8" s="24" t="s">
        <v>5</v>
      </c>
      <c r="K8" s="24"/>
      <c r="L8" s="24" t="s">
        <v>6</v>
      </c>
      <c r="M8" s="24"/>
      <c r="N8" s="24" t="s">
        <v>50</v>
      </c>
      <c r="O8" s="320" t="s">
        <v>7</v>
      </c>
      <c r="P8" s="321"/>
      <c r="Q8" s="322"/>
      <c r="R8" s="25" t="s">
        <v>80</v>
      </c>
      <c r="S8" s="25" t="s">
        <v>15</v>
      </c>
      <c r="T8" s="25" t="s">
        <v>16</v>
      </c>
      <c r="U8" s="26" t="s">
        <v>61</v>
      </c>
      <c r="V8" s="293"/>
      <c r="W8" s="73" t="s">
        <v>418</v>
      </c>
      <c r="X8" s="140" t="s">
        <v>419</v>
      </c>
      <c r="Y8" s="71" t="s">
        <v>60</v>
      </c>
      <c r="Z8" s="71" t="s">
        <v>62</v>
      </c>
      <c r="AA8" s="72" t="s">
        <v>410</v>
      </c>
      <c r="AB8" s="73" t="s">
        <v>411</v>
      </c>
      <c r="AC8" s="151"/>
      <c r="AD8" s="74"/>
      <c r="AE8" s="74"/>
      <c r="AF8" s="74"/>
      <c r="AG8" s="74"/>
    </row>
    <row r="9" spans="1:33" s="2" customFormat="1" ht="120" customHeight="1" x14ac:dyDescent="0.2">
      <c r="A9" s="308">
        <v>1</v>
      </c>
      <c r="B9" s="260" t="s">
        <v>233</v>
      </c>
      <c r="C9" s="235" t="s">
        <v>406</v>
      </c>
      <c r="D9" s="235" t="s">
        <v>32</v>
      </c>
      <c r="E9" s="231" t="s">
        <v>450</v>
      </c>
      <c r="F9" s="274" t="s">
        <v>114</v>
      </c>
      <c r="G9" s="275" t="s">
        <v>451</v>
      </c>
      <c r="H9" s="257" t="s">
        <v>452</v>
      </c>
      <c r="I9" s="257" t="s">
        <v>453</v>
      </c>
      <c r="J9" s="275" t="s">
        <v>113</v>
      </c>
      <c r="K9" s="275">
        <f>IF(J9="ALTA",5,IF(J9="MEDIO ALTA",4,IF(J9="MEDIA",3,IF(J9="MEDIO BAJA",2,IF(J9="BAJA",1,0)))))</f>
        <v>3</v>
      </c>
      <c r="L9" s="275" t="s">
        <v>166</v>
      </c>
      <c r="M9" s="275">
        <f>IF(L9="ALTO", 5, IF(L9="MEDIO ALTO", 4, IF(L9="MEDIO", 3, IF(L9="MEDIO BAJO",2,1))))</f>
        <v>5</v>
      </c>
      <c r="N9" s="276">
        <f>K9*M9</f>
        <v>15</v>
      </c>
      <c r="O9" s="202" t="s">
        <v>421</v>
      </c>
      <c r="P9" s="203">
        <f>IF(O9="Documentados Aplicados y Efectivos",1,IF(O9="No existen",5,IF(O9="No aplicados",4,IF(O9="Aplicados - No Efectivos",3,IF(O9="Aplicados efectivos y No Documentados",2,0)))))</f>
        <v>1</v>
      </c>
      <c r="Q9" s="323">
        <f>ROUND(AVERAGEIF(P9:P11,"&gt;0"),0)</f>
        <v>2</v>
      </c>
      <c r="R9" s="28" t="s">
        <v>456</v>
      </c>
      <c r="S9" s="28" t="s">
        <v>457</v>
      </c>
      <c r="T9" s="28" t="s">
        <v>458</v>
      </c>
      <c r="U9" s="279">
        <f>IF(N9=0,0,ROUND((N9*Q9),0))</f>
        <v>30</v>
      </c>
      <c r="V9" s="281" t="str">
        <f>IF(U9&gt;=19,"GRAVE", IF(U9&lt;=3, "LEVE", "MODERADO"))</f>
        <v>GRAVE</v>
      </c>
      <c r="W9" s="328" t="s">
        <v>459</v>
      </c>
      <c r="X9" s="331">
        <v>0</v>
      </c>
      <c r="Y9" s="75" t="s">
        <v>93</v>
      </c>
      <c r="Z9" s="76" t="s">
        <v>460</v>
      </c>
      <c r="AA9" s="241">
        <v>43799</v>
      </c>
      <c r="AB9" s="137"/>
      <c r="AC9" s="317"/>
      <c r="AD9" s="74"/>
      <c r="AE9" s="74"/>
      <c r="AF9" s="74"/>
      <c r="AG9" s="74"/>
    </row>
    <row r="10" spans="1:33" s="2" customFormat="1" ht="65.099999999999994" customHeight="1" x14ac:dyDescent="0.2">
      <c r="A10" s="309"/>
      <c r="B10" s="261"/>
      <c r="C10" s="235" t="s">
        <v>406</v>
      </c>
      <c r="D10" s="235" t="s">
        <v>31</v>
      </c>
      <c r="E10" s="231" t="s">
        <v>454</v>
      </c>
      <c r="F10" s="252"/>
      <c r="G10" s="258"/>
      <c r="H10" s="257"/>
      <c r="I10" s="257"/>
      <c r="J10" s="258"/>
      <c r="K10" s="258"/>
      <c r="L10" s="258"/>
      <c r="M10" s="258"/>
      <c r="N10" s="277"/>
      <c r="O10" s="202" t="s">
        <v>421</v>
      </c>
      <c r="P10" s="203">
        <f t="shared" ref="P10:P11" si="0">IF(O10="Documentados Aplicados y Efectivos",1,IF(O10="No existen",5,IF(O10="No aplicados",4,IF(O10="Aplicados - No Efectivos",3,IF(O10="Aplicados efectivos y No Documentados",2,0)))))</f>
        <v>1</v>
      </c>
      <c r="Q10" s="304"/>
      <c r="R10" s="28" t="s">
        <v>465</v>
      </c>
      <c r="S10" s="231" t="s">
        <v>457</v>
      </c>
      <c r="T10" s="231" t="s">
        <v>466</v>
      </c>
      <c r="U10" s="280"/>
      <c r="V10" s="282"/>
      <c r="W10" s="329"/>
      <c r="X10" s="332"/>
      <c r="Y10" s="75" t="s">
        <v>93</v>
      </c>
      <c r="Z10" s="28" t="s">
        <v>461</v>
      </c>
      <c r="AA10" s="241">
        <v>43799</v>
      </c>
      <c r="AB10" s="137"/>
      <c r="AC10" s="317"/>
      <c r="AD10" s="74"/>
      <c r="AE10" s="74"/>
      <c r="AF10" s="74"/>
      <c r="AG10" s="74"/>
    </row>
    <row r="11" spans="1:33" s="2" customFormat="1" ht="65.099999999999994" customHeight="1" thickBot="1" x14ac:dyDescent="0.25">
      <c r="A11" s="310"/>
      <c r="B11" s="294"/>
      <c r="C11" s="240" t="s">
        <v>407</v>
      </c>
      <c r="D11" s="240" t="s">
        <v>37</v>
      </c>
      <c r="E11" s="201" t="s">
        <v>455</v>
      </c>
      <c r="F11" s="253"/>
      <c r="G11" s="311"/>
      <c r="H11" s="289"/>
      <c r="I11" s="289"/>
      <c r="J11" s="311"/>
      <c r="K11" s="311"/>
      <c r="L11" s="311"/>
      <c r="M11" s="311"/>
      <c r="N11" s="319"/>
      <c r="O11" s="200" t="s">
        <v>467</v>
      </c>
      <c r="P11" s="204">
        <f t="shared" si="0"/>
        <v>5</v>
      </c>
      <c r="Q11" s="324"/>
      <c r="R11" s="201"/>
      <c r="S11" s="201"/>
      <c r="T11" s="201"/>
      <c r="U11" s="286"/>
      <c r="V11" s="287"/>
      <c r="W11" s="330"/>
      <c r="X11" s="333"/>
      <c r="Y11" s="76" t="s">
        <v>93</v>
      </c>
      <c r="Z11" s="28" t="s">
        <v>462</v>
      </c>
      <c r="AA11" s="241">
        <v>43799</v>
      </c>
      <c r="AB11" s="137"/>
      <c r="AC11" s="317"/>
      <c r="AD11" s="74"/>
      <c r="AE11" s="74"/>
      <c r="AF11" s="74"/>
      <c r="AG11" s="74"/>
    </row>
    <row r="12" spans="1:33" s="2" customFormat="1" ht="111.75" hidden="1" customHeight="1" x14ac:dyDescent="0.2">
      <c r="A12" s="313">
        <v>2</v>
      </c>
      <c r="B12" s="258"/>
      <c r="C12" s="228"/>
      <c r="D12" s="228"/>
      <c r="E12" s="230"/>
      <c r="F12" s="314"/>
      <c r="G12" s="316"/>
      <c r="H12" s="302"/>
      <c r="I12" s="314"/>
      <c r="J12" s="258" t="s">
        <v>177</v>
      </c>
      <c r="K12" s="258">
        <f t="shared" ref="K12" si="1">IF(J12="ALTA",5,IF(J12="MEDIO ALTA",4,IF(J12="MEDIA",3,IF(J12="MEDIO BAJA",2,IF(J12="BAJA",1,0)))))</f>
        <v>4</v>
      </c>
      <c r="L12" s="258" t="s">
        <v>171</v>
      </c>
      <c r="M12" s="258">
        <f t="shared" ref="M12" si="2">IF(L12="ALTO", 5, IF(L12="MEDIO ALTO", 4, IF(L12="MEDIO", 3, IF(L12="MEDIO BAJO",2,1))))</f>
        <v>4</v>
      </c>
      <c r="N12" s="277">
        <f t="shared" ref="N12" si="3">K12*M12</f>
        <v>16</v>
      </c>
      <c r="O12" s="236" t="s">
        <v>422</v>
      </c>
      <c r="P12" s="237">
        <f t="shared" ref="P12:P14" si="4">IF(O12="Documentados Aplicados y Efectivos",1,IF(O12="No existen",5,IF(O12="No aplicados",4,IF(O12="Aplicados - No Efectivos",3,IF(O12="Aplicados efectivos y No Documentados",2,0)))))</f>
        <v>2</v>
      </c>
      <c r="Q12" s="304">
        <f t="shared" ref="Q12" si="5">ROUND(AVERAGEIF(P12:P14,"&gt;0"),0)</f>
        <v>2</v>
      </c>
      <c r="R12" s="230"/>
      <c r="S12" s="230"/>
      <c r="T12" s="230"/>
      <c r="U12" s="280">
        <f>IF(N12=0,0,ROUND((N12*Q12),0))</f>
        <v>32</v>
      </c>
      <c r="V12" s="282" t="str">
        <f>IF(U12&gt;=19,"GRAVE", IF(U12&lt;=3, "LEVE", "MODERADO"))</f>
        <v>GRAVE</v>
      </c>
      <c r="W12" s="248"/>
      <c r="X12" s="334"/>
      <c r="Y12" s="229"/>
      <c r="Z12" s="230"/>
      <c r="AA12" s="238"/>
      <c r="AB12" s="239"/>
      <c r="AC12" s="317"/>
      <c r="AD12" s="74"/>
      <c r="AE12" s="74"/>
      <c r="AF12" s="74"/>
      <c r="AG12" s="74"/>
    </row>
    <row r="13" spans="1:33" s="2" customFormat="1" ht="64.5" hidden="1" customHeight="1" x14ac:dyDescent="0.2">
      <c r="A13" s="250"/>
      <c r="B13" s="258"/>
      <c r="C13" s="199"/>
      <c r="D13" s="199"/>
      <c r="E13" s="192"/>
      <c r="F13" s="314"/>
      <c r="G13" s="302"/>
      <c r="H13" s="302"/>
      <c r="I13" s="314"/>
      <c r="J13" s="258"/>
      <c r="K13" s="258"/>
      <c r="L13" s="258"/>
      <c r="M13" s="258"/>
      <c r="N13" s="277"/>
      <c r="O13" s="202"/>
      <c r="P13" s="203">
        <f t="shared" si="4"/>
        <v>0</v>
      </c>
      <c r="Q13" s="304"/>
      <c r="R13" s="192"/>
      <c r="S13" s="192"/>
      <c r="T13" s="192"/>
      <c r="U13" s="280"/>
      <c r="V13" s="282"/>
      <c r="W13" s="248"/>
      <c r="X13" s="248"/>
      <c r="Y13" s="211"/>
      <c r="Z13" s="213"/>
      <c r="AA13" s="213"/>
      <c r="AB13" s="212"/>
      <c r="AC13" s="317"/>
      <c r="AD13" s="74"/>
      <c r="AE13" s="74"/>
      <c r="AF13" s="74"/>
      <c r="AG13" s="74"/>
    </row>
    <row r="14" spans="1:33" s="2" customFormat="1" ht="64.5" hidden="1" customHeight="1" x14ac:dyDescent="0.2">
      <c r="A14" s="250"/>
      <c r="B14" s="259"/>
      <c r="C14" s="199"/>
      <c r="D14" s="199"/>
      <c r="E14" s="192"/>
      <c r="F14" s="315"/>
      <c r="G14" s="303"/>
      <c r="H14" s="303"/>
      <c r="I14" s="315"/>
      <c r="J14" s="259"/>
      <c r="K14" s="259"/>
      <c r="L14" s="258"/>
      <c r="M14" s="259"/>
      <c r="N14" s="277"/>
      <c r="O14" s="202"/>
      <c r="P14" s="203">
        <f t="shared" si="4"/>
        <v>0</v>
      </c>
      <c r="Q14" s="305"/>
      <c r="R14" s="192"/>
      <c r="S14" s="192"/>
      <c r="T14" s="192"/>
      <c r="U14" s="280"/>
      <c r="V14" s="270"/>
      <c r="W14" s="249"/>
      <c r="X14" s="249"/>
      <c r="Y14" s="211"/>
      <c r="Z14" s="213"/>
      <c r="AA14" s="213"/>
      <c r="AB14" s="212"/>
      <c r="AC14" s="317"/>
      <c r="AD14" s="74"/>
      <c r="AE14" s="74"/>
      <c r="AF14" s="74"/>
      <c r="AG14" s="74"/>
    </row>
    <row r="15" spans="1:33" ht="63.75" hidden="1" customHeight="1" x14ac:dyDescent="0.2">
      <c r="A15" s="250">
        <v>11</v>
      </c>
      <c r="B15" s="261"/>
      <c r="C15" s="196"/>
      <c r="D15" s="196"/>
      <c r="E15" s="206"/>
      <c r="F15" s="252"/>
      <c r="G15" s="254"/>
      <c r="H15" s="256"/>
      <c r="I15" s="256"/>
      <c r="J15" s="258"/>
      <c r="K15" s="258"/>
      <c r="L15" s="259"/>
      <c r="M15" s="259">
        <f t="shared" ref="M15" si="6">IF(L15="ALTO", 5, IF(L15="MEDIO ALTO", 4, IF(L15="MEDIO", 3, IF(L15="MEDIO BAJO",2,1))))</f>
        <v>1</v>
      </c>
      <c r="N15" s="263">
        <f t="shared" ref="N15" si="7">K15*M15</f>
        <v>0</v>
      </c>
      <c r="O15" s="205" t="s">
        <v>421</v>
      </c>
      <c r="P15" s="207">
        <f t="shared" ref="P15:P20" si="8">IF(O15="Documentados Aplicados y Efectivos",1,IF(O15="No existen",5,IF(O15="No aplicados",4,IF(O15="Aplicados - No Efectivos",3,IF(O15="Aplicados efectivos y No Documentados",2,0)))))</f>
        <v>1</v>
      </c>
      <c r="Q15" s="265">
        <f t="shared" ref="Q15" si="9">ROUND(AVERAGEIF(P15:P17,"&gt;0"),0)</f>
        <v>1</v>
      </c>
      <c r="R15" s="208"/>
      <c r="S15" s="208"/>
      <c r="T15" s="208"/>
      <c r="U15" s="267">
        <f t="shared" ref="U15" si="10">IF(N15=0,0,ROUND((N15*Q15),0))</f>
        <v>0</v>
      </c>
      <c r="V15" s="270" t="str">
        <f t="shared" ref="V15" si="11">IF(U15&gt;=19,"GRAVE", IF(U15&lt;=3, "LEVE", "MODERADO"))</f>
        <v>LEVE</v>
      </c>
      <c r="W15" s="249"/>
      <c r="X15" s="273"/>
      <c r="Y15" s="209"/>
      <c r="Z15" s="209"/>
      <c r="AA15" s="210"/>
      <c r="AB15" s="209"/>
    </row>
    <row r="16" spans="1:33" ht="63.75" hidden="1" customHeight="1" x14ac:dyDescent="0.2">
      <c r="A16" s="250"/>
      <c r="B16" s="261"/>
      <c r="C16" s="193"/>
      <c r="D16" s="193"/>
      <c r="E16" s="130"/>
      <c r="F16" s="252"/>
      <c r="G16" s="255"/>
      <c r="H16" s="257"/>
      <c r="I16" s="257"/>
      <c r="J16" s="258"/>
      <c r="K16" s="258"/>
      <c r="L16" s="269"/>
      <c r="M16" s="269"/>
      <c r="N16" s="264"/>
      <c r="O16" s="27"/>
      <c r="P16" s="53">
        <f t="shared" si="8"/>
        <v>0</v>
      </c>
      <c r="Q16" s="265"/>
      <c r="R16" s="28"/>
      <c r="S16" s="28"/>
      <c r="T16" s="28"/>
      <c r="U16" s="268"/>
      <c r="V16" s="271"/>
      <c r="W16" s="272"/>
      <c r="X16" s="272"/>
      <c r="Y16" s="76"/>
      <c r="Z16" s="76"/>
      <c r="AA16" s="166"/>
      <c r="AB16" s="76"/>
    </row>
    <row r="17" spans="1:28" ht="63.75" hidden="1" customHeight="1" thickBot="1" x14ac:dyDescent="0.25">
      <c r="A17" s="251"/>
      <c r="B17" s="262"/>
      <c r="C17" s="132"/>
      <c r="D17" s="132"/>
      <c r="E17" s="133"/>
      <c r="F17" s="253"/>
      <c r="G17" s="255"/>
      <c r="H17" s="257"/>
      <c r="I17" s="257"/>
      <c r="J17" s="259"/>
      <c r="K17" s="259"/>
      <c r="L17" s="269"/>
      <c r="M17" s="269"/>
      <c r="N17" s="264"/>
      <c r="O17" s="29"/>
      <c r="P17" s="54">
        <f t="shared" si="8"/>
        <v>0</v>
      </c>
      <c r="Q17" s="266"/>
      <c r="R17" s="28"/>
      <c r="S17" s="30"/>
      <c r="T17" s="30"/>
      <c r="U17" s="268"/>
      <c r="V17" s="271"/>
      <c r="W17" s="272"/>
      <c r="X17" s="272"/>
      <c r="Y17" s="76"/>
      <c r="Z17" s="76"/>
      <c r="AA17" s="166"/>
      <c r="AB17" s="76"/>
    </row>
    <row r="18" spans="1:28" ht="63.75" hidden="1" customHeight="1" x14ac:dyDescent="0.2">
      <c r="A18" s="250">
        <v>12</v>
      </c>
      <c r="B18" s="260"/>
      <c r="C18" s="193"/>
      <c r="D18" s="193"/>
      <c r="E18" s="130"/>
      <c r="F18" s="274"/>
      <c r="G18" s="255"/>
      <c r="H18" s="257"/>
      <c r="I18" s="257"/>
      <c r="J18" s="275"/>
      <c r="K18" s="275"/>
      <c r="L18" s="275"/>
      <c r="M18" s="275">
        <f t="shared" ref="M18" si="12">IF(L18="ALTO", 5, IF(L18="MEDIO ALTO", 4, IF(L18="MEDIO", 3, IF(L18="MEDIO BAJO",2,1))))</f>
        <v>1</v>
      </c>
      <c r="N18" s="276">
        <f t="shared" ref="N18" si="13">K18*M18</f>
        <v>0</v>
      </c>
      <c r="O18" s="27" t="s">
        <v>421</v>
      </c>
      <c r="P18" s="53">
        <f t="shared" si="8"/>
        <v>1</v>
      </c>
      <c r="Q18" s="278">
        <f t="shared" ref="Q18" si="14">ROUND(AVERAGEIF(P18:P20,"&gt;0"),0)</f>
        <v>1</v>
      </c>
      <c r="R18" s="28"/>
      <c r="S18" s="28"/>
      <c r="T18" s="28"/>
      <c r="U18" s="279">
        <f t="shared" ref="U18" si="15">IF(N18=0,0,ROUND((N18*Q18),0))</f>
        <v>0</v>
      </c>
      <c r="V18" s="281" t="str">
        <f t="shared" ref="V18" si="16">IF(U18&gt;=19,"GRAVE", IF(U18&lt;=3, "LEVE", "MODERADO"))</f>
        <v>LEVE</v>
      </c>
      <c r="W18" s="283"/>
      <c r="X18" s="247"/>
      <c r="Y18" s="75"/>
      <c r="Z18" s="76"/>
      <c r="AA18" s="166"/>
      <c r="AB18" s="137"/>
    </row>
    <row r="19" spans="1:28" ht="63.75" hidden="1" customHeight="1" x14ac:dyDescent="0.2">
      <c r="A19" s="250"/>
      <c r="B19" s="261"/>
      <c r="C19" s="193"/>
      <c r="D19" s="193"/>
      <c r="E19" s="130"/>
      <c r="F19" s="252"/>
      <c r="G19" s="255"/>
      <c r="H19" s="257"/>
      <c r="I19" s="257"/>
      <c r="J19" s="258"/>
      <c r="K19" s="258"/>
      <c r="L19" s="258"/>
      <c r="M19" s="258"/>
      <c r="N19" s="277"/>
      <c r="O19" s="27"/>
      <c r="P19" s="53">
        <f t="shared" si="8"/>
        <v>0</v>
      </c>
      <c r="Q19" s="265"/>
      <c r="R19" s="28"/>
      <c r="S19" s="28"/>
      <c r="T19" s="28"/>
      <c r="U19" s="280"/>
      <c r="V19" s="282"/>
      <c r="W19" s="248"/>
      <c r="X19" s="248"/>
      <c r="Y19" s="75"/>
      <c r="Z19" s="76"/>
      <c r="AA19" s="166"/>
      <c r="AB19" s="137"/>
    </row>
    <row r="20" spans="1:28" ht="63.75" hidden="1" customHeight="1" thickBot="1" x14ac:dyDescent="0.25">
      <c r="A20" s="251"/>
      <c r="B20" s="262"/>
      <c r="C20" s="132"/>
      <c r="D20" s="132"/>
      <c r="E20" s="130"/>
      <c r="F20" s="253"/>
      <c r="G20" s="255"/>
      <c r="H20" s="257"/>
      <c r="I20" s="257"/>
      <c r="J20" s="259"/>
      <c r="K20" s="259"/>
      <c r="L20" s="258"/>
      <c r="M20" s="259"/>
      <c r="N20" s="277"/>
      <c r="O20" s="29"/>
      <c r="P20" s="54">
        <f t="shared" si="8"/>
        <v>0</v>
      </c>
      <c r="Q20" s="266"/>
      <c r="R20" s="28"/>
      <c r="S20" s="30"/>
      <c r="T20" s="30"/>
      <c r="U20" s="280"/>
      <c r="V20" s="282"/>
      <c r="W20" s="249"/>
      <c r="X20" s="249"/>
      <c r="Y20" s="75"/>
      <c r="Z20" s="76"/>
      <c r="AA20" s="166"/>
      <c r="AB20" s="138"/>
    </row>
    <row r="1048423" spans="21:33" ht="18" x14ac:dyDescent="0.2">
      <c r="V1048423" s="59" t="s">
        <v>189</v>
      </c>
      <c r="W1048423" s="59"/>
      <c r="X1048423" s="59"/>
      <c r="Y1048423" s="74" t="s">
        <v>194</v>
      </c>
      <c r="Z1048423" s="74" t="s">
        <v>199</v>
      </c>
      <c r="AA1048423" s="74"/>
      <c r="AF1048423" s="3"/>
      <c r="AG1048423" s="3"/>
    </row>
    <row r="1048424" spans="21:33" ht="18" x14ac:dyDescent="0.2">
      <c r="U1048424" s="77" t="s">
        <v>206</v>
      </c>
      <c r="V1048424" s="60" t="s">
        <v>190</v>
      </c>
      <c r="W1048424" s="60"/>
      <c r="X1048424" s="60"/>
      <c r="Y1048424" s="77" t="str">
        <f>V1048432</f>
        <v>VICERRECTORÍA_ACADÉMICA</v>
      </c>
      <c r="Z1048424" s="77" t="str">
        <f>V1048434</f>
        <v>VICERRECTORÍA_INVESTIGACIÓN_INNOVACIÓN_EXTENSIÓN</v>
      </c>
      <c r="AF1048424" s="3"/>
      <c r="AG1048424" s="3"/>
    </row>
    <row r="1048425" spans="21:33" ht="22.5" x14ac:dyDescent="0.2">
      <c r="U1048425" s="77" t="s">
        <v>207</v>
      </c>
      <c r="V1048425" s="60" t="s">
        <v>229</v>
      </c>
      <c r="W1048425" s="60"/>
      <c r="X1048425" s="60"/>
      <c r="Y1048425" s="74" t="s">
        <v>196</v>
      </c>
      <c r="Z1048425" s="74" t="s">
        <v>197</v>
      </c>
      <c r="AA1048425" s="74"/>
      <c r="AB1048425" s="74"/>
      <c r="AG1048425" s="3"/>
    </row>
    <row r="1048426" spans="21:33" ht="18" x14ac:dyDescent="0.2">
      <c r="U1048426" s="77" t="s">
        <v>208</v>
      </c>
      <c r="V1048426" s="60" t="s">
        <v>191</v>
      </c>
      <c r="W1048426" s="60"/>
      <c r="X1048426" s="60"/>
      <c r="Y1048426" s="77" t="s">
        <v>249</v>
      </c>
      <c r="Z1048426" s="77" t="str">
        <f>V1048428</f>
        <v>PLANEACIÓN</v>
      </c>
      <c r="AG1048426" s="3"/>
    </row>
    <row r="1048427" spans="21:33" ht="18" x14ac:dyDescent="0.2">
      <c r="U1048427" s="77" t="s">
        <v>209</v>
      </c>
      <c r="V1048427" s="60" t="s">
        <v>193</v>
      </c>
      <c r="W1048427" s="60"/>
      <c r="X1048427" s="60"/>
    </row>
    <row r="1048428" spans="21:33" ht="18" x14ac:dyDescent="0.2">
      <c r="U1048428" s="77" t="s">
        <v>377</v>
      </c>
      <c r="V1048428" s="60" t="s">
        <v>192</v>
      </c>
      <c r="W1048428" s="60"/>
      <c r="X1048428" s="60"/>
    </row>
    <row r="1048429" spans="21:33" ht="27" x14ac:dyDescent="0.2">
      <c r="U1048429" s="77" t="s">
        <v>380</v>
      </c>
      <c r="V1048429" s="60" t="s">
        <v>230</v>
      </c>
      <c r="W1048429" s="60"/>
      <c r="X1048429" s="60"/>
    </row>
    <row r="1048430" spans="21:33" ht="18" x14ac:dyDescent="0.2">
      <c r="U1048430" s="77" t="s">
        <v>211</v>
      </c>
      <c r="V1048430" s="60" t="s">
        <v>231</v>
      </c>
      <c r="W1048430" s="60"/>
      <c r="X1048430" s="60"/>
    </row>
    <row r="1048431" spans="21:33" ht="27" x14ac:dyDescent="0.2">
      <c r="U1048431" s="77" t="s">
        <v>210</v>
      </c>
      <c r="V1048431" s="60" t="s">
        <v>232</v>
      </c>
      <c r="W1048431" s="60"/>
      <c r="X1048431" s="60"/>
      <c r="Y1048431" s="74" t="s">
        <v>200</v>
      </c>
      <c r="Z1048431" s="74" t="s">
        <v>181</v>
      </c>
      <c r="AA1048431" s="74"/>
      <c r="AB1048431" s="74" t="s">
        <v>201</v>
      </c>
      <c r="AC1048431" s="74" t="s">
        <v>205</v>
      </c>
      <c r="AD1048431" s="74" t="s">
        <v>182</v>
      </c>
      <c r="AE1048431" s="74" t="s">
        <v>198</v>
      </c>
      <c r="AF1048431" s="74" t="s">
        <v>195</v>
      </c>
      <c r="AG1048431" s="74" t="s">
        <v>183</v>
      </c>
    </row>
    <row r="1048432" spans="21:33" ht="36" x14ac:dyDescent="0.2">
      <c r="U1048432" s="77" t="s">
        <v>381</v>
      </c>
      <c r="V1048432" s="60" t="s">
        <v>233</v>
      </c>
      <c r="W1048432" s="60"/>
      <c r="X1048432" s="60"/>
      <c r="Y1048432" s="77" t="str">
        <f>V1048424</f>
        <v>RECTORÍA</v>
      </c>
      <c r="Z1048432" s="77" t="str">
        <f>V1048432</f>
        <v>VICERRECTORÍA_ACADÉMICA</v>
      </c>
      <c r="AB1048432" s="77" t="str">
        <f>V1048434</f>
        <v>VICERRECTORÍA_INVESTIGACIÓN_INNOVACIÓN_EXTENSIÓN</v>
      </c>
      <c r="AC1048432" s="77" t="str">
        <f>V1048436</f>
        <v>VICERRECTORIA_ADMINISTRATIVA_FINANCIERA</v>
      </c>
      <c r="AD1048432" s="77" t="str">
        <f>V1048429</f>
        <v>RELACIONES_INTERNACIONALES</v>
      </c>
      <c r="AE1048432" s="77" t="str">
        <f>V1048424</f>
        <v>RECTORÍA</v>
      </c>
      <c r="AF1048432" s="77" t="str">
        <f>V1048436</f>
        <v>VICERRECTORIA_ADMINISTRATIVA_FINANCIERA</v>
      </c>
      <c r="AG1048432" s="77" t="str">
        <f>V1048432</f>
        <v>VICERRECTORÍA_ACADÉMICA</v>
      </c>
    </row>
    <row r="1048433" spans="1:33" ht="27" x14ac:dyDescent="0.2">
      <c r="U1048433" s="77" t="s">
        <v>212</v>
      </c>
      <c r="V1048433" s="60" t="s">
        <v>204</v>
      </c>
      <c r="W1048433" s="60"/>
      <c r="X1048433" s="60"/>
      <c r="Y1048433" s="77" t="str">
        <f>V1048427</f>
        <v>COMUNICACIONES</v>
      </c>
      <c r="Z1048433" s="77" t="str">
        <f>V1048434</f>
        <v>VICERRECTORÍA_INVESTIGACIÓN_INNOVACIÓN_EXTENSIÓN</v>
      </c>
      <c r="AB1048433" s="77" t="str">
        <f>$V$1048450</f>
        <v>FACULTAD_BELLAS_ARTES_HUMANIDADES</v>
      </c>
      <c r="AC1048433" s="77" t="str">
        <f>V1048434</f>
        <v>VICERRECTORÍA_INVESTIGACIÓN_INNOVACIÓN_EXTENSIÓN</v>
      </c>
      <c r="AD1048433" s="77" t="str">
        <f>$V$1048450</f>
        <v>FACULTAD_BELLAS_ARTES_HUMANIDADES</v>
      </c>
      <c r="AE1048433" s="77" t="str">
        <f>V1048427</f>
        <v>COMUNICACIONES</v>
      </c>
      <c r="AF1048433" s="77" t="str">
        <f>V1048432</f>
        <v>VICERRECTORÍA_ACADÉMICA</v>
      </c>
      <c r="AG1048433" s="77" t="str">
        <f>$V$1048450</f>
        <v>FACULTAD_BELLAS_ARTES_HUMANIDADES</v>
      </c>
    </row>
    <row r="1048434" spans="1:33" ht="54" x14ac:dyDescent="0.2">
      <c r="U1048434" s="77" t="s">
        <v>213</v>
      </c>
      <c r="V1048434" s="79" t="s">
        <v>256</v>
      </c>
      <c r="W1048434" s="79"/>
      <c r="X1048434" s="79"/>
      <c r="Y1048434" s="77" t="str">
        <f>V1048436</f>
        <v>VICERRECTORIA_ADMINISTRATIVA_FINANCIERA</v>
      </c>
      <c r="Z1048434" s="77" t="str">
        <f>V1048435</f>
        <v>VICERRECTORÍA_DE_RESPONSABILIDAD_SOCIAL_BIENESTAR_UNIVERSITARIO</v>
      </c>
      <c r="AB1048434" s="77" t="str">
        <f>$V$1048445</f>
        <v>FACULTAD_CIENCIAS_DE_LA_SALUD</v>
      </c>
      <c r="AC1048434" s="77" t="str">
        <f>$V$1048450</f>
        <v>FACULTAD_BELLAS_ARTES_HUMANIDADES</v>
      </c>
      <c r="AD1048434" s="77" t="str">
        <f>$V$1048445</f>
        <v>FACULTAD_CIENCIAS_DE_LA_SALUD</v>
      </c>
      <c r="AE1048434" s="77" t="str">
        <f>V1048426</f>
        <v>JURIDICA</v>
      </c>
      <c r="AF1048434" s="77" t="str">
        <f>V1048435</f>
        <v>VICERRECTORÍA_DE_RESPONSABILIDAD_SOCIAL_BIENESTAR_UNIVERSITARIO</v>
      </c>
      <c r="AG1048434" s="77" t="str">
        <f>$V$1048445</f>
        <v>FACULTAD_CIENCIAS_DE_LA_SALUD</v>
      </c>
    </row>
    <row r="1048435" spans="1:33" ht="36" x14ac:dyDescent="0.2">
      <c r="U1048435" s="77" t="s">
        <v>214</v>
      </c>
      <c r="V1048435" s="79" t="s">
        <v>255</v>
      </c>
      <c r="W1048435" s="79"/>
      <c r="X1048435" s="79"/>
      <c r="Y1048435" s="77" t="str">
        <f>V1048432</f>
        <v>VICERRECTORÍA_ACADÉMICA</v>
      </c>
      <c r="Z1048435" s="77" t="str">
        <f>V1048442</f>
        <v>ADMISIONES_REGISTRO_CONTROL_ACADÉMICO</v>
      </c>
      <c r="AB1048435" s="77" t="str">
        <f>$V$1048452</f>
        <v>FACULTAD_CIENCIAS_AMBIENTALES</v>
      </c>
      <c r="AC1048435" s="77" t="str">
        <f>$V$1048445</f>
        <v>FACULTAD_CIENCIAS_DE_LA_SALUD</v>
      </c>
      <c r="AD1048435" s="77" t="str">
        <f>$V$1048452</f>
        <v>FACULTAD_CIENCIAS_AMBIENTALES</v>
      </c>
      <c r="AE1048435" s="77" t="str">
        <f>V1048436</f>
        <v>VICERRECTORIA_ADMINISTRATIVA_FINANCIERA</v>
      </c>
      <c r="AF1048435" s="77" t="str">
        <f>V1048440</f>
        <v>GESTIÓN_DE_TALENTO_HUMANO</v>
      </c>
      <c r="AG1048435" s="77" t="str">
        <f>$V$1048452</f>
        <v>FACULTAD_CIENCIAS_AMBIENTALES</v>
      </c>
    </row>
    <row r="1048436" spans="1:33" ht="27" x14ac:dyDescent="0.2">
      <c r="U1048436" s="77" t="s">
        <v>188</v>
      </c>
      <c r="V1048436" s="60" t="s">
        <v>234</v>
      </c>
      <c r="W1048436" s="60"/>
      <c r="X1048436" s="60"/>
      <c r="Y1048436" s="77" t="str">
        <f>V1048428</f>
        <v>PLANEACIÓN</v>
      </c>
      <c r="Z1048436" s="77" t="str">
        <f>V1048444</f>
        <v>BIBLIOTECA_E_INFORMACIÓN_CIENTIFICA</v>
      </c>
      <c r="AB1048436" s="77" t="str">
        <f>$V$1048454</f>
        <v>FACULTAD_CIENCIAS_DE_LA_EDUCACIÓN</v>
      </c>
      <c r="AC1048436" s="77" t="str">
        <f>$V$1048452</f>
        <v>FACULTAD_CIENCIAS_AMBIENTALES</v>
      </c>
      <c r="AD1048436" s="77" t="str">
        <f>$V$1048454</f>
        <v>FACULTAD_CIENCIAS_DE_LA_EDUCACIÓN</v>
      </c>
      <c r="AE1048436" s="77" t="str">
        <f>V1048430</f>
        <v>SECRETARIA_GENERAL</v>
      </c>
      <c r="AF1048436" s="77" t="str">
        <f>$V$1048450</f>
        <v>FACULTAD_BELLAS_ARTES_HUMANIDADES</v>
      </c>
      <c r="AG1048436" s="77" t="str">
        <f>$V$1048454</f>
        <v>FACULTAD_CIENCIAS_DE_LA_EDUCACIÓN</v>
      </c>
    </row>
    <row r="1048437" spans="1:33" ht="27" x14ac:dyDescent="0.2">
      <c r="U1048437" s="77" t="s">
        <v>378</v>
      </c>
      <c r="V1048437" s="60" t="s">
        <v>235</v>
      </c>
      <c r="W1048437" s="60"/>
      <c r="X1048437" s="60"/>
      <c r="Y1048437" s="74" t="s">
        <v>203</v>
      </c>
      <c r="Z1048437" s="77" t="str">
        <f>V1048433</f>
        <v>UNIVIRTUAL</v>
      </c>
      <c r="AB1048437" s="77" t="str">
        <f>$V$1048449</f>
        <v>FACULTAD_TECNOLOGÍA</v>
      </c>
      <c r="AC1048437" s="77" t="str">
        <f>$V$1048454</f>
        <v>FACULTAD_CIENCIAS_DE_LA_EDUCACIÓN</v>
      </c>
      <c r="AD1048437" s="77" t="str">
        <f>$V$1048449</f>
        <v>FACULTAD_TECNOLOGÍA</v>
      </c>
      <c r="AE1048437" s="77" t="str">
        <f>V1048428</f>
        <v>PLANEACIÓN</v>
      </c>
      <c r="AF1048437" s="77" t="str">
        <f>$V$1048445</f>
        <v>FACULTAD_CIENCIAS_DE_LA_SALUD</v>
      </c>
      <c r="AG1048437" s="77" t="str">
        <f>$V$1048449</f>
        <v>FACULTAD_TECNOLOGÍA</v>
      </c>
    </row>
    <row r="1048438" spans="1:33" ht="27" x14ac:dyDescent="0.2">
      <c r="U1048438" s="77" t="s">
        <v>379</v>
      </c>
      <c r="V1048438" s="60" t="s">
        <v>236</v>
      </c>
      <c r="W1048438" s="60"/>
      <c r="X1048438" s="60"/>
      <c r="Y1048438" s="77" t="str">
        <f>V1048432</f>
        <v>VICERRECTORÍA_ACADÉMICA</v>
      </c>
      <c r="Z1048438" s="77" t="str">
        <f>$V$1048450</f>
        <v>FACULTAD_BELLAS_ARTES_HUMANIDADES</v>
      </c>
      <c r="AB1048438" s="77" t="str">
        <f>$V$1048447</f>
        <v>FACULTAD_INGENIERÍA_INDUSTRIAL</v>
      </c>
      <c r="AC1048438" s="77" t="str">
        <f>$V$1048449</f>
        <v>FACULTAD_TECNOLOGÍA</v>
      </c>
      <c r="AD1048438" s="77" t="str">
        <f>$V$1048447</f>
        <v>FACULTAD_INGENIERÍA_INDUSTRIAL</v>
      </c>
      <c r="AE1048438" s="77" t="str">
        <f>V1048440</f>
        <v>GESTIÓN_DE_TALENTO_HUMANO</v>
      </c>
      <c r="AF1048438" s="77" t="str">
        <f>$V$1048452</f>
        <v>FACULTAD_CIENCIAS_AMBIENTALES</v>
      </c>
      <c r="AG1048438" s="77" t="str">
        <f>$V$1048447</f>
        <v>FACULTAD_INGENIERÍA_INDUSTRIAL</v>
      </c>
    </row>
    <row r="1048439" spans="1:33" ht="45" x14ac:dyDescent="0.2">
      <c r="U1048439" s="77" t="s">
        <v>215</v>
      </c>
      <c r="V1048439" s="79" t="s">
        <v>254</v>
      </c>
      <c r="W1048439" s="79"/>
      <c r="X1048439" s="79"/>
      <c r="Y1048439" s="77" t="str">
        <f>V1048428</f>
        <v>PLANEACIÓN</v>
      </c>
      <c r="Z1048439" s="77" t="str">
        <f>$V$1048445</f>
        <v>FACULTAD_CIENCIAS_DE_LA_SALUD</v>
      </c>
      <c r="AB1048439" s="77" t="str">
        <f>$V$1048448</f>
        <v>FACULTAD_INGENIERÍA_MECÁNICA</v>
      </c>
      <c r="AC1048439" s="77" t="str">
        <f>$V$1048447</f>
        <v>FACULTAD_INGENIERÍA_INDUSTRIAL</v>
      </c>
      <c r="AD1048439" s="77" t="str">
        <f>$V$1048448</f>
        <v>FACULTAD_INGENIERÍA_MECÁNICA</v>
      </c>
      <c r="AE1048439" s="77" t="str">
        <f>V1048439</f>
        <v>GESTIÓN_DE_TECNOLOGÍAS_INFORMÁTICAS_SISTEMAS_DE_INFORMACIÓN</v>
      </c>
      <c r="AF1048439" s="77" t="str">
        <f>$V$1048454</f>
        <v>FACULTAD_CIENCIAS_DE_LA_EDUCACIÓN</v>
      </c>
      <c r="AG1048439" s="77" t="str">
        <f>$V$1048448</f>
        <v>FACULTAD_INGENIERÍA_MECÁNICA</v>
      </c>
    </row>
    <row r="1048440" spans="1:33" ht="27" x14ac:dyDescent="0.2">
      <c r="U1048440" s="77" t="s">
        <v>382</v>
      </c>
      <c r="V1048440" s="60" t="s">
        <v>237</v>
      </c>
      <c r="W1048440" s="60"/>
      <c r="X1048440" s="60"/>
      <c r="Y1048440" s="77" t="str">
        <f>V1048459</f>
        <v>SISTEMA_INTEGRAL_DE_GESTIÓN</v>
      </c>
      <c r="Z1048440" s="77" t="str">
        <f>$V$1048452</f>
        <v>FACULTAD_CIENCIAS_AMBIENTALES</v>
      </c>
      <c r="AB1048440" s="77" t="str">
        <f>$V$1048446</f>
        <v>FACULTAD_INGENIERÍAS</v>
      </c>
      <c r="AC1048440" s="77" t="str">
        <f>$V$1048448</f>
        <v>FACULTAD_INGENIERÍA_MECÁNICA</v>
      </c>
      <c r="AD1048440" s="77" t="str">
        <f>$V$1048446</f>
        <v>FACULTAD_INGENIERÍAS</v>
      </c>
      <c r="AE1048440" s="77" t="str">
        <f>V1048438</f>
        <v>GESTIÓN_DE_SERVICIOS_INSTITUCIONALES</v>
      </c>
      <c r="AF1048440" s="77" t="str">
        <f>$V$1048449</f>
        <v>FACULTAD_TECNOLOGÍA</v>
      </c>
      <c r="AG1048440" s="77" t="str">
        <f>$V$1048446</f>
        <v>FACULTAD_INGENIERÍAS</v>
      </c>
    </row>
    <row r="1048441" spans="1:33" ht="27" x14ac:dyDescent="0.2">
      <c r="U1048441" s="77" t="s">
        <v>216</v>
      </c>
      <c r="V1048441" s="60" t="s">
        <v>238</v>
      </c>
      <c r="W1048441" s="60"/>
      <c r="X1048441" s="60"/>
      <c r="Y1048441" s="74" t="s">
        <v>202</v>
      </c>
      <c r="Z1048441" s="77" t="str">
        <f>$V$1048454</f>
        <v>FACULTAD_CIENCIAS_DE_LA_EDUCACIÓN</v>
      </c>
      <c r="AB1048441" s="77" t="str">
        <f>$V$1048453</f>
        <v>FACULTAD_CIENCIAS_BÁSICAS</v>
      </c>
      <c r="AC1048441" s="77" t="str">
        <f>$V$1048446</f>
        <v>FACULTAD_INGENIERÍAS</v>
      </c>
      <c r="AD1048441" s="77" t="str">
        <f>$V$1048453</f>
        <v>FACULTAD_CIENCIAS_BÁSICAS</v>
      </c>
      <c r="AE1048441" s="77" t="str">
        <f>V1048437</f>
        <v>GESTIÓN_FINANCIERA</v>
      </c>
      <c r="AF1048441" s="77" t="str">
        <f>$V$1048447</f>
        <v>FACULTAD_INGENIERÍA_INDUSTRIAL</v>
      </c>
      <c r="AG1048441" s="77" t="str">
        <f>$V$1048453</f>
        <v>FACULTAD_CIENCIAS_BÁSICAS</v>
      </c>
    </row>
    <row r="1048442" spans="1:33" ht="36" x14ac:dyDescent="0.2">
      <c r="U1048442" s="77" t="s">
        <v>383</v>
      </c>
      <c r="V1048442" s="79" t="s">
        <v>253</v>
      </c>
      <c r="W1048442" s="79"/>
      <c r="X1048442" s="79"/>
      <c r="Y1048442" s="77" t="str">
        <f>V1048436</f>
        <v>VICERRECTORIA_ADMINISTRATIVA_FINANCIERA</v>
      </c>
      <c r="Z1048442" s="77" t="str">
        <f>$V$1048449</f>
        <v>FACULTAD_TECNOLOGÍA</v>
      </c>
      <c r="AB1048442" s="77" t="str">
        <f>$V$1048451</f>
        <v>FACULTAD_CIENCIAS_AGRARIAS_AGROINDUSTRIA</v>
      </c>
      <c r="AC1048442" s="77" t="str">
        <f>$V$1048453</f>
        <v>FACULTAD_CIENCIAS_BÁSICAS</v>
      </c>
      <c r="AD1048442" s="77" t="str">
        <f>$V$1048451</f>
        <v>FACULTAD_CIENCIAS_AGRARIAS_AGROINDUSTRIA</v>
      </c>
      <c r="AE1048442" s="77" t="str">
        <f>V1048443</f>
        <v>RECURSOS_INFORMÁTICOS_EDUCATIVOS</v>
      </c>
      <c r="AF1048442" s="77" t="str">
        <f>$V$1048448</f>
        <v>FACULTAD_INGENIERÍA_MECÁNICA</v>
      </c>
      <c r="AG1048442" s="77" t="str">
        <f>$V$1048451</f>
        <v>FACULTAD_CIENCIAS_AGRARIAS_AGROINDUSTRIA</v>
      </c>
    </row>
    <row r="1048443" spans="1:33" ht="27" x14ac:dyDescent="0.2">
      <c r="U1048443" s="77" t="s">
        <v>217</v>
      </c>
      <c r="V1048443" s="79" t="s">
        <v>252</v>
      </c>
      <c r="W1048443" s="79"/>
      <c r="X1048443" s="79"/>
      <c r="Y1048443" s="77" t="str">
        <f>V1048441</f>
        <v>CONTROL_INTERNO</v>
      </c>
      <c r="Z1048443" s="77" t="str">
        <f>$V$1048447</f>
        <v>FACULTAD_INGENIERÍA_INDUSTRIAL</v>
      </c>
      <c r="AC1048443" s="77" t="str">
        <f>$V$1048451</f>
        <v>FACULTAD_CIENCIAS_AGRARIAS_AGROINDUSTRIA</v>
      </c>
      <c r="AE1048443" s="77" t="str">
        <f>V1048431</f>
        <v>GESTIÓN_DE_DOCUMENTOS</v>
      </c>
      <c r="AF1048443" s="77" t="str">
        <f>$V$1048446</f>
        <v>FACULTAD_INGENIERÍAS</v>
      </c>
    </row>
    <row r="1048444" spans="1:33" ht="27" x14ac:dyDescent="0.2">
      <c r="U1048444" s="77" t="s">
        <v>218</v>
      </c>
      <c r="V1048444" s="60" t="s">
        <v>239</v>
      </c>
      <c r="W1048444" s="60"/>
      <c r="X1048444" s="60"/>
      <c r="Y1048444" s="77" t="str">
        <f>V1048425</f>
        <v>CONTROL_INTERNO_DISCIPLINARIO</v>
      </c>
      <c r="Z1048444" s="77" t="str">
        <f>$V$1048448</f>
        <v>FACULTAD_INGENIERÍA_MECÁNICA</v>
      </c>
      <c r="AC1048444" s="77" t="str">
        <f>$V$1048455</f>
        <v>LABORATORIO_GENÉTICA_MÉDICA</v>
      </c>
      <c r="AE1048444" s="77" t="str">
        <f>$V$1048450</f>
        <v>FACULTAD_BELLAS_ARTES_HUMANIDADES</v>
      </c>
      <c r="AF1048444" s="77" t="str">
        <f>$V$1048453</f>
        <v>FACULTAD_CIENCIAS_BÁSICAS</v>
      </c>
    </row>
    <row r="1048445" spans="1:33" ht="36" x14ac:dyDescent="0.2">
      <c r="U1048445" s="77" t="s">
        <v>219</v>
      </c>
      <c r="V1048445" s="60" t="s">
        <v>240</v>
      </c>
      <c r="W1048445" s="60"/>
      <c r="X1048445" s="60"/>
      <c r="Y1048445" s="77" t="str">
        <f>V1048439</f>
        <v>GESTIÓN_DE_TECNOLOGÍAS_INFORMÁTICAS_SISTEMAS_DE_INFORMACIÓN</v>
      </c>
      <c r="Z1048445" s="77" t="str">
        <f>$V$1048446</f>
        <v>FACULTAD_INGENIERÍAS</v>
      </c>
      <c r="AC1048445" s="77" t="str">
        <f>V1048456</f>
        <v>LABORATORIO_AGUAS_ALIMENTOS</v>
      </c>
      <c r="AE1048445" s="77" t="str">
        <f>$V$1048445</f>
        <v>FACULTAD_CIENCIAS_DE_LA_SALUD</v>
      </c>
      <c r="AF1048445" s="77" t="str">
        <f>$V$1048451</f>
        <v>FACULTAD_CIENCIAS_AGRARIAS_AGROINDUSTRIA</v>
      </c>
    </row>
    <row r="1048446" spans="1:33" ht="27" x14ac:dyDescent="0.2">
      <c r="U1048446" s="77" t="s">
        <v>220</v>
      </c>
      <c r="V1048446" s="60" t="s">
        <v>241</v>
      </c>
      <c r="W1048446" s="60"/>
      <c r="X1048446" s="60"/>
      <c r="Y1048446" s="77" t="str">
        <f>V1048438</f>
        <v>GESTIÓN_DE_SERVICIOS_INSTITUCIONALES</v>
      </c>
      <c r="Z1048446" s="77" t="str">
        <f>$V$1048453</f>
        <v>FACULTAD_CIENCIAS_BÁSICAS</v>
      </c>
      <c r="AC1048446" s="77" t="str">
        <f>V1048457</f>
        <v xml:space="preserve">LABORATORIO_ENSAYOS_NO_DESTRUCTIVOS_DESTRUCTIVOS </v>
      </c>
      <c r="AE1048446" s="77" t="str">
        <f>$V$1048452</f>
        <v>FACULTAD_CIENCIAS_AMBIENTALES</v>
      </c>
    </row>
    <row r="1048447" spans="1:33" ht="27" x14ac:dyDescent="0.2">
      <c r="A1048447" s="3" t="s">
        <v>184</v>
      </c>
      <c r="B1048447" s="3" t="s">
        <v>405</v>
      </c>
      <c r="C1048447" s="3" t="s">
        <v>406</v>
      </c>
      <c r="D1048447" s="3" t="s">
        <v>407</v>
      </c>
      <c r="F1048447" s="59" t="s">
        <v>180</v>
      </c>
      <c r="U1048447" s="77" t="s">
        <v>221</v>
      </c>
      <c r="V1048447" s="60" t="s">
        <v>242</v>
      </c>
      <c r="W1048447" s="60"/>
      <c r="X1048447" s="60"/>
      <c r="Y1048447" s="77" t="str">
        <f>V1048443</f>
        <v>RECURSOS_INFORMÁTICOS_EDUCATIVOS</v>
      </c>
      <c r="Z1048447" s="77" t="str">
        <f>$V$1048451</f>
        <v>FACULTAD_CIENCIAS_AGRARIAS_AGROINDUSTRIA</v>
      </c>
      <c r="AC1048447" s="77" t="str">
        <f>V1048458</f>
        <v>LABORATORIO_ENSAYOS_PARA_EQUIPO_DE_AIRE_ACONDICIONADO</v>
      </c>
      <c r="AE1048447" s="77" t="str">
        <f>$V$1048454</f>
        <v>FACULTAD_CIENCIAS_DE_LA_EDUCACIÓN</v>
      </c>
    </row>
    <row r="1048448" spans="1:33" ht="38.25" x14ac:dyDescent="0.2">
      <c r="A1048448" s="3" t="s">
        <v>180</v>
      </c>
      <c r="B1048448" s="3" t="s">
        <v>406</v>
      </c>
      <c r="C1048448" s="131" t="s">
        <v>35</v>
      </c>
      <c r="D1048448" s="131" t="s">
        <v>409</v>
      </c>
      <c r="F1048448" s="4" t="s">
        <v>200</v>
      </c>
      <c r="G1048448" s="81" t="s">
        <v>257</v>
      </c>
      <c r="U1048448" s="77" t="s">
        <v>248</v>
      </c>
      <c r="V1048448" s="60" t="s">
        <v>243</v>
      </c>
      <c r="W1048448" s="60"/>
      <c r="X1048448" s="60"/>
      <c r="Y1048448" s="77" t="str">
        <f>V1048431</f>
        <v>GESTIÓN_DE_DOCUMENTOS</v>
      </c>
      <c r="AC1048448" s="77" t="str">
        <f>V1048460</f>
        <v>LABORATORIO_DE_METROOLOGIA_DE_VARIABLES_ELECTRICAS</v>
      </c>
      <c r="AE1048448" s="77" t="str">
        <f>$V$1048449</f>
        <v>FACULTAD_TECNOLOGÍA</v>
      </c>
    </row>
    <row r="1048449" spans="1:31" ht="27" x14ac:dyDescent="0.2">
      <c r="A1048449" s="3" t="s">
        <v>185</v>
      </c>
      <c r="B1048449" s="3" t="s">
        <v>407</v>
      </c>
      <c r="C1048449" s="131" t="s">
        <v>34</v>
      </c>
      <c r="D1048449" s="131" t="s">
        <v>39</v>
      </c>
      <c r="F1048449" s="4" t="s">
        <v>181</v>
      </c>
      <c r="G1048449" s="80" t="s">
        <v>258</v>
      </c>
      <c r="H1048449" s="59" t="s">
        <v>22</v>
      </c>
      <c r="I1048449" s="59" t="s">
        <v>60</v>
      </c>
      <c r="J1048449" s="59"/>
      <c r="L1048449" s="59" t="s">
        <v>117</v>
      </c>
      <c r="M1048449" s="59" t="s">
        <v>114</v>
      </c>
      <c r="N1048449" s="59" t="s">
        <v>119</v>
      </c>
      <c r="Q1048449" s="59" t="s">
        <v>62</v>
      </c>
      <c r="R1048449" s="59" t="s">
        <v>89</v>
      </c>
      <c r="S1048449" s="59" t="s">
        <v>90</v>
      </c>
      <c r="T1048449" s="59" t="s">
        <v>91</v>
      </c>
      <c r="U1048449" s="77" t="s">
        <v>222</v>
      </c>
      <c r="V1048449" s="60" t="s">
        <v>244</v>
      </c>
      <c r="W1048449" s="60"/>
      <c r="X1048449" s="60"/>
      <c r="AC1048449" s="77" t="str">
        <f>V1048461</f>
        <v>ORGANISMO_CERTIFICADOR_DE_SISTEMAS_DE_GESTIÓN_QLCT</v>
      </c>
      <c r="AE1048449" s="77" t="str">
        <f>$V$1048447</f>
        <v>FACULTAD_INGENIERÍA_INDUSTRIAL</v>
      </c>
    </row>
    <row r="1048450" spans="1:31" ht="27" x14ac:dyDescent="0.2">
      <c r="C1048450" s="131" t="s">
        <v>304</v>
      </c>
      <c r="D1048450" s="131" t="s">
        <v>303</v>
      </c>
      <c r="F1048450" s="4" t="s">
        <v>201</v>
      </c>
      <c r="G1048450" s="80" t="s">
        <v>259</v>
      </c>
      <c r="H1048450" s="4" t="s">
        <v>176</v>
      </c>
      <c r="I1048450" s="4" t="s">
        <v>117</v>
      </c>
      <c r="K1048450" s="59" t="s">
        <v>121</v>
      </c>
      <c r="L1048450" s="4" t="s">
        <v>166</v>
      </c>
      <c r="M1048450" s="4" t="s">
        <v>166</v>
      </c>
      <c r="N1048450" s="4" t="s">
        <v>166</v>
      </c>
      <c r="Q1048450" s="4" t="s">
        <v>179</v>
      </c>
      <c r="R1048450" s="4" t="s">
        <v>92</v>
      </c>
      <c r="S1048450" s="4" t="s">
        <v>93</v>
      </c>
      <c r="T1048450" s="4" t="s">
        <v>94</v>
      </c>
      <c r="U1048450" s="77" t="s">
        <v>223</v>
      </c>
      <c r="V1048450" s="79" t="s">
        <v>251</v>
      </c>
      <c r="W1048450" s="79"/>
      <c r="X1048450" s="79"/>
      <c r="AC1048450" s="77" t="str">
        <f>V1048462</f>
        <v>LABORATORIO_QUÍMICA_AMBIENTAL</v>
      </c>
      <c r="AE1048450" s="77" t="str">
        <f>$V$1048448</f>
        <v>FACULTAD_INGENIERÍA_MECÁNICA</v>
      </c>
    </row>
    <row r="1048451" spans="1:31" ht="27" x14ac:dyDescent="0.2">
      <c r="C1048451" s="131" t="s">
        <v>33</v>
      </c>
      <c r="D1048451" s="131" t="s">
        <v>38</v>
      </c>
      <c r="F1048451" s="4" t="s">
        <v>205</v>
      </c>
      <c r="G1048451" s="80" t="s">
        <v>260</v>
      </c>
      <c r="H1048451" s="4" t="s">
        <v>177</v>
      </c>
      <c r="I1048451" s="4" t="s">
        <v>118</v>
      </c>
      <c r="K1048451" s="4" t="s">
        <v>166</v>
      </c>
      <c r="L1048451" s="4" t="s">
        <v>171</v>
      </c>
      <c r="M1048451" s="4" t="s">
        <v>171</v>
      </c>
      <c r="N1048451" s="4" t="s">
        <v>171</v>
      </c>
      <c r="Q1048451" s="4" t="s">
        <v>90</v>
      </c>
      <c r="S1048451" s="4" t="s">
        <v>95</v>
      </c>
      <c r="T1048451" s="4" t="s">
        <v>93</v>
      </c>
      <c r="U1048451" s="77" t="s">
        <v>224</v>
      </c>
      <c r="V1048451" s="79" t="s">
        <v>250</v>
      </c>
      <c r="W1048451" s="79"/>
      <c r="X1048451" s="79"/>
      <c r="AC1048451" s="77" t="str">
        <f>V1048463</f>
        <v>GRUPO_INVESTIGACIÓN_AGUAS_SANEAMIENTO</v>
      </c>
      <c r="AE1048451" s="77" t="str">
        <f>$V$1048446</f>
        <v>FACULTAD_INGENIERÍAS</v>
      </c>
    </row>
    <row r="1048452" spans="1:31" ht="27" x14ac:dyDescent="0.2">
      <c r="C1048452" s="131" t="s">
        <v>32</v>
      </c>
      <c r="D1048452" s="131" t="s">
        <v>37</v>
      </c>
      <c r="F1048452" s="4" t="s">
        <v>198</v>
      </c>
      <c r="G1048452" s="81" t="s">
        <v>261</v>
      </c>
      <c r="H1048452" s="4" t="s">
        <v>113</v>
      </c>
      <c r="I1048452" s="4" t="s">
        <v>114</v>
      </c>
      <c r="K1048452" s="4" t="s">
        <v>171</v>
      </c>
      <c r="L1048452" s="4" t="s">
        <v>167</v>
      </c>
      <c r="M1048452" s="4" t="s">
        <v>167</v>
      </c>
      <c r="N1048452" s="4" t="s">
        <v>167</v>
      </c>
      <c r="Q1048452" s="4" t="s">
        <v>91</v>
      </c>
      <c r="S1048452" s="4" t="s">
        <v>96</v>
      </c>
      <c r="T1048452" s="4" t="s">
        <v>95</v>
      </c>
      <c r="U1048452" s="77" t="s">
        <v>225</v>
      </c>
      <c r="V1048452" s="60" t="s">
        <v>245</v>
      </c>
      <c r="W1048452" s="60"/>
      <c r="X1048452" s="60"/>
      <c r="AE1048452" s="77" t="str">
        <f>$V$1048453</f>
        <v>FACULTAD_CIENCIAS_BÁSICAS</v>
      </c>
    </row>
    <row r="1048453" spans="1:31" ht="36" x14ac:dyDescent="0.2">
      <c r="C1048453" s="131" t="s">
        <v>31</v>
      </c>
      <c r="D1048453" s="131" t="s">
        <v>302</v>
      </c>
      <c r="F1048453" s="4" t="s">
        <v>202</v>
      </c>
      <c r="G1048453" s="81" t="s">
        <v>265</v>
      </c>
      <c r="H1048453" s="4" t="s">
        <v>178</v>
      </c>
      <c r="I1048453" s="4" t="s">
        <v>119</v>
      </c>
      <c r="K1048453" s="4" t="s">
        <v>167</v>
      </c>
      <c r="L1048453" s="4" t="s">
        <v>172</v>
      </c>
      <c r="M1048453" s="4" t="s">
        <v>172</v>
      </c>
      <c r="N1048453" s="4" t="s">
        <v>172</v>
      </c>
      <c r="T1048453" s="4" t="s">
        <v>96</v>
      </c>
      <c r="U1048453" s="77" t="s">
        <v>226</v>
      </c>
      <c r="V1048453" s="60" t="s">
        <v>246</v>
      </c>
      <c r="W1048453" s="60"/>
      <c r="X1048453" s="60"/>
      <c r="AE1048453" s="77" t="str">
        <f>$V$1048451</f>
        <v>FACULTAD_CIENCIAS_AGRARIAS_AGROINDUSTRIA</v>
      </c>
    </row>
    <row r="1048454" spans="1:31" ht="38.25" x14ac:dyDescent="0.2">
      <c r="F1048454" s="4" t="s">
        <v>203</v>
      </c>
      <c r="G1048454" s="81" t="s">
        <v>266</v>
      </c>
      <c r="H1048454" s="4" t="s">
        <v>146</v>
      </c>
      <c r="I1048454" s="4" t="s">
        <v>120</v>
      </c>
      <c r="K1048454" s="4" t="s">
        <v>172</v>
      </c>
      <c r="L1048454" s="4" t="s">
        <v>168</v>
      </c>
      <c r="M1048454" s="4" t="s">
        <v>168</v>
      </c>
      <c r="N1048454" s="4" t="s">
        <v>168</v>
      </c>
      <c r="U1048454" s="77" t="s">
        <v>384</v>
      </c>
      <c r="V1048454" s="60" t="s">
        <v>247</v>
      </c>
      <c r="W1048454" s="60"/>
      <c r="X1048454" s="60"/>
    </row>
    <row r="1048455" spans="1:31" ht="25.5" x14ac:dyDescent="0.2">
      <c r="F1048455" s="4" t="s">
        <v>182</v>
      </c>
      <c r="G1048455" s="81" t="s">
        <v>264</v>
      </c>
      <c r="I1048455" s="4" t="s">
        <v>121</v>
      </c>
      <c r="K1048455" s="4" t="s">
        <v>168</v>
      </c>
      <c r="L1048455" s="59" t="s">
        <v>169</v>
      </c>
      <c r="U1048455" s="77" t="s">
        <v>227</v>
      </c>
      <c r="V1048455" s="60" t="s">
        <v>386</v>
      </c>
      <c r="W1048455" s="60"/>
      <c r="X1048455" s="60"/>
    </row>
    <row r="1048456" spans="1:31" ht="27" x14ac:dyDescent="0.2">
      <c r="F1048456" s="4" t="s">
        <v>183</v>
      </c>
      <c r="G1048456" s="81" t="s">
        <v>262</v>
      </c>
      <c r="I1048456" s="4" t="s">
        <v>175</v>
      </c>
      <c r="J1048456" s="59"/>
      <c r="L1048456" s="4" t="s">
        <v>166</v>
      </c>
      <c r="M1048456" s="59" t="s">
        <v>40</v>
      </c>
      <c r="N1048456" s="59" t="s">
        <v>123</v>
      </c>
      <c r="U1048456" s="77" t="s">
        <v>385</v>
      </c>
      <c r="V1048456" s="60" t="s">
        <v>387</v>
      </c>
      <c r="W1048456" s="60"/>
      <c r="X1048456" s="60"/>
    </row>
    <row r="1048457" spans="1:31" ht="25.5" x14ac:dyDescent="0.2">
      <c r="F1048457" s="4" t="s">
        <v>195</v>
      </c>
      <c r="G1048457" s="81" t="s">
        <v>263</v>
      </c>
      <c r="I1048457" s="4" t="s">
        <v>123</v>
      </c>
      <c r="L1048457" s="4" t="s">
        <v>171</v>
      </c>
      <c r="M1048457" s="4" t="s">
        <v>166</v>
      </c>
      <c r="N1048457" s="4" t="s">
        <v>166</v>
      </c>
      <c r="U1048457" s="77" t="s">
        <v>394</v>
      </c>
      <c r="V1048457" s="60" t="s">
        <v>388</v>
      </c>
      <c r="W1048457" s="60"/>
      <c r="X1048457" s="60"/>
    </row>
    <row r="1048458" spans="1:31" ht="33.75" x14ac:dyDescent="0.2">
      <c r="I1048458" s="4" t="s">
        <v>170</v>
      </c>
      <c r="K1048458" s="4" t="s">
        <v>166</v>
      </c>
      <c r="L1048458" s="4" t="s">
        <v>167</v>
      </c>
      <c r="M1048458" s="4" t="s">
        <v>171</v>
      </c>
      <c r="N1048458" s="4" t="s">
        <v>171</v>
      </c>
      <c r="U1048458" s="77" t="s">
        <v>395</v>
      </c>
      <c r="V1048458" s="60" t="s">
        <v>389</v>
      </c>
      <c r="W1048458" s="60"/>
      <c r="X1048458" s="60"/>
    </row>
    <row r="1048459" spans="1:31" ht="27" x14ac:dyDescent="0.2">
      <c r="F1048459" s="59" t="s">
        <v>185</v>
      </c>
      <c r="G1048459" s="59"/>
      <c r="I1048459" s="4" t="s">
        <v>174</v>
      </c>
      <c r="K1048459" s="4" t="s">
        <v>171</v>
      </c>
      <c r="L1048459" s="4" t="s">
        <v>172</v>
      </c>
      <c r="M1048459" s="4" t="s">
        <v>167</v>
      </c>
      <c r="N1048459" s="4" t="s">
        <v>167</v>
      </c>
      <c r="U1048459" s="77" t="s">
        <v>393</v>
      </c>
      <c r="V1048459" s="60" t="s">
        <v>390</v>
      </c>
      <c r="W1048459" s="60"/>
      <c r="X1048459" s="60"/>
    </row>
    <row r="1048460" spans="1:31" ht="25.5" x14ac:dyDescent="0.2">
      <c r="F1048460" s="4" t="s">
        <v>194</v>
      </c>
      <c r="G1048460" s="83" t="s">
        <v>268</v>
      </c>
      <c r="I1048460" s="4" t="s">
        <v>125</v>
      </c>
      <c r="K1048460" s="4" t="s">
        <v>167</v>
      </c>
      <c r="L1048460" s="4" t="s">
        <v>168</v>
      </c>
      <c r="M1048460" s="4" t="s">
        <v>172</v>
      </c>
      <c r="N1048460" s="4" t="s">
        <v>172</v>
      </c>
      <c r="U1048460" s="77" t="s">
        <v>392</v>
      </c>
      <c r="V1048460" s="60" t="s">
        <v>391</v>
      </c>
      <c r="W1048460" s="60"/>
      <c r="X1048460" s="60"/>
    </row>
    <row r="1048461" spans="1:31" ht="38.25" x14ac:dyDescent="0.25">
      <c r="F1048461" s="4" t="s">
        <v>199</v>
      </c>
      <c r="G1048461" s="84" t="s">
        <v>270</v>
      </c>
      <c r="I1048461" s="4" t="s">
        <v>173</v>
      </c>
      <c r="K1048461" s="4" t="s">
        <v>172</v>
      </c>
      <c r="M1048461" s="4" t="s">
        <v>168</v>
      </c>
      <c r="N1048461" s="4" t="s">
        <v>168</v>
      </c>
      <c r="U1048461" s="77" t="s">
        <v>228</v>
      </c>
      <c r="V1048461" s="60" t="s">
        <v>397</v>
      </c>
      <c r="W1048461" s="60"/>
      <c r="X1048461" s="60"/>
    </row>
    <row r="1048462" spans="1:31" ht="25.5" x14ac:dyDescent="0.25">
      <c r="F1048462" s="4" t="s">
        <v>195</v>
      </c>
      <c r="G1048462" s="84" t="s">
        <v>269</v>
      </c>
      <c r="K1048462" s="4" t="s">
        <v>168</v>
      </c>
      <c r="U1048462" s="77" t="s">
        <v>396</v>
      </c>
      <c r="V1048462" s="60" t="s">
        <v>399</v>
      </c>
      <c r="W1048462" s="60"/>
      <c r="X1048462" s="60"/>
    </row>
    <row r="1048463" spans="1:31" ht="25.5" x14ac:dyDescent="0.2">
      <c r="F1048463" s="4" t="s">
        <v>182</v>
      </c>
      <c r="G1048463" s="83" t="s">
        <v>271</v>
      </c>
      <c r="H1048463" s="82"/>
      <c r="J1048463" s="59"/>
      <c r="K1048463" s="59" t="s">
        <v>170</v>
      </c>
      <c r="L1048463" s="59" t="s">
        <v>174</v>
      </c>
      <c r="M1048463" s="59" t="s">
        <v>125</v>
      </c>
      <c r="N1048463" s="59" t="s">
        <v>120</v>
      </c>
      <c r="U1048463" s="77" t="s">
        <v>398</v>
      </c>
      <c r="V1048463" s="60" t="s">
        <v>400</v>
      </c>
      <c r="W1048463" s="60"/>
      <c r="X1048463" s="60"/>
    </row>
    <row r="1048464" spans="1:31" ht="25.5" x14ac:dyDescent="0.2">
      <c r="F1048464" s="4" t="s">
        <v>196</v>
      </c>
      <c r="G1048464" s="83" t="s">
        <v>272</v>
      </c>
      <c r="H1048464" s="82"/>
      <c r="K1048464" s="4" t="s">
        <v>166</v>
      </c>
      <c r="L1048464" s="4" t="s">
        <v>166</v>
      </c>
      <c r="M1048464" s="3" t="s">
        <v>166</v>
      </c>
      <c r="N1048464" s="4" t="s">
        <v>166</v>
      </c>
      <c r="U1048464" s="77" t="s">
        <v>187</v>
      </c>
      <c r="V1048464" s="60" t="s">
        <v>249</v>
      </c>
      <c r="W1048464" s="60"/>
      <c r="X1048464" s="60"/>
    </row>
    <row r="1048465" spans="3:33" ht="25.5" x14ac:dyDescent="0.2">
      <c r="F1048465" s="4" t="s">
        <v>197</v>
      </c>
      <c r="G1048465" s="83" t="s">
        <v>273</v>
      </c>
      <c r="H1048465" s="82"/>
      <c r="K1048465" s="4" t="s">
        <v>171</v>
      </c>
      <c r="L1048465" s="4" t="s">
        <v>171</v>
      </c>
      <c r="M1048465" s="4" t="s">
        <v>171</v>
      </c>
      <c r="N1048465" s="4" t="s">
        <v>171</v>
      </c>
      <c r="O1048465" s="59" t="s">
        <v>173</v>
      </c>
      <c r="V1048465" s="60"/>
      <c r="W1048465" s="60"/>
      <c r="X1048465" s="60"/>
    </row>
    <row r="1048466" spans="3:33" ht="25.5" x14ac:dyDescent="0.2">
      <c r="F1048466" s="4" t="s">
        <v>198</v>
      </c>
      <c r="G1048466" s="81" t="s">
        <v>267</v>
      </c>
      <c r="H1048466" s="82"/>
      <c r="K1048466" s="4" t="s">
        <v>167</v>
      </c>
      <c r="L1048466" s="4" t="s">
        <v>167</v>
      </c>
      <c r="M1048466" s="4" t="s">
        <v>167</v>
      </c>
      <c r="N1048466" s="4" t="s">
        <v>167</v>
      </c>
      <c r="O1048466" s="4" t="s">
        <v>166</v>
      </c>
      <c r="V1048466" s="60" t="s">
        <v>403</v>
      </c>
      <c r="W1048466" s="60"/>
      <c r="X1048466" s="60"/>
    </row>
    <row r="1048467" spans="3:33" ht="22.5" x14ac:dyDescent="0.2">
      <c r="H1048467" s="82"/>
      <c r="L1048467" s="4" t="s">
        <v>172</v>
      </c>
      <c r="M1048467" s="4" t="s">
        <v>172</v>
      </c>
      <c r="N1048467" s="4" t="s">
        <v>172</v>
      </c>
      <c r="O1048467" s="4" t="s">
        <v>171</v>
      </c>
      <c r="V1048467" s="60" t="s">
        <v>404</v>
      </c>
      <c r="W1048467" s="60"/>
      <c r="X1048467" s="60"/>
    </row>
    <row r="1048468" spans="3:33" ht="15" x14ac:dyDescent="0.2">
      <c r="H1048468" s="82"/>
      <c r="L1048468" s="4" t="s">
        <v>168</v>
      </c>
      <c r="M1048468" s="4" t="s">
        <v>168</v>
      </c>
      <c r="N1048468" s="4" t="s">
        <v>168</v>
      </c>
      <c r="O1048468" s="4" t="s">
        <v>167</v>
      </c>
    </row>
    <row r="1048473" spans="3:33" x14ac:dyDescent="0.2">
      <c r="C1048473" s="4"/>
      <c r="D1048473" s="4"/>
      <c r="E1048473" s="4"/>
      <c r="I1048473" s="3"/>
      <c r="J1048473" s="3"/>
      <c r="K1048473" s="3"/>
      <c r="L1048473" s="3"/>
      <c r="M1048473" s="3"/>
      <c r="N1048473" s="3"/>
      <c r="O1048473" s="3"/>
      <c r="P1048473" s="3"/>
      <c r="Q1048473" s="3"/>
      <c r="R1048473" s="3"/>
      <c r="S1048473" s="3"/>
      <c r="T1048473" s="3"/>
      <c r="U1048473" s="3"/>
      <c r="V1048473" s="3"/>
      <c r="W1048473" s="3"/>
      <c r="X1048473" s="3"/>
      <c r="Y1048473" s="3"/>
      <c r="Z1048473" s="3"/>
      <c r="AA1048473" s="3"/>
      <c r="AB1048473" s="3"/>
      <c r="AC1048473" s="3"/>
      <c r="AD1048473" s="3"/>
      <c r="AE1048473" s="3"/>
      <c r="AF1048473" s="3"/>
      <c r="AG1048473" s="3"/>
    </row>
    <row r="1048474" spans="3:33" ht="24" x14ac:dyDescent="0.2">
      <c r="C1048474" s="4"/>
      <c r="D1048474" s="4"/>
      <c r="E1048474" s="4"/>
      <c r="I1048474" s="3"/>
      <c r="J1048474" s="3"/>
      <c r="K1048474" s="3"/>
      <c r="L1048474" s="3"/>
      <c r="M1048474" s="3"/>
      <c r="N1048474" s="3"/>
      <c r="O1048474" s="3"/>
      <c r="P1048474" s="3"/>
      <c r="Q1048474" s="3"/>
      <c r="R1048474" s="3"/>
      <c r="S1048474" s="3"/>
      <c r="T1048474" s="3"/>
      <c r="U1048474" s="3"/>
      <c r="V1048474" s="3" t="s">
        <v>443</v>
      </c>
      <c r="W1048474" s="3" t="s">
        <v>444</v>
      </c>
      <c r="X1048474" s="3" t="s">
        <v>445</v>
      </c>
      <c r="Y1048474" s="3" t="s">
        <v>446</v>
      </c>
      <c r="Z1048474" s="3"/>
      <c r="AA1048474" s="3"/>
      <c r="AB1048474" s="3"/>
      <c r="AC1048474" s="3"/>
      <c r="AD1048474" s="3"/>
      <c r="AE1048474" s="3"/>
      <c r="AF1048474" s="3"/>
      <c r="AG1048474" s="3"/>
    </row>
    <row r="1048475" spans="3:33" ht="24" x14ac:dyDescent="0.2">
      <c r="C1048475" s="4"/>
      <c r="D1048475" s="4"/>
      <c r="E1048475" s="4"/>
      <c r="I1048475" s="3"/>
      <c r="J1048475" s="3"/>
      <c r="K1048475" s="3"/>
      <c r="L1048475" s="3"/>
      <c r="M1048475" s="3"/>
      <c r="N1048475" s="3"/>
      <c r="O1048475" s="3"/>
      <c r="P1048475" s="3"/>
      <c r="Q1048475" s="3"/>
      <c r="R1048475" s="3"/>
      <c r="S1048475" s="3"/>
      <c r="T1048475" s="3"/>
      <c r="U1048475" s="3"/>
      <c r="V1048475" s="3" t="s">
        <v>444</v>
      </c>
      <c r="W1048475" s="3" t="s">
        <v>447</v>
      </c>
      <c r="X1048475" s="3" t="s">
        <v>448</v>
      </c>
      <c r="Y1048475" s="3" t="s">
        <v>449</v>
      </c>
      <c r="Z1048475" s="3"/>
      <c r="AA1048475" s="3"/>
      <c r="AB1048475" s="3"/>
      <c r="AC1048475" s="3"/>
      <c r="AD1048475" s="3"/>
      <c r="AE1048475" s="3"/>
      <c r="AF1048475" s="3"/>
      <c r="AG1048475" s="3"/>
    </row>
    <row r="1048476" spans="3:33" x14ac:dyDescent="0.2">
      <c r="C1048476" s="4"/>
      <c r="D1048476" s="4"/>
      <c r="E1048476" s="4"/>
      <c r="I1048476" s="3"/>
      <c r="J1048476" s="3"/>
      <c r="K1048476" s="3"/>
      <c r="L1048476" s="3"/>
      <c r="M1048476" s="3"/>
      <c r="N1048476" s="3"/>
      <c r="O1048476" s="3"/>
      <c r="P1048476" s="3"/>
      <c r="Q1048476" s="3"/>
      <c r="R1048476" s="3"/>
      <c r="S1048476" s="3"/>
      <c r="T1048476" s="3"/>
      <c r="U1048476" s="3"/>
      <c r="V1048476" s="3" t="s">
        <v>445</v>
      </c>
      <c r="W1048476" s="3" t="s">
        <v>449</v>
      </c>
      <c r="X1048476" s="3"/>
      <c r="Y1048476" s="3"/>
      <c r="Z1048476" s="3"/>
      <c r="AA1048476" s="3"/>
      <c r="AB1048476" s="3"/>
      <c r="AC1048476" s="3"/>
      <c r="AD1048476" s="3"/>
      <c r="AE1048476" s="3"/>
      <c r="AF1048476" s="3"/>
      <c r="AG1048476" s="3"/>
    </row>
    <row r="1048477" spans="3:33" x14ac:dyDescent="0.2">
      <c r="C1048477" s="4"/>
      <c r="D1048477" s="4"/>
      <c r="E1048477" s="4"/>
      <c r="I1048477" s="3"/>
      <c r="J1048477" s="3"/>
      <c r="K1048477" s="3"/>
      <c r="L1048477" s="3"/>
      <c r="M1048477" s="3"/>
      <c r="N1048477" s="3"/>
      <c r="O1048477" s="3"/>
      <c r="P1048477" s="3"/>
      <c r="Q1048477" s="3"/>
      <c r="R1048477" s="3"/>
      <c r="S1048477" s="3"/>
      <c r="T1048477" s="3"/>
      <c r="U1048477" s="3"/>
      <c r="V1048477" s="3" t="s">
        <v>446</v>
      </c>
      <c r="W1048477" s="3"/>
      <c r="X1048477" s="3"/>
      <c r="Y1048477" s="3"/>
      <c r="Z1048477" s="3"/>
      <c r="AA1048477" s="3"/>
      <c r="AB1048477" s="3"/>
      <c r="AC1048477" s="3"/>
      <c r="AD1048477" s="3"/>
      <c r="AE1048477" s="3"/>
      <c r="AF1048477" s="3"/>
      <c r="AG1048477" s="3"/>
    </row>
    <row r="1048478" spans="3:33" x14ac:dyDescent="0.2">
      <c r="C1048478" s="4"/>
      <c r="D1048478" s="4"/>
      <c r="E1048478" s="4"/>
      <c r="I1048478" s="3"/>
      <c r="J1048478" s="3"/>
      <c r="K1048478" s="3"/>
      <c r="L1048478" s="3"/>
      <c r="M1048478" s="3"/>
      <c r="N1048478" s="3"/>
      <c r="O1048478" s="3"/>
      <c r="P1048478" s="3"/>
      <c r="Q1048478" s="3"/>
      <c r="R1048478" s="3"/>
      <c r="S1048478" s="3"/>
      <c r="T1048478" s="3"/>
      <c r="U1048478" s="3"/>
      <c r="V1048478" s="3"/>
      <c r="W1048478" s="3"/>
      <c r="X1048478" s="3"/>
      <c r="Y1048478" s="3"/>
      <c r="Z1048478" s="3"/>
      <c r="AA1048478" s="3"/>
      <c r="AB1048478" s="3"/>
      <c r="AC1048478" s="3"/>
      <c r="AD1048478" s="3"/>
      <c r="AE1048478" s="3"/>
      <c r="AF1048478" s="3"/>
      <c r="AG1048478" s="3"/>
    </row>
    <row r="1048479" spans="3:33" x14ac:dyDescent="0.2">
      <c r="C1048479" s="4"/>
      <c r="D1048479" s="4"/>
      <c r="E1048479" s="4"/>
      <c r="I1048479" s="3"/>
      <c r="J1048479" s="3"/>
      <c r="K1048479" s="3"/>
      <c r="L1048479" s="3"/>
      <c r="M1048479" s="3"/>
      <c r="N1048479" s="3"/>
      <c r="O1048479" s="3"/>
      <c r="P1048479" s="3"/>
      <c r="Q1048479" s="3"/>
      <c r="R1048479" s="3"/>
      <c r="S1048479" s="3"/>
      <c r="T1048479" s="3"/>
      <c r="U1048479" s="3"/>
      <c r="V1048479" s="3"/>
      <c r="W1048479" s="3"/>
      <c r="X1048479" s="3"/>
      <c r="Y1048479" s="3"/>
      <c r="Z1048479" s="3"/>
      <c r="AA1048479" s="3"/>
      <c r="AB1048479" s="3"/>
      <c r="AC1048479" s="3"/>
      <c r="AD1048479" s="3"/>
      <c r="AE1048479" s="3"/>
      <c r="AF1048479" s="3"/>
      <c r="AG1048479" s="3"/>
    </row>
    <row r="1048480" spans="3:33" x14ac:dyDescent="0.2">
      <c r="C1048480" s="4"/>
      <c r="D1048480" s="4"/>
      <c r="E1048480" s="4"/>
      <c r="I1048480" s="3"/>
      <c r="J1048480" s="3"/>
      <c r="K1048480" s="3"/>
      <c r="L1048480" s="3"/>
      <c r="M1048480" s="3"/>
      <c r="N1048480" s="3"/>
      <c r="O1048480" s="3"/>
      <c r="P1048480" s="3"/>
      <c r="Q1048480" s="3"/>
      <c r="R1048480" s="3"/>
      <c r="S1048480" s="3"/>
      <c r="T1048480" s="3"/>
      <c r="U1048480" s="3"/>
      <c r="V1048480" s="3"/>
      <c r="W1048480" s="3"/>
      <c r="X1048480" s="3"/>
      <c r="Y1048480" s="3"/>
      <c r="Z1048480" s="3"/>
      <c r="AA1048480" s="3"/>
      <c r="AB1048480" s="3"/>
      <c r="AC1048480" s="3"/>
      <c r="AD1048480" s="3"/>
      <c r="AE1048480" s="3"/>
      <c r="AF1048480" s="3"/>
      <c r="AG1048480" s="3"/>
    </row>
    <row r="1048481" spans="3:33" x14ac:dyDescent="0.2">
      <c r="C1048481" s="4"/>
      <c r="D1048481" s="4"/>
      <c r="E1048481" s="4"/>
      <c r="I1048481" s="3"/>
      <c r="J1048481" s="3"/>
      <c r="K1048481" s="3"/>
      <c r="L1048481" s="3"/>
      <c r="M1048481" s="3"/>
      <c r="N1048481" s="3"/>
      <c r="O1048481" s="3"/>
      <c r="P1048481" s="3"/>
      <c r="Q1048481" s="3"/>
      <c r="R1048481" s="3"/>
      <c r="S1048481" s="3"/>
      <c r="T1048481" s="3"/>
      <c r="U1048481" s="3"/>
      <c r="V1048481" s="3"/>
      <c r="W1048481" s="3"/>
      <c r="X1048481" s="3"/>
      <c r="Y1048481" s="3"/>
      <c r="Z1048481" s="3"/>
      <c r="AA1048481" s="3"/>
      <c r="AB1048481" s="3"/>
      <c r="AC1048481" s="3"/>
      <c r="AD1048481" s="3"/>
      <c r="AE1048481" s="3"/>
      <c r="AF1048481" s="3"/>
      <c r="AG1048481" s="3"/>
    </row>
  </sheetData>
  <sheetProtection algorithmName="SHA-512" hashValue="Qn6FxhVTgyN30xHRNtJ80qHDH28pBy9X2fnIGNzFu7nbU//CwAU8k/MW9HEFygwdXy4XrP0lP7ACopZRXKZqYQ==" saltValue="LDGiyRSu02vSdOrTqzeb+g==" spinCount="100000" sheet="1" formatRows="0" insertRows="0" deleteRows="0" selectLockedCells="1"/>
  <mergeCells count="82">
    <mergeCell ref="V12:V14"/>
    <mergeCell ref="L12:L14"/>
    <mergeCell ref="M12:M14"/>
    <mergeCell ref="W7:X7"/>
    <mergeCell ref="W9:W11"/>
    <mergeCell ref="X9:X11"/>
    <mergeCell ref="W12:W14"/>
    <mergeCell ref="X12:X14"/>
    <mergeCell ref="AC9:AC11"/>
    <mergeCell ref="V7:V8"/>
    <mergeCell ref="J7:N7"/>
    <mergeCell ref="J12:J14"/>
    <mergeCell ref="O7:U7"/>
    <mergeCell ref="J9:J11"/>
    <mergeCell ref="L9:L11"/>
    <mergeCell ref="N9:N11"/>
    <mergeCell ref="O8:Q8"/>
    <mergeCell ref="Q9:Q11"/>
    <mergeCell ref="K9:K11"/>
    <mergeCell ref="M9:M11"/>
    <mergeCell ref="U12:U14"/>
    <mergeCell ref="N12:N14"/>
    <mergeCell ref="Y7:AB7"/>
    <mergeCell ref="AC12:AC14"/>
    <mergeCell ref="H12:H14"/>
    <mergeCell ref="Q12:Q14"/>
    <mergeCell ref="I9:I11"/>
    <mergeCell ref="A6:G6"/>
    <mergeCell ref="A9:A11"/>
    <mergeCell ref="F9:F11"/>
    <mergeCell ref="G9:G11"/>
    <mergeCell ref="A7:A8"/>
    <mergeCell ref="A12:A14"/>
    <mergeCell ref="F12:F14"/>
    <mergeCell ref="G12:G14"/>
    <mergeCell ref="I12:I14"/>
    <mergeCell ref="B12:B14"/>
    <mergeCell ref="K12:K14"/>
    <mergeCell ref="V1:V4"/>
    <mergeCell ref="U9:U11"/>
    <mergeCell ref="V9:V11"/>
    <mergeCell ref="H2:U2"/>
    <mergeCell ref="H3:U4"/>
    <mergeCell ref="H9:H11"/>
    <mergeCell ref="H6:AB6"/>
    <mergeCell ref="B7:I7"/>
    <mergeCell ref="B9:B11"/>
    <mergeCell ref="I5:R5"/>
    <mergeCell ref="S5:U5"/>
    <mergeCell ref="A5:F5"/>
    <mergeCell ref="W15:W17"/>
    <mergeCell ref="X15:X17"/>
    <mergeCell ref="A18:A20"/>
    <mergeCell ref="F18:F20"/>
    <mergeCell ref="G18:G20"/>
    <mergeCell ref="H18:H20"/>
    <mergeCell ref="I18:I20"/>
    <mergeCell ref="J18:J20"/>
    <mergeCell ref="K18:K20"/>
    <mergeCell ref="L18:L20"/>
    <mergeCell ref="M18:M20"/>
    <mergeCell ref="N18:N20"/>
    <mergeCell ref="Q18:Q20"/>
    <mergeCell ref="U18:U20"/>
    <mergeCell ref="V18:V20"/>
    <mergeCell ref="W18:W20"/>
    <mergeCell ref="X18:X20"/>
    <mergeCell ref="A15:A17"/>
    <mergeCell ref="F15:F17"/>
    <mergeCell ref="G15:G17"/>
    <mergeCell ref="H15:H17"/>
    <mergeCell ref="I15:I17"/>
    <mergeCell ref="J15:J17"/>
    <mergeCell ref="B18:B20"/>
    <mergeCell ref="N15:N17"/>
    <mergeCell ref="Q15:Q17"/>
    <mergeCell ref="U15:U17"/>
    <mergeCell ref="K15:K17"/>
    <mergeCell ref="L15:L17"/>
    <mergeCell ref="M15:M17"/>
    <mergeCell ref="B15:B17"/>
    <mergeCell ref="V15:V17"/>
  </mergeCells>
  <phoneticPr fontId="4" type="noConversion"/>
  <conditionalFormatting sqref="K9 K15 K18 K12">
    <cfRule type="containsText" dxfId="104" priority="688" operator="containsText" text="MEDIA">
      <formula>NOT(ISERROR(SEARCH("MEDIA",K9)))</formula>
    </cfRule>
    <cfRule type="containsText" dxfId="103" priority="689" operator="containsText" text="ALTA">
      <formula>NOT(ISERROR(SEARCH("ALTA",K9)))</formula>
    </cfRule>
    <cfRule type="containsText" dxfId="102" priority="690" operator="containsText" text="BAJA">
      <formula>NOT(ISERROR(SEARCH("BAJA",K9)))</formula>
    </cfRule>
  </conditionalFormatting>
  <conditionalFormatting sqref="L9:M9 M12 M15 M18 L10:L20">
    <cfRule type="containsText" dxfId="101" priority="685" operator="containsText" text="MEDIO">
      <formula>NOT(ISERROR(SEARCH("MEDIO",L9)))</formula>
    </cfRule>
    <cfRule type="containsText" dxfId="100" priority="686" operator="containsText" text="ALTO">
      <formula>NOT(ISERROR(SEARCH("ALTO",L9)))</formula>
    </cfRule>
    <cfRule type="containsText" dxfId="99" priority="687" operator="containsText" text="BAJO">
      <formula>NOT(ISERROR(SEARCH("BAJO",L9)))</formula>
    </cfRule>
  </conditionalFormatting>
  <conditionalFormatting sqref="U9:U20">
    <cfRule type="cellIs" dxfId="98" priority="656" operator="lessThanOrEqual">
      <formula>3</formula>
    </cfRule>
    <cfRule type="cellIs" dxfId="97" priority="657" stopIfTrue="1" operator="between">
      <formula>4</formula>
      <formula>10</formula>
    </cfRule>
    <cfRule type="cellIs" dxfId="96" priority="658" operator="greaterThanOrEqual">
      <formula>10</formula>
    </cfRule>
  </conditionalFormatting>
  <conditionalFormatting sqref="V9:V20">
    <cfRule type="cellIs" dxfId="95" priority="653" operator="equal">
      <formula>"LEVE"</formula>
    </cfRule>
    <cfRule type="cellIs" dxfId="94" priority="654" operator="equal">
      <formula>"MODERADO"</formula>
    </cfRule>
    <cfRule type="cellIs" dxfId="93" priority="655" operator="equal">
      <formula>"GRAVE"</formula>
    </cfRule>
  </conditionalFormatting>
  <conditionalFormatting sqref="J9:J20">
    <cfRule type="containsText" dxfId="92" priority="650" operator="containsText" text="MEDIA">
      <formula>NOT(ISERROR(SEARCH("MEDIA",J9)))</formula>
    </cfRule>
    <cfRule type="containsText" dxfId="91" priority="651" operator="containsText" text="ALTA">
      <formula>NOT(ISERROR(SEARCH("ALTA",J9)))</formula>
    </cfRule>
    <cfRule type="containsText" dxfId="90" priority="652" operator="containsText" text="BAJA">
      <formula>NOT(ISERROR(SEARCH("BAJA",J9)))</formula>
    </cfRule>
  </conditionalFormatting>
  <conditionalFormatting sqref="J9:J20">
    <cfRule type="containsText" dxfId="89" priority="648" operator="containsText" text="MEDIO BAJA">
      <formula>NOT(ISERROR(SEARCH("MEDIO BAJA",J9)))</formula>
    </cfRule>
    <cfRule type="containsText" dxfId="88" priority="649" operator="containsText" text="MEDIO ALTA">
      <formula>NOT(ISERROR(SEARCH("MEDIO ALTA",J9)))</formula>
    </cfRule>
  </conditionalFormatting>
  <conditionalFormatting sqref="N9:N20">
    <cfRule type="cellIs" dxfId="87" priority="645" operator="lessThanOrEqual">
      <formula>3</formula>
    </cfRule>
    <cfRule type="cellIs" dxfId="86" priority="646" stopIfTrue="1" operator="between">
      <formula>4</formula>
      <formula>9</formula>
    </cfRule>
    <cfRule type="cellIs" dxfId="85" priority="647" operator="greaterThanOrEqual">
      <formula>10</formula>
    </cfRule>
  </conditionalFormatting>
  <conditionalFormatting sqref="S15:T20 O15:O20">
    <cfRule type="containsText" dxfId="84" priority="439" stopIfTrue="1" operator="containsText" text="3">
      <formula>NOT(ISERROR(SEARCH("3",O15)))</formula>
    </cfRule>
    <cfRule type="containsText" dxfId="83" priority="440" stopIfTrue="1" operator="containsText" text="3">
      <formula>NOT(ISERROR(SEARCH("3",O15)))</formula>
    </cfRule>
    <cfRule type="containsText" dxfId="82" priority="441" stopIfTrue="1" operator="containsText" text="1">
      <formula>NOT(ISERROR(SEARCH("1",O15)))</formula>
    </cfRule>
  </conditionalFormatting>
  <conditionalFormatting sqref="O15:O20">
    <cfRule type="cellIs" dxfId="81" priority="438" operator="between">
      <formula>2</formula>
      <formula>3</formula>
    </cfRule>
  </conditionalFormatting>
  <conditionalFormatting sqref="R16">
    <cfRule type="expression" dxfId="80" priority="401">
      <formula>#REF!="No_existen"</formula>
    </cfRule>
  </conditionalFormatting>
  <conditionalFormatting sqref="R16">
    <cfRule type="expression" dxfId="79" priority="400">
      <formula>#REF!=""</formula>
    </cfRule>
  </conditionalFormatting>
  <conditionalFormatting sqref="R17">
    <cfRule type="expression" dxfId="78" priority="399">
      <formula>#REF!="No_existen"</formula>
    </cfRule>
  </conditionalFormatting>
  <conditionalFormatting sqref="R17">
    <cfRule type="expression" dxfId="77" priority="398">
      <formula>#REF!=""</formula>
    </cfRule>
  </conditionalFormatting>
  <conditionalFormatting sqref="R20">
    <cfRule type="expression" dxfId="76" priority="397">
      <formula>#REF!="No_existen"</formula>
    </cfRule>
  </conditionalFormatting>
  <conditionalFormatting sqref="R20">
    <cfRule type="expression" dxfId="75" priority="396">
      <formula>#REF!=""</formula>
    </cfRule>
  </conditionalFormatting>
  <conditionalFormatting sqref="W15 W18">
    <cfRule type="cellIs" dxfId="74" priority="368" operator="equal">
      <formula>"LEVE"</formula>
    </cfRule>
    <cfRule type="cellIs" dxfId="73" priority="369" operator="equal">
      <formula>"MODERADO"</formula>
    </cfRule>
    <cfRule type="cellIs" dxfId="72" priority="370" operator="equal">
      <formula>"GRAVE"</formula>
    </cfRule>
  </conditionalFormatting>
  <conditionalFormatting sqref="X15 X18">
    <cfRule type="cellIs" dxfId="71" priority="365" operator="equal">
      <formula>"LEVE"</formula>
    </cfRule>
    <cfRule type="cellIs" dxfId="70" priority="366" operator="equal">
      <formula>"MODERADO"</formula>
    </cfRule>
    <cfRule type="cellIs" dxfId="69" priority="367" operator="equal">
      <formula>"GRAVE"</formula>
    </cfRule>
  </conditionalFormatting>
  <conditionalFormatting sqref="Z16">
    <cfRule type="expression" dxfId="68" priority="277">
      <formula>#REF!="ASUMIR"</formula>
    </cfRule>
  </conditionalFormatting>
  <conditionalFormatting sqref="Z17">
    <cfRule type="expression" dxfId="67" priority="276">
      <formula>#REF!="ASUMIR"</formula>
    </cfRule>
  </conditionalFormatting>
  <conditionalFormatting sqref="Z19">
    <cfRule type="expression" dxfId="66" priority="272">
      <formula>#REF!="ASUMIR"</formula>
    </cfRule>
  </conditionalFormatting>
  <conditionalFormatting sqref="Z20">
    <cfRule type="expression" dxfId="65" priority="271">
      <formula>#REF!="ASUMIR"</formula>
    </cfRule>
  </conditionalFormatting>
  <conditionalFormatting sqref="R11:T11 S10:T10 O9:O11">
    <cfRule type="containsText" dxfId="64" priority="181" stopIfTrue="1" operator="containsText" text="3">
      <formula>NOT(ISERROR(SEARCH("3",O9)))</formula>
    </cfRule>
    <cfRule type="containsText" dxfId="63" priority="182" stopIfTrue="1" operator="containsText" text="3">
      <formula>NOT(ISERROR(SEARCH("3",O9)))</formula>
    </cfRule>
    <cfRule type="containsText" dxfId="62" priority="183" stopIfTrue="1" operator="containsText" text="1">
      <formula>NOT(ISERROR(SEARCH("1",O9)))</formula>
    </cfRule>
  </conditionalFormatting>
  <conditionalFormatting sqref="O9:O11">
    <cfRule type="cellIs" dxfId="61" priority="180" operator="between">
      <formula>2</formula>
      <formula>3</formula>
    </cfRule>
  </conditionalFormatting>
  <conditionalFormatting sqref="O12:O14 S12:T14">
    <cfRule type="containsText" dxfId="60" priority="174" stopIfTrue="1" operator="containsText" text="3">
      <formula>NOT(ISERROR(SEARCH("3",O12)))</formula>
    </cfRule>
    <cfRule type="containsText" dxfId="59" priority="175" stopIfTrue="1" operator="containsText" text="3">
      <formula>NOT(ISERROR(SEARCH("3",O12)))</formula>
    </cfRule>
    <cfRule type="containsText" dxfId="58" priority="176" stopIfTrue="1" operator="containsText" text="1">
      <formula>NOT(ISERROR(SEARCH("1",O12)))</formula>
    </cfRule>
  </conditionalFormatting>
  <conditionalFormatting sqref="O12:O14">
    <cfRule type="cellIs" dxfId="57" priority="173" operator="between">
      <formula>2</formula>
      <formula>3</formula>
    </cfRule>
  </conditionalFormatting>
  <conditionalFormatting sqref="R12">
    <cfRule type="expression" dxfId="56" priority="172">
      <formula>O12="No_existen"</formula>
    </cfRule>
  </conditionalFormatting>
  <conditionalFormatting sqref="R12">
    <cfRule type="expression" dxfId="55" priority="171">
      <formula>O12=""</formula>
    </cfRule>
  </conditionalFormatting>
  <conditionalFormatting sqref="R13">
    <cfRule type="expression" dxfId="54" priority="170">
      <formula>O13="No_existen"</formula>
    </cfRule>
  </conditionalFormatting>
  <conditionalFormatting sqref="R13">
    <cfRule type="expression" dxfId="53" priority="169">
      <formula>O13=""</formula>
    </cfRule>
  </conditionalFormatting>
  <conditionalFormatting sqref="R14">
    <cfRule type="expression" dxfId="52" priority="168">
      <formula>O14="No_existen"</formula>
    </cfRule>
  </conditionalFormatting>
  <conditionalFormatting sqref="R14">
    <cfRule type="expression" dxfId="51" priority="167">
      <formula>O14=""</formula>
    </cfRule>
  </conditionalFormatting>
  <conditionalFormatting sqref="W12">
    <cfRule type="cellIs" dxfId="50" priority="99" operator="equal">
      <formula>"LEVE"</formula>
    </cfRule>
    <cfRule type="cellIs" dxfId="49" priority="100" operator="equal">
      <formula>"MODERADO"</formula>
    </cfRule>
    <cfRule type="cellIs" dxfId="48" priority="101" operator="equal">
      <formula>"GRAVE"</formula>
    </cfRule>
  </conditionalFormatting>
  <conditionalFormatting sqref="X12">
    <cfRule type="cellIs" dxfId="47" priority="96" operator="equal">
      <formula>"LEVE"</formula>
    </cfRule>
    <cfRule type="cellIs" dxfId="46" priority="97" operator="equal">
      <formula>"MODERADO"</formula>
    </cfRule>
    <cfRule type="cellIs" dxfId="45" priority="98" operator="equal">
      <formula>"GRAVE"</formula>
    </cfRule>
  </conditionalFormatting>
  <conditionalFormatting sqref="Z12">
    <cfRule type="expression" dxfId="44" priority="88">
      <formula>Y12="ASUMIR"</formula>
    </cfRule>
  </conditionalFormatting>
  <conditionalFormatting sqref="AA12">
    <cfRule type="expression" dxfId="43" priority="87">
      <formula>Y12="ASUMIR"</formula>
    </cfRule>
  </conditionalFormatting>
  <conditionalFormatting sqref="S9:T9">
    <cfRule type="containsText" dxfId="42" priority="17" stopIfTrue="1" operator="containsText" text="3">
      <formula>NOT(ISERROR(SEARCH("3",S9)))</formula>
    </cfRule>
    <cfRule type="containsText" dxfId="41" priority="18" stopIfTrue="1" operator="containsText" text="3">
      <formula>NOT(ISERROR(SEARCH("3",S9)))</formula>
    </cfRule>
    <cfRule type="containsText" dxfId="40" priority="19" stopIfTrue="1" operator="containsText" text="1">
      <formula>NOT(ISERROR(SEARCH("1",S9)))</formula>
    </cfRule>
  </conditionalFormatting>
  <conditionalFormatting sqref="R9">
    <cfRule type="expression" dxfId="39" priority="16">
      <formula>O9="No_existen"</formula>
    </cfRule>
  </conditionalFormatting>
  <conditionalFormatting sqref="R9">
    <cfRule type="expression" dxfId="38" priority="15">
      <formula>O9=""</formula>
    </cfRule>
  </conditionalFormatting>
  <conditionalFormatting sqref="W9">
    <cfRule type="cellIs" dxfId="37" priority="12" operator="equal">
      <formula>"LEVE"</formula>
    </cfRule>
    <cfRule type="cellIs" dxfId="36" priority="13" operator="equal">
      <formula>"MODERADO"</formula>
    </cfRule>
    <cfRule type="cellIs" dxfId="35" priority="14" operator="equal">
      <formula>"GRAVE"</formula>
    </cfRule>
  </conditionalFormatting>
  <conditionalFormatting sqref="X9">
    <cfRule type="cellIs" dxfId="34" priority="9" operator="equal">
      <formula>"LEVE"</formula>
    </cfRule>
    <cfRule type="cellIs" dxfId="33" priority="10" operator="equal">
      <formula>"MODERADO"</formula>
    </cfRule>
    <cfRule type="cellIs" dxfId="32" priority="11" operator="equal">
      <formula>"GRAVE"</formula>
    </cfRule>
  </conditionalFormatting>
  <conditionalFormatting sqref="Z9">
    <cfRule type="expression" dxfId="31" priority="8">
      <formula>Y9="ASUMIR"</formula>
    </cfRule>
  </conditionalFormatting>
  <conditionalFormatting sqref="Z10">
    <cfRule type="expression" dxfId="30" priority="7">
      <formula>Y10="ASUMIR"</formula>
    </cfRule>
  </conditionalFormatting>
  <conditionalFormatting sqref="Z11">
    <cfRule type="expression" dxfId="29" priority="6">
      <formula>Y11="ASUMIR"</formula>
    </cfRule>
  </conditionalFormatting>
  <conditionalFormatting sqref="AA9">
    <cfRule type="expression" dxfId="28" priority="5">
      <formula>Y9="ASUMIR"</formula>
    </cfRule>
  </conditionalFormatting>
  <conditionalFormatting sqref="AA10">
    <cfRule type="expression" dxfId="27" priority="4">
      <formula>Y10="ASUMIR"</formula>
    </cfRule>
  </conditionalFormatting>
  <conditionalFormatting sqref="AA11">
    <cfRule type="expression" dxfId="26" priority="3">
      <formula>Y11="ASUMIR"</formula>
    </cfRule>
  </conditionalFormatting>
  <conditionalFormatting sqref="R10">
    <cfRule type="expression" dxfId="25" priority="2">
      <formula>O10="No_existen"</formula>
    </cfRule>
  </conditionalFormatting>
  <conditionalFormatting sqref="R10">
    <cfRule type="expression" dxfId="24" priority="1">
      <formula>O10=""</formula>
    </cfRule>
  </conditionalFormatting>
  <dataValidations xWindow="920" yWindow="403" count="37">
    <dataValidation allowBlank="1" showInputMessage="1" showErrorMessage="1" promptTitle="INDICADOR  DEL RIESGO" prompt="Establezca un indicador que permita monitorear el riesgo" sqref="AC9:AC14"/>
    <dataValidation allowBlank="1" showInputMessage="1" showErrorMessage="1" promptTitle="CONTROL" prompt="Defina el estado del control asociado al riesgo" sqref="P18:Q18 Q9 P19:P20 P12:Q12 P13:P14 P15:Q15 P16:P17 P9:P11"/>
    <dataValidation allowBlank="1" showInputMessage="1" showErrorMessage="1" prompt="Describa brevemente en qué consiste el riesgo" sqref="H18 H15 H9:H12"/>
    <dataValidation allowBlank="1" showInputMessage="1" showErrorMessage="1" prompt="Identiique aquellas principales consecuencias que se pueden presentar al momento de que se materialice el riesgo" sqref="I18 I15 I9:I12"/>
    <dataValidation type="date" operator="greaterThan" allowBlank="1" showInputMessage="1" showErrorMessage="1" errorTitle="INTRODUZCA FECHA" error="DD/MM/AA" promptTitle="FECHA DE ELABORACIÓN" prompt="Ingrese la fecha en la cual elabora el plan de manejo de riesgos" sqref="AA3">
      <formula1>#REF!</formula1>
    </dataValidation>
    <dataValidation allowBlank="1" showInputMessage="1" showErrorMessage="1" prompt="De acuerdo al análisis de los factores interno y externos que incluyo en el estudio de contexto del proceso, establezca claramente la causa que genera el riesgo." sqref="E15:E20"/>
    <dataValidation type="date" allowBlank="1" showInputMessage="1" showErrorMessage="1" promptTitle="FECHA" prompt="DD/MM/AAAA" sqref="AB5">
      <formula1>41426</formula1>
      <formula2>45078</formula2>
    </dataValidation>
    <dataValidation type="list" allowBlank="1" showInputMessage="1" showErrorMessage="1" promptTitle="TRATAMIENTO DEL RIESGO" prompt="Defina el tratamiento que se le dará al riesgo" sqref="Y9:Y11">
      <formula1>INDIRECT($V$9)</formula1>
    </dataValidation>
    <dataValidation type="list" allowBlank="1" showInputMessage="1" showErrorMessage="1" promptTitle="TRATAMIENTO DEL RIESGO" prompt="Defina el tratamiento que se le dará al riesgo" sqref="Y12:Y14">
      <formula1>INDIRECT($V$12)</formula1>
    </dataValidation>
    <dataValidation type="list" allowBlank="1" showInputMessage="1" showErrorMessage="1" sqref="G5">
      <formula1>MAPA</formula1>
    </dataValidation>
    <dataValidation type="list" allowBlank="1" showInputMessage="1" showErrorMessage="1" sqref="I5">
      <formula1>INDIRECT($G$5)</formula1>
    </dataValidation>
    <dataValidation type="list" allowBlank="1" showInputMessage="1" showErrorMessage="1" promptTitle="TRATAMIENTO DEL RIESGO" prompt="Defina el tratamiento que se le dará al riesgo" sqref="Y15:Y17">
      <formula1>INDIRECT($V$15)</formula1>
    </dataValidation>
    <dataValidation type="list" allowBlank="1" showInputMessage="1" showErrorMessage="1" promptTitle="TRATAMIENTO DEL RIESGO" prompt="Defina el tratamiento que se le dará al riesgo" sqref="Y18:Y20">
      <formula1>INDIRECT($V$18)</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R15:R17 R10">
      <formula1>$P$10&lt;&gt;"No_existen"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9:R20">
      <formula1>$P$13&lt;&gt;"No_existen"</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R18">
      <formula1>$P$13&lt;&gt;"No_existen"</formula1>
    </dataValidation>
    <dataValidation type="custom" allowBlank="1" showInputMessage="1" showErrorMessage="1" errorTitle="COMPARTIR" error="Si requiere involucrar otra dependencia elija como Tipo de manejo &quot;COMPARTIR&quot;" sqref="AB15:AB17">
      <formula1>#REF!="COMPARTIR"</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A15:AA20 AA9:AA12">
      <formula1>42736</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Z15:Z20 Z12"/>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2:R14">
      <formula1>#REF!&lt;&gt;"No_existen"</formula1>
    </dataValidation>
    <dataValidation type="list" allowBlank="1" showInputMessage="1" showErrorMessage="1" promptTitle="Periodicidad" prompt="Determine los intervalos en los cuales aplica el control" sqref="S9:S20">
      <formula1>"Anual, Semestral, Trimestral, Bimestral, Mensual, Quincenal, Semanal, Diaria,Otra"</formula1>
    </dataValidation>
    <dataValidation type="list" allowBlank="1" showInputMessage="1" showErrorMessage="1" promptTitle="Tipo de control" prompt="Defina que tipo de control es el que se aplica" sqref="T9:T20">
      <formula1>"Detectivo, Correctivo, Preventivo, Direccion"</formula1>
    </dataValidation>
    <dataValidation type="list" allowBlank="1" showInputMessage="1" showErrorMessage="1" errorTitle="DATO NO VALIDO" error="CELDA DE SELECCIÓN  - NO CAMBIAR CONFIGURACIÓN" promptTitle="PROBABILIDAD" prompt="Seleccione la probabilidad de ocurrencia del riesgo" sqref="J9:J20">
      <formula1>PROBABILIDAD</formula1>
    </dataValidation>
    <dataValidation type="list" allowBlank="1" showInputMessage="1" showErrorMessage="1" errorTitle="DATO NO VÁLIDO" error="CELDA DE SELECCIÓN - NO CAMBIAR CONFIGURACIÓN" promptTitle="Estado del Control" prompt="Determine el estado del control" sqref="O9:O20">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O9:O20">
      <formula1>"No existen, No aplicados, Aplicados - No efectivos, Aplicados efectivos y No Documentados, Documentados Aplicados y Efectivos"</formula1>
    </dataValidation>
    <dataValidation type="list" allowBlank="1" showInputMessage="1" showErrorMessage="1" prompt="Defina el riesgo_x000a_" sqref="F9:F20">
      <formula1>TIPO</formula1>
    </dataValidation>
    <dataValidation allowBlank="1" showInputMessage="1" showErrorMessage="1" errorTitle="DATO NO VALIDO" error="CELDA DE SELECCIÓN  - NO CAMBIAR CONFIGURACIÓN" promptTitle="PROBABILIDAD" prompt="Seleccione la probabilidad de ocurrencia del riesgo" sqref="K9:K20"/>
    <dataValidation allowBlank="1" showInputMessage="1" showErrorMessage="1" errorTitle="DATO NO VALIDO" error="CELDA DE SELECCIÓN - NO CAMBIAR CONFIGURACIÓN" promptTitle="IMPACTO" prompt="Seleccione el nivel de impacto del riesgo" sqref="M9:M20"/>
    <dataValidation type="list" allowBlank="1" showInputMessage="1" showErrorMessage="1" sqref="B9:B20">
      <formula1>INDIRECT($I$5)</formula1>
    </dataValidation>
    <dataValidation type="list" allowBlank="1" showInputMessage="1" showErrorMessage="1" sqref="C9:C2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G9:G20"/>
    <dataValidation allowBlank="1" showInputMessage="1" showErrorMessage="1" promptTitle="META" prompt="Establezca la meta para el indicador, definiendo si la meta a cumplir es creciente o decreciente." sqref="X9:X20"/>
    <dataValidation allowBlank="1" showInputMessage="1" showErrorMessage="1" promptTitle="INDICADOR DE RIESGO" prompt="Digite el nombre y la formula del indicador que permita monitorear el riesgo" sqref="W9:W20"/>
    <dataValidation type="list" allowBlank="1" showInputMessage="1" showErrorMessage="1" sqref="D9:D20">
      <formula1>INDIRECT(C9)</formula1>
    </dataValidation>
    <dataValidation type="list" allowBlank="1" showInputMessage="1" showErrorMessage="1" errorTitle="DATO NO VALIDO" error="CELDA DE SELECCIÓN - NO CAMBIAR CONFIGURACIÓN" promptTitle="IMPACTO" prompt="Seleccione el nivel de impacto del riesgo" sqref="L9:L20">
      <formula1>INDIRECT(F9)</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9">
      <formula1>#REF!&lt;&gt;"No_existen"</formula1>
    </dataValidation>
    <dataValidation type="custom" allowBlank="1" showInputMessage="1" showErrorMessage="1" sqref="Z9:Z11">
      <formula1>Y9&lt;&gt;"ASUMIR"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20"/>
  <sheetViews>
    <sheetView zoomScale="71" zoomScaleNormal="71" zoomScaleSheetLayoutView="130" workbookViewId="0">
      <pane xSplit="5" ySplit="8" topLeftCell="F9" activePane="bottomRight" state="frozen"/>
      <selection pane="topRight" activeCell="D1" sqref="D1"/>
      <selection pane="bottomLeft" activeCell="A9" sqref="A9"/>
      <selection pane="bottomRight" activeCell="F9" sqref="F9:F11"/>
    </sheetView>
  </sheetViews>
  <sheetFormatPr baseColWidth="10" defaultColWidth="11.42578125" defaultRowHeight="12.75" x14ac:dyDescent="0.2"/>
  <cols>
    <col min="1" max="1" width="8" style="3" customWidth="1"/>
    <col min="2" max="2" width="30.85546875" style="3" customWidth="1"/>
    <col min="3" max="3" width="27" style="3" customWidth="1"/>
    <col min="4" max="4" width="37.42578125" style="3" customWidth="1"/>
    <col min="5" max="5" width="20.7109375" style="4" customWidth="1"/>
    <col min="6" max="6" width="32.42578125" style="4" customWidth="1"/>
    <col min="7" max="7" width="34.85546875" style="4" customWidth="1"/>
    <col min="8" max="8" width="24.7109375" style="4" customWidth="1"/>
    <col min="9" max="9" width="16" style="4" customWidth="1"/>
    <col min="10" max="10" width="22.140625" style="3" customWidth="1"/>
    <col min="11" max="11" width="19.5703125" style="3" customWidth="1"/>
    <col min="12" max="13" width="22.7109375" style="3" customWidth="1"/>
    <col min="14" max="14" width="21.85546875" style="3" customWidth="1"/>
    <col min="15" max="15" width="28.7109375" style="3" customWidth="1"/>
    <col min="16" max="17" width="22.7109375" style="3" customWidth="1"/>
    <col min="18" max="18" width="21.85546875" style="3" customWidth="1"/>
    <col min="19" max="19" width="28.85546875" style="3" customWidth="1"/>
    <col min="20" max="16384" width="11.42578125" style="3"/>
  </cols>
  <sheetData>
    <row r="1" spans="1:19" s="5" customFormat="1" ht="19.5" customHeight="1" x14ac:dyDescent="0.2">
      <c r="A1" s="18"/>
      <c r="B1" s="16"/>
      <c r="C1" s="16"/>
      <c r="D1" s="16"/>
      <c r="E1" s="23"/>
      <c r="F1" s="23"/>
      <c r="G1" s="23"/>
      <c r="H1" s="23"/>
      <c r="I1" s="23"/>
      <c r="J1" s="23"/>
      <c r="K1" s="23"/>
      <c r="L1" s="23"/>
      <c r="M1" s="23"/>
      <c r="N1" s="23"/>
      <c r="O1" s="33"/>
      <c r="P1" s="33"/>
      <c r="Q1" s="33"/>
      <c r="R1" s="143" t="s">
        <v>57</v>
      </c>
      <c r="S1" s="144" t="s">
        <v>417</v>
      </c>
    </row>
    <row r="2" spans="1:19" s="5" customFormat="1" ht="18.75" customHeight="1" x14ac:dyDescent="0.2">
      <c r="A2" s="19"/>
      <c r="E2" s="288" t="s">
        <v>59</v>
      </c>
      <c r="F2" s="288"/>
      <c r="G2" s="288"/>
      <c r="H2" s="288"/>
      <c r="I2" s="288"/>
      <c r="J2" s="288"/>
      <c r="K2" s="288"/>
      <c r="L2" s="288"/>
      <c r="M2" s="288"/>
      <c r="N2" s="288"/>
      <c r="O2" s="34"/>
      <c r="P2" s="34"/>
      <c r="Q2" s="34"/>
      <c r="R2" s="143" t="s">
        <v>10</v>
      </c>
      <c r="S2" s="144">
        <v>1</v>
      </c>
    </row>
    <row r="3" spans="1:19" s="5" customFormat="1" ht="18.75" customHeight="1" x14ac:dyDescent="0.2">
      <c r="A3" s="19"/>
      <c r="E3" s="288" t="s">
        <v>413</v>
      </c>
      <c r="F3" s="288"/>
      <c r="G3" s="288"/>
      <c r="H3" s="288"/>
      <c r="I3" s="288"/>
      <c r="J3" s="288"/>
      <c r="K3" s="288"/>
      <c r="L3" s="288"/>
      <c r="M3" s="288"/>
      <c r="N3" s="288"/>
      <c r="O3" s="34"/>
      <c r="P3" s="34"/>
      <c r="Q3" s="34"/>
      <c r="R3" s="143" t="s">
        <v>11</v>
      </c>
      <c r="S3" s="145" t="s">
        <v>416</v>
      </c>
    </row>
    <row r="4" spans="1:19" s="5" customFormat="1" ht="18.75" customHeight="1" x14ac:dyDescent="0.2">
      <c r="A4" s="19"/>
      <c r="E4" s="285"/>
      <c r="F4" s="285"/>
      <c r="G4" s="285"/>
      <c r="H4" s="285"/>
      <c r="I4" s="285"/>
      <c r="J4" s="285"/>
      <c r="K4" s="285"/>
      <c r="L4" s="285"/>
      <c r="M4" s="285"/>
      <c r="N4" s="285"/>
      <c r="O4" s="34"/>
      <c r="P4" s="34"/>
      <c r="Q4" s="34"/>
      <c r="R4" s="146" t="s">
        <v>56</v>
      </c>
      <c r="S4" s="147" t="s">
        <v>12</v>
      </c>
    </row>
    <row r="5" spans="1:19" s="1" customFormat="1" ht="65.25" customHeight="1" x14ac:dyDescent="0.2">
      <c r="A5" s="365" t="str">
        <f>'01-Mapa de riesgo'!A5:G5</f>
        <v>TIPO DE MAPA</v>
      </c>
      <c r="B5" s="365"/>
      <c r="C5" s="365"/>
      <c r="D5" s="365"/>
      <c r="E5" s="365"/>
      <c r="F5" s="134" t="str">
        <f>'01-Mapa de riesgo'!G5</f>
        <v>PROCESOS</v>
      </c>
      <c r="G5" s="367" t="str">
        <f>'01-Mapa de riesgo'!H5</f>
        <v>PROCESO /OBJETIVO PDI</v>
      </c>
      <c r="H5" s="367"/>
      <c r="I5" s="367"/>
      <c r="J5" s="366" t="str">
        <f>'01-Mapa de riesgo'!I5</f>
        <v>EGRESADOS</v>
      </c>
      <c r="K5" s="366"/>
      <c r="L5" s="366"/>
      <c r="M5" s="366"/>
      <c r="N5" s="366"/>
      <c r="O5" s="366"/>
      <c r="P5" s="135" t="str">
        <f>'01-Mapa de riesgo'!S5</f>
        <v>REVISADO POR</v>
      </c>
      <c r="Q5" s="347">
        <f>'01-Mapa de riesgo'!V5</f>
        <v>0</v>
      </c>
      <c r="R5" s="348"/>
      <c r="S5" s="349"/>
    </row>
    <row r="6" spans="1:19" s="1" customFormat="1" ht="66" customHeight="1" thickBot="1" x14ac:dyDescent="0.25">
      <c r="A6" s="346" t="str">
        <f>'01-Mapa de riesgo'!A6:G6</f>
        <v>OBJETIVO (PROCESO) / ALCANCE OBJETIVO PDI</v>
      </c>
      <c r="B6" s="346"/>
      <c r="C6" s="346"/>
      <c r="D6" s="346"/>
      <c r="E6" s="346"/>
      <c r="F6" s="346"/>
      <c r="G6" s="346"/>
      <c r="H6" s="346"/>
      <c r="I6" s="346"/>
      <c r="J6" s="368" t="str">
        <f>'01-Mapa de riesgo'!H6</f>
        <v>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v>
      </c>
      <c r="K6" s="369"/>
      <c r="L6" s="369"/>
      <c r="M6" s="369"/>
      <c r="N6" s="369"/>
      <c r="O6" s="369"/>
      <c r="P6" s="369"/>
      <c r="Q6" s="370"/>
      <c r="R6" s="136" t="s">
        <v>8</v>
      </c>
      <c r="S6" s="85">
        <v>43522</v>
      </c>
    </row>
    <row r="7" spans="1:19" s="1" customFormat="1" ht="45" customHeight="1" x14ac:dyDescent="0.2">
      <c r="A7" s="293" t="s">
        <v>53</v>
      </c>
      <c r="B7" s="297" t="s">
        <v>69</v>
      </c>
      <c r="C7" s="298"/>
      <c r="D7" s="298"/>
      <c r="E7" s="298"/>
      <c r="F7" s="298"/>
      <c r="G7" s="298"/>
      <c r="H7" s="292"/>
      <c r="I7" s="358" t="s">
        <v>65</v>
      </c>
      <c r="J7" s="358" t="s">
        <v>2</v>
      </c>
      <c r="K7" s="358" t="s">
        <v>97</v>
      </c>
      <c r="L7" s="359" t="s">
        <v>13</v>
      </c>
      <c r="M7" s="360"/>
      <c r="N7" s="361"/>
      <c r="O7" s="358" t="s">
        <v>3</v>
      </c>
      <c r="P7" s="374" t="s">
        <v>14</v>
      </c>
      <c r="Q7" s="375"/>
      <c r="R7" s="376"/>
      <c r="S7" s="350" t="s">
        <v>3</v>
      </c>
    </row>
    <row r="8" spans="1:19" s="2" customFormat="1" ht="51.75" customHeight="1" x14ac:dyDescent="0.2">
      <c r="A8" s="293"/>
      <c r="B8" s="129" t="s">
        <v>402</v>
      </c>
      <c r="C8" s="140" t="s">
        <v>420</v>
      </c>
      <c r="D8" s="21" t="s">
        <v>54</v>
      </c>
      <c r="E8" s="21" t="s">
        <v>63</v>
      </c>
      <c r="F8" s="21" t="s">
        <v>4</v>
      </c>
      <c r="G8" s="21" t="s">
        <v>0</v>
      </c>
      <c r="H8" s="21" t="s">
        <v>1</v>
      </c>
      <c r="I8" s="318"/>
      <c r="J8" s="318"/>
      <c r="K8" s="318"/>
      <c r="L8" s="362"/>
      <c r="M8" s="363"/>
      <c r="N8" s="364"/>
      <c r="O8" s="318"/>
      <c r="P8" s="362"/>
      <c r="Q8" s="363"/>
      <c r="R8" s="364"/>
      <c r="S8" s="351"/>
    </row>
    <row r="9" spans="1:19" s="2" customFormat="1" ht="62.45" customHeight="1" x14ac:dyDescent="0.2">
      <c r="A9" s="342">
        <v>1</v>
      </c>
      <c r="B9" s="275" t="str">
        <f>'01-Mapa de riesgo'!B9:B11</f>
        <v>VICERRECTORÍA_ACADÉMICA</v>
      </c>
      <c r="C9" s="162" t="str">
        <f>'01-Mapa de riesgo'!D9</f>
        <v>Sistemas de Información</v>
      </c>
      <c r="D9" s="160" t="str">
        <f>'01-Mapa de riesgo'!E9</f>
        <v>Falta de actualización, soporte y mantenimiento.</v>
      </c>
      <c r="E9" s="344" t="str">
        <f>'01-Mapa de riesgo'!F9:F11</f>
        <v>Operacional</v>
      </c>
      <c r="F9" s="340" t="str">
        <f>'01-Mapa de riesgo'!G9:G11</f>
        <v>Sistemas de información deficientes, ausencia de talento humano y desinteres de egresados y empresarios.</v>
      </c>
      <c r="G9" s="340" t="str">
        <f>'01-Mapa de riesgo'!H9:H11</f>
        <v>El seguimiento a egresados se realiza a través de encuestas en línea las cuales deben ser ágiles y no presentar bloqueos o caídas que impidan el buen funcionamiento de las mismas; así mismo se deben generar estrategias para motivar su diligenciamiento y mantener el interés tanto de los egresados como de los empleadores, para lo cual se requiere garantizar un talento humano perfilado que lidere y ejecute las actividades del proceso Egresados.</v>
      </c>
      <c r="H9" s="340" t="str">
        <f>'01-Mapa de riesgo'!I9:I11</f>
        <v>Debilidad en las relaciones de la Universidad con sus egresados.</v>
      </c>
      <c r="I9" s="338" t="str">
        <f>'01-Mapa de riesgo'!V9:V11</f>
        <v>GRAVE</v>
      </c>
      <c r="J9" s="22" t="str">
        <f>'01-Mapa de riesgo'!Y9:Y11</f>
        <v>REDUCIR</v>
      </c>
      <c r="K9" s="276" t="str">
        <f t="shared" ref="K9" si="0">IF(I9="GRAVE","Debe formularse",IF(I9="MODERADO", "Si el proceso lo requiere","NO"))</f>
        <v>Debe formularse</v>
      </c>
      <c r="L9" s="257" t="s">
        <v>463</v>
      </c>
      <c r="M9" s="257"/>
      <c r="N9" s="257"/>
      <c r="O9" s="233" t="s">
        <v>464</v>
      </c>
      <c r="P9" s="377" t="s">
        <v>463</v>
      </c>
      <c r="Q9" s="378"/>
      <c r="R9" s="379"/>
      <c r="S9" s="35" t="s">
        <v>464</v>
      </c>
    </row>
    <row r="10" spans="1:19" s="2" customFormat="1" ht="62.45" customHeight="1" x14ac:dyDescent="0.2">
      <c r="A10" s="342"/>
      <c r="B10" s="258"/>
      <c r="C10" s="162" t="str">
        <f>'01-Mapa de riesgo'!D10</f>
        <v>Talento Humano</v>
      </c>
      <c r="D10" s="160" t="str">
        <f>'01-Mapa de riesgo'!E10</f>
        <v>Disminución de presupuesto para la contratación del talento humano</v>
      </c>
      <c r="E10" s="344"/>
      <c r="F10" s="340"/>
      <c r="G10" s="340"/>
      <c r="H10" s="340"/>
      <c r="I10" s="338"/>
      <c r="J10" s="22" t="str">
        <f>'01-Mapa de riesgo'!Y10:Y12</f>
        <v>REDUCIR</v>
      </c>
      <c r="K10" s="277"/>
      <c r="L10" s="257"/>
      <c r="M10" s="257"/>
      <c r="N10" s="257"/>
      <c r="O10" s="233"/>
      <c r="P10" s="377"/>
      <c r="Q10" s="378"/>
      <c r="R10" s="379"/>
      <c r="S10" s="35"/>
    </row>
    <row r="11" spans="1:19" s="2" customFormat="1" ht="62.45" customHeight="1" thickBot="1" x14ac:dyDescent="0.25">
      <c r="A11" s="343"/>
      <c r="B11" s="311"/>
      <c r="C11" s="245" t="str">
        <f>'01-Mapa de riesgo'!D11</f>
        <v>Socioculturales</v>
      </c>
      <c r="D11" s="161" t="str">
        <f>'01-Mapa de riesgo'!E11</f>
        <v>Falta de motivación por parte de egresados y empleadores por participar en actividades lideradas por la Universidad</v>
      </c>
      <c r="E11" s="345"/>
      <c r="F11" s="341"/>
      <c r="G11" s="341"/>
      <c r="H11" s="341"/>
      <c r="I11" s="339"/>
      <c r="J11" s="234" t="str">
        <f>'01-Mapa de riesgo'!Y11:Y13</f>
        <v>REDUCIR</v>
      </c>
      <c r="K11" s="319"/>
      <c r="L11" s="352"/>
      <c r="M11" s="353"/>
      <c r="N11" s="354"/>
      <c r="O11" s="167"/>
      <c r="P11" s="352"/>
      <c r="Q11" s="353"/>
      <c r="R11" s="354"/>
      <c r="S11" s="36"/>
    </row>
    <row r="12" spans="1:19" s="2" customFormat="1" ht="62.45" hidden="1" customHeight="1" x14ac:dyDescent="0.2">
      <c r="A12" s="371">
        <v>2</v>
      </c>
      <c r="B12" s="258">
        <f>'01-Mapa de riesgo'!B12:B14</f>
        <v>0</v>
      </c>
      <c r="C12" s="242">
        <f>'01-Mapa de riesgo'!D12</f>
        <v>0</v>
      </c>
      <c r="D12" s="243">
        <f>'01-Mapa de riesgo'!E12</f>
        <v>0</v>
      </c>
      <c r="E12" s="372">
        <f>'01-Mapa de riesgo'!F12:F14</f>
        <v>0</v>
      </c>
      <c r="F12" s="373">
        <f>'01-Mapa de riesgo'!G12:G14</f>
        <v>0</v>
      </c>
      <c r="G12" s="373">
        <f>'01-Mapa de riesgo'!H12:H14</f>
        <v>0</v>
      </c>
      <c r="H12" s="373">
        <f>'01-Mapa de riesgo'!I12:I14</f>
        <v>0</v>
      </c>
      <c r="I12" s="333" t="str">
        <f>'01-Mapa de riesgo'!V12:V14</f>
        <v>GRAVE</v>
      </c>
      <c r="J12" s="215">
        <f>'01-Mapa de riesgo'!Y12:Y14</f>
        <v>0</v>
      </c>
      <c r="K12" s="277" t="str">
        <f t="shared" ref="K12" si="1">IF(I12="GRAVE","Debe formularse",IF(I12="MODERADO", "Si el proceso lo requiere","NO"))</f>
        <v>Debe formularse</v>
      </c>
      <c r="L12" s="355"/>
      <c r="M12" s="356"/>
      <c r="N12" s="357"/>
      <c r="O12" s="232"/>
      <c r="P12" s="355"/>
      <c r="Q12" s="356"/>
      <c r="R12" s="357"/>
      <c r="S12" s="244"/>
    </row>
    <row r="13" spans="1:19" s="2" customFormat="1" ht="62.45" hidden="1" customHeight="1" x14ac:dyDescent="0.2">
      <c r="A13" s="342"/>
      <c r="B13" s="258"/>
      <c r="C13" s="162">
        <f>'01-Mapa de riesgo'!D13</f>
        <v>0</v>
      </c>
      <c r="D13" s="160">
        <f>'01-Mapa de riesgo'!E13</f>
        <v>0</v>
      </c>
      <c r="E13" s="344"/>
      <c r="F13" s="340"/>
      <c r="G13" s="340"/>
      <c r="H13" s="340"/>
      <c r="I13" s="338"/>
      <c r="J13" s="22">
        <f>'01-Mapa de riesgo'!Y13:Y14</f>
        <v>0</v>
      </c>
      <c r="K13" s="277"/>
      <c r="L13" s="377"/>
      <c r="M13" s="378"/>
      <c r="N13" s="379"/>
      <c r="O13" s="197"/>
      <c r="P13" s="377"/>
      <c r="Q13" s="378"/>
      <c r="R13" s="379"/>
      <c r="S13" s="35"/>
    </row>
    <row r="14" spans="1:19" s="2" customFormat="1" ht="62.45" hidden="1" customHeight="1" x14ac:dyDescent="0.2">
      <c r="A14" s="342"/>
      <c r="B14" s="259"/>
      <c r="C14" s="162">
        <f>'01-Mapa de riesgo'!D14</f>
        <v>0</v>
      </c>
      <c r="D14" s="160">
        <f>'01-Mapa de riesgo'!E14</f>
        <v>0</v>
      </c>
      <c r="E14" s="344"/>
      <c r="F14" s="340"/>
      <c r="G14" s="340"/>
      <c r="H14" s="340"/>
      <c r="I14" s="338"/>
      <c r="J14" s="22">
        <f>'01-Mapa de riesgo'!Y14:Y14</f>
        <v>0</v>
      </c>
      <c r="K14" s="263"/>
      <c r="L14" s="377"/>
      <c r="M14" s="378"/>
      <c r="N14" s="379"/>
      <c r="O14" s="197"/>
      <c r="P14" s="377"/>
      <c r="Q14" s="378"/>
      <c r="R14" s="379"/>
      <c r="S14" s="35"/>
    </row>
    <row r="15" spans="1:19" s="17" customFormat="1" ht="62.45" hidden="1" customHeight="1" thickBot="1" x14ac:dyDescent="0.25">
      <c r="A15" s="342">
        <v>11</v>
      </c>
      <c r="B15" s="275">
        <f>'01-Mapa de riesgo'!B15:B17</f>
        <v>0</v>
      </c>
      <c r="C15" s="162">
        <f>'01-Mapa de riesgo'!D15</f>
        <v>0</v>
      </c>
      <c r="D15" s="161">
        <f>'01-Mapa de riesgo'!E15</f>
        <v>0</v>
      </c>
      <c r="E15" s="344">
        <f>'01-Mapa de riesgo'!F15:F17</f>
        <v>0</v>
      </c>
      <c r="F15" s="340">
        <f>'01-Mapa de riesgo'!G15:G17</f>
        <v>0</v>
      </c>
      <c r="G15" s="340">
        <f>'01-Mapa de riesgo'!H15:H17</f>
        <v>0</v>
      </c>
      <c r="H15" s="340">
        <f>'01-Mapa de riesgo'!I15:I17</f>
        <v>0</v>
      </c>
      <c r="I15" s="338" t="str">
        <f>'01-Mapa de riesgo'!V15:V17</f>
        <v>LEVE</v>
      </c>
      <c r="J15" s="168">
        <f>'01-Mapa de riesgo'!Y15:Y17</f>
        <v>0</v>
      </c>
      <c r="K15" s="276" t="str">
        <f t="shared" ref="K15:K18" si="2">IF(I15="GRAVE","Debe formularse",IF(I15="MODERADO", "Si el proceso lo requiere","NO"))</f>
        <v>NO</v>
      </c>
      <c r="L15" s="335"/>
      <c r="M15" s="336"/>
      <c r="N15" s="337"/>
      <c r="O15" s="167"/>
      <c r="P15" s="335"/>
      <c r="Q15" s="336"/>
      <c r="R15" s="337"/>
      <c r="S15" s="36"/>
    </row>
    <row r="16" spans="1:19" s="17" customFormat="1" ht="62.45" hidden="1" customHeight="1" thickBot="1" x14ac:dyDescent="0.25">
      <c r="A16" s="342"/>
      <c r="B16" s="258"/>
      <c r="C16" s="162">
        <f>'01-Mapa de riesgo'!D16</f>
        <v>0</v>
      </c>
      <c r="D16" s="161">
        <f>'01-Mapa de riesgo'!E16</f>
        <v>0</v>
      </c>
      <c r="E16" s="344"/>
      <c r="F16" s="340"/>
      <c r="G16" s="340"/>
      <c r="H16" s="340"/>
      <c r="I16" s="338"/>
      <c r="J16" s="168">
        <f>'01-Mapa de riesgo'!Y16:Y18</f>
        <v>0</v>
      </c>
      <c r="K16" s="277"/>
      <c r="L16" s="335"/>
      <c r="M16" s="336"/>
      <c r="N16" s="337"/>
      <c r="O16" s="167"/>
      <c r="P16" s="335"/>
      <c r="Q16" s="336"/>
      <c r="R16" s="337"/>
      <c r="S16" s="36"/>
    </row>
    <row r="17" spans="1:19" s="17" customFormat="1" ht="62.45" hidden="1" customHeight="1" thickBot="1" x14ac:dyDescent="0.25">
      <c r="A17" s="343"/>
      <c r="B17" s="259"/>
      <c r="C17" s="162">
        <f>'01-Mapa de riesgo'!D17</f>
        <v>0</v>
      </c>
      <c r="D17" s="161">
        <f>'01-Mapa de riesgo'!E17</f>
        <v>0</v>
      </c>
      <c r="E17" s="345"/>
      <c r="F17" s="341"/>
      <c r="G17" s="341"/>
      <c r="H17" s="341"/>
      <c r="I17" s="339"/>
      <c r="J17" s="168">
        <f>'01-Mapa de riesgo'!Y17:Y19</f>
        <v>0</v>
      </c>
      <c r="K17" s="319"/>
      <c r="L17" s="335"/>
      <c r="M17" s="336"/>
      <c r="N17" s="337"/>
      <c r="O17" s="167"/>
      <c r="P17" s="335"/>
      <c r="Q17" s="336"/>
      <c r="R17" s="337"/>
      <c r="S17" s="36"/>
    </row>
    <row r="18" spans="1:19" s="17" customFormat="1" ht="62.45" hidden="1" customHeight="1" thickBot="1" x14ac:dyDescent="0.25">
      <c r="A18" s="342">
        <v>12</v>
      </c>
      <c r="B18" s="275">
        <f>'01-Mapa de riesgo'!B18:B20</f>
        <v>0</v>
      </c>
      <c r="C18" s="162">
        <f>'01-Mapa de riesgo'!D18</f>
        <v>0</v>
      </c>
      <c r="D18" s="161">
        <f>'01-Mapa de riesgo'!E18</f>
        <v>0</v>
      </c>
      <c r="E18" s="344">
        <f>'01-Mapa de riesgo'!F18:F20</f>
        <v>0</v>
      </c>
      <c r="F18" s="340">
        <f>'01-Mapa de riesgo'!G18:G20</f>
        <v>0</v>
      </c>
      <c r="G18" s="340">
        <f>'01-Mapa de riesgo'!H18:H20</f>
        <v>0</v>
      </c>
      <c r="H18" s="340">
        <f>'01-Mapa de riesgo'!I18:I20</f>
        <v>0</v>
      </c>
      <c r="I18" s="338" t="str">
        <f>'01-Mapa de riesgo'!V18:V20</f>
        <v>LEVE</v>
      </c>
      <c r="J18" s="168">
        <f>'01-Mapa de riesgo'!Y18:Y20</f>
        <v>0</v>
      </c>
      <c r="K18" s="276" t="str">
        <f t="shared" si="2"/>
        <v>NO</v>
      </c>
      <c r="L18" s="335"/>
      <c r="M18" s="336"/>
      <c r="N18" s="337"/>
      <c r="O18" s="167"/>
      <c r="P18" s="335"/>
      <c r="Q18" s="336"/>
      <c r="R18" s="337"/>
      <c r="S18" s="36"/>
    </row>
    <row r="19" spans="1:19" s="17" customFormat="1" ht="62.45" hidden="1" customHeight="1" thickBot="1" x14ac:dyDescent="0.25">
      <c r="A19" s="342"/>
      <c r="B19" s="258"/>
      <c r="C19" s="162">
        <f>'01-Mapa de riesgo'!D19</f>
        <v>0</v>
      </c>
      <c r="D19" s="161">
        <f>'01-Mapa de riesgo'!E19</f>
        <v>0</v>
      </c>
      <c r="E19" s="344"/>
      <c r="F19" s="340"/>
      <c r="G19" s="340"/>
      <c r="H19" s="340"/>
      <c r="I19" s="338"/>
      <c r="J19" s="168">
        <f>'01-Mapa de riesgo'!Y19:Y20</f>
        <v>0</v>
      </c>
      <c r="K19" s="277"/>
      <c r="L19" s="335"/>
      <c r="M19" s="336"/>
      <c r="N19" s="337"/>
      <c r="O19" s="167"/>
      <c r="P19" s="335"/>
      <c r="Q19" s="336"/>
      <c r="R19" s="337"/>
      <c r="S19" s="36"/>
    </row>
    <row r="20" spans="1:19" s="17" customFormat="1" ht="34.5" hidden="1" customHeight="1" thickBot="1" x14ac:dyDescent="0.25">
      <c r="A20" s="343"/>
      <c r="B20" s="259"/>
      <c r="C20" s="162">
        <f>'01-Mapa de riesgo'!D20</f>
        <v>0</v>
      </c>
      <c r="D20" s="161">
        <f>'01-Mapa de riesgo'!E20</f>
        <v>0</v>
      </c>
      <c r="E20" s="345"/>
      <c r="F20" s="341"/>
      <c r="G20" s="341"/>
      <c r="H20" s="341"/>
      <c r="I20" s="339"/>
      <c r="J20" s="168">
        <f>'01-Mapa de riesgo'!Y20:Y20</f>
        <v>0</v>
      </c>
      <c r="K20" s="319"/>
      <c r="L20" s="335"/>
      <c r="M20" s="336"/>
      <c r="N20" s="337"/>
      <c r="O20" s="167"/>
      <c r="P20" s="335"/>
      <c r="Q20" s="336"/>
      <c r="R20" s="337"/>
      <c r="S20" s="36"/>
    </row>
  </sheetData>
  <sheetProtection formatRows="0" insertRows="0" deleteRows="0" selectLockedCells="1"/>
  <mergeCells count="74">
    <mergeCell ref="P13:R13"/>
    <mergeCell ref="P14:R14"/>
    <mergeCell ref="L9:N9"/>
    <mergeCell ref="G12:G14"/>
    <mergeCell ref="B9:B11"/>
    <mergeCell ref="B12:B14"/>
    <mergeCell ref="A9:A11"/>
    <mergeCell ref="P12:R12"/>
    <mergeCell ref="I12:I14"/>
    <mergeCell ref="H12:H14"/>
    <mergeCell ref="I9:I11"/>
    <mergeCell ref="K9:K11"/>
    <mergeCell ref="P9:R9"/>
    <mergeCell ref="P10:R10"/>
    <mergeCell ref="P11:R11"/>
    <mergeCell ref="H9:H11"/>
    <mergeCell ref="K12:K14"/>
    <mergeCell ref="L13:N13"/>
    <mergeCell ref="L14:N14"/>
    <mergeCell ref="E2:N2"/>
    <mergeCell ref="E3:N3"/>
    <mergeCell ref="E4:N4"/>
    <mergeCell ref="J7:J8"/>
    <mergeCell ref="L7:N8"/>
    <mergeCell ref="A5:E5"/>
    <mergeCell ref="A7:A8"/>
    <mergeCell ref="I7:I8"/>
    <mergeCell ref="K7:K8"/>
    <mergeCell ref="J5:O5"/>
    <mergeCell ref="G5:I5"/>
    <mergeCell ref="J6:Q6"/>
    <mergeCell ref="P7:R8"/>
    <mergeCell ref="A6:I6"/>
    <mergeCell ref="Q5:S5"/>
    <mergeCell ref="B7:H7"/>
    <mergeCell ref="S7:S8"/>
    <mergeCell ref="B15:B17"/>
    <mergeCell ref="I15:I17"/>
    <mergeCell ref="L10:N10"/>
    <mergeCell ref="L11:N11"/>
    <mergeCell ref="L12:N12"/>
    <mergeCell ref="O7:O8"/>
    <mergeCell ref="E9:E11"/>
    <mergeCell ref="F9:F11"/>
    <mergeCell ref="G9:G11"/>
    <mergeCell ref="A12:A14"/>
    <mergeCell ref="E12:E14"/>
    <mergeCell ref="F12:F14"/>
    <mergeCell ref="B18:B20"/>
    <mergeCell ref="F15:F17"/>
    <mergeCell ref="F18:F20"/>
    <mergeCell ref="A15:A17"/>
    <mergeCell ref="A18:A20"/>
    <mergeCell ref="E15:E17"/>
    <mergeCell ref="E18:E20"/>
    <mergeCell ref="I18:I20"/>
    <mergeCell ref="K15:K17"/>
    <mergeCell ref="K18:K20"/>
    <mergeCell ref="G15:G17"/>
    <mergeCell ref="G18:G20"/>
    <mergeCell ref="H15:H17"/>
    <mergeCell ref="H18:H20"/>
    <mergeCell ref="P20:R20"/>
    <mergeCell ref="L15:N15"/>
    <mergeCell ref="L16:N16"/>
    <mergeCell ref="L17:N17"/>
    <mergeCell ref="L18:N18"/>
    <mergeCell ref="L19:N19"/>
    <mergeCell ref="L20:N20"/>
    <mergeCell ref="P15:R15"/>
    <mergeCell ref="P16:R16"/>
    <mergeCell ref="P17:R17"/>
    <mergeCell ref="P18:R18"/>
    <mergeCell ref="P19:R19"/>
  </mergeCells>
  <phoneticPr fontId="4" type="noConversion"/>
  <conditionalFormatting sqref="I9:I20">
    <cfRule type="cellIs" dxfId="23" priority="22" stopIfTrue="1" operator="equal">
      <formula>"GRAVE"</formula>
    </cfRule>
    <cfRule type="cellIs" dxfId="22" priority="23" stopIfTrue="1" operator="equal">
      <formula>"MODERADO"</formula>
    </cfRule>
    <cfRule type="cellIs" dxfId="21" priority="24" stopIfTrue="1" operator="equal">
      <formula>"LEVE"</formula>
    </cfRule>
  </conditionalFormatting>
  <conditionalFormatting sqref="K9:K20">
    <cfRule type="containsText" dxfId="20" priority="2" operator="containsText" text="Si el proceso lo requiere">
      <formula>NOT(ISERROR(SEARCH("Si el proceso lo requiere",K9)))</formula>
    </cfRule>
    <cfRule type="containsText" dxfId="19" priority="4" operator="containsText" text="Debe formularse">
      <formula>NOT(ISERROR(SEARCH("Debe formularse",K9)))</formula>
    </cfRule>
  </conditionalFormatting>
  <conditionalFormatting sqref="K9:K20">
    <cfRule type="cellIs" dxfId="18" priority="1" operator="equal">
      <formula>"NO"</formula>
    </cfRule>
  </conditionalFormatting>
  <dataValidations xWindow="1495" yWindow="722" count="6">
    <dataValidation type="date" operator="greaterThan" allowBlank="1" showInputMessage="1" showErrorMessage="1" errorTitle="INTRODUZCA FECHA" error="DD/MM/AA" promptTitle="FECHA DE ELABORACIÓN" prompt="Ingrese la fecha en la cual elabora el plan de manejo de riesgos" sqref="R3">
      <formula1>#REF!</formula1>
    </dataValidation>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N11:N14 L15:N20 L9:M14"/>
    <dataValidation allowBlank="1" showInputMessage="1" showErrorMessage="1" promptTitle="Responsable Contingencia" prompt="Establezca quien es el responsable que lidera la acción de contingencia." sqref="O9:P20 Q10:Q20 S9:S1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R10:R11"/>
    <dataValidation allowBlank="1" showInputMessage="1" showErrorMessage="1" promptTitle="Responable de recuperación" prompt="Establezca quien es el responsable de liderar la accción de recuperación." sqref="S11"/>
    <dataValidation allowBlank="1" showInputMessage="1" showErrorMessage="1" promptTitle="TRATAMIENTO DEL RIESGO" prompt="Defina el tratamiento a dar el riesgo" sqref="J9:J20"/>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8472"/>
  <sheetViews>
    <sheetView tabSelected="1" topLeftCell="F1" zoomScale="86" zoomScaleNormal="86" workbookViewId="0">
      <selection activeCell="L9" sqref="L9:L11"/>
    </sheetView>
  </sheetViews>
  <sheetFormatPr baseColWidth="10" defaultColWidth="11.42578125" defaultRowHeight="12.75" x14ac:dyDescent="0.2"/>
  <cols>
    <col min="1" max="1" width="5.28515625" style="3" customWidth="1"/>
    <col min="2" max="2" width="25.2851562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8" style="3" customWidth="1"/>
    <col min="10" max="11" width="12.42578125" style="3" customWidth="1"/>
    <col min="12" max="12" width="13.42578125" style="3" customWidth="1"/>
    <col min="13" max="14" width="35.7109375" style="3" customWidth="1"/>
    <col min="15" max="15" width="14.42578125" style="3" customWidth="1"/>
    <col min="16" max="16" width="9.7109375" style="3" customWidth="1"/>
    <col min="17" max="17" width="35.7109375" style="3" customWidth="1"/>
    <col min="18" max="18" width="9.28515625" style="3" customWidth="1"/>
    <col min="19" max="19" width="18.7109375" style="3" customWidth="1"/>
    <col min="20" max="20" width="20.28515625" style="3" customWidth="1"/>
    <col min="21" max="21" width="23.42578125" style="3" customWidth="1"/>
    <col min="22" max="22" width="14.140625" style="3" customWidth="1"/>
    <col min="23" max="23" width="22.7109375" style="3" customWidth="1"/>
    <col min="24" max="24" width="18.7109375" style="3" customWidth="1"/>
    <col min="25" max="25" width="23.140625" style="3" customWidth="1"/>
    <col min="26" max="26" width="16.42578125" style="3" customWidth="1"/>
    <col min="27" max="16384" width="11.42578125" style="3"/>
  </cols>
  <sheetData>
    <row r="1" spans="1:28" s="5" customFormat="1" ht="19.5" customHeight="1" x14ac:dyDescent="0.2">
      <c r="A1" s="174"/>
      <c r="B1" s="142"/>
      <c r="C1" s="407"/>
      <c r="D1" s="407"/>
      <c r="E1" s="407"/>
      <c r="F1" s="407"/>
      <c r="G1" s="407"/>
      <c r="H1" s="407"/>
      <c r="I1" s="407"/>
      <c r="J1" s="407"/>
      <c r="K1" s="407"/>
      <c r="L1" s="407"/>
      <c r="M1" s="407"/>
      <c r="N1" s="407"/>
      <c r="O1" s="407"/>
      <c r="P1" s="407"/>
      <c r="Q1" s="407"/>
      <c r="R1" s="407"/>
      <c r="S1" s="407"/>
      <c r="T1" s="407"/>
      <c r="U1" s="407"/>
      <c r="V1" s="407"/>
      <c r="W1" s="407"/>
      <c r="X1" s="407"/>
      <c r="Y1" s="148" t="s">
        <v>9</v>
      </c>
      <c r="Z1" s="175" t="s">
        <v>423</v>
      </c>
    </row>
    <row r="2" spans="1:28" s="5" customFormat="1" ht="18.75" customHeight="1" x14ac:dyDescent="0.2">
      <c r="A2" s="176"/>
      <c r="B2" s="177"/>
      <c r="C2" s="285" t="s">
        <v>59</v>
      </c>
      <c r="D2" s="285"/>
      <c r="E2" s="285"/>
      <c r="F2" s="285"/>
      <c r="G2" s="285"/>
      <c r="H2" s="285"/>
      <c r="I2" s="285"/>
      <c r="J2" s="285"/>
      <c r="K2" s="285"/>
      <c r="L2" s="285"/>
      <c r="M2" s="285"/>
      <c r="N2" s="285"/>
      <c r="O2" s="285"/>
      <c r="P2" s="285"/>
      <c r="Q2" s="285"/>
      <c r="R2" s="285"/>
      <c r="S2" s="285"/>
      <c r="T2" s="285"/>
      <c r="U2" s="285"/>
      <c r="V2" s="285"/>
      <c r="W2" s="285"/>
      <c r="X2" s="285"/>
      <c r="Y2" s="31" t="s">
        <v>10</v>
      </c>
      <c r="Z2" s="178">
        <v>1</v>
      </c>
    </row>
    <row r="3" spans="1:28" s="5" customFormat="1" ht="18.75" customHeight="1" x14ac:dyDescent="0.2">
      <c r="A3" s="176"/>
      <c r="B3" s="177"/>
      <c r="C3" s="285" t="s">
        <v>424</v>
      </c>
      <c r="D3" s="285"/>
      <c r="E3" s="285"/>
      <c r="F3" s="285"/>
      <c r="G3" s="285"/>
      <c r="H3" s="285"/>
      <c r="I3" s="285"/>
      <c r="J3" s="285"/>
      <c r="K3" s="285"/>
      <c r="L3" s="285"/>
      <c r="M3" s="285"/>
      <c r="N3" s="285"/>
      <c r="O3" s="285"/>
      <c r="P3" s="285"/>
      <c r="Q3" s="285"/>
      <c r="R3" s="285"/>
      <c r="S3" s="285"/>
      <c r="T3" s="285"/>
      <c r="U3" s="285"/>
      <c r="V3" s="285"/>
      <c r="W3" s="285"/>
      <c r="X3" s="285"/>
      <c r="Y3" s="31" t="s">
        <v>11</v>
      </c>
      <c r="Z3" s="179" t="s">
        <v>416</v>
      </c>
    </row>
    <row r="4" spans="1:28" s="5" customFormat="1" ht="18.75" customHeight="1" thickBot="1" x14ac:dyDescent="0.25">
      <c r="A4" s="180"/>
      <c r="B4" s="181"/>
      <c r="C4" s="408"/>
      <c r="D4" s="408"/>
      <c r="E4" s="408"/>
      <c r="F4" s="408"/>
      <c r="G4" s="408"/>
      <c r="H4" s="408"/>
      <c r="I4" s="408"/>
      <c r="J4" s="408"/>
      <c r="K4" s="408"/>
      <c r="L4" s="408"/>
      <c r="M4" s="408"/>
      <c r="N4" s="408"/>
      <c r="O4" s="408"/>
      <c r="P4" s="408"/>
      <c r="Q4" s="408"/>
      <c r="R4" s="408"/>
      <c r="S4" s="408"/>
      <c r="T4" s="408"/>
      <c r="U4" s="408"/>
      <c r="V4" s="408"/>
      <c r="W4" s="408"/>
      <c r="X4" s="408"/>
      <c r="Y4" s="182" t="s">
        <v>56</v>
      </c>
      <c r="Z4" s="183" t="s">
        <v>12</v>
      </c>
    </row>
    <row r="5" spans="1:28" s="1" customFormat="1" ht="29.25" customHeight="1" x14ac:dyDescent="0.2">
      <c r="A5" s="184" t="str">
        <f>'[1]01-Mapa de riesgo'!A5:G5</f>
        <v>TIPO DE MAPA</v>
      </c>
      <c r="B5" s="185"/>
      <c r="C5" s="409" t="str">
        <f>'[1]01-Mapa de riesgo'!G5</f>
        <v>PROCESOS</v>
      </c>
      <c r="D5" s="409"/>
      <c r="E5" s="186" t="str">
        <f>'[1]01-Mapa de riesgo'!H5</f>
        <v>PROCESO /OBJETIVO PDI</v>
      </c>
      <c r="F5" s="409" t="str">
        <f>'01-Mapa de riesgo'!I5</f>
        <v>EGRESADOS</v>
      </c>
      <c r="G5" s="409"/>
      <c r="H5" s="409"/>
      <c r="I5" s="409"/>
      <c r="J5" s="409"/>
      <c r="K5" s="409"/>
      <c r="L5" s="409"/>
      <c r="M5" s="409"/>
      <c r="N5" s="409"/>
      <c r="O5" s="409"/>
      <c r="P5" s="410" t="s">
        <v>425</v>
      </c>
      <c r="Q5" s="410"/>
      <c r="R5" s="411">
        <f>'[1]01-Mapa de riesgo'!V5</f>
        <v>0</v>
      </c>
      <c r="S5" s="411"/>
      <c r="T5" s="411"/>
      <c r="U5" s="411"/>
      <c r="V5" s="411"/>
      <c r="W5" s="411"/>
      <c r="X5" s="411"/>
      <c r="Y5" s="411"/>
      <c r="Z5" s="411"/>
    </row>
    <row r="6" spans="1:28" s="1" customFormat="1" ht="66" customHeight="1" x14ac:dyDescent="0.2">
      <c r="A6" s="397" t="str">
        <f>'[1]01-Mapa de riesgo'!A6:G6</f>
        <v>OBJETIVO (PROCESO) / ALCANCE OBJETIVO PDI</v>
      </c>
      <c r="B6" s="397"/>
      <c r="C6" s="397"/>
      <c r="D6" s="397"/>
      <c r="E6" s="398" t="str">
        <f>'[1]01-Mapa de riesgo'!H6</f>
        <v>Promover la calidad educativa de la Institución, mediante la administración de los programas de formación que ofrece la universidad en sus diferentes niveles, con el fin de permitir al egresado desempeñarse con idoneidad, ética y compromiso social.</v>
      </c>
      <c r="F6" s="399"/>
      <c r="G6" s="399"/>
      <c r="H6" s="399"/>
      <c r="I6" s="399"/>
      <c r="J6" s="399"/>
      <c r="K6" s="399"/>
      <c r="L6" s="399"/>
      <c r="M6" s="399"/>
      <c r="N6" s="399"/>
      <c r="O6" s="399"/>
      <c r="P6" s="399"/>
      <c r="Q6" s="399"/>
      <c r="R6" s="399"/>
      <c r="S6" s="399"/>
      <c r="T6" s="399"/>
      <c r="U6" s="399"/>
      <c r="V6" s="400"/>
      <c r="W6" s="401" t="s">
        <v>426</v>
      </c>
      <c r="X6" s="401"/>
      <c r="Y6" s="402" t="s">
        <v>478</v>
      </c>
      <c r="Z6" s="403"/>
    </row>
    <row r="7" spans="1:28" s="1" customFormat="1" ht="32.25" customHeight="1" x14ac:dyDescent="0.2">
      <c r="A7" s="404" t="s">
        <v>53</v>
      </c>
      <c r="B7" s="172"/>
      <c r="C7" s="318" t="s">
        <v>69</v>
      </c>
      <c r="D7" s="318"/>
      <c r="E7" s="318"/>
      <c r="F7" s="318"/>
      <c r="G7" s="318"/>
      <c r="H7" s="318" t="s">
        <v>65</v>
      </c>
      <c r="I7" s="318" t="s">
        <v>2</v>
      </c>
      <c r="J7" s="318" t="s">
        <v>427</v>
      </c>
      <c r="K7" s="318" t="s">
        <v>428</v>
      </c>
      <c r="L7" s="318"/>
      <c r="M7" s="318"/>
      <c r="N7" s="318" t="s">
        <v>429</v>
      </c>
      <c r="O7" s="318"/>
      <c r="P7" s="318"/>
      <c r="Q7" s="318"/>
      <c r="R7" s="318"/>
      <c r="S7" s="362" t="s">
        <v>72</v>
      </c>
      <c r="T7" s="363"/>
      <c r="U7" s="363"/>
      <c r="V7" s="363"/>
      <c r="W7" s="363"/>
      <c r="X7" s="363"/>
      <c r="Y7" s="364"/>
      <c r="Z7" s="351" t="s">
        <v>430</v>
      </c>
    </row>
    <row r="8" spans="1:28" s="2" customFormat="1" ht="53.25" customHeight="1" x14ac:dyDescent="0.2">
      <c r="A8" s="312"/>
      <c r="B8" s="171" t="s">
        <v>402</v>
      </c>
      <c r="C8" s="170" t="s">
        <v>63</v>
      </c>
      <c r="D8" s="170" t="s">
        <v>4</v>
      </c>
      <c r="E8" s="170" t="s">
        <v>0</v>
      </c>
      <c r="F8" s="170" t="s">
        <v>54</v>
      </c>
      <c r="G8" s="170" t="s">
        <v>29</v>
      </c>
      <c r="H8" s="293"/>
      <c r="I8" s="293"/>
      <c r="J8" s="405"/>
      <c r="K8" s="170" t="s">
        <v>431</v>
      </c>
      <c r="L8" s="170" t="s">
        <v>432</v>
      </c>
      <c r="M8" s="170" t="s">
        <v>433</v>
      </c>
      <c r="N8" s="169" t="s">
        <v>434</v>
      </c>
      <c r="O8" s="169" t="s">
        <v>435</v>
      </c>
      <c r="P8" s="169" t="s">
        <v>16</v>
      </c>
      <c r="Q8" s="362" t="s">
        <v>436</v>
      </c>
      <c r="R8" s="364"/>
      <c r="S8" s="170" t="s">
        <v>437</v>
      </c>
      <c r="T8" s="170" t="s">
        <v>438</v>
      </c>
      <c r="U8" s="170" t="s">
        <v>439</v>
      </c>
      <c r="V8" s="297" t="s">
        <v>440</v>
      </c>
      <c r="W8" s="292"/>
      <c r="X8" s="170" t="s">
        <v>441</v>
      </c>
      <c r="Y8" s="173" t="s">
        <v>442</v>
      </c>
      <c r="Z8" s="406"/>
    </row>
    <row r="9" spans="1:28" s="2" customFormat="1" ht="98.25" customHeight="1" x14ac:dyDescent="0.2">
      <c r="A9" s="417">
        <v>1</v>
      </c>
      <c r="B9" s="422" t="str">
        <f>'01-Mapa de riesgo'!B9:B11</f>
        <v>VICERRECTORÍA_ACADÉMICA</v>
      </c>
      <c r="C9" s="387" t="str">
        <f>'01-Mapa de riesgo'!F9:F11</f>
        <v>Operacional</v>
      </c>
      <c r="D9" s="387" t="str">
        <f>'01-Mapa de riesgo'!G9:G11</f>
        <v>Sistemas de información deficientes, ausencia de talento humano y desinteres de egresados y empresarios.</v>
      </c>
      <c r="E9" s="387" t="str">
        <f>'01-Mapa de riesgo'!H9:H11</f>
        <v>El seguimiento a egresados se realiza a través de encuestas en línea las cuales deben ser ágiles y no presentar bloqueos o caídas que impidan el buen funcionamiento de las mismas; así mismo se deben generar estrategias para motivar su diligenciamiento y mantener el interés tanto de los egresados como de los empleadores, para lo cual se requiere garantizar un talento humano perfilado que lidere y ejecute las actividades del proceso Egresados.</v>
      </c>
      <c r="F9" s="187" t="str">
        <f>'01-Mapa de riesgo'!E9</f>
        <v>Falta de actualización, soporte y mantenimiento.</v>
      </c>
      <c r="G9" s="387" t="str">
        <f>'01-Mapa de riesgo'!I9:I11</f>
        <v>Debilidad en las relaciones de la Universidad con sus egresados.</v>
      </c>
      <c r="H9" s="338" t="str">
        <f>'01-Mapa de riesgo'!V9:V11</f>
        <v>GRAVE</v>
      </c>
      <c r="I9" s="22" t="str">
        <f>'01-Mapa de riesgo'!Y9:Y11</f>
        <v>REDUCIR</v>
      </c>
      <c r="J9" s="257" t="s">
        <v>468</v>
      </c>
      <c r="K9" s="413" t="str">
        <f>'01-Mapa de riesgo'!W9:W11</f>
        <v>Egresados con seguimiento dentro del rango de interés/Total de Egresados dentro del rango de interés (primer-tercer y quinto año de egreso)</v>
      </c>
      <c r="L9" s="415">
        <f>9/12</f>
        <v>0.75</v>
      </c>
      <c r="M9" s="384" t="s">
        <v>469</v>
      </c>
      <c r="N9" s="188" t="str">
        <f>'01-Mapa de riesgo'!R9</f>
        <v>Plan de Trabajo Política Institucional del Egresado-Comité de Seguimiento y Vinculación del Egresado</v>
      </c>
      <c r="O9" s="189" t="str">
        <f>'01-Mapa de riesgo'!S9</f>
        <v>Semestral</v>
      </c>
      <c r="P9" s="189" t="str">
        <f>'01-Mapa de riesgo'!T9</f>
        <v>Direccion</v>
      </c>
      <c r="Q9" s="412" t="s">
        <v>470</v>
      </c>
      <c r="R9" s="412"/>
      <c r="S9" s="194" t="str">
        <f>'01-Mapa de riesgo'!Y9</f>
        <v>REDUCIR</v>
      </c>
      <c r="T9" s="195" t="str">
        <f>'01-Mapa de riesgo'!Z9</f>
        <v>Garantizar un Ingeniero de Soporte del Sistema de Información y la articulación con Gestión de Tecnologías Informáticas y Sistemas de
Información</v>
      </c>
      <c r="U9" s="194">
        <f>'01-Mapa de riesgo'!AB9</f>
        <v>0</v>
      </c>
      <c r="V9" s="190" t="s">
        <v>444</v>
      </c>
      <c r="W9" s="246" t="s">
        <v>472</v>
      </c>
      <c r="X9" s="190" t="s">
        <v>447</v>
      </c>
      <c r="Y9" s="190" t="s">
        <v>475</v>
      </c>
      <c r="Z9" s="381" t="s">
        <v>477</v>
      </c>
    </row>
    <row r="10" spans="1:28" s="2" customFormat="1" ht="98.25" customHeight="1" x14ac:dyDescent="0.2">
      <c r="A10" s="417"/>
      <c r="B10" s="418"/>
      <c r="C10" s="387"/>
      <c r="D10" s="387"/>
      <c r="E10" s="387"/>
      <c r="F10" s="187" t="str">
        <f>'01-Mapa de riesgo'!E10</f>
        <v>Disminución de presupuesto para la contratación del talento humano</v>
      </c>
      <c r="G10" s="387"/>
      <c r="H10" s="338"/>
      <c r="I10" s="22" t="str">
        <f>'01-Mapa de riesgo'!Y10:Y12</f>
        <v>REDUCIR</v>
      </c>
      <c r="J10" s="257"/>
      <c r="K10" s="394"/>
      <c r="L10" s="389"/>
      <c r="M10" s="384"/>
      <c r="N10" s="188" t="str">
        <f>'01-Mapa de riesgo'!R10</f>
        <v>Comité de Seguimiento y Vinculación del Egresado</v>
      </c>
      <c r="O10" s="189" t="str">
        <f>'01-Mapa de riesgo'!S10</f>
        <v>Semestral</v>
      </c>
      <c r="P10" s="189" t="str">
        <f>'01-Mapa de riesgo'!T10</f>
        <v>Preventivo</v>
      </c>
      <c r="Q10" s="412" t="s">
        <v>471</v>
      </c>
      <c r="R10" s="412"/>
      <c r="S10" s="194" t="str">
        <f>'01-Mapa de riesgo'!Y10</f>
        <v>REDUCIR</v>
      </c>
      <c r="T10" s="195" t="str">
        <f>'01-Mapa de riesgo'!Z10</f>
        <v>Garantizar el presupuesto para la contratación del talento humano</v>
      </c>
      <c r="U10" s="194">
        <f>'01-Mapa de riesgo'!AB10</f>
        <v>0</v>
      </c>
      <c r="V10" s="190" t="s">
        <v>444</v>
      </c>
      <c r="W10" s="246" t="s">
        <v>473</v>
      </c>
      <c r="X10" s="190" t="s">
        <v>447</v>
      </c>
      <c r="Y10" s="190" t="s">
        <v>476</v>
      </c>
      <c r="Z10" s="381"/>
    </row>
    <row r="11" spans="1:28" s="2" customFormat="1" ht="101.25" customHeight="1" thickBot="1" x14ac:dyDescent="0.25">
      <c r="A11" s="417"/>
      <c r="B11" s="423"/>
      <c r="C11" s="416"/>
      <c r="D11" s="416"/>
      <c r="E11" s="416"/>
      <c r="F11" s="222" t="str">
        <f>'01-Mapa de riesgo'!E11</f>
        <v>Falta de motivación por parte de egresados y empleadores por participar en actividades lideradas por la Universidad</v>
      </c>
      <c r="G11" s="416"/>
      <c r="H11" s="339"/>
      <c r="I11" s="234" t="str">
        <f>'01-Mapa de riesgo'!Y11:Y13</f>
        <v>REDUCIR</v>
      </c>
      <c r="J11" s="289"/>
      <c r="K11" s="414"/>
      <c r="L11" s="389"/>
      <c r="M11" s="384"/>
      <c r="N11" s="223">
        <f>'01-Mapa de riesgo'!R11</f>
        <v>0</v>
      </c>
      <c r="O11" s="224">
        <f>'01-Mapa de riesgo'!S11</f>
        <v>0</v>
      </c>
      <c r="P11" s="224">
        <f>'01-Mapa de riesgo'!T11</f>
        <v>0</v>
      </c>
      <c r="Q11" s="392"/>
      <c r="R11" s="392"/>
      <c r="S11" s="225" t="str">
        <f>'01-Mapa de riesgo'!Y11</f>
        <v>REDUCIR</v>
      </c>
      <c r="T11" s="226" t="str">
        <f>'01-Mapa de riesgo'!Z11</f>
        <v>Ejecutar actividades para mantener el contacto e interés de egresados y empleadores</v>
      </c>
      <c r="U11" s="225">
        <f>'01-Mapa de riesgo'!AB11</f>
        <v>0</v>
      </c>
      <c r="V11" s="227" t="s">
        <v>445</v>
      </c>
      <c r="W11" s="246" t="s">
        <v>474</v>
      </c>
      <c r="X11" s="227" t="s">
        <v>448</v>
      </c>
      <c r="Y11" s="227"/>
      <c r="Z11" s="382"/>
    </row>
    <row r="12" spans="1:28" s="2" customFormat="1" ht="62.45" hidden="1" customHeight="1" x14ac:dyDescent="0.2">
      <c r="A12" s="417">
        <v>2</v>
      </c>
      <c r="B12" s="418">
        <f>'01-Mapa de riesgo'!B12:B14</f>
        <v>0</v>
      </c>
      <c r="C12" s="386">
        <f>'01-Mapa de riesgo'!F12:F14</f>
        <v>0</v>
      </c>
      <c r="D12" s="386">
        <f>'01-Mapa de riesgo'!F12:F14</f>
        <v>0</v>
      </c>
      <c r="E12" s="386">
        <f>'01-Mapa de riesgo'!H12:H14</f>
        <v>0</v>
      </c>
      <c r="F12" s="214">
        <f>'01-Mapa de riesgo'!E12</f>
        <v>0</v>
      </c>
      <c r="G12" s="386">
        <f>'01-Mapa de riesgo'!I12:I14</f>
        <v>0</v>
      </c>
      <c r="H12" s="333" t="str">
        <f>'01-Mapa de riesgo'!V12:V14</f>
        <v>GRAVE</v>
      </c>
      <c r="I12" s="215">
        <f>'01-Mapa de riesgo'!Y12:Y14</f>
        <v>0</v>
      </c>
      <c r="J12" s="252"/>
      <c r="K12" s="393">
        <f>'01-Mapa de riesgo'!W12:W14</f>
        <v>0</v>
      </c>
      <c r="L12" s="388"/>
      <c r="M12" s="383"/>
      <c r="N12" s="216">
        <f>'01-Mapa de riesgo'!R12</f>
        <v>0</v>
      </c>
      <c r="O12" s="217">
        <f>'01-Mapa de riesgo'!S12</f>
        <v>0</v>
      </c>
      <c r="P12" s="217">
        <f>'01-Mapa de riesgo'!T12</f>
        <v>0</v>
      </c>
      <c r="Q12" s="412"/>
      <c r="R12" s="412"/>
      <c r="S12" s="218">
        <f>'01-Mapa de riesgo'!Y12</f>
        <v>0</v>
      </c>
      <c r="T12" s="219">
        <f>'01-Mapa de riesgo'!Z12</f>
        <v>0</v>
      </c>
      <c r="U12" s="218">
        <f>'01-Mapa de riesgo'!AB12</f>
        <v>0</v>
      </c>
      <c r="V12" s="220"/>
      <c r="W12" s="220"/>
      <c r="X12" s="220"/>
      <c r="Y12" s="220"/>
      <c r="Z12" s="380"/>
    </row>
    <row r="13" spans="1:28" s="2" customFormat="1" ht="62.45" hidden="1" customHeight="1" x14ac:dyDescent="0.2">
      <c r="A13" s="417"/>
      <c r="B13" s="418"/>
      <c r="C13" s="387"/>
      <c r="D13" s="387"/>
      <c r="E13" s="387"/>
      <c r="F13" s="187">
        <f>'01-Mapa de riesgo'!E13</f>
        <v>0</v>
      </c>
      <c r="G13" s="387"/>
      <c r="H13" s="338"/>
      <c r="I13" s="22">
        <f>'01-Mapa de riesgo'!Y13:Y14</f>
        <v>0</v>
      </c>
      <c r="J13" s="252"/>
      <c r="K13" s="394"/>
      <c r="L13" s="389"/>
      <c r="M13" s="384"/>
      <c r="N13" s="188">
        <f>'01-Mapa de riesgo'!R13</f>
        <v>0</v>
      </c>
      <c r="O13" s="189">
        <f>'01-Mapa de riesgo'!S13</f>
        <v>0</v>
      </c>
      <c r="P13" s="189">
        <f>'01-Mapa de riesgo'!T13</f>
        <v>0</v>
      </c>
      <c r="Q13" s="420"/>
      <c r="R13" s="420"/>
      <c r="S13" s="194">
        <f>'01-Mapa de riesgo'!Y13</f>
        <v>0</v>
      </c>
      <c r="T13" s="195">
        <f>'01-Mapa de riesgo'!Z13</f>
        <v>0</v>
      </c>
      <c r="U13" s="194">
        <f>'01-Mapa de riesgo'!AB13</f>
        <v>0</v>
      </c>
      <c r="V13" s="190"/>
      <c r="W13" s="190"/>
      <c r="X13" s="190"/>
      <c r="Y13" s="190"/>
      <c r="Z13" s="381"/>
      <c r="AB13" s="421"/>
    </row>
    <row r="14" spans="1:28" s="2" customFormat="1" ht="62.45" hidden="1" customHeight="1" x14ac:dyDescent="0.2">
      <c r="A14" s="417"/>
      <c r="B14" s="419"/>
      <c r="C14" s="387"/>
      <c r="D14" s="387"/>
      <c r="E14" s="387"/>
      <c r="F14" s="187">
        <f>'01-Mapa de riesgo'!E14</f>
        <v>0</v>
      </c>
      <c r="G14" s="387"/>
      <c r="H14" s="338"/>
      <c r="I14" s="22">
        <f>'01-Mapa de riesgo'!Y14:Y14</f>
        <v>0</v>
      </c>
      <c r="J14" s="256"/>
      <c r="K14" s="386"/>
      <c r="L14" s="389"/>
      <c r="M14" s="384"/>
      <c r="N14" s="188">
        <f>'01-Mapa de riesgo'!R14</f>
        <v>0</v>
      </c>
      <c r="O14" s="189">
        <f>'01-Mapa de riesgo'!S14</f>
        <v>0</v>
      </c>
      <c r="P14" s="189">
        <f>'01-Mapa de riesgo'!T14</f>
        <v>0</v>
      </c>
      <c r="Q14" s="420"/>
      <c r="R14" s="420"/>
      <c r="S14" s="194">
        <f>'01-Mapa de riesgo'!Y14</f>
        <v>0</v>
      </c>
      <c r="T14" s="195">
        <f>'01-Mapa de riesgo'!Z14</f>
        <v>0</v>
      </c>
      <c r="U14" s="194">
        <f>'01-Mapa de riesgo'!AB14</f>
        <v>0</v>
      </c>
      <c r="V14" s="190"/>
      <c r="W14" s="190"/>
      <c r="X14" s="190"/>
      <c r="Y14" s="190"/>
      <c r="Z14" s="381"/>
      <c r="AB14" s="421"/>
    </row>
    <row r="15" spans="1:28" ht="65.099999999999994" hidden="1" customHeight="1" thickBot="1" x14ac:dyDescent="0.25">
      <c r="A15" s="395">
        <v>12</v>
      </c>
      <c r="B15" s="261" t="e">
        <f>'01-Mapa de riesgo'!B18:B20</f>
        <v>#VALUE!</v>
      </c>
      <c r="C15" s="386" t="e">
        <f>'01-Mapa de riesgo'!F18:F20</f>
        <v>#VALUE!</v>
      </c>
      <c r="D15" s="386" t="e">
        <f>'01-Mapa de riesgo'!F18:F20</f>
        <v>#VALUE!</v>
      </c>
      <c r="E15" s="386" t="e">
        <f>'01-Mapa de riesgo'!H18:H20</f>
        <v>#VALUE!</v>
      </c>
      <c r="F15" s="214">
        <f>'01-Mapa de riesgo'!E18</f>
        <v>0</v>
      </c>
      <c r="G15" s="386" t="e">
        <f>'01-Mapa de riesgo'!I18:I20</f>
        <v>#VALUE!</v>
      </c>
      <c r="H15" s="333" t="e">
        <f>'01-Mapa de riesgo'!V18:V20</f>
        <v>#VALUE!</v>
      </c>
      <c r="I15" s="215" t="e">
        <f>'01-Mapa de riesgo'!Y18:Y20</f>
        <v>#VALUE!</v>
      </c>
      <c r="J15" s="252"/>
      <c r="K15" s="393" t="e">
        <f>'01-Mapa de riesgo'!W18:W20</f>
        <v>#VALUE!</v>
      </c>
      <c r="L15" s="388"/>
      <c r="M15" s="383"/>
      <c r="N15" s="216">
        <f>'01-Mapa de riesgo'!R18</f>
        <v>0</v>
      </c>
      <c r="O15" s="217">
        <f>'01-Mapa de riesgo'!S18</f>
        <v>0</v>
      </c>
      <c r="P15" s="217">
        <f>'01-Mapa de riesgo'!T18</f>
        <v>0</v>
      </c>
      <c r="Q15" s="391"/>
      <c r="R15" s="391"/>
      <c r="S15" s="218">
        <f>'01-Mapa de riesgo'!Y18</f>
        <v>0</v>
      </c>
      <c r="T15" s="219">
        <f>'01-Mapa de riesgo'!Z18</f>
        <v>0</v>
      </c>
      <c r="U15" s="218">
        <f>'01-Mapa de riesgo'!AB18</f>
        <v>0</v>
      </c>
      <c r="V15" s="220"/>
      <c r="W15" s="221"/>
      <c r="X15" s="220"/>
      <c r="Y15" s="221"/>
      <c r="Z15" s="380"/>
    </row>
    <row r="16" spans="1:28" ht="65.099999999999994" hidden="1" customHeight="1" thickBot="1" x14ac:dyDescent="0.25">
      <c r="A16" s="395"/>
      <c r="B16" s="261"/>
      <c r="C16" s="387"/>
      <c r="D16" s="387"/>
      <c r="E16" s="387"/>
      <c r="F16" s="187">
        <f>'01-Mapa de riesgo'!E19</f>
        <v>0</v>
      </c>
      <c r="G16" s="387"/>
      <c r="H16" s="338"/>
      <c r="I16" s="22" t="e">
        <f>'01-Mapa de riesgo'!Y19:Y20</f>
        <v>#VALUE!</v>
      </c>
      <c r="J16" s="252"/>
      <c r="K16" s="394"/>
      <c r="L16" s="389"/>
      <c r="M16" s="384"/>
      <c r="N16" s="188">
        <f>'01-Mapa de riesgo'!R19</f>
        <v>0</v>
      </c>
      <c r="O16" s="189">
        <f>'01-Mapa de riesgo'!S19</f>
        <v>0</v>
      </c>
      <c r="P16" s="189">
        <f>'01-Mapa de riesgo'!T19</f>
        <v>0</v>
      </c>
      <c r="Q16" s="392"/>
      <c r="R16" s="392"/>
      <c r="S16" s="194">
        <f>'01-Mapa de riesgo'!Y19</f>
        <v>0</v>
      </c>
      <c r="T16" s="195">
        <f>'01-Mapa de riesgo'!Z19</f>
        <v>0</v>
      </c>
      <c r="U16" s="194">
        <f>'01-Mapa de riesgo'!AB19</f>
        <v>0</v>
      </c>
      <c r="V16" s="190"/>
      <c r="W16" s="191"/>
      <c r="X16" s="190"/>
      <c r="Y16" s="191"/>
      <c r="Z16" s="381"/>
    </row>
    <row r="17" spans="1:26" ht="65.099999999999994" hidden="1" customHeight="1" thickBot="1" x14ac:dyDescent="0.25">
      <c r="A17" s="396"/>
      <c r="B17" s="262"/>
      <c r="C17" s="387"/>
      <c r="D17" s="387"/>
      <c r="E17" s="387"/>
      <c r="F17" s="187">
        <f>'01-Mapa de riesgo'!E20</f>
        <v>0</v>
      </c>
      <c r="G17" s="387"/>
      <c r="H17" s="338"/>
      <c r="I17" s="22">
        <f>'01-Mapa de riesgo'!Y20:Y20</f>
        <v>0</v>
      </c>
      <c r="J17" s="253"/>
      <c r="K17" s="386"/>
      <c r="L17" s="390"/>
      <c r="M17" s="385"/>
      <c r="N17" s="188">
        <f>'01-Mapa de riesgo'!R20</f>
        <v>0</v>
      </c>
      <c r="O17" s="189">
        <f>'01-Mapa de riesgo'!S20</f>
        <v>0</v>
      </c>
      <c r="P17" s="189">
        <f>'01-Mapa de riesgo'!T20</f>
        <v>0</v>
      </c>
      <c r="Q17" s="392"/>
      <c r="R17" s="392"/>
      <c r="S17" s="194">
        <f>'01-Mapa de riesgo'!Y20</f>
        <v>0</v>
      </c>
      <c r="T17" s="195">
        <f>'01-Mapa de riesgo'!Z20</f>
        <v>0</v>
      </c>
      <c r="U17" s="194">
        <f>'01-Mapa de riesgo'!AB20</f>
        <v>0</v>
      </c>
      <c r="V17" s="190"/>
      <c r="W17" s="191"/>
      <c r="X17" s="190"/>
      <c r="Y17" s="191"/>
      <c r="Z17" s="382"/>
    </row>
    <row r="1048469" spans="22:25" ht="24.75" customHeight="1" x14ac:dyDescent="0.2">
      <c r="V1048469" s="3" t="s">
        <v>443</v>
      </c>
      <c r="W1048469" s="3" t="s">
        <v>444</v>
      </c>
      <c r="X1048469" s="3" t="s">
        <v>445</v>
      </c>
      <c r="Y1048469" s="3" t="s">
        <v>446</v>
      </c>
    </row>
    <row r="1048470" spans="22:25" ht="24" x14ac:dyDescent="0.2">
      <c r="V1048470" s="3" t="s">
        <v>444</v>
      </c>
      <c r="W1048470" s="3" t="s">
        <v>447</v>
      </c>
      <c r="X1048470" s="3" t="s">
        <v>448</v>
      </c>
      <c r="Y1048470" s="3" t="s">
        <v>449</v>
      </c>
    </row>
    <row r="1048471" spans="22:25" ht="24" x14ac:dyDescent="0.2">
      <c r="V1048471" s="3" t="s">
        <v>445</v>
      </c>
      <c r="W1048471" s="3" t="s">
        <v>449</v>
      </c>
    </row>
    <row r="1048472" spans="22:25" x14ac:dyDescent="0.2">
      <c r="V1048472" s="3" t="s">
        <v>446</v>
      </c>
    </row>
  </sheetData>
  <sheetProtection algorithmName="SHA-512" hashValue="EU8mhS3pxdRRnjugxdl/vXHy4yUyyNUxphxOws7yJgz7MXGu5iSfgCWpvRONXFMP287OGsif1ZClITWHjnA3Yw==" saltValue="PGg+Tzf2zPDWcJHLuPO45g==" spinCount="100000" sheet="1" objects="1" scenarios="1"/>
  <dataConsolidate/>
  <mergeCells count="69">
    <mergeCell ref="A9:A11"/>
    <mergeCell ref="B9:B11"/>
    <mergeCell ref="C9:C11"/>
    <mergeCell ref="D9:D11"/>
    <mergeCell ref="E9:E11"/>
    <mergeCell ref="Q9:R9"/>
    <mergeCell ref="Z12:Z14"/>
    <mergeCell ref="Q13:R13"/>
    <mergeCell ref="AB13:AB14"/>
    <mergeCell ref="Q14:R14"/>
    <mergeCell ref="A12:A14"/>
    <mergeCell ref="B12:B14"/>
    <mergeCell ref="C12:C14"/>
    <mergeCell ref="D12:D14"/>
    <mergeCell ref="E12:E14"/>
    <mergeCell ref="G12:G14"/>
    <mergeCell ref="Z9:Z11"/>
    <mergeCell ref="Q10:R10"/>
    <mergeCell ref="Q11:R11"/>
    <mergeCell ref="K9:K11"/>
    <mergeCell ref="L9:L11"/>
    <mergeCell ref="G9:G11"/>
    <mergeCell ref="H9:H11"/>
    <mergeCell ref="J9:J11"/>
    <mergeCell ref="L12:L14"/>
    <mergeCell ref="M12:M14"/>
    <mergeCell ref="Q12:R12"/>
    <mergeCell ref="M9:M11"/>
    <mergeCell ref="H12:H14"/>
    <mergeCell ref="J12:J14"/>
    <mergeCell ref="K12:K14"/>
    <mergeCell ref="C1:X1"/>
    <mergeCell ref="C2:X2"/>
    <mergeCell ref="C3:X3"/>
    <mergeCell ref="C4:X4"/>
    <mergeCell ref="C5:D5"/>
    <mergeCell ref="F5:O5"/>
    <mergeCell ref="P5:Q5"/>
    <mergeCell ref="R5:Z5"/>
    <mergeCell ref="A6:D6"/>
    <mergeCell ref="E6:V6"/>
    <mergeCell ref="W6:X6"/>
    <mergeCell ref="Y6:Z6"/>
    <mergeCell ref="A7:A8"/>
    <mergeCell ref="C7:G7"/>
    <mergeCell ref="H7:H8"/>
    <mergeCell ref="I7:I8"/>
    <mergeCell ref="J7:J8"/>
    <mergeCell ref="K7:M7"/>
    <mergeCell ref="N7:R7"/>
    <mergeCell ref="S7:Y7"/>
    <mergeCell ref="Z7:Z8"/>
    <mergeCell ref="Q8:R8"/>
    <mergeCell ref="V8:W8"/>
    <mergeCell ref="A15:A17"/>
    <mergeCell ref="B15:B17"/>
    <mergeCell ref="C15:C17"/>
    <mergeCell ref="D15:D17"/>
    <mergeCell ref="E15:E17"/>
    <mergeCell ref="Z15:Z17"/>
    <mergeCell ref="M15:M17"/>
    <mergeCell ref="G15:G17"/>
    <mergeCell ref="L15:L17"/>
    <mergeCell ref="H15:H17"/>
    <mergeCell ref="J15:J17"/>
    <mergeCell ref="Q15:R15"/>
    <mergeCell ref="Q16:R16"/>
    <mergeCell ref="Q17:R17"/>
    <mergeCell ref="K15:K17"/>
  </mergeCells>
  <conditionalFormatting sqref="J12:J17">
    <cfRule type="containsText" dxfId="17" priority="17" operator="containsText" text="NO">
      <formula>NOT(ISERROR(SEARCH("NO",J12)))</formula>
    </cfRule>
    <cfRule type="containsText" dxfId="16" priority="18" operator="containsText" text="SI">
      <formula>NOT(ISERROR(SEARCH("SI",J12)))</formula>
    </cfRule>
  </conditionalFormatting>
  <conditionalFormatting sqref="Z9:Z17">
    <cfRule type="containsText" dxfId="15" priority="14" operator="containsText" text="CONTINUA LA ACCIÓN ANTERIOR">
      <formula>NOT(ISERROR(SEARCH("CONTINUA LA ACCIÓN ANTERIOR",Z9)))</formula>
    </cfRule>
    <cfRule type="containsText" dxfId="14" priority="15" operator="containsText" text="REQUIERE NUEVA ACCIÓN">
      <formula>NOT(ISERROR(SEARCH("REQUIERE NUEVA ACCIÓN",Z9)))</formula>
    </cfRule>
    <cfRule type="containsText" dxfId="13" priority="16" operator="containsText" text="RIESGO CONTROLADO">
      <formula>NOT(ISERROR(SEARCH("RIESGO CONTROLADO",Z9)))</formula>
    </cfRule>
  </conditionalFormatting>
  <conditionalFormatting sqref="H9:H17">
    <cfRule type="cellIs" dxfId="12" priority="8" stopIfTrue="1" operator="equal">
      <formula>1</formula>
    </cfRule>
    <cfRule type="cellIs" dxfId="11" priority="9" stopIfTrue="1" operator="between">
      <formula>1.9</formula>
      <formula>3.1</formula>
    </cfRule>
    <cfRule type="cellIs" dxfId="10" priority="10" stopIfTrue="1" operator="equal">
      <formula>4</formula>
    </cfRule>
  </conditionalFormatting>
  <conditionalFormatting sqref="H9:H17">
    <cfRule type="cellIs" dxfId="9" priority="5" operator="equal">
      <formula>"LEVE"</formula>
    </cfRule>
    <cfRule type="cellIs" dxfId="8" priority="6" operator="equal">
      <formula>"MODERADO"</formula>
    </cfRule>
    <cfRule type="cellIs" dxfId="7" priority="7" operator="equal">
      <formula>"GRAVE"</formula>
    </cfRule>
  </conditionalFormatting>
  <conditionalFormatting sqref="J9:J11">
    <cfRule type="containsText" dxfId="6" priority="3" operator="containsText" text="NO">
      <formula>NOT(ISERROR(SEARCH("NO",J9)))</formula>
    </cfRule>
    <cfRule type="containsText" dxfId="5" priority="4" operator="containsText" text="SI">
      <formula>NOT(ISERROR(SEARCH("SI",J9)))</formula>
    </cfRule>
  </conditionalFormatting>
  <conditionalFormatting sqref="W9:W11">
    <cfRule type="expression" dxfId="3" priority="1">
      <formula>S9="ASUMIR"</formula>
    </cfRule>
  </conditionalFormatting>
  <dataValidations count="11">
    <dataValidation type="date" operator="greaterThan" allowBlank="1" showInputMessage="1" showErrorMessage="1" errorTitle="INTRODUZCA FECHA" error="DD/MM/AA" promptTitle="FECHA DE ELABORACIÓN" prompt="Ingrese la fecha en la cual elabora el plan de manejo de riesgos" sqref="Y3">
      <formula1>#REF!</formula1>
    </dataValidation>
    <dataValidation allowBlank="1" showErrorMessage="1" sqref="Q12"/>
    <dataValidation type="list" allowBlank="1" showInputMessage="1" showErrorMessage="1" promptTitle="SITUACION DEL RIESGO" prompt="Evalue luego del seguimiento el riesgo." sqref="Z9:Z17">
      <formula1>"RIESGO CONTROLADO, REQUIERE NUEVA ACCIÓN, CONTINUA LA ACCIÓN ANTERIOR"</formula1>
    </dataValidation>
    <dataValidation allowBlank="1" showInputMessage="1" showErrorMessage="1" promptTitle="Análisis del indicador" prompt="Describa brevemente el comportamiento del indicador" sqref="M9:M17"/>
    <dataValidation type="list" allowBlank="1" showInputMessage="1" showErrorMessage="1" promptTitle="Plan de Mitigación" prompt="Establezca si tiene Plan de Mitigacion" sqref="J9:J17">
      <formula1>"SI, NO"</formula1>
    </dataValidation>
    <dataValidation allowBlank="1" showInputMessage="1" showErrorMessage="1" promptTitle="FACTORES DE RIESGO" prompt="Seleccione el factor de riesgo interno o externo" sqref="C9:C17"/>
    <dataValidation type="list" allowBlank="1" showInputMessage="1" showErrorMessage="1" sqref="V9:V17">
      <formula1>$V$1048470:$V$1048473</formula1>
    </dataValidation>
    <dataValidation type="list" allowBlank="1" showInputMessage="1" showErrorMessage="1" sqref="X9:X17">
      <formula1>INDIRECT(V9)</formula1>
    </dataValidation>
    <dataValidation type="decimal" allowBlank="1" showInputMessage="1" showErrorMessage="1" promptTitle="% De medición del indicador" prompt="Sólo permite números" sqref="L9:L11">
      <formula1>-2E+22</formula1>
      <formula2>2E+21</formula2>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Q9:R10"/>
    <dataValidation allowBlank="1" showInputMessage="1" showErrorMessage="1" promptTitle="Acción" prompt="Describa la forma en la cual se ha cumplido con la acción (oportunidad de mejora) que se implementó para tratar el riesgo" sqref="W9:W11"/>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A58" zoomScale="110" zoomScaleNormal="110" workbookViewId="0">
      <selection activeCell="K6" sqref="K6:Q6"/>
    </sheetView>
  </sheetViews>
  <sheetFormatPr baseColWidth="10" defaultColWidth="11.42578125" defaultRowHeight="12.75" x14ac:dyDescent="0.2"/>
  <cols>
    <col min="1" max="1" width="11.42578125" style="15"/>
    <col min="2" max="2" width="1.5703125" style="15"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55" t="s">
        <v>59</v>
      </c>
      <c r="B1" s="456"/>
      <c r="C1" s="456"/>
      <c r="D1" s="456"/>
      <c r="E1" s="456"/>
      <c r="F1" s="456"/>
      <c r="G1" s="456"/>
      <c r="H1" s="456"/>
      <c r="I1" s="456"/>
      <c r="J1" s="456"/>
      <c r="K1" s="456"/>
      <c r="L1" s="456"/>
      <c r="M1" s="456"/>
      <c r="N1" s="456"/>
      <c r="O1" s="456"/>
      <c r="P1" s="456"/>
      <c r="Q1" s="456"/>
      <c r="R1" s="456"/>
      <c r="S1" s="456"/>
      <c r="T1" s="457"/>
    </row>
    <row r="2" spans="1:20" ht="15.75" x14ac:dyDescent="0.25">
      <c r="A2" s="41"/>
      <c r="B2" s="42"/>
      <c r="C2" s="42"/>
      <c r="D2" s="42"/>
      <c r="E2" s="42"/>
      <c r="F2" s="42"/>
      <c r="G2" s="42"/>
      <c r="H2" s="42"/>
      <c r="I2" s="42"/>
      <c r="J2" s="42"/>
      <c r="K2" s="42"/>
      <c r="L2" s="42"/>
      <c r="M2" s="42"/>
      <c r="N2" s="42"/>
      <c r="O2" s="42"/>
      <c r="P2" s="42"/>
      <c r="Q2" s="42"/>
      <c r="R2" s="62"/>
      <c r="S2" s="62"/>
      <c r="T2" s="43"/>
    </row>
    <row r="3" spans="1:20" ht="15.75" x14ac:dyDescent="0.25">
      <c r="A3" s="452" t="s">
        <v>58</v>
      </c>
      <c r="B3" s="453"/>
      <c r="C3" s="453"/>
      <c r="D3" s="453"/>
      <c r="E3" s="453"/>
      <c r="F3" s="453"/>
      <c r="G3" s="453"/>
      <c r="H3" s="453"/>
      <c r="I3" s="453"/>
      <c r="J3" s="453"/>
      <c r="K3" s="453"/>
      <c r="L3" s="453"/>
      <c r="M3" s="453"/>
      <c r="N3" s="453"/>
      <c r="O3" s="453"/>
      <c r="P3" s="453"/>
      <c r="Q3" s="453"/>
      <c r="R3" s="453"/>
      <c r="S3" s="453"/>
      <c r="T3" s="454"/>
    </row>
    <row r="4" spans="1:20" x14ac:dyDescent="0.2">
      <c r="A4" s="37"/>
      <c r="B4" s="38"/>
      <c r="C4" s="39"/>
      <c r="D4" s="39"/>
      <c r="E4" s="39"/>
      <c r="F4" s="39"/>
      <c r="G4" s="39"/>
      <c r="H4" s="39"/>
      <c r="I4" s="39"/>
      <c r="J4" s="39"/>
      <c r="K4" s="39"/>
      <c r="L4" s="39"/>
      <c r="M4" s="39"/>
      <c r="N4" s="39"/>
      <c r="O4" s="39"/>
      <c r="P4" s="39"/>
      <c r="Q4" s="39"/>
      <c r="R4" s="39"/>
      <c r="S4" s="39"/>
      <c r="T4" s="40"/>
    </row>
    <row r="5" spans="1:20" ht="13.5" thickBot="1" x14ac:dyDescent="0.25">
      <c r="A5" s="44"/>
      <c r="B5" s="44"/>
      <c r="C5" s="45"/>
      <c r="D5" s="45"/>
      <c r="E5" s="45"/>
      <c r="F5" s="45"/>
      <c r="G5" s="45"/>
      <c r="H5" s="45"/>
      <c r="I5" s="45"/>
      <c r="J5" s="45"/>
      <c r="K5" s="45"/>
      <c r="L5" s="45"/>
      <c r="M5" s="45"/>
      <c r="N5" s="45"/>
      <c r="O5" s="45"/>
      <c r="P5" s="45"/>
      <c r="Q5" s="45"/>
      <c r="R5" s="45"/>
      <c r="S5" s="45"/>
      <c r="T5" s="45"/>
    </row>
    <row r="6" spans="1:20" ht="24" customHeight="1" x14ac:dyDescent="0.2">
      <c r="A6" s="46" t="s">
        <v>17</v>
      </c>
      <c r="B6" s="466"/>
      <c r="C6" s="427" t="s">
        <v>77</v>
      </c>
      <c r="D6" s="427"/>
      <c r="E6" s="427"/>
      <c r="F6" s="427"/>
      <c r="G6" s="427"/>
      <c r="H6" s="427"/>
      <c r="I6" s="473"/>
      <c r="J6" s="470"/>
      <c r="K6" s="469" t="s">
        <v>76</v>
      </c>
      <c r="L6" s="469"/>
      <c r="M6" s="469"/>
      <c r="N6" s="469"/>
      <c r="O6" s="469"/>
      <c r="P6" s="469"/>
      <c r="Q6" s="469"/>
      <c r="R6" s="65"/>
      <c r="S6" s="65"/>
      <c r="T6" s="459"/>
    </row>
    <row r="7" spans="1:20" ht="15" customHeight="1" x14ac:dyDescent="0.2">
      <c r="A7" s="464" t="s">
        <v>19</v>
      </c>
      <c r="B7" s="467"/>
      <c r="C7" s="425"/>
      <c r="D7" s="425"/>
      <c r="E7" s="425"/>
      <c r="F7" s="425"/>
      <c r="G7" s="425"/>
      <c r="H7" s="425"/>
      <c r="I7" s="474"/>
      <c r="J7" s="471"/>
      <c r="K7" s="426" t="s">
        <v>98</v>
      </c>
      <c r="L7" s="426"/>
      <c r="M7" s="426"/>
      <c r="N7" s="426"/>
      <c r="O7" s="426"/>
      <c r="P7" s="426"/>
      <c r="Q7" s="426"/>
      <c r="R7" s="426"/>
      <c r="S7" s="426"/>
      <c r="T7" s="460"/>
    </row>
    <row r="8" spans="1:20" ht="15" customHeight="1" x14ac:dyDescent="0.2">
      <c r="A8" s="464"/>
      <c r="B8" s="467"/>
      <c r="C8" s="476" t="s">
        <v>18</v>
      </c>
      <c r="D8" s="476"/>
      <c r="E8" s="476"/>
      <c r="F8" s="476" t="s">
        <v>301</v>
      </c>
      <c r="G8" s="476"/>
      <c r="H8" s="476"/>
      <c r="I8" s="474"/>
      <c r="J8" s="471"/>
      <c r="K8" s="426"/>
      <c r="L8" s="426"/>
      <c r="M8" s="426"/>
      <c r="N8" s="426"/>
      <c r="O8" s="426"/>
      <c r="P8" s="426"/>
      <c r="Q8" s="426"/>
      <c r="R8" s="426"/>
      <c r="S8" s="426"/>
      <c r="T8" s="460"/>
    </row>
    <row r="9" spans="1:20" ht="15" customHeight="1" x14ac:dyDescent="0.2">
      <c r="A9" s="464"/>
      <c r="B9" s="467"/>
      <c r="C9" s="458" t="s">
        <v>31</v>
      </c>
      <c r="D9" s="458"/>
      <c r="E9" s="458"/>
      <c r="F9" s="458" t="s">
        <v>36</v>
      </c>
      <c r="G9" s="458"/>
      <c r="H9" s="458"/>
      <c r="I9" s="474"/>
      <c r="J9" s="471"/>
      <c r="K9" s="426" t="s">
        <v>99</v>
      </c>
      <c r="L9" s="426"/>
      <c r="M9" s="426"/>
      <c r="N9" s="426"/>
      <c r="O9" s="426"/>
      <c r="P9" s="426"/>
      <c r="Q9" s="426"/>
      <c r="R9" s="426"/>
      <c r="S9" s="426"/>
      <c r="T9" s="460"/>
    </row>
    <row r="10" spans="1:20" ht="12.75" customHeight="1" x14ac:dyDescent="0.2">
      <c r="A10" s="464"/>
      <c r="B10" s="467"/>
      <c r="C10" s="458" t="s">
        <v>32</v>
      </c>
      <c r="D10" s="458"/>
      <c r="E10" s="458"/>
      <c r="F10" s="458" t="s">
        <v>37</v>
      </c>
      <c r="G10" s="458"/>
      <c r="H10" s="458"/>
      <c r="I10" s="474"/>
      <c r="J10" s="471"/>
      <c r="K10" s="426"/>
      <c r="L10" s="426"/>
      <c r="M10" s="426"/>
      <c r="N10" s="426"/>
      <c r="O10" s="426"/>
      <c r="P10" s="426"/>
      <c r="Q10" s="426"/>
      <c r="R10" s="426"/>
      <c r="S10" s="426"/>
      <c r="T10" s="460"/>
    </row>
    <row r="11" spans="1:20" ht="15" customHeight="1" x14ac:dyDescent="0.2">
      <c r="A11" s="464"/>
      <c r="B11" s="467"/>
      <c r="C11" s="458" t="s">
        <v>33</v>
      </c>
      <c r="D11" s="458"/>
      <c r="E11" s="458"/>
      <c r="F11" s="458" t="s">
        <v>38</v>
      </c>
      <c r="G11" s="458"/>
      <c r="H11" s="458"/>
      <c r="I11" s="474"/>
      <c r="J11" s="471"/>
      <c r="K11" s="426"/>
      <c r="L11" s="426"/>
      <c r="M11" s="426"/>
      <c r="N11" s="426"/>
      <c r="O11" s="426"/>
      <c r="P11" s="426"/>
      <c r="Q11" s="426"/>
      <c r="R11" s="426"/>
      <c r="S11" s="426"/>
      <c r="T11" s="460"/>
    </row>
    <row r="12" spans="1:20" ht="12.75" customHeight="1" x14ac:dyDescent="0.2">
      <c r="A12" s="464"/>
      <c r="B12" s="467"/>
      <c r="C12" s="458" t="s">
        <v>34</v>
      </c>
      <c r="D12" s="458"/>
      <c r="E12" s="458"/>
      <c r="F12" s="458" t="s">
        <v>39</v>
      </c>
      <c r="G12" s="458"/>
      <c r="H12" s="458"/>
      <c r="I12" s="474"/>
      <c r="J12" s="471"/>
      <c r="K12" s="426" t="s">
        <v>100</v>
      </c>
      <c r="L12" s="426"/>
      <c r="M12" s="426"/>
      <c r="N12" s="426"/>
      <c r="O12" s="426"/>
      <c r="P12" s="426"/>
      <c r="Q12" s="426"/>
      <c r="R12" s="426"/>
      <c r="S12" s="426"/>
      <c r="T12" s="460"/>
    </row>
    <row r="13" spans="1:20" ht="12.75" customHeight="1" x14ac:dyDescent="0.2">
      <c r="A13" s="464"/>
      <c r="B13" s="467"/>
      <c r="C13" s="458" t="s">
        <v>304</v>
      </c>
      <c r="D13" s="458"/>
      <c r="E13" s="458"/>
      <c r="F13" s="458" t="s">
        <v>302</v>
      </c>
      <c r="G13" s="458"/>
      <c r="H13" s="458"/>
      <c r="I13" s="474"/>
      <c r="J13" s="471"/>
      <c r="K13" s="426"/>
      <c r="L13" s="426"/>
      <c r="M13" s="426"/>
      <c r="N13" s="426"/>
      <c r="O13" s="426"/>
      <c r="P13" s="426"/>
      <c r="Q13" s="426"/>
      <c r="R13" s="426"/>
      <c r="S13" s="426"/>
      <c r="T13" s="460"/>
    </row>
    <row r="14" spans="1:20" ht="12.75" customHeight="1" x14ac:dyDescent="0.2">
      <c r="A14" s="464"/>
      <c r="B14" s="467"/>
      <c r="C14" s="458" t="s">
        <v>35</v>
      </c>
      <c r="D14" s="458"/>
      <c r="E14" s="458"/>
      <c r="F14" s="458" t="s">
        <v>303</v>
      </c>
      <c r="G14" s="458"/>
      <c r="H14" s="458"/>
      <c r="I14" s="474"/>
      <c r="J14" s="471"/>
      <c r="K14" s="426" t="s">
        <v>101</v>
      </c>
      <c r="L14" s="426"/>
      <c r="M14" s="426"/>
      <c r="N14" s="426"/>
      <c r="O14" s="426"/>
      <c r="P14" s="426"/>
      <c r="Q14" s="426"/>
      <c r="R14" s="426"/>
      <c r="S14" s="426"/>
      <c r="T14" s="460"/>
    </row>
    <row r="15" spans="1:20" ht="12.75" customHeight="1" x14ac:dyDescent="0.2">
      <c r="A15" s="464"/>
      <c r="B15" s="467"/>
      <c r="C15" s="458"/>
      <c r="D15" s="458"/>
      <c r="E15" s="458"/>
      <c r="F15" s="499"/>
      <c r="G15" s="499"/>
      <c r="H15" s="499"/>
      <c r="I15" s="474"/>
      <c r="J15" s="471"/>
      <c r="K15" s="426" t="s">
        <v>102</v>
      </c>
      <c r="L15" s="426"/>
      <c r="M15" s="426"/>
      <c r="N15" s="426"/>
      <c r="O15" s="426"/>
      <c r="P15" s="426"/>
      <c r="Q15" s="426"/>
      <c r="R15" s="426"/>
      <c r="S15" s="426"/>
      <c r="T15" s="460"/>
    </row>
    <row r="16" spans="1:20" ht="12.75" customHeight="1" x14ac:dyDescent="0.2">
      <c r="A16" s="464"/>
      <c r="B16" s="467"/>
      <c r="C16" s="458" t="s">
        <v>78</v>
      </c>
      <c r="D16" s="458"/>
      <c r="E16" s="458"/>
      <c r="F16" s="458"/>
      <c r="G16" s="458"/>
      <c r="H16" s="458"/>
      <c r="I16" s="474"/>
      <c r="J16" s="471"/>
      <c r="K16" s="426"/>
      <c r="L16" s="426"/>
      <c r="M16" s="426"/>
      <c r="N16" s="426"/>
      <c r="O16" s="426"/>
      <c r="P16" s="426"/>
      <c r="Q16" s="426"/>
      <c r="R16" s="426"/>
      <c r="S16" s="426"/>
      <c r="T16" s="460"/>
    </row>
    <row r="17" spans="1:21" ht="19.5" customHeight="1" x14ac:dyDescent="0.2">
      <c r="A17" s="464"/>
      <c r="B17" s="467"/>
      <c r="C17" s="458"/>
      <c r="D17" s="458"/>
      <c r="E17" s="458"/>
      <c r="F17" s="458"/>
      <c r="G17" s="458"/>
      <c r="H17" s="458"/>
      <c r="I17" s="474"/>
      <c r="J17" s="471"/>
      <c r="K17" s="426"/>
      <c r="L17" s="426"/>
      <c r="M17" s="426"/>
      <c r="N17" s="426"/>
      <c r="O17" s="426"/>
      <c r="P17" s="426"/>
      <c r="Q17" s="426"/>
      <c r="R17" s="426"/>
      <c r="S17" s="426"/>
      <c r="T17" s="460"/>
    </row>
    <row r="18" spans="1:21" ht="13.5" thickBot="1" x14ac:dyDescent="0.25">
      <c r="A18" s="465"/>
      <c r="B18" s="468"/>
      <c r="C18" s="462"/>
      <c r="D18" s="462"/>
      <c r="E18" s="462"/>
      <c r="F18" s="462"/>
      <c r="G18" s="462"/>
      <c r="H18" s="462"/>
      <c r="I18" s="475"/>
      <c r="J18" s="472"/>
      <c r="K18" s="463"/>
      <c r="L18" s="463"/>
      <c r="M18" s="463"/>
      <c r="N18" s="463"/>
      <c r="O18" s="463"/>
      <c r="P18" s="463"/>
      <c r="Q18" s="463"/>
      <c r="R18" s="64"/>
      <c r="S18" s="64"/>
      <c r="T18" s="461"/>
    </row>
    <row r="19" spans="1:21" ht="24" customHeight="1" x14ac:dyDescent="0.2">
      <c r="A19" s="47" t="s">
        <v>20</v>
      </c>
      <c r="B19" s="477"/>
      <c r="C19" s="427" t="s">
        <v>48</v>
      </c>
      <c r="D19" s="427"/>
      <c r="E19" s="427"/>
      <c r="F19" s="427"/>
      <c r="G19" s="427"/>
      <c r="H19" s="427"/>
      <c r="I19" s="480"/>
      <c r="J19" s="470"/>
      <c r="K19" s="106"/>
      <c r="L19" s="106"/>
      <c r="M19" s="106"/>
      <c r="N19" s="106"/>
      <c r="O19" s="106"/>
      <c r="P19" s="106"/>
      <c r="Q19" s="106"/>
      <c r="R19" s="106"/>
      <c r="S19" s="106"/>
      <c r="T19" s="443"/>
    </row>
    <row r="20" spans="1:21" ht="12.75" customHeight="1" x14ac:dyDescent="0.2">
      <c r="A20" s="464" t="s">
        <v>21</v>
      </c>
      <c r="B20" s="478"/>
      <c r="C20" s="450"/>
      <c r="D20" s="450"/>
      <c r="E20" s="450"/>
      <c r="F20" s="450"/>
      <c r="G20" s="450"/>
      <c r="H20" s="450"/>
      <c r="I20" s="481"/>
      <c r="J20" s="471"/>
      <c r="K20" s="446" t="s">
        <v>275</v>
      </c>
      <c r="L20" s="446"/>
      <c r="M20" s="446"/>
      <c r="N20" s="446"/>
      <c r="O20" s="446"/>
      <c r="P20" s="446"/>
      <c r="Q20" s="446"/>
      <c r="R20" s="446"/>
      <c r="S20" s="446"/>
      <c r="T20" s="444"/>
      <c r="U20" s="7"/>
    </row>
    <row r="21" spans="1:21" ht="12.75" customHeight="1" x14ac:dyDescent="0.2">
      <c r="A21" s="464"/>
      <c r="B21" s="478"/>
      <c r="C21" s="451" t="s">
        <v>103</v>
      </c>
      <c r="D21" s="451"/>
      <c r="E21" s="451"/>
      <c r="F21" s="451"/>
      <c r="G21" s="451"/>
      <c r="H21" s="451"/>
      <c r="I21" s="481"/>
      <c r="J21" s="471"/>
      <c r="K21" s="496" t="s">
        <v>22</v>
      </c>
      <c r="L21" s="87" t="s">
        <v>276</v>
      </c>
      <c r="M21" s="88" t="s">
        <v>176</v>
      </c>
      <c r="N21" s="88">
        <v>5</v>
      </c>
      <c r="O21" s="89">
        <v>5</v>
      </c>
      <c r="P21" s="90">
        <v>10</v>
      </c>
      <c r="Q21" s="90">
        <v>15</v>
      </c>
      <c r="R21" s="90">
        <v>20</v>
      </c>
      <c r="S21" s="90">
        <v>25</v>
      </c>
      <c r="T21" s="444"/>
      <c r="U21" s="6"/>
    </row>
    <row r="22" spans="1:21" x14ac:dyDescent="0.2">
      <c r="A22" s="464"/>
      <c r="B22" s="478"/>
      <c r="C22" s="451" t="s">
        <v>291</v>
      </c>
      <c r="D22" s="451"/>
      <c r="E22" s="451"/>
      <c r="F22" s="451"/>
      <c r="G22" s="451"/>
      <c r="H22" s="451"/>
      <c r="I22" s="481"/>
      <c r="J22" s="471"/>
      <c r="K22" s="497"/>
      <c r="L22" s="91" t="s">
        <v>277</v>
      </c>
      <c r="M22" s="88" t="s">
        <v>278</v>
      </c>
      <c r="N22" s="88">
        <v>4</v>
      </c>
      <c r="O22" s="89">
        <v>4</v>
      </c>
      <c r="P22" s="89">
        <v>8</v>
      </c>
      <c r="Q22" s="90">
        <v>12</v>
      </c>
      <c r="R22" s="90">
        <v>16</v>
      </c>
      <c r="S22" s="90">
        <v>20</v>
      </c>
      <c r="T22" s="444"/>
      <c r="U22" s="6"/>
    </row>
    <row r="23" spans="1:21" x14ac:dyDescent="0.2">
      <c r="A23" s="464"/>
      <c r="B23" s="478"/>
      <c r="C23" s="451" t="s">
        <v>292</v>
      </c>
      <c r="D23" s="451"/>
      <c r="E23" s="451"/>
      <c r="F23" s="451"/>
      <c r="G23" s="451"/>
      <c r="H23" s="451"/>
      <c r="I23" s="481"/>
      <c r="J23" s="471"/>
      <c r="K23" s="497"/>
      <c r="L23" s="91" t="s">
        <v>279</v>
      </c>
      <c r="M23" s="88" t="s">
        <v>113</v>
      </c>
      <c r="N23" s="88">
        <v>3</v>
      </c>
      <c r="O23" s="92">
        <v>3</v>
      </c>
      <c r="P23" s="89">
        <v>6</v>
      </c>
      <c r="Q23" s="89">
        <v>9</v>
      </c>
      <c r="R23" s="90">
        <v>12</v>
      </c>
      <c r="S23" s="90">
        <v>15</v>
      </c>
      <c r="T23" s="444"/>
      <c r="U23" s="6"/>
    </row>
    <row r="24" spans="1:21" x14ac:dyDescent="0.2">
      <c r="A24" s="464"/>
      <c r="B24" s="478"/>
      <c r="C24" s="451" t="s">
        <v>295</v>
      </c>
      <c r="D24" s="451"/>
      <c r="E24" s="451"/>
      <c r="F24" s="451"/>
      <c r="G24" s="451"/>
      <c r="H24" s="451"/>
      <c r="I24" s="481"/>
      <c r="J24" s="471"/>
      <c r="K24" s="497"/>
      <c r="L24" s="91" t="s">
        <v>280</v>
      </c>
      <c r="M24" s="88" t="s">
        <v>281</v>
      </c>
      <c r="N24" s="88">
        <v>2</v>
      </c>
      <c r="O24" s="92">
        <v>2</v>
      </c>
      <c r="P24" s="89">
        <v>4</v>
      </c>
      <c r="Q24" s="89">
        <v>6</v>
      </c>
      <c r="R24" s="89">
        <v>8</v>
      </c>
      <c r="S24" s="90">
        <v>10</v>
      </c>
      <c r="T24" s="444"/>
      <c r="U24" s="6"/>
    </row>
    <row r="25" spans="1:21" x14ac:dyDescent="0.2">
      <c r="A25" s="464"/>
      <c r="B25" s="478"/>
      <c r="C25" s="451" t="s">
        <v>296</v>
      </c>
      <c r="D25" s="451"/>
      <c r="E25" s="451"/>
      <c r="F25" s="451"/>
      <c r="G25" s="451"/>
      <c r="H25" s="451"/>
      <c r="I25" s="481"/>
      <c r="J25" s="471"/>
      <c r="K25" s="498"/>
      <c r="L25" s="91" t="s">
        <v>282</v>
      </c>
      <c r="M25" s="88" t="s">
        <v>146</v>
      </c>
      <c r="N25" s="88">
        <v>1</v>
      </c>
      <c r="O25" s="93">
        <v>1</v>
      </c>
      <c r="P25" s="93">
        <v>2</v>
      </c>
      <c r="Q25" s="93">
        <v>3</v>
      </c>
      <c r="R25" s="94">
        <v>4</v>
      </c>
      <c r="S25" s="89">
        <v>5</v>
      </c>
      <c r="T25" s="444"/>
      <c r="U25" s="6"/>
    </row>
    <row r="26" spans="1:21" ht="12.75" customHeight="1" x14ac:dyDescent="0.2">
      <c r="A26" s="464"/>
      <c r="B26" s="478"/>
      <c r="C26" s="451" t="s">
        <v>293</v>
      </c>
      <c r="D26" s="451"/>
      <c r="E26" s="451"/>
      <c r="F26" s="451"/>
      <c r="G26" s="451"/>
      <c r="H26" s="451"/>
      <c r="I26" s="481"/>
      <c r="J26" s="471"/>
      <c r="K26" s="95"/>
      <c r="L26" s="95"/>
      <c r="M26" s="95"/>
      <c r="N26" s="95"/>
      <c r="O26" s="88">
        <v>1</v>
      </c>
      <c r="P26" s="88">
        <v>2</v>
      </c>
      <c r="Q26" s="88">
        <v>3</v>
      </c>
      <c r="R26" s="96">
        <v>4</v>
      </c>
      <c r="S26" s="88">
        <v>5</v>
      </c>
      <c r="T26" s="444"/>
    </row>
    <row r="27" spans="1:21" ht="12.75" customHeight="1" x14ac:dyDescent="0.2">
      <c r="A27" s="464"/>
      <c r="B27" s="478"/>
      <c r="C27" s="6"/>
      <c r="D27" s="6"/>
      <c r="E27" s="6"/>
      <c r="F27" s="6"/>
      <c r="G27" s="6"/>
      <c r="H27" s="6"/>
      <c r="I27" s="481"/>
      <c r="J27" s="471"/>
      <c r="K27" s="97"/>
      <c r="L27" s="97"/>
      <c r="M27" s="98"/>
      <c r="N27" s="98"/>
      <c r="O27" s="88" t="s">
        <v>168</v>
      </c>
      <c r="P27" s="88" t="s">
        <v>283</v>
      </c>
      <c r="Q27" s="88" t="s">
        <v>167</v>
      </c>
      <c r="R27" s="88" t="s">
        <v>284</v>
      </c>
      <c r="S27" s="88" t="s">
        <v>166</v>
      </c>
      <c r="T27" s="444"/>
    </row>
    <row r="28" spans="1:21" ht="12.75" customHeight="1" x14ac:dyDescent="0.2">
      <c r="A28" s="464"/>
      <c r="B28" s="478"/>
      <c r="C28" s="449"/>
      <c r="D28" s="449"/>
      <c r="E28" s="449"/>
      <c r="F28" s="449"/>
      <c r="G28" s="449"/>
      <c r="H28" s="449"/>
      <c r="I28" s="481"/>
      <c r="J28" s="471"/>
      <c r="K28" s="97"/>
      <c r="L28" s="97"/>
      <c r="M28" s="98"/>
      <c r="N28" s="98"/>
      <c r="O28" s="99" t="s">
        <v>285</v>
      </c>
      <c r="P28" s="99" t="s">
        <v>286</v>
      </c>
      <c r="Q28" s="99" t="s">
        <v>90</v>
      </c>
      <c r="R28" s="99" t="s">
        <v>287</v>
      </c>
      <c r="S28" s="99" t="s">
        <v>288</v>
      </c>
      <c r="T28" s="444"/>
    </row>
    <row r="29" spans="1:21" ht="12.75" customHeight="1" x14ac:dyDescent="0.2">
      <c r="A29" s="464"/>
      <c r="B29" s="478"/>
      <c r="C29" s="66" t="s">
        <v>104</v>
      </c>
      <c r="D29" s="66"/>
      <c r="E29" s="66"/>
      <c r="F29" s="66"/>
      <c r="G29" s="66"/>
      <c r="H29" s="66"/>
      <c r="I29" s="481"/>
      <c r="J29" s="471"/>
      <c r="K29" s="100"/>
      <c r="L29" s="97"/>
      <c r="M29" s="101"/>
      <c r="N29" s="101"/>
      <c r="O29" s="447" t="s">
        <v>23</v>
      </c>
      <c r="P29" s="448"/>
      <c r="Q29" s="448"/>
      <c r="R29" s="448"/>
      <c r="S29" s="448"/>
      <c r="T29" s="444"/>
    </row>
    <row r="30" spans="1:21" x14ac:dyDescent="0.2">
      <c r="A30" s="464"/>
      <c r="B30" s="478"/>
      <c r="C30" s="451" t="s">
        <v>294</v>
      </c>
      <c r="D30" s="451"/>
      <c r="E30" s="451"/>
      <c r="F30" s="451"/>
      <c r="G30" s="451"/>
      <c r="H30" s="451"/>
      <c r="I30" s="481"/>
      <c r="J30" s="471"/>
      <c r="K30" s="107"/>
      <c r="L30" s="107"/>
      <c r="M30" s="107"/>
      <c r="N30" s="107"/>
      <c r="O30" s="107"/>
      <c r="P30" s="107"/>
      <c r="Q30" s="107"/>
      <c r="R30" s="107"/>
      <c r="S30" s="107"/>
      <c r="T30" s="444"/>
    </row>
    <row r="31" spans="1:21" ht="12.75" customHeight="1" x14ac:dyDescent="0.2">
      <c r="A31" s="464"/>
      <c r="B31" s="478"/>
      <c r="C31" s="451" t="s">
        <v>297</v>
      </c>
      <c r="D31" s="451"/>
      <c r="E31" s="451"/>
      <c r="F31" s="451"/>
      <c r="G31" s="451"/>
      <c r="H31" s="451"/>
      <c r="I31" s="481"/>
      <c r="J31" s="471"/>
      <c r="K31" s="449" t="s">
        <v>41</v>
      </c>
      <c r="L31" s="449"/>
      <c r="M31" s="449"/>
      <c r="N31" s="449"/>
      <c r="O31" s="449"/>
      <c r="P31" s="449"/>
      <c r="Q31" s="449"/>
      <c r="R31" s="449"/>
      <c r="S31" s="449"/>
      <c r="T31" s="444"/>
    </row>
    <row r="32" spans="1:21" x14ac:dyDescent="0.2">
      <c r="A32" s="464"/>
      <c r="B32" s="478"/>
      <c r="C32" s="451" t="s">
        <v>298</v>
      </c>
      <c r="D32" s="451"/>
      <c r="E32" s="451"/>
      <c r="F32" s="451"/>
      <c r="G32" s="451"/>
      <c r="H32" s="451"/>
      <c r="I32" s="481"/>
      <c r="J32" s="471"/>
      <c r="K32" s="107"/>
      <c r="L32" s="107"/>
      <c r="M32" s="107"/>
      <c r="N32" s="107"/>
      <c r="O32" s="107"/>
      <c r="P32" s="107"/>
      <c r="Q32" s="107"/>
      <c r="R32" s="107"/>
      <c r="S32" s="107"/>
      <c r="T32" s="444"/>
    </row>
    <row r="33" spans="1:20" ht="12.75" customHeight="1" x14ac:dyDescent="0.2">
      <c r="A33" s="464"/>
      <c r="B33" s="478"/>
      <c r="C33" s="451" t="s">
        <v>299</v>
      </c>
      <c r="D33" s="451"/>
      <c r="E33" s="451"/>
      <c r="F33" s="451"/>
      <c r="G33" s="451"/>
      <c r="H33" s="451"/>
      <c r="I33" s="481"/>
      <c r="J33" s="471"/>
      <c r="K33" s="450" t="s">
        <v>105</v>
      </c>
      <c r="L33" s="450"/>
      <c r="M33" s="450"/>
      <c r="N33" s="450"/>
      <c r="O33" s="450"/>
      <c r="P33" s="450"/>
      <c r="Q33" s="450"/>
      <c r="R33" s="450"/>
      <c r="S33" s="450"/>
      <c r="T33" s="444"/>
    </row>
    <row r="34" spans="1:20" x14ac:dyDescent="0.2">
      <c r="A34" s="464"/>
      <c r="B34" s="478"/>
      <c r="C34" s="451" t="s">
        <v>300</v>
      </c>
      <c r="D34" s="451"/>
      <c r="E34" s="451"/>
      <c r="F34" s="451"/>
      <c r="G34" s="451"/>
      <c r="H34" s="451"/>
      <c r="I34" s="481"/>
      <c r="J34" s="471"/>
      <c r="K34" s="450"/>
      <c r="L34" s="450"/>
      <c r="M34" s="450"/>
      <c r="N34" s="450"/>
      <c r="O34" s="450"/>
      <c r="P34" s="450"/>
      <c r="Q34" s="450"/>
      <c r="R34" s="450"/>
      <c r="S34" s="450"/>
      <c r="T34" s="444"/>
    </row>
    <row r="35" spans="1:20" ht="13.5" thickBot="1" x14ac:dyDescent="0.25">
      <c r="A35" s="465"/>
      <c r="B35" s="479"/>
      <c r="C35" s="485"/>
      <c r="D35" s="485"/>
      <c r="E35" s="485"/>
      <c r="F35" s="485"/>
      <c r="G35" s="485"/>
      <c r="H35" s="485"/>
      <c r="I35" s="482"/>
      <c r="J35" s="472"/>
      <c r="K35" s="442"/>
      <c r="L35" s="442"/>
      <c r="M35" s="442"/>
      <c r="N35" s="442"/>
      <c r="O35" s="442"/>
      <c r="P35" s="442"/>
      <c r="Q35" s="442"/>
      <c r="R35" s="67"/>
      <c r="S35" s="67"/>
      <c r="T35" s="445"/>
    </row>
    <row r="36" spans="1:20" ht="24" customHeight="1" x14ac:dyDescent="0.2">
      <c r="A36" s="47" t="s">
        <v>24</v>
      </c>
      <c r="B36" s="477"/>
      <c r="I36" s="480"/>
      <c r="J36" s="487"/>
      <c r="K36" s="105"/>
      <c r="L36" s="105"/>
      <c r="M36" s="105"/>
      <c r="N36" s="105"/>
      <c r="O36" s="105"/>
      <c r="P36" s="105"/>
      <c r="Q36" s="105"/>
      <c r="R36" s="102"/>
      <c r="S36" s="102"/>
      <c r="T36" s="429"/>
    </row>
    <row r="37" spans="1:20" ht="21" customHeight="1" x14ac:dyDescent="0.2">
      <c r="A37" s="483" t="s">
        <v>45</v>
      </c>
      <c r="B37" s="478"/>
      <c r="C37" s="425" t="s">
        <v>82</v>
      </c>
      <c r="D37" s="425"/>
      <c r="E37" s="425"/>
      <c r="F37" s="425"/>
      <c r="G37" s="425"/>
      <c r="H37" s="425"/>
      <c r="I37" s="481"/>
      <c r="J37" s="488"/>
      <c r="K37" s="105"/>
      <c r="L37" s="105"/>
      <c r="M37" s="105"/>
      <c r="N37" s="105"/>
      <c r="O37" s="105"/>
      <c r="P37" s="105"/>
      <c r="Q37" s="105"/>
      <c r="R37" s="102"/>
      <c r="S37" s="102"/>
      <c r="T37" s="429"/>
    </row>
    <row r="38" spans="1:20" ht="12.75" customHeight="1" x14ac:dyDescent="0.2">
      <c r="A38" s="483"/>
      <c r="B38" s="478"/>
      <c r="C38" s="425"/>
      <c r="D38" s="425"/>
      <c r="E38" s="425"/>
      <c r="F38" s="425"/>
      <c r="G38" s="425"/>
      <c r="H38" s="425"/>
      <c r="I38" s="481"/>
      <c r="J38" s="488"/>
      <c r="K38" s="110"/>
      <c r="L38" s="105"/>
      <c r="M38" s="111"/>
      <c r="N38" s="111"/>
      <c r="O38" s="111"/>
      <c r="P38" s="111"/>
      <c r="Q38" s="111"/>
      <c r="R38" s="108"/>
      <c r="S38" s="108"/>
      <c r="T38" s="429"/>
    </row>
    <row r="39" spans="1:20" ht="12.75" customHeight="1" x14ac:dyDescent="0.2">
      <c r="A39" s="483"/>
      <c r="B39" s="478"/>
      <c r="I39" s="481"/>
      <c r="J39" s="488"/>
      <c r="K39" s="110"/>
      <c r="L39" s="105"/>
      <c r="M39" s="111"/>
      <c r="N39" s="111"/>
      <c r="O39" s="111"/>
      <c r="P39" s="111"/>
      <c r="Q39" s="111"/>
      <c r="R39" s="108"/>
      <c r="S39" s="108"/>
      <c r="T39" s="429"/>
    </row>
    <row r="40" spans="1:20" x14ac:dyDescent="0.2">
      <c r="A40" s="483"/>
      <c r="B40" s="478"/>
      <c r="C40" s="426" t="s">
        <v>106</v>
      </c>
      <c r="D40" s="426"/>
      <c r="E40" s="426"/>
      <c r="F40" s="426"/>
      <c r="G40" s="426"/>
      <c r="H40" s="426"/>
      <c r="I40" s="481"/>
      <c r="J40" s="488"/>
      <c r="K40" s="110"/>
      <c r="L40" s="105"/>
      <c r="M40" s="111"/>
      <c r="N40" s="111"/>
      <c r="O40" s="111"/>
      <c r="P40" s="111"/>
      <c r="Q40" s="111"/>
      <c r="R40" s="108"/>
      <c r="S40" s="108"/>
      <c r="T40" s="429"/>
    </row>
    <row r="41" spans="1:20" x14ac:dyDescent="0.2">
      <c r="A41" s="483"/>
      <c r="B41" s="478"/>
      <c r="C41" s="426"/>
      <c r="D41" s="426"/>
      <c r="E41" s="426"/>
      <c r="F41" s="426"/>
      <c r="G41" s="426"/>
      <c r="H41" s="426"/>
      <c r="I41" s="481"/>
      <c r="J41" s="488"/>
      <c r="K41" s="110"/>
      <c r="L41" s="105"/>
      <c r="M41" s="111"/>
      <c r="N41" s="111"/>
      <c r="O41" s="111"/>
      <c r="P41" s="111"/>
      <c r="Q41" s="111"/>
      <c r="R41" s="108"/>
      <c r="S41" s="108"/>
      <c r="T41" s="429"/>
    </row>
    <row r="42" spans="1:20" ht="12.75" customHeight="1" x14ac:dyDescent="0.2">
      <c r="A42" s="483"/>
      <c r="B42" s="478"/>
      <c r="C42" s="426"/>
      <c r="D42" s="426"/>
      <c r="E42" s="426"/>
      <c r="F42" s="426"/>
      <c r="G42" s="426"/>
      <c r="H42" s="426"/>
      <c r="I42" s="481"/>
      <c r="J42" s="488"/>
      <c r="K42" s="110"/>
      <c r="L42" s="105"/>
      <c r="M42" s="111"/>
      <c r="N42" s="111"/>
      <c r="O42" s="111"/>
      <c r="P42" s="111"/>
      <c r="Q42" s="111"/>
      <c r="R42" s="108"/>
      <c r="S42" s="108"/>
      <c r="T42" s="429"/>
    </row>
    <row r="43" spans="1:20" ht="12.75" customHeight="1" x14ac:dyDescent="0.2">
      <c r="A43" s="483"/>
      <c r="B43" s="478"/>
      <c r="C43" s="426"/>
      <c r="D43" s="426"/>
      <c r="E43" s="426"/>
      <c r="F43" s="426"/>
      <c r="G43" s="426"/>
      <c r="H43" s="426"/>
      <c r="I43" s="481"/>
      <c r="J43" s="488"/>
      <c r="K43" s="110"/>
      <c r="L43" s="105"/>
      <c r="M43" s="111"/>
      <c r="N43" s="111"/>
      <c r="O43" s="111"/>
      <c r="P43" s="111"/>
      <c r="Q43" s="111"/>
      <c r="R43" s="108"/>
      <c r="S43" s="108"/>
      <c r="T43" s="429"/>
    </row>
    <row r="44" spans="1:20" ht="12.75" customHeight="1" x14ac:dyDescent="0.2">
      <c r="A44" s="483"/>
      <c r="B44" s="478"/>
      <c r="C44" s="45"/>
      <c r="D44" s="50"/>
      <c r="E44" s="50"/>
      <c r="F44" s="50"/>
      <c r="G44" s="50"/>
      <c r="H44" s="50"/>
      <c r="I44" s="481"/>
      <c r="J44" s="488"/>
      <c r="K44" s="110"/>
      <c r="L44" s="105"/>
      <c r="M44" s="111"/>
      <c r="N44" s="111"/>
      <c r="O44" s="111"/>
      <c r="P44" s="111"/>
      <c r="Q44" s="111"/>
      <c r="R44" s="108"/>
      <c r="S44" s="108"/>
      <c r="T44" s="429"/>
    </row>
    <row r="45" spans="1:20" ht="12.75" customHeight="1" x14ac:dyDescent="0.2">
      <c r="A45" s="483"/>
      <c r="B45" s="478"/>
      <c r="C45" s="425" t="s">
        <v>107</v>
      </c>
      <c r="D45" s="425"/>
      <c r="E45" s="425"/>
      <c r="F45" s="425"/>
      <c r="G45" s="425"/>
      <c r="H45" s="425"/>
      <c r="I45" s="481"/>
      <c r="J45" s="488"/>
      <c r="K45" s="110"/>
      <c r="L45" s="105"/>
      <c r="M45" s="111"/>
      <c r="N45" s="111"/>
      <c r="O45" s="111"/>
      <c r="P45" s="111"/>
      <c r="Q45" s="111"/>
      <c r="R45" s="108"/>
      <c r="S45" s="108"/>
      <c r="T45" s="429"/>
    </row>
    <row r="46" spans="1:20" ht="12.75" customHeight="1" x14ac:dyDescent="0.2">
      <c r="A46" s="483"/>
      <c r="B46" s="478"/>
      <c r="C46" s="425"/>
      <c r="D46" s="425"/>
      <c r="E46" s="425"/>
      <c r="F46" s="425"/>
      <c r="G46" s="425"/>
      <c r="H46" s="425"/>
      <c r="I46" s="481"/>
      <c r="J46" s="488"/>
      <c r="K46" s="110"/>
      <c r="L46" s="105"/>
      <c r="M46" s="111"/>
      <c r="N46" s="111"/>
      <c r="O46" s="111"/>
      <c r="P46" s="111"/>
      <c r="Q46" s="111"/>
      <c r="R46" s="108"/>
      <c r="S46" s="108"/>
      <c r="T46" s="429"/>
    </row>
    <row r="47" spans="1:20" ht="12.75" customHeight="1" x14ac:dyDescent="0.2">
      <c r="A47" s="483"/>
      <c r="B47" s="478"/>
      <c r="C47" s="425"/>
      <c r="D47" s="425"/>
      <c r="E47" s="425"/>
      <c r="F47" s="425"/>
      <c r="G47" s="425"/>
      <c r="H47" s="425"/>
      <c r="I47" s="481"/>
      <c r="J47" s="488"/>
      <c r="K47" s="110"/>
      <c r="L47" s="105"/>
      <c r="M47" s="111"/>
      <c r="N47" s="111"/>
      <c r="O47" s="111"/>
      <c r="P47" s="111"/>
      <c r="Q47" s="111"/>
      <c r="R47" s="108"/>
      <c r="S47" s="108"/>
      <c r="T47" s="429"/>
    </row>
    <row r="48" spans="1:20" ht="12.75" customHeight="1" x14ac:dyDescent="0.2">
      <c r="A48" s="483"/>
      <c r="B48" s="478"/>
      <c r="C48" s="425"/>
      <c r="D48" s="425"/>
      <c r="E48" s="425"/>
      <c r="F48" s="425"/>
      <c r="G48" s="425"/>
      <c r="H48" s="425"/>
      <c r="I48" s="481"/>
      <c r="J48" s="488"/>
      <c r="K48" s="110"/>
      <c r="L48" s="105"/>
      <c r="M48" s="111"/>
      <c r="N48" s="111"/>
      <c r="O48" s="111"/>
      <c r="P48" s="111"/>
      <c r="Q48" s="111"/>
      <c r="R48" s="108"/>
      <c r="S48" s="108"/>
      <c r="T48" s="429"/>
    </row>
    <row r="49" spans="1:20" ht="12.75" customHeight="1" x14ac:dyDescent="0.2">
      <c r="A49" s="483"/>
      <c r="B49" s="478"/>
      <c r="C49" s="425"/>
      <c r="D49" s="425"/>
      <c r="E49" s="425"/>
      <c r="F49" s="425"/>
      <c r="G49" s="425"/>
      <c r="H49" s="425"/>
      <c r="I49" s="481"/>
      <c r="J49" s="488"/>
      <c r="K49" s="110"/>
      <c r="L49" s="105"/>
      <c r="M49" s="111"/>
      <c r="N49" s="111"/>
      <c r="O49" s="111"/>
      <c r="P49" s="111"/>
      <c r="Q49" s="111"/>
      <c r="R49" s="108"/>
      <c r="S49" s="108"/>
      <c r="T49" s="429"/>
    </row>
    <row r="50" spans="1:20" ht="12.75" customHeight="1" x14ac:dyDescent="0.2">
      <c r="A50" s="483"/>
      <c r="B50" s="478"/>
      <c r="C50" s="425"/>
      <c r="D50" s="425"/>
      <c r="E50" s="425"/>
      <c r="F50" s="425"/>
      <c r="G50" s="425"/>
      <c r="H50" s="425"/>
      <c r="I50" s="481"/>
      <c r="J50" s="488"/>
      <c r="K50" s="110"/>
      <c r="L50" s="105"/>
      <c r="M50" s="111"/>
      <c r="N50" s="111"/>
      <c r="O50" s="111"/>
      <c r="P50" s="111"/>
      <c r="Q50" s="111"/>
      <c r="R50" s="108"/>
      <c r="S50" s="108"/>
      <c r="T50" s="429"/>
    </row>
    <row r="51" spans="1:20" ht="12.75" customHeight="1" x14ac:dyDescent="0.2">
      <c r="A51" s="483"/>
      <c r="B51" s="478"/>
      <c r="C51" s="425"/>
      <c r="D51" s="425"/>
      <c r="E51" s="425"/>
      <c r="F51" s="425"/>
      <c r="G51" s="425"/>
      <c r="H51" s="425"/>
      <c r="I51" s="481"/>
      <c r="J51" s="488"/>
      <c r="K51" s="110"/>
      <c r="L51" s="105"/>
      <c r="M51" s="111"/>
      <c r="N51" s="111"/>
      <c r="O51" s="111"/>
      <c r="P51" s="111"/>
      <c r="Q51" s="111"/>
      <c r="R51" s="108"/>
      <c r="S51" s="108"/>
      <c r="T51" s="429"/>
    </row>
    <row r="52" spans="1:20" ht="12.75" customHeight="1" x14ac:dyDescent="0.2">
      <c r="A52" s="483"/>
      <c r="B52" s="478"/>
      <c r="I52" s="481"/>
      <c r="J52" s="488"/>
      <c r="K52" s="110"/>
      <c r="L52" s="105"/>
      <c r="M52" s="111"/>
      <c r="N52" s="111"/>
      <c r="O52" s="111"/>
      <c r="P52" s="111"/>
      <c r="Q52" s="111"/>
      <c r="R52" s="108"/>
      <c r="S52" s="108"/>
      <c r="T52" s="429"/>
    </row>
    <row r="53" spans="1:20" x14ac:dyDescent="0.2">
      <c r="A53" s="483"/>
      <c r="B53" s="478"/>
      <c r="C53" s="476" t="s">
        <v>75</v>
      </c>
      <c r="D53" s="458"/>
      <c r="E53" s="458"/>
      <c r="F53" s="458"/>
      <c r="G53" s="458"/>
      <c r="H53" s="458"/>
      <c r="I53" s="481"/>
      <c r="J53" s="488"/>
      <c r="K53" s="110"/>
      <c r="L53" s="105"/>
      <c r="M53" s="111"/>
      <c r="N53" s="111"/>
      <c r="O53" s="111"/>
      <c r="P53" s="111"/>
      <c r="Q53" s="111"/>
      <c r="R53" s="108"/>
      <c r="S53" s="108"/>
      <c r="T53" s="429"/>
    </row>
    <row r="54" spans="1:20" ht="21" customHeight="1" x14ac:dyDescent="0.2">
      <c r="A54" s="483"/>
      <c r="B54" s="478"/>
      <c r="C54" s="458" t="s">
        <v>108</v>
      </c>
      <c r="D54" s="425" t="s">
        <v>109</v>
      </c>
      <c r="E54" s="425"/>
      <c r="F54" s="425"/>
      <c r="G54" s="425"/>
      <c r="H54" s="425"/>
      <c r="I54" s="481"/>
      <c r="J54" s="488"/>
      <c r="K54" s="110"/>
      <c r="L54" s="105"/>
      <c r="M54" s="111"/>
      <c r="N54" s="111"/>
      <c r="O54" s="111"/>
      <c r="P54" s="111"/>
      <c r="Q54" s="111"/>
      <c r="R54" s="108"/>
      <c r="S54" s="108"/>
      <c r="T54" s="429"/>
    </row>
    <row r="55" spans="1:20" ht="29.25" customHeight="1" x14ac:dyDescent="0.2">
      <c r="A55" s="483"/>
      <c r="B55" s="478"/>
      <c r="C55" s="458"/>
      <c r="D55" s="425"/>
      <c r="E55" s="425"/>
      <c r="F55" s="425"/>
      <c r="G55" s="425"/>
      <c r="H55" s="425"/>
      <c r="I55" s="481"/>
      <c r="J55" s="488"/>
      <c r="K55" s="110"/>
      <c r="L55" s="105"/>
      <c r="M55" s="111"/>
      <c r="N55" s="111"/>
      <c r="O55" s="111"/>
      <c r="P55" s="111"/>
      <c r="Q55" s="111"/>
      <c r="R55" s="108"/>
      <c r="S55" s="108"/>
      <c r="T55" s="429"/>
    </row>
    <row r="56" spans="1:20" ht="32.25" customHeight="1" x14ac:dyDescent="0.2">
      <c r="A56" s="483"/>
      <c r="B56" s="478"/>
      <c r="C56" s="458"/>
      <c r="D56" s="425"/>
      <c r="E56" s="425"/>
      <c r="F56" s="425"/>
      <c r="G56" s="425"/>
      <c r="H56" s="425"/>
      <c r="I56" s="481"/>
      <c r="J56" s="488"/>
      <c r="K56" s="110"/>
      <c r="L56" s="105"/>
      <c r="M56" s="111"/>
      <c r="N56" s="111"/>
      <c r="O56" s="111"/>
      <c r="P56" s="111"/>
      <c r="Q56" s="111"/>
      <c r="R56" s="108"/>
      <c r="S56" s="108"/>
      <c r="T56" s="429"/>
    </row>
    <row r="57" spans="1:20" ht="20.25" customHeight="1" x14ac:dyDescent="0.2">
      <c r="A57" s="483"/>
      <c r="B57" s="478"/>
      <c r="C57" s="426" t="s">
        <v>290</v>
      </c>
      <c r="D57" s="426"/>
      <c r="E57" s="426"/>
      <c r="F57" s="426"/>
      <c r="G57" s="426"/>
      <c r="H57" s="426"/>
      <c r="I57" s="481"/>
      <c r="J57" s="488"/>
      <c r="K57" s="110"/>
      <c r="L57" s="105"/>
      <c r="M57" s="111"/>
      <c r="N57" s="111"/>
      <c r="O57" s="111"/>
      <c r="P57" s="111"/>
      <c r="Q57" s="111"/>
      <c r="R57" s="108"/>
      <c r="S57" s="108"/>
      <c r="T57" s="429"/>
    </row>
    <row r="58" spans="1:20" x14ac:dyDescent="0.2">
      <c r="A58" s="483"/>
      <c r="B58" s="478"/>
      <c r="C58" s="426"/>
      <c r="D58" s="426"/>
      <c r="E58" s="426"/>
      <c r="F58" s="426"/>
      <c r="G58" s="426"/>
      <c r="H58" s="426"/>
      <c r="I58" s="481"/>
      <c r="J58" s="488"/>
      <c r="K58" s="110"/>
      <c r="L58" s="105"/>
      <c r="M58" s="111"/>
      <c r="N58" s="111"/>
      <c r="O58" s="111"/>
      <c r="P58" s="111"/>
      <c r="Q58" s="111"/>
      <c r="R58" s="108"/>
      <c r="S58" s="108"/>
      <c r="T58" s="429"/>
    </row>
    <row r="59" spans="1:20" x14ac:dyDescent="0.2">
      <c r="A59" s="483"/>
      <c r="B59" s="478"/>
      <c r="I59" s="481"/>
      <c r="J59" s="488"/>
      <c r="K59" s="107"/>
      <c r="L59" s="107"/>
      <c r="M59" s="102"/>
      <c r="N59" s="102"/>
      <c r="O59" s="102"/>
      <c r="P59" s="102"/>
      <c r="Q59" s="102"/>
      <c r="R59" s="102"/>
      <c r="S59" s="102"/>
      <c r="T59" s="429"/>
    </row>
    <row r="60" spans="1:20" ht="12.75" customHeight="1" x14ac:dyDescent="0.2">
      <c r="A60" s="483"/>
      <c r="B60" s="478"/>
      <c r="C60" s="426" t="s">
        <v>289</v>
      </c>
      <c r="D60" s="426"/>
      <c r="E60" s="426"/>
      <c r="F60" s="426"/>
      <c r="G60" s="426"/>
      <c r="H60" s="426"/>
      <c r="I60" s="481"/>
      <c r="J60" s="488"/>
      <c r="K60" s="86"/>
      <c r="L60" s="86"/>
      <c r="M60" s="112"/>
      <c r="N60" s="112"/>
      <c r="O60" s="112"/>
      <c r="P60" s="112"/>
      <c r="Q60" s="112"/>
      <c r="R60" s="109"/>
      <c r="S60" s="109"/>
      <c r="T60" s="429"/>
    </row>
    <row r="61" spans="1:20" ht="20.25" customHeight="1" x14ac:dyDescent="0.2">
      <c r="A61" s="483"/>
      <c r="B61" s="478"/>
      <c r="C61" s="426"/>
      <c r="D61" s="426"/>
      <c r="E61" s="426"/>
      <c r="F61" s="426"/>
      <c r="G61" s="426"/>
      <c r="H61" s="426"/>
      <c r="I61" s="481"/>
      <c r="J61" s="488"/>
      <c r="K61" s="49"/>
      <c r="L61" s="49"/>
      <c r="M61" s="51"/>
      <c r="N61" s="51"/>
      <c r="O61" s="51"/>
      <c r="P61" s="51"/>
      <c r="Q61" s="51"/>
      <c r="R61" s="61"/>
      <c r="S61" s="61"/>
      <c r="T61" s="52"/>
    </row>
    <row r="62" spans="1:20" ht="11.25" customHeight="1" thickBot="1" x14ac:dyDescent="0.25">
      <c r="A62" s="484"/>
      <c r="B62" s="478"/>
      <c r="C62" s="493"/>
      <c r="D62" s="493"/>
      <c r="E62" s="493"/>
      <c r="F62" s="493"/>
      <c r="G62" s="493"/>
      <c r="H62" s="493"/>
      <c r="I62" s="481"/>
      <c r="J62" s="488"/>
      <c r="K62" s="491"/>
      <c r="L62" s="491"/>
      <c r="M62" s="491"/>
      <c r="N62" s="491"/>
      <c r="O62" s="491"/>
      <c r="P62" s="491"/>
      <c r="Q62" s="491"/>
      <c r="R62" s="491"/>
      <c r="S62" s="491"/>
      <c r="T62" s="492"/>
    </row>
    <row r="63" spans="1:20" ht="32.25" customHeight="1" x14ac:dyDescent="0.2">
      <c r="A63" s="48" t="s">
        <v>25</v>
      </c>
      <c r="B63" s="477"/>
      <c r="C63" s="427" t="s">
        <v>83</v>
      </c>
      <c r="D63" s="427"/>
      <c r="E63" s="427"/>
      <c r="F63" s="427"/>
      <c r="G63" s="427"/>
      <c r="H63" s="427"/>
      <c r="I63" s="431"/>
      <c r="J63" s="487"/>
      <c r="K63" s="494"/>
      <c r="L63" s="494"/>
      <c r="M63" s="494"/>
      <c r="N63" s="494"/>
      <c r="O63" s="494"/>
      <c r="P63" s="494"/>
      <c r="Q63" s="494"/>
      <c r="R63" s="103"/>
      <c r="S63" s="103"/>
      <c r="T63" s="428"/>
    </row>
    <row r="64" spans="1:20" ht="25.5" customHeight="1" x14ac:dyDescent="0.2">
      <c r="A64" s="464" t="s">
        <v>27</v>
      </c>
      <c r="B64" s="478"/>
      <c r="C64" s="425" t="s">
        <v>85</v>
      </c>
      <c r="D64" s="425"/>
      <c r="E64" s="425"/>
      <c r="F64" s="425"/>
      <c r="G64" s="425"/>
      <c r="H64" s="425"/>
      <c r="I64" s="432"/>
      <c r="J64" s="488"/>
      <c r="K64" s="434" t="s">
        <v>49</v>
      </c>
      <c r="L64" s="435"/>
      <c r="M64" s="490" t="s">
        <v>46</v>
      </c>
      <c r="N64" s="490" t="s">
        <v>47</v>
      </c>
      <c r="O64" s="490"/>
      <c r="P64" s="490"/>
      <c r="Q64" s="490"/>
      <c r="R64" s="61"/>
      <c r="S64" s="61"/>
      <c r="T64" s="429"/>
    </row>
    <row r="65" spans="1:20" ht="24.95" customHeight="1" x14ac:dyDescent="0.2">
      <c r="A65" s="464"/>
      <c r="B65" s="478"/>
      <c r="C65" s="425" t="s">
        <v>84</v>
      </c>
      <c r="D65" s="425"/>
      <c r="E65" s="425"/>
      <c r="F65" s="425"/>
      <c r="G65" s="425"/>
      <c r="H65" s="425"/>
      <c r="I65" s="432"/>
      <c r="J65" s="488"/>
      <c r="K65" s="436"/>
      <c r="L65" s="437"/>
      <c r="M65" s="490"/>
      <c r="N65" s="490"/>
      <c r="O65" s="490"/>
      <c r="P65" s="490"/>
      <c r="Q65" s="490"/>
      <c r="R65" s="61"/>
      <c r="S65" s="61"/>
      <c r="T65" s="429"/>
    </row>
    <row r="66" spans="1:20" ht="23.25" customHeight="1" x14ac:dyDescent="0.2">
      <c r="A66" s="464"/>
      <c r="B66" s="478"/>
      <c r="C66" s="476" t="s">
        <v>110</v>
      </c>
      <c r="D66" s="476"/>
      <c r="E66" s="476"/>
      <c r="F66" s="476"/>
      <c r="G66" s="476"/>
      <c r="H66" s="476"/>
      <c r="I66" s="432"/>
      <c r="J66" s="488"/>
      <c r="K66" s="439" t="s">
        <v>305</v>
      </c>
      <c r="L66" s="439"/>
      <c r="M66" s="438" t="s">
        <v>42</v>
      </c>
      <c r="N66" s="438" t="s">
        <v>66</v>
      </c>
      <c r="O66" s="438"/>
      <c r="P66" s="438"/>
      <c r="Q66" s="438"/>
      <c r="R66" s="63"/>
      <c r="S66" s="63"/>
      <c r="T66" s="429"/>
    </row>
    <row r="67" spans="1:20" ht="24.95" customHeight="1" x14ac:dyDescent="0.2">
      <c r="A67" s="464"/>
      <c r="B67" s="478"/>
      <c r="C67" s="424" t="s">
        <v>86</v>
      </c>
      <c r="D67" s="425"/>
      <c r="E67" s="425"/>
      <c r="F67" s="425"/>
      <c r="G67" s="425"/>
      <c r="H67" s="425"/>
      <c r="I67" s="432"/>
      <c r="J67" s="488"/>
      <c r="K67" s="439"/>
      <c r="L67" s="439"/>
      <c r="M67" s="438"/>
      <c r="N67" s="438"/>
      <c r="O67" s="438"/>
      <c r="P67" s="438"/>
      <c r="Q67" s="438"/>
      <c r="R67" s="63"/>
      <c r="S67" s="63"/>
      <c r="T67" s="429"/>
    </row>
    <row r="68" spans="1:20" ht="24.95" customHeight="1" x14ac:dyDescent="0.2">
      <c r="A68" s="464"/>
      <c r="B68" s="478"/>
      <c r="C68" s="425"/>
      <c r="D68" s="425"/>
      <c r="E68" s="425"/>
      <c r="F68" s="425"/>
      <c r="G68" s="425"/>
      <c r="H68" s="425"/>
      <c r="I68" s="432"/>
      <c r="J68" s="488"/>
      <c r="K68" s="439"/>
      <c r="L68" s="439"/>
      <c r="M68" s="438"/>
      <c r="N68" s="438"/>
      <c r="O68" s="438"/>
      <c r="P68" s="438"/>
      <c r="Q68" s="438"/>
      <c r="R68" s="63"/>
      <c r="S68" s="63"/>
      <c r="T68" s="429"/>
    </row>
    <row r="69" spans="1:20" ht="24.95" customHeight="1" x14ac:dyDescent="0.2">
      <c r="A69" s="464"/>
      <c r="B69" s="478"/>
      <c r="C69" s="425"/>
      <c r="D69" s="425"/>
      <c r="E69" s="425"/>
      <c r="F69" s="425"/>
      <c r="G69" s="425"/>
      <c r="H69" s="425"/>
      <c r="I69" s="432"/>
      <c r="J69" s="488"/>
      <c r="K69" s="439"/>
      <c r="L69" s="439"/>
      <c r="M69" s="438"/>
      <c r="N69" s="438"/>
      <c r="O69" s="438"/>
      <c r="P69" s="438"/>
      <c r="Q69" s="438"/>
      <c r="R69" s="63"/>
      <c r="S69" s="63"/>
      <c r="T69" s="429"/>
    </row>
    <row r="70" spans="1:20" ht="24.95" customHeight="1" x14ac:dyDescent="0.2">
      <c r="A70" s="464"/>
      <c r="B70" s="478"/>
      <c r="C70" s="476" t="s">
        <v>26</v>
      </c>
      <c r="D70" s="476"/>
      <c r="E70" s="476"/>
      <c r="F70" s="476"/>
      <c r="G70" s="476"/>
      <c r="H70" s="476"/>
      <c r="I70" s="432"/>
      <c r="J70" s="488"/>
      <c r="K70" s="439"/>
      <c r="L70" s="439"/>
      <c r="M70" s="438"/>
      <c r="N70" s="438"/>
      <c r="O70" s="438"/>
      <c r="P70" s="438"/>
      <c r="Q70" s="438"/>
      <c r="R70" s="63"/>
      <c r="S70" s="63"/>
      <c r="T70" s="429"/>
    </row>
    <row r="71" spans="1:20" ht="23.1" customHeight="1" x14ac:dyDescent="0.2">
      <c r="A71" s="464"/>
      <c r="B71" s="478"/>
      <c r="C71" s="425" t="s">
        <v>111</v>
      </c>
      <c r="D71" s="425"/>
      <c r="E71" s="425"/>
      <c r="F71" s="425"/>
      <c r="G71" s="425"/>
      <c r="H71" s="425"/>
      <c r="I71" s="432"/>
      <c r="J71" s="488"/>
      <c r="K71" s="439"/>
      <c r="L71" s="439"/>
      <c r="M71" s="438"/>
      <c r="N71" s="438"/>
      <c r="O71" s="438"/>
      <c r="P71" s="438"/>
      <c r="Q71" s="438"/>
      <c r="R71" s="63"/>
      <c r="S71" s="63"/>
      <c r="T71" s="429"/>
    </row>
    <row r="72" spans="1:20" ht="23.1" customHeight="1" x14ac:dyDescent="0.2">
      <c r="A72" s="464"/>
      <c r="B72" s="478"/>
      <c r="C72" s="425"/>
      <c r="D72" s="425"/>
      <c r="E72" s="425"/>
      <c r="F72" s="425"/>
      <c r="G72" s="425"/>
      <c r="H72" s="425"/>
      <c r="I72" s="432"/>
      <c r="J72" s="488"/>
      <c r="K72" s="441" t="s">
        <v>306</v>
      </c>
      <c r="L72" s="441"/>
      <c r="M72" s="438" t="s">
        <v>43</v>
      </c>
      <c r="N72" s="438" t="s">
        <v>67</v>
      </c>
      <c r="O72" s="438"/>
      <c r="P72" s="438"/>
      <c r="Q72" s="438"/>
      <c r="R72" s="63"/>
      <c r="S72" s="63"/>
      <c r="T72" s="429"/>
    </row>
    <row r="73" spans="1:20" ht="23.1" customHeight="1" x14ac:dyDescent="0.2">
      <c r="A73" s="464"/>
      <c r="B73" s="478"/>
      <c r="C73" s="425"/>
      <c r="D73" s="425"/>
      <c r="E73" s="425"/>
      <c r="F73" s="425"/>
      <c r="G73" s="425"/>
      <c r="H73" s="425"/>
      <c r="I73" s="432"/>
      <c r="J73" s="488"/>
      <c r="K73" s="441"/>
      <c r="L73" s="441"/>
      <c r="M73" s="438"/>
      <c r="N73" s="438"/>
      <c r="O73" s="438"/>
      <c r="P73" s="438"/>
      <c r="Q73" s="438"/>
      <c r="R73" s="63"/>
      <c r="S73" s="63"/>
      <c r="T73" s="429"/>
    </row>
    <row r="74" spans="1:20" ht="23.1" customHeight="1" x14ac:dyDescent="0.2">
      <c r="A74" s="464"/>
      <c r="B74" s="478"/>
      <c r="C74" s="476" t="s">
        <v>112</v>
      </c>
      <c r="D74" s="476"/>
      <c r="E74" s="476"/>
      <c r="F74" s="476"/>
      <c r="G74" s="476"/>
      <c r="H74" s="476"/>
      <c r="I74" s="432"/>
      <c r="J74" s="488"/>
      <c r="K74" s="441"/>
      <c r="L74" s="441"/>
      <c r="M74" s="438"/>
      <c r="N74" s="438"/>
      <c r="O74" s="438"/>
      <c r="P74" s="438"/>
      <c r="Q74" s="438"/>
      <c r="R74" s="63"/>
      <c r="S74" s="63"/>
      <c r="T74" s="429"/>
    </row>
    <row r="75" spans="1:20" ht="23.1" customHeight="1" x14ac:dyDescent="0.2">
      <c r="A75" s="464"/>
      <c r="B75" s="478"/>
      <c r="C75" s="424" t="s">
        <v>88</v>
      </c>
      <c r="D75" s="426"/>
      <c r="E75" s="426"/>
      <c r="F75" s="426"/>
      <c r="G75" s="426"/>
      <c r="H75" s="426"/>
      <c r="I75" s="432"/>
      <c r="J75" s="488"/>
      <c r="K75" s="441"/>
      <c r="L75" s="441"/>
      <c r="M75" s="438"/>
      <c r="N75" s="438"/>
      <c r="O75" s="438"/>
      <c r="P75" s="438"/>
      <c r="Q75" s="438"/>
      <c r="R75" s="63"/>
      <c r="S75" s="63"/>
      <c r="T75" s="429"/>
    </row>
    <row r="76" spans="1:20" ht="23.1" customHeight="1" x14ac:dyDescent="0.2">
      <c r="A76" s="464"/>
      <c r="B76" s="478"/>
      <c r="C76" s="426"/>
      <c r="D76" s="426"/>
      <c r="E76" s="426"/>
      <c r="F76" s="426"/>
      <c r="G76" s="426"/>
      <c r="H76" s="426"/>
      <c r="I76" s="432"/>
      <c r="J76" s="488"/>
      <c r="K76" s="441"/>
      <c r="L76" s="441"/>
      <c r="M76" s="438"/>
      <c r="N76" s="438"/>
      <c r="O76" s="438"/>
      <c r="P76" s="438"/>
      <c r="Q76" s="438"/>
      <c r="R76" s="63"/>
      <c r="S76" s="63"/>
      <c r="T76" s="429"/>
    </row>
    <row r="77" spans="1:20" ht="23.1" customHeight="1" x14ac:dyDescent="0.2">
      <c r="A77" s="464"/>
      <c r="B77" s="478"/>
      <c r="C77" s="476" t="s">
        <v>74</v>
      </c>
      <c r="D77" s="476"/>
      <c r="E77" s="476"/>
      <c r="F77" s="476"/>
      <c r="G77" s="476"/>
      <c r="H77" s="476"/>
      <c r="I77" s="432"/>
      <c r="J77" s="488"/>
      <c r="K77" s="441"/>
      <c r="L77" s="441"/>
      <c r="M77" s="438"/>
      <c r="N77" s="438"/>
      <c r="O77" s="438"/>
      <c r="P77" s="438"/>
      <c r="Q77" s="438"/>
      <c r="R77" s="63"/>
      <c r="S77" s="63"/>
      <c r="T77" s="429"/>
    </row>
    <row r="78" spans="1:20" ht="23.1" customHeight="1" x14ac:dyDescent="0.2">
      <c r="A78" s="464"/>
      <c r="B78" s="478"/>
      <c r="C78" s="458" t="s">
        <v>73</v>
      </c>
      <c r="D78" s="458"/>
      <c r="E78" s="458"/>
      <c r="F78" s="458"/>
      <c r="G78" s="458"/>
      <c r="H78" s="458"/>
      <c r="I78" s="432"/>
      <c r="J78" s="488"/>
      <c r="K78" s="440" t="s">
        <v>79</v>
      </c>
      <c r="L78" s="440"/>
      <c r="M78" s="495" t="s">
        <v>44</v>
      </c>
      <c r="N78" s="495" t="s">
        <v>68</v>
      </c>
      <c r="O78" s="495"/>
      <c r="P78" s="495"/>
      <c r="Q78" s="495"/>
      <c r="R78" s="104"/>
      <c r="S78" s="104"/>
      <c r="T78" s="429"/>
    </row>
    <row r="79" spans="1:20" ht="23.1" customHeight="1" x14ac:dyDescent="0.2">
      <c r="A79" s="464"/>
      <c r="B79" s="478"/>
      <c r="C79" s="458"/>
      <c r="D79" s="458"/>
      <c r="E79" s="458"/>
      <c r="F79" s="458"/>
      <c r="G79" s="458"/>
      <c r="H79" s="458"/>
      <c r="I79" s="432"/>
      <c r="J79" s="488"/>
      <c r="K79" s="440"/>
      <c r="L79" s="440"/>
      <c r="M79" s="495"/>
      <c r="N79" s="495"/>
      <c r="O79" s="495"/>
      <c r="P79" s="495"/>
      <c r="Q79" s="495"/>
      <c r="R79" s="104"/>
      <c r="S79" s="104"/>
      <c r="T79" s="429"/>
    </row>
    <row r="80" spans="1:20" ht="23.1" customHeight="1" x14ac:dyDescent="0.2">
      <c r="A80" s="464"/>
      <c r="B80" s="478"/>
      <c r="C80" s="476" t="s">
        <v>55</v>
      </c>
      <c r="D80" s="476"/>
      <c r="E80" s="476"/>
      <c r="F80" s="476"/>
      <c r="G80" s="476"/>
      <c r="H80" s="476"/>
      <c r="I80" s="432"/>
      <c r="J80" s="488"/>
      <c r="K80" s="440"/>
      <c r="L80" s="440"/>
      <c r="M80" s="495"/>
      <c r="N80" s="495"/>
      <c r="O80" s="495"/>
      <c r="P80" s="495"/>
      <c r="Q80" s="495"/>
      <c r="R80" s="104"/>
      <c r="S80" s="104"/>
      <c r="T80" s="429"/>
    </row>
    <row r="81" spans="1:20" ht="23.1" customHeight="1" x14ac:dyDescent="0.2">
      <c r="A81" s="464"/>
      <c r="B81" s="478"/>
      <c r="C81" s="458" t="s">
        <v>87</v>
      </c>
      <c r="D81" s="458"/>
      <c r="E81" s="458"/>
      <c r="F81" s="458"/>
      <c r="G81" s="458"/>
      <c r="H81" s="458"/>
      <c r="I81" s="432"/>
      <c r="J81" s="488"/>
      <c r="K81" s="440"/>
      <c r="L81" s="440"/>
      <c r="M81" s="495"/>
      <c r="N81" s="495"/>
      <c r="O81" s="495"/>
      <c r="P81" s="495"/>
      <c r="Q81" s="495"/>
      <c r="R81" s="104"/>
      <c r="S81" s="104"/>
      <c r="T81" s="429"/>
    </row>
    <row r="82" spans="1:20" ht="23.1" customHeight="1" x14ac:dyDescent="0.2">
      <c r="A82" s="464"/>
      <c r="B82" s="478"/>
      <c r="C82" s="458"/>
      <c r="D82" s="458"/>
      <c r="E82" s="458"/>
      <c r="F82" s="458"/>
      <c r="G82" s="458"/>
      <c r="H82" s="458"/>
      <c r="I82" s="432"/>
      <c r="J82" s="488"/>
      <c r="K82" s="440"/>
      <c r="L82" s="440"/>
      <c r="M82" s="495"/>
      <c r="N82" s="495"/>
      <c r="O82" s="495"/>
      <c r="P82" s="495"/>
      <c r="Q82" s="495"/>
      <c r="R82" s="104"/>
      <c r="S82" s="104"/>
      <c r="T82" s="429"/>
    </row>
    <row r="83" spans="1:20" ht="22.5" customHeight="1" x14ac:dyDescent="0.2">
      <c r="A83" s="464"/>
      <c r="B83" s="478"/>
      <c r="C83" s="458"/>
      <c r="D83" s="458"/>
      <c r="E83" s="458"/>
      <c r="F83" s="458"/>
      <c r="G83" s="458"/>
      <c r="H83" s="458"/>
      <c r="I83" s="432"/>
      <c r="J83" s="488"/>
      <c r="K83" s="440"/>
      <c r="L83" s="440"/>
      <c r="M83" s="495"/>
      <c r="N83" s="495"/>
      <c r="O83" s="495"/>
      <c r="P83" s="495"/>
      <c r="Q83" s="495"/>
      <c r="R83" s="104"/>
      <c r="S83" s="104"/>
      <c r="T83" s="429"/>
    </row>
    <row r="84" spans="1:20" ht="18" customHeight="1" thickBot="1" x14ac:dyDescent="0.25">
      <c r="A84" s="465"/>
      <c r="B84" s="479"/>
      <c r="C84" s="485"/>
      <c r="D84" s="485"/>
      <c r="E84" s="485"/>
      <c r="F84" s="485"/>
      <c r="G84" s="485"/>
      <c r="H84" s="485"/>
      <c r="I84" s="433"/>
      <c r="J84" s="489"/>
      <c r="K84" s="442"/>
      <c r="L84" s="442"/>
      <c r="M84" s="442"/>
      <c r="N84" s="442"/>
      <c r="O84" s="442"/>
      <c r="P84" s="442"/>
      <c r="Q84" s="442"/>
      <c r="R84" s="67"/>
      <c r="S84" s="67"/>
      <c r="T84" s="430"/>
    </row>
    <row r="88" spans="1:20" ht="12.75" customHeight="1" x14ac:dyDescent="0.2"/>
    <row r="89" spans="1:20" x14ac:dyDescent="0.2">
      <c r="F89" s="9"/>
    </row>
    <row r="90" spans="1:20" x14ac:dyDescent="0.2">
      <c r="F90" s="9"/>
    </row>
    <row r="91" spans="1:20" x14ac:dyDescent="0.2">
      <c r="F91" s="9"/>
    </row>
    <row r="92" spans="1:20" ht="12.75" customHeight="1" x14ac:dyDescent="0.2">
      <c r="F92" s="9"/>
    </row>
    <row r="94" spans="1:20" ht="12.75" customHeight="1" x14ac:dyDescent="0.2">
      <c r="B94" s="8"/>
      <c r="C94" s="8"/>
      <c r="D94" s="8"/>
      <c r="E94" s="8"/>
      <c r="F94" s="8"/>
    </row>
    <row r="95" spans="1:20" x14ac:dyDescent="0.2">
      <c r="A95" s="8"/>
      <c r="B95" s="8"/>
      <c r="C95" s="8"/>
      <c r="D95" s="8"/>
      <c r="E95" s="8"/>
      <c r="F95" s="8"/>
      <c r="I95" s="11"/>
      <c r="J95" s="486"/>
      <c r="K95" s="486"/>
      <c r="L95" s="486"/>
    </row>
    <row r="96" spans="1:20" ht="22.5" customHeight="1" x14ac:dyDescent="0.2">
      <c r="A96" s="8"/>
      <c r="B96" s="8"/>
      <c r="C96" s="8"/>
      <c r="D96" s="8"/>
      <c r="E96" s="8"/>
      <c r="F96" s="8"/>
      <c r="I96" s="12"/>
      <c r="J96" s="486"/>
      <c r="K96" s="486"/>
      <c r="L96" s="486"/>
    </row>
    <row r="97" spans="1:12" x14ac:dyDescent="0.2">
      <c r="A97" s="8"/>
      <c r="B97" s="8"/>
      <c r="C97" s="8"/>
      <c r="D97" s="8"/>
      <c r="E97" s="8"/>
      <c r="F97" s="8"/>
      <c r="I97" s="13"/>
      <c r="J97" s="14"/>
      <c r="K97" s="10"/>
      <c r="L97" s="10"/>
    </row>
    <row r="98" spans="1:12" x14ac:dyDescent="0.2">
      <c r="A98" s="8"/>
      <c r="B98" s="8"/>
      <c r="C98" s="8"/>
      <c r="D98" s="8"/>
      <c r="E98" s="8"/>
      <c r="F98" s="8"/>
    </row>
    <row r="107" spans="1:12" x14ac:dyDescent="0.2">
      <c r="E107" s="20"/>
    </row>
  </sheetData>
  <mergeCells count="108">
    <mergeCell ref="C32:H32"/>
    <mergeCell ref="C34:H34"/>
    <mergeCell ref="K21:K25"/>
    <mergeCell ref="F15:H15"/>
    <mergeCell ref="K7:S8"/>
    <mergeCell ref="K9:S11"/>
    <mergeCell ref="K12:S13"/>
    <mergeCell ref="K14:S14"/>
    <mergeCell ref="K15:S17"/>
    <mergeCell ref="C6:H7"/>
    <mergeCell ref="C15:E15"/>
    <mergeCell ref="F14:H14"/>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s>
  <pageMargins left="0.7" right="0.7" top="0.75" bottom="0.75" header="0.3" footer="0.3"/>
  <pageSetup scale="80" orientation="landscape" r:id="rId1"/>
  <rowBreaks count="2" manualBreakCount="2">
    <brk id="35" max="16383" man="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topLeftCell="A9" zoomScaleNormal="100" workbookViewId="0">
      <selection activeCell="C18" sqref="C18"/>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500" t="s">
        <v>115</v>
      </c>
      <c r="B1" s="501"/>
      <c r="C1" s="501"/>
      <c r="D1" s="501"/>
      <c r="E1" s="501"/>
      <c r="F1" s="501"/>
      <c r="G1" s="501"/>
      <c r="H1" s="501"/>
      <c r="I1" s="501"/>
      <c r="J1" s="501"/>
      <c r="K1" s="501"/>
      <c r="L1" s="501"/>
      <c r="M1" s="502"/>
    </row>
    <row r="2" spans="1:13" x14ac:dyDescent="0.2">
      <c r="A2" s="510" t="s">
        <v>116</v>
      </c>
      <c r="B2" s="512" t="s">
        <v>117</v>
      </c>
      <c r="C2" s="514" t="s">
        <v>118</v>
      </c>
      <c r="D2" s="514" t="s">
        <v>114</v>
      </c>
      <c r="E2" s="514" t="s">
        <v>119</v>
      </c>
      <c r="F2" s="514" t="s">
        <v>120</v>
      </c>
      <c r="G2" s="514" t="s">
        <v>121</v>
      </c>
      <c r="H2" s="514" t="s">
        <v>122</v>
      </c>
      <c r="I2" s="514" t="s">
        <v>123</v>
      </c>
      <c r="J2" s="514" t="s">
        <v>170</v>
      </c>
      <c r="K2" s="514" t="s">
        <v>307</v>
      </c>
      <c r="L2" s="514" t="s">
        <v>125</v>
      </c>
      <c r="M2" s="514" t="s">
        <v>126</v>
      </c>
    </row>
    <row r="3" spans="1:13" ht="13.5" thickBot="1" x14ac:dyDescent="0.25">
      <c r="A3" s="511"/>
      <c r="B3" s="513"/>
      <c r="C3" s="515"/>
      <c r="D3" s="515"/>
      <c r="E3" s="515"/>
      <c r="F3" s="515"/>
      <c r="G3" s="515"/>
      <c r="H3" s="515"/>
      <c r="I3" s="515"/>
      <c r="J3" s="515"/>
      <c r="K3" s="515"/>
      <c r="L3" s="515"/>
      <c r="M3" s="515"/>
    </row>
    <row r="4" spans="1:13" ht="57.75" customHeight="1" x14ac:dyDescent="0.2">
      <c r="A4" s="511"/>
      <c r="B4" s="518" t="s">
        <v>127</v>
      </c>
      <c r="C4" s="520" t="s">
        <v>128</v>
      </c>
      <c r="D4" s="516" t="s">
        <v>129</v>
      </c>
      <c r="E4" s="516" t="s">
        <v>308</v>
      </c>
      <c r="F4" s="516" t="s">
        <v>130</v>
      </c>
      <c r="G4" s="516" t="s">
        <v>131</v>
      </c>
      <c r="H4" s="516" t="s">
        <v>132</v>
      </c>
      <c r="I4" s="516" t="s">
        <v>133</v>
      </c>
      <c r="J4" s="516" t="s">
        <v>134</v>
      </c>
      <c r="K4" s="516" t="s">
        <v>135</v>
      </c>
      <c r="L4" s="516" t="s">
        <v>136</v>
      </c>
      <c r="M4" s="516" t="s">
        <v>137</v>
      </c>
    </row>
    <row r="5" spans="1:13" ht="120" customHeight="1" thickBot="1" x14ac:dyDescent="0.25">
      <c r="A5" s="119" t="s">
        <v>165</v>
      </c>
      <c r="B5" s="519"/>
      <c r="C5" s="521"/>
      <c r="D5" s="517"/>
      <c r="E5" s="517"/>
      <c r="F5" s="517"/>
      <c r="G5" s="517"/>
      <c r="H5" s="517"/>
      <c r="I5" s="517"/>
      <c r="J5" s="517"/>
      <c r="K5" s="517"/>
      <c r="L5" s="517"/>
      <c r="M5" s="517"/>
    </row>
    <row r="6" spans="1:13" ht="147" customHeight="1" thickBot="1" x14ac:dyDescent="0.25">
      <c r="A6" s="118" t="s">
        <v>138</v>
      </c>
      <c r="B6" s="121" t="s">
        <v>309</v>
      </c>
      <c r="C6" s="117" t="s">
        <v>139</v>
      </c>
      <c r="D6" s="116" t="s">
        <v>310</v>
      </c>
      <c r="E6" s="116" t="s">
        <v>140</v>
      </c>
      <c r="F6" s="116" t="s">
        <v>141</v>
      </c>
      <c r="G6" s="116" t="s">
        <v>311</v>
      </c>
      <c r="H6" s="116" t="s">
        <v>312</v>
      </c>
      <c r="I6" s="116" t="s">
        <v>313</v>
      </c>
      <c r="J6" s="116" t="s">
        <v>314</v>
      </c>
      <c r="K6" s="56" t="s">
        <v>315</v>
      </c>
      <c r="L6" s="116" t="s">
        <v>316</v>
      </c>
      <c r="M6" s="116" t="s">
        <v>142</v>
      </c>
    </row>
    <row r="7" spans="1:13" ht="108.75" customHeight="1" thickBot="1" x14ac:dyDescent="0.25">
      <c r="A7" s="122" t="s">
        <v>317</v>
      </c>
      <c r="B7" s="123" t="s">
        <v>318</v>
      </c>
      <c r="C7" s="123" t="s">
        <v>319</v>
      </c>
      <c r="D7" s="124" t="s">
        <v>320</v>
      </c>
      <c r="E7" s="124" t="s">
        <v>321</v>
      </c>
      <c r="F7" s="124" t="s">
        <v>322</v>
      </c>
      <c r="G7" s="124" t="s">
        <v>323</v>
      </c>
      <c r="H7" s="124" t="s">
        <v>324</v>
      </c>
      <c r="I7" s="124" t="s">
        <v>325</v>
      </c>
      <c r="J7" s="116" t="s">
        <v>326</v>
      </c>
      <c r="K7" s="124" t="s">
        <v>144</v>
      </c>
      <c r="L7" s="124" t="s">
        <v>145</v>
      </c>
      <c r="M7" s="124" t="s">
        <v>327</v>
      </c>
    </row>
    <row r="8" spans="1:13" ht="90.75" thickBot="1" x14ac:dyDescent="0.25">
      <c r="A8" s="125" t="s">
        <v>113</v>
      </c>
      <c r="B8" s="123" t="s">
        <v>328</v>
      </c>
      <c r="C8" s="123" t="s">
        <v>329</v>
      </c>
      <c r="D8" s="124" t="s">
        <v>330</v>
      </c>
      <c r="E8" s="124" t="s">
        <v>331</v>
      </c>
      <c r="F8" s="124" t="s">
        <v>332</v>
      </c>
      <c r="G8" s="124" t="s">
        <v>333</v>
      </c>
      <c r="H8" s="124" t="s">
        <v>334</v>
      </c>
      <c r="I8" s="124" t="s">
        <v>335</v>
      </c>
      <c r="J8" s="124" t="s">
        <v>336</v>
      </c>
      <c r="K8" s="124" t="s">
        <v>144</v>
      </c>
      <c r="L8" s="124" t="s">
        <v>337</v>
      </c>
      <c r="M8" s="124" t="s">
        <v>338</v>
      </c>
    </row>
    <row r="9" spans="1:13" ht="103.5" customHeight="1" thickBot="1" x14ac:dyDescent="0.25">
      <c r="A9" s="126" t="s">
        <v>281</v>
      </c>
      <c r="B9" s="120" t="s">
        <v>339</v>
      </c>
      <c r="C9" s="120" t="s">
        <v>147</v>
      </c>
      <c r="D9" s="124" t="s">
        <v>143</v>
      </c>
      <c r="E9" s="57" t="s">
        <v>340</v>
      </c>
      <c r="F9" s="124" t="s">
        <v>341</v>
      </c>
      <c r="G9" s="57" t="s">
        <v>342</v>
      </c>
      <c r="H9" s="124" t="s">
        <v>343</v>
      </c>
      <c r="I9" s="57" t="s">
        <v>344</v>
      </c>
      <c r="J9" s="57" t="s">
        <v>149</v>
      </c>
      <c r="K9" s="57" t="s">
        <v>150</v>
      </c>
      <c r="L9" s="124" t="s">
        <v>345</v>
      </c>
      <c r="M9" s="124" t="s">
        <v>346</v>
      </c>
    </row>
    <row r="10" spans="1:13" ht="90.75" thickBot="1" x14ac:dyDescent="0.25">
      <c r="A10" s="58" t="s">
        <v>146</v>
      </c>
      <c r="B10" s="120" t="s">
        <v>347</v>
      </c>
      <c r="C10" s="120" t="s">
        <v>348</v>
      </c>
      <c r="D10" s="57" t="s">
        <v>148</v>
      </c>
      <c r="E10" s="57" t="s">
        <v>349</v>
      </c>
      <c r="F10" s="124" t="s">
        <v>350</v>
      </c>
      <c r="G10" s="57" t="s">
        <v>351</v>
      </c>
      <c r="H10" s="124" t="s">
        <v>352</v>
      </c>
      <c r="I10" s="57" t="s">
        <v>353</v>
      </c>
      <c r="J10" s="57" t="s">
        <v>149</v>
      </c>
      <c r="K10" s="57" t="s">
        <v>150</v>
      </c>
      <c r="L10" s="124" t="s">
        <v>345</v>
      </c>
      <c r="M10" s="57" t="s">
        <v>151</v>
      </c>
    </row>
    <row r="11" spans="1:13" x14ac:dyDescent="0.2">
      <c r="A11" s="55"/>
      <c r="B11" s="55"/>
      <c r="C11" s="55"/>
      <c r="D11" s="55"/>
      <c r="E11" s="55"/>
      <c r="F11" s="55"/>
      <c r="G11" s="55"/>
      <c r="H11" s="55"/>
      <c r="I11" s="55"/>
      <c r="J11" s="55"/>
      <c r="K11" s="55"/>
      <c r="L11" s="55"/>
      <c r="M11" s="55"/>
    </row>
    <row r="12" spans="1:13" ht="13.5" thickBot="1" x14ac:dyDescent="0.25">
      <c r="A12" s="55"/>
      <c r="B12" s="55"/>
      <c r="C12" s="55"/>
      <c r="D12" s="55"/>
      <c r="E12" s="55"/>
      <c r="F12" s="55"/>
      <c r="G12" s="55"/>
      <c r="H12" s="55"/>
      <c r="I12" s="55"/>
      <c r="J12" s="55"/>
      <c r="K12" s="55"/>
      <c r="L12" s="55"/>
      <c r="M12" s="55"/>
    </row>
    <row r="13" spans="1:13" ht="19.5" thickBot="1" x14ac:dyDescent="0.25">
      <c r="A13" s="500" t="s">
        <v>152</v>
      </c>
      <c r="B13" s="501"/>
      <c r="C13" s="501"/>
      <c r="D13" s="501"/>
      <c r="E13" s="501"/>
      <c r="F13" s="501"/>
      <c r="G13" s="501"/>
      <c r="H13" s="501"/>
      <c r="I13" s="501"/>
      <c r="J13" s="501"/>
      <c r="K13" s="501"/>
      <c r="L13" s="501"/>
      <c r="M13" s="502"/>
    </row>
    <row r="14" spans="1:13" x14ac:dyDescent="0.2">
      <c r="A14" s="503" t="s">
        <v>153</v>
      </c>
      <c r="B14" s="505" t="s">
        <v>117</v>
      </c>
      <c r="C14" s="505" t="s">
        <v>118</v>
      </c>
      <c r="D14" s="505" t="s">
        <v>114</v>
      </c>
      <c r="E14" s="505" t="s">
        <v>119</v>
      </c>
      <c r="F14" s="505" t="s">
        <v>120</v>
      </c>
      <c r="G14" s="505" t="s">
        <v>121</v>
      </c>
      <c r="H14" s="505" t="s">
        <v>122</v>
      </c>
      <c r="I14" s="505" t="s">
        <v>123</v>
      </c>
      <c r="J14" s="505" t="s">
        <v>170</v>
      </c>
      <c r="K14" s="505" t="s">
        <v>124</v>
      </c>
      <c r="L14" s="505" t="s">
        <v>125</v>
      </c>
      <c r="M14" s="507" t="s">
        <v>126</v>
      </c>
    </row>
    <row r="15" spans="1:13" x14ac:dyDescent="0.2">
      <c r="A15" s="504"/>
      <c r="B15" s="506"/>
      <c r="C15" s="506"/>
      <c r="D15" s="506"/>
      <c r="E15" s="506"/>
      <c r="F15" s="506"/>
      <c r="G15" s="506"/>
      <c r="H15" s="506"/>
      <c r="I15" s="506"/>
      <c r="J15" s="506"/>
      <c r="K15" s="506"/>
      <c r="L15" s="506"/>
      <c r="M15" s="508"/>
    </row>
    <row r="16" spans="1:13" x14ac:dyDescent="0.2">
      <c r="A16" s="509" t="s">
        <v>154</v>
      </c>
      <c r="B16" s="506"/>
      <c r="C16" s="506"/>
      <c r="D16" s="506"/>
      <c r="E16" s="506"/>
      <c r="F16" s="506"/>
      <c r="G16" s="506"/>
      <c r="H16" s="506"/>
      <c r="I16" s="506"/>
      <c r="J16" s="506"/>
      <c r="K16" s="506"/>
      <c r="L16" s="506"/>
      <c r="M16" s="508"/>
    </row>
    <row r="17" spans="1:13" x14ac:dyDescent="0.2">
      <c r="A17" s="509" t="s">
        <v>155</v>
      </c>
      <c r="B17" s="506"/>
      <c r="C17" s="506"/>
      <c r="D17" s="506"/>
      <c r="E17" s="506"/>
      <c r="F17" s="506"/>
      <c r="G17" s="506"/>
      <c r="H17" s="506"/>
      <c r="I17" s="506"/>
      <c r="J17" s="506"/>
      <c r="K17" s="506"/>
      <c r="L17" s="506"/>
      <c r="M17" s="508"/>
    </row>
    <row r="18" spans="1:13" ht="41.25" customHeight="1" thickBot="1" x14ac:dyDescent="0.25">
      <c r="A18" s="118" t="s">
        <v>138</v>
      </c>
      <c r="B18" s="114" t="s">
        <v>156</v>
      </c>
      <c r="C18" s="114" t="s">
        <v>156</v>
      </c>
      <c r="D18" s="114" t="s">
        <v>354</v>
      </c>
      <c r="E18" s="114" t="s">
        <v>355</v>
      </c>
      <c r="F18" s="114" t="s">
        <v>356</v>
      </c>
      <c r="G18" s="114" t="s">
        <v>357</v>
      </c>
      <c r="H18" s="114" t="s">
        <v>354</v>
      </c>
      <c r="I18" s="114" t="s">
        <v>354</v>
      </c>
      <c r="J18" s="113" t="s">
        <v>358</v>
      </c>
      <c r="K18" s="113" t="s">
        <v>158</v>
      </c>
      <c r="L18" s="114" t="s">
        <v>156</v>
      </c>
      <c r="M18" s="114" t="s">
        <v>355</v>
      </c>
    </row>
    <row r="19" spans="1:13" ht="44.25" customHeight="1" thickBot="1" x14ac:dyDescent="0.25">
      <c r="A19" s="122" t="s">
        <v>359</v>
      </c>
      <c r="B19" s="114" t="s">
        <v>360</v>
      </c>
      <c r="C19" s="114" t="s">
        <v>159</v>
      </c>
      <c r="D19" s="114" t="s">
        <v>361</v>
      </c>
      <c r="E19" s="114" t="s">
        <v>362</v>
      </c>
      <c r="F19" s="114" t="s">
        <v>157</v>
      </c>
      <c r="G19" s="114" t="s">
        <v>363</v>
      </c>
      <c r="H19" s="114" t="s">
        <v>361</v>
      </c>
      <c r="I19" s="114" t="s">
        <v>361</v>
      </c>
      <c r="J19" s="113" t="s">
        <v>364</v>
      </c>
      <c r="K19" s="113"/>
      <c r="L19" s="114" t="s">
        <v>159</v>
      </c>
      <c r="M19" s="114" t="s">
        <v>362</v>
      </c>
    </row>
    <row r="20" spans="1:13" ht="48" customHeight="1" thickBot="1" x14ac:dyDescent="0.25">
      <c r="A20" s="125" t="s">
        <v>113</v>
      </c>
      <c r="B20" s="114" t="s">
        <v>365</v>
      </c>
      <c r="C20" s="114" t="s">
        <v>163</v>
      </c>
      <c r="D20" s="114" t="s">
        <v>160</v>
      </c>
      <c r="E20" s="114" t="s">
        <v>366</v>
      </c>
      <c r="F20" s="114" t="s">
        <v>161</v>
      </c>
      <c r="G20" s="114" t="s">
        <v>367</v>
      </c>
      <c r="H20" s="114" t="s">
        <v>160</v>
      </c>
      <c r="I20" s="114" t="s">
        <v>160</v>
      </c>
      <c r="J20" s="113" t="s">
        <v>368</v>
      </c>
      <c r="K20" s="113" t="s">
        <v>162</v>
      </c>
      <c r="L20" s="114" t="s">
        <v>163</v>
      </c>
      <c r="M20" s="114" t="s">
        <v>366</v>
      </c>
    </row>
    <row r="21" spans="1:13" ht="43.5" customHeight="1" thickBot="1" x14ac:dyDescent="0.25">
      <c r="A21" s="126" t="s">
        <v>281</v>
      </c>
      <c r="B21" s="114" t="s">
        <v>369</v>
      </c>
      <c r="C21" s="114" t="s">
        <v>369</v>
      </c>
      <c r="D21" s="114" t="s">
        <v>164</v>
      </c>
      <c r="E21" s="114" t="s">
        <v>370</v>
      </c>
      <c r="F21" s="114" t="s">
        <v>371</v>
      </c>
      <c r="G21" s="114" t="s">
        <v>367</v>
      </c>
      <c r="H21" s="114" t="s">
        <v>164</v>
      </c>
      <c r="I21" s="114" t="s">
        <v>164</v>
      </c>
      <c r="J21" s="113" t="s">
        <v>372</v>
      </c>
      <c r="K21" s="113"/>
      <c r="L21" s="114" t="s">
        <v>369</v>
      </c>
      <c r="M21" s="114" t="s">
        <v>370</v>
      </c>
    </row>
    <row r="22" spans="1:13" ht="51.75" customHeight="1" thickBot="1" x14ac:dyDescent="0.25">
      <c r="A22" s="58" t="s">
        <v>146</v>
      </c>
      <c r="B22" s="115" t="s">
        <v>373</v>
      </c>
      <c r="C22" s="115" t="s">
        <v>373</v>
      </c>
      <c r="D22" s="115" t="s">
        <v>373</v>
      </c>
      <c r="E22" s="115" t="s">
        <v>374</v>
      </c>
      <c r="F22" s="115" t="s">
        <v>373</v>
      </c>
      <c r="G22" s="115" t="s">
        <v>375</v>
      </c>
      <c r="H22" s="115" t="s">
        <v>373</v>
      </c>
      <c r="I22" s="115" t="s">
        <v>373</v>
      </c>
      <c r="J22" s="115" t="s">
        <v>376</v>
      </c>
      <c r="K22" s="115" t="s">
        <v>373</v>
      </c>
      <c r="L22" s="115" t="s">
        <v>373</v>
      </c>
      <c r="M22" s="115" t="s">
        <v>374</v>
      </c>
    </row>
  </sheetData>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86</vt:i4>
      </vt:variant>
    </vt:vector>
  </HeadingPairs>
  <TitlesOfParts>
    <vt:vector size="91" baseType="lpstr">
      <vt:lpstr>01-Mapa de riesgo</vt:lpstr>
      <vt:lpstr>02-Plan Contingencia</vt:lpstr>
      <vt:lpstr>03-Seguimiento</vt:lpstr>
      <vt:lpstr>INSTRUCTIVO</vt:lpstr>
      <vt:lpstr>ESCALA</vt:lpstr>
      <vt:lpstr>ACCION</vt:lpstr>
      <vt:lpstr>ADMINISTRACIÓN_INSTITUCIONAL</vt:lpstr>
      <vt:lpstr>ADMISIONES_REGISTRO_CONTROL_ACADÉMICO</vt:lpstr>
      <vt:lpstr>ALIANZAS_ESTRATÉGICAS</vt:lpstr>
      <vt:lpstr>Ambiental</vt:lpstr>
      <vt:lpstr>APROBADO</vt:lpstr>
      <vt:lpstr>ASEGURAMIENTO_DE_LA_CALIDAD_INSTITUCIONAL</vt:lpstr>
      <vt:lpstr>BIBLIOTECA_E_INFORMACIÓN_CIENTIFICA</vt:lpstr>
      <vt:lpstr>BIENESTAR_INSTITUCIONAL</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2019-09-24T19:58:41Z</dcterms:modified>
</cp:coreProperties>
</file>