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mc:AlternateContent xmlns:mc="http://schemas.openxmlformats.org/markup-compatibility/2006">
    <mc:Choice Requires="x15">
      <x15ac:absPath xmlns:x15ac="http://schemas.microsoft.com/office/spreadsheetml/2010/11/ac" url="C:\Users\usuario1\Desktop\Archivos Teletrabajo\SGSI\Activos de información actualizados\"/>
    </mc:Choice>
  </mc:AlternateContent>
  <bookViews>
    <workbookView xWindow="0" yWindow="0" windowWidth="20490" windowHeight="7755" tabRatio="916"/>
  </bookViews>
  <sheets>
    <sheet name="01-Inventario de Activos" sheetId="8" r:id="rId1"/>
    <sheet name="02-Clasific. Activos Inform. " sheetId="1" r:id="rId2"/>
    <sheet name="Instructivo" sheetId="9" r:id="rId3"/>
  </sheets>
  <externalReferences>
    <externalReference r:id="rId4"/>
    <externalReference r:id="rId5"/>
  </externalReferences>
  <definedNames>
    <definedName name="_xlnm._FilterDatabase" localSheetId="0" hidden="1">'01-Inventario de Activos'!$C$13:$C$25</definedName>
    <definedName name="_xlnm._FilterDatabase" localSheetId="1" hidden="1">'02-Clasific. Activos Inform. '!$B$1:$AA$1</definedName>
    <definedName name="ADQUISICIÓN_DESARROLLO_Y_MANTENIMIENTO_DE_SISTEMAS">#REF!</definedName>
    <definedName name="Antes_de_asumir_el_contratación">#REF!</definedName>
    <definedName name="Áreas_seguras">#REF!</definedName>
    <definedName name="ASPECTOS_DE_SEGURIDAD_DE_LA_INFORMACIÓN_EN_LA_GESTIÓN_DE_CONTINUIDAD_DE_NEGOCIO">#REF!</definedName>
    <definedName name="Clasificación_de_la_información">#REF!</definedName>
    <definedName name="Compromiso_de_la_información">#REF!</definedName>
    <definedName name="Compromiso_de_las_funciones">#REF!</definedName>
    <definedName name="Consideraciones_sobre_auditorias_de_los_sistemas_de_información">#REF!</definedName>
    <definedName name="Continuidad_de_seguridad_de_la_información">#REF!</definedName>
    <definedName name="CONTROL_DE_ACCESO">#REF!</definedName>
    <definedName name="Control_de_acceso_a_sistemas_y_aplicaciones">#REF!</definedName>
    <definedName name="Control_de_software_operacional">#REF!</definedName>
    <definedName name="Controles_Criptográficos">#REF!</definedName>
    <definedName name="Copias_de_respaldo">#REF!</definedName>
    <definedName name="CRIPTOGRAFIA">#REF!</definedName>
    <definedName name="CUMPLIMIENTO">#REF!</definedName>
    <definedName name="Cumplimiento_de_requisitos_legales_y_contractuales">#REF!</definedName>
    <definedName name="Daño_físico">#REF!</definedName>
    <definedName name="Datos_de_prueba">#REF!</definedName>
    <definedName name="DEPENDENCIA">'[1]01-Inventario de Activos'!$DC$9:$DC$50</definedName>
    <definedName name="Dispositivos_moviles_y_teletrabajo">#REF!</definedName>
    <definedName name="DOMINIO">#REF!</definedName>
    <definedName name="Durante_la_ejecución_del_empleo">#REF!</definedName>
    <definedName name="Equipos">#REF!</definedName>
    <definedName name="Eventos_naturales">#REF!</definedName>
    <definedName name="Fallas_técnicas">#REF!</definedName>
    <definedName name="Gestión_de_acceso_de_usuarios">#REF!</definedName>
    <definedName name="GESTIÓN_DE_ACTIVOS">#REF!</definedName>
    <definedName name="GESTIÓN_DE_INCIDENTES_DE_SEGURIDAD_DE_LA_INFORMACIÓN">#REF!</definedName>
    <definedName name="Gestión_de_la_prestación_de_servicio_de_proveedores">#REF!</definedName>
    <definedName name="Gestión_de_la_seguridad_en_las_redes">#REF!</definedName>
    <definedName name="Gestión_de_la_vulnerabilidad_técnica">#REF!</definedName>
    <definedName name="Gestión_de_los_incidentes_y_mejoras_en_la_seguridad_de_la_información">#REF!</definedName>
    <definedName name="GRAVE">#REF!</definedName>
    <definedName name="Hardware">#REF!</definedName>
    <definedName name="Hardware_">#REF!</definedName>
    <definedName name="Intrusos_empleados_con_entrenamiento_deficiente_descontento_malintencionado_negligente_deshonesto_o_despedido">#REF!</definedName>
    <definedName name="LEVE">#REF!</definedName>
    <definedName name="Lugar">#REF!</definedName>
    <definedName name="Lugar_">#REF!</definedName>
    <definedName name="Manejo_de_medios">#REF!</definedName>
    <definedName name="MODERADO">#REF!</definedName>
    <definedName name="nnnn">'[2]01-Mapa de riesgo'!#REF!</definedName>
    <definedName name="No_Aplica">#REF!</definedName>
    <definedName name="NO_DEFINIDO">#REF!</definedName>
    <definedName name="OEC">'01-Inventario de Activos'!$EQ$13:$EQ$50</definedName>
    <definedName name="Organización">#REF!</definedName>
    <definedName name="Organización_">#REF!</definedName>
    <definedName name="ORGANIZACIÓN_DE_LA_SEGURIDAD_DE_LA_INFORMACIÓN">#REF!</definedName>
    <definedName name="Organización_interna">#REF!</definedName>
    <definedName name="Orientación_de_la_dirección_para_la_gestión_de_la_seguridad_de_la_Información">#REF!</definedName>
    <definedName name="Pérdida_de_los_servicios_esenciales">#REF!</definedName>
    <definedName name="Personal">#REF!</definedName>
    <definedName name="Personal_">#REF!</definedName>
    <definedName name="Perturbación_debida_a_la_radiación">#REF!</definedName>
    <definedName name="Pirata_informatico_intruso_ilegal">#REF!</definedName>
    <definedName name="POLÍTICAS_DE_SEGURIDAD_DE_LA_INFORMACIÓN">#REF!</definedName>
    <definedName name="Procedimientos_operacionales_y_responsabilidades">#REF!</definedName>
    <definedName name="procesos1">'01-Inventario de Activos'!$ER$13:$ER$50</definedName>
    <definedName name="Protección_contra_códigos_maliciosos">#REF!</definedName>
    <definedName name="Red">#REF!</definedName>
    <definedName name="Red_">#REF!</definedName>
    <definedName name="Redundancias">#REF!</definedName>
    <definedName name="Registro_y_seguimiento">#REF!</definedName>
    <definedName name="RELACIONES_CON_LOS_PROVEEDORES">#REF!</definedName>
    <definedName name="Requisito_de_negocio_para_control_de_acceso">#REF!</definedName>
    <definedName name="Requisitos_de_seguridad_de_los_sistemas_de_información">#REF!</definedName>
    <definedName name="Responsabilidad_por_los_activos">#REF!</definedName>
    <definedName name="Responsabilidades_de_los_usuario">#REF!</definedName>
    <definedName name="Revisiones_de_seguridad_de_la_información">#REF!</definedName>
    <definedName name="Seguridad_de_la_información_en_las_relaciones_con_los_proveedores">#REF!</definedName>
    <definedName name="SEGURIDAD_DE_LAS_OPERACIONES">#REF!</definedName>
    <definedName name="SEGURIDAD_DE_LAS_TELECOMUNICACIONES">#REF!</definedName>
    <definedName name="SEGURIDAD_DE_LOS_RECURSOS_HUMANOS">#REF!</definedName>
    <definedName name="Seguridad_en_los_procesos_de_desarrollo_y_de_soporte">#REF!</definedName>
    <definedName name="SEGURIDAD_FÍSICA_Y_DEL_ENTORNO">#REF!</definedName>
    <definedName name="Software">#REF!</definedName>
    <definedName name="Software_">#REF!</definedName>
    <definedName name="TABLA">'01-Inventario de Activos'!$DC$8:$DD$36</definedName>
    <definedName name="TABLA1">'01-Inventario de Activos'!$EQ$13:$ER$50</definedName>
    <definedName name="TABLA2">'01-Inventario de Activos'!$EQ$9:$ER$50</definedName>
    <definedName name="Terminación_y_cambio_de_empleo">#REF!</definedName>
    <definedName name="Terrorismo">#REF!</definedName>
    <definedName name="TIPO_A">#REF!</definedName>
    <definedName name="TIPO_V">#REF!</definedName>
    <definedName name="Transferencia_de_información">#REF!</definedName>
  </definedNames>
  <calcPr calcId="152511" concurrentCalc="0"/>
</workbook>
</file>

<file path=xl/calcChain.xml><?xml version="1.0" encoding="utf-8"?>
<calcChain xmlns="http://schemas.openxmlformats.org/spreadsheetml/2006/main">
  <c r="F8" i="8" l="1"/>
  <c r="X12" i="1"/>
  <c r="X13" i="1"/>
  <c r="X14" i="1"/>
  <c r="X15" i="1"/>
  <c r="X16" i="1"/>
  <c r="X17" i="1"/>
  <c r="X18" i="1"/>
  <c r="X19" i="1"/>
  <c r="X20" i="1"/>
  <c r="X21" i="1"/>
  <c r="X22" i="1"/>
  <c r="X23" i="1"/>
  <c r="X24" i="1"/>
  <c r="X25" i="1"/>
  <c r="X26" i="1"/>
  <c r="X27" i="1"/>
  <c r="X28" i="1"/>
  <c r="X29" i="1"/>
  <c r="O12" i="1"/>
  <c r="O13" i="1"/>
  <c r="U13" i="1"/>
  <c r="Z13" i="1"/>
  <c r="AA13" i="1"/>
  <c r="O14" i="1"/>
  <c r="U14" i="1"/>
  <c r="Z14" i="1"/>
  <c r="AA14" i="1"/>
  <c r="O15" i="1"/>
  <c r="U15" i="1"/>
  <c r="Z15" i="1"/>
  <c r="AA15" i="1"/>
  <c r="O16" i="1"/>
  <c r="U16" i="1"/>
  <c r="Z16" i="1"/>
  <c r="AA16" i="1"/>
  <c r="O17" i="1"/>
  <c r="U17" i="1"/>
  <c r="Z17" i="1"/>
  <c r="AA17" i="1"/>
  <c r="O18" i="1"/>
  <c r="U18" i="1"/>
  <c r="Z18" i="1"/>
  <c r="AA18" i="1"/>
  <c r="O19" i="1"/>
  <c r="U19" i="1"/>
  <c r="Z19" i="1"/>
  <c r="AA19" i="1"/>
  <c r="O20" i="1"/>
  <c r="U20" i="1"/>
  <c r="Z20" i="1"/>
  <c r="AA20" i="1"/>
  <c r="O21" i="1"/>
  <c r="U21" i="1"/>
  <c r="Z21" i="1"/>
  <c r="AA21" i="1"/>
  <c r="O22" i="1"/>
  <c r="U22" i="1"/>
  <c r="Z22" i="1"/>
  <c r="AA22" i="1"/>
  <c r="O23" i="1"/>
  <c r="U23" i="1"/>
  <c r="Z23" i="1"/>
  <c r="AA23" i="1"/>
  <c r="O24" i="1"/>
  <c r="U24" i="1"/>
  <c r="Z24" i="1"/>
  <c r="AA24" i="1"/>
  <c r="O25" i="1"/>
  <c r="U25" i="1"/>
  <c r="Z25" i="1"/>
  <c r="AA25" i="1"/>
  <c r="U12" i="1"/>
  <c r="Z12" i="1"/>
  <c r="AA12" i="1"/>
  <c r="AA2" i="1"/>
  <c r="AA3" i="1"/>
  <c r="AA1" i="1"/>
  <c r="M7" i="1"/>
  <c r="D7" i="1"/>
  <c r="A12" i="1"/>
  <c r="A13" i="1"/>
  <c r="A14" i="1"/>
  <c r="A15" i="1"/>
  <c r="A16" i="1"/>
  <c r="A17" i="1"/>
  <c r="A18" i="1"/>
  <c r="A19" i="1"/>
  <c r="A20" i="1"/>
  <c r="A21" i="1"/>
  <c r="A23" i="1"/>
  <c r="A24" i="1"/>
  <c r="A22" i="1"/>
  <c r="A25" i="1"/>
  <c r="A14" i="8"/>
  <c r="A15" i="8"/>
  <c r="A16" i="8"/>
  <c r="A17" i="8"/>
  <c r="A18" i="8"/>
  <c r="A19" i="8"/>
  <c r="A20" i="8"/>
  <c r="A21" i="8"/>
  <c r="A22" i="8"/>
  <c r="A23" i="8"/>
  <c r="A24" i="8"/>
  <c r="A25" i="8"/>
  <c r="A26" i="8"/>
  <c r="A27" i="8"/>
  <c r="A28" i="8"/>
  <c r="A29" i="8"/>
  <c r="A30" i="8"/>
  <c r="A31" i="8"/>
  <c r="A32" i="8"/>
  <c r="A33" i="8"/>
  <c r="A34" i="8"/>
  <c r="A35" i="8"/>
  <c r="A36" i="8"/>
  <c r="A37" i="8"/>
  <c r="A38" i="8"/>
  <c r="A39" i="8"/>
  <c r="O26" i="1"/>
  <c r="O27" i="1"/>
  <c r="O28" i="1"/>
  <c r="O29" i="1"/>
  <c r="O30" i="1"/>
  <c r="O31" i="1"/>
  <c r="O32" i="1"/>
  <c r="O33" i="1"/>
  <c r="O34" i="1"/>
  <c r="O35" i="1"/>
  <c r="O36" i="1"/>
  <c r="O37" i="1"/>
  <c r="O38" i="1"/>
  <c r="O39" i="1"/>
  <c r="O40" i="1"/>
  <c r="O41" i="1"/>
  <c r="O42" i="1"/>
  <c r="O43" i="1"/>
  <c r="O44" i="1"/>
  <c r="O45" i="1"/>
  <c r="O46" i="1"/>
  <c r="O47" i="1"/>
  <c r="O48" i="1"/>
  <c r="O49" i="1"/>
  <c r="O50" i="1"/>
  <c r="O51" i="1"/>
  <c r="O52" i="1"/>
  <c r="O53" i="1"/>
  <c r="O54" i="1"/>
  <c r="O55" i="1"/>
  <c r="O56" i="1"/>
  <c r="O57" i="1"/>
  <c r="O58" i="1"/>
  <c r="A13" i="8"/>
  <c r="A62" i="8"/>
  <c r="A61" i="8"/>
  <c r="A60" i="8"/>
  <c r="A59" i="8"/>
  <c r="A58" i="8"/>
  <c r="A57" i="8"/>
  <c r="A56" i="8"/>
  <c r="A55" i="8"/>
  <c r="A54" i="8"/>
  <c r="A53" i="8"/>
  <c r="A52" i="8"/>
  <c r="A51" i="8"/>
  <c r="A50" i="8"/>
  <c r="A49" i="8"/>
  <c r="A48" i="8"/>
  <c r="A47" i="8"/>
  <c r="A46" i="8"/>
  <c r="A45" i="8"/>
  <c r="A44" i="8"/>
  <c r="A43" i="8"/>
  <c r="A42" i="8"/>
  <c r="A41" i="8"/>
  <c r="A40" i="8"/>
  <c r="X30" i="1"/>
  <c r="X31" i="1"/>
  <c r="X32" i="1"/>
  <c r="X33" i="1"/>
  <c r="X34" i="1"/>
  <c r="X35" i="1"/>
  <c r="X36" i="1"/>
  <c r="X37" i="1"/>
  <c r="X38" i="1"/>
  <c r="X39" i="1"/>
  <c r="X40" i="1"/>
  <c r="X41" i="1"/>
  <c r="X42" i="1"/>
  <c r="X43" i="1"/>
  <c r="X44" i="1"/>
  <c r="X45" i="1"/>
  <c r="X46" i="1"/>
  <c r="X47" i="1"/>
  <c r="X48" i="1"/>
  <c r="X49" i="1"/>
  <c r="X50" i="1"/>
  <c r="X51" i="1"/>
  <c r="X52" i="1"/>
  <c r="X53" i="1"/>
  <c r="X54" i="1"/>
  <c r="X55" i="1"/>
  <c r="U26" i="1"/>
  <c r="U27" i="1"/>
  <c r="U28" i="1"/>
  <c r="U29" i="1"/>
  <c r="U30" i="1"/>
  <c r="U31" i="1"/>
  <c r="U32" i="1"/>
  <c r="U33" i="1"/>
  <c r="U34" i="1"/>
  <c r="U35" i="1"/>
  <c r="U36" i="1"/>
  <c r="U37" i="1"/>
  <c r="U38" i="1"/>
  <c r="U39" i="1"/>
  <c r="U40" i="1"/>
  <c r="U41" i="1"/>
  <c r="U42" i="1"/>
  <c r="U43" i="1"/>
  <c r="U44" i="1"/>
  <c r="U45" i="1"/>
  <c r="U46" i="1"/>
  <c r="U47" i="1"/>
  <c r="U48" i="1"/>
  <c r="U49" i="1"/>
  <c r="U50" i="1"/>
  <c r="U51" i="1"/>
  <c r="U52" i="1"/>
  <c r="U53" i="1"/>
  <c r="U54" i="1"/>
  <c r="U55" i="1"/>
  <c r="U56" i="1"/>
  <c r="X56" i="1"/>
  <c r="O59" i="1"/>
  <c r="O60" i="1"/>
  <c r="O61" i="1"/>
  <c r="X57" i="1"/>
  <c r="X58" i="1"/>
  <c r="X59" i="1"/>
  <c r="U57" i="1"/>
  <c r="U58" i="1"/>
  <c r="U59" i="1"/>
  <c r="U60" i="1"/>
  <c r="U61" i="1"/>
  <c r="X60" i="1"/>
  <c r="X61" i="1"/>
  <c r="K15" i="1"/>
  <c r="Z59" i="1"/>
  <c r="AA59" i="1"/>
  <c r="K13" i="1"/>
  <c r="K17" i="1"/>
  <c r="K19" i="1"/>
  <c r="K21" i="1"/>
  <c r="K23" i="1"/>
  <c r="K25" i="1"/>
  <c r="K27" i="1"/>
  <c r="K29" i="1"/>
  <c r="K31" i="1"/>
  <c r="K33" i="1"/>
  <c r="K35" i="1"/>
  <c r="K37" i="1"/>
  <c r="K39" i="1"/>
  <c r="K41" i="1"/>
  <c r="K43" i="1"/>
  <c r="K45" i="1"/>
  <c r="K47" i="1"/>
  <c r="K49" i="1"/>
  <c r="K51" i="1"/>
  <c r="K53" i="1"/>
  <c r="K55" i="1"/>
  <c r="K57" i="1"/>
  <c r="K59" i="1"/>
  <c r="K61" i="1"/>
  <c r="J13" i="1"/>
  <c r="J15" i="1"/>
  <c r="J17" i="1"/>
  <c r="J19" i="1"/>
  <c r="J21" i="1"/>
  <c r="K14" i="1"/>
  <c r="K16" i="1"/>
  <c r="K18" i="1"/>
  <c r="K20" i="1"/>
  <c r="K22" i="1"/>
  <c r="K24" i="1"/>
  <c r="K26" i="1"/>
  <c r="K28" i="1"/>
  <c r="K30" i="1"/>
  <c r="K32" i="1"/>
  <c r="K34" i="1"/>
  <c r="K36" i="1"/>
  <c r="K38" i="1"/>
  <c r="K40" i="1"/>
  <c r="K42" i="1"/>
  <c r="K44" i="1"/>
  <c r="K46" i="1"/>
  <c r="K48" i="1"/>
  <c r="K50" i="1"/>
  <c r="K52" i="1"/>
  <c r="K54" i="1"/>
  <c r="K56" i="1"/>
  <c r="K58" i="1"/>
  <c r="K60" i="1"/>
  <c r="K12" i="1"/>
  <c r="J14" i="1"/>
  <c r="J16" i="1"/>
  <c r="J18" i="1"/>
  <c r="J20" i="1"/>
  <c r="J22" i="1"/>
  <c r="J24" i="1"/>
  <c r="J26" i="1"/>
  <c r="J28" i="1"/>
  <c r="J30" i="1"/>
  <c r="J32" i="1"/>
  <c r="J34" i="1"/>
  <c r="J36" i="1"/>
  <c r="J38" i="1"/>
  <c r="J40" i="1"/>
  <c r="J42" i="1"/>
  <c r="J44" i="1"/>
  <c r="J46" i="1"/>
  <c r="J48" i="1"/>
  <c r="J50" i="1"/>
  <c r="J52" i="1"/>
  <c r="J54" i="1"/>
  <c r="J56" i="1"/>
  <c r="J58" i="1"/>
  <c r="J60" i="1"/>
  <c r="J12" i="1"/>
  <c r="I14" i="1"/>
  <c r="I16" i="1"/>
  <c r="I18" i="1"/>
  <c r="I20" i="1"/>
  <c r="I22" i="1"/>
  <c r="I24" i="1"/>
  <c r="I26" i="1"/>
  <c r="I28" i="1"/>
  <c r="I30" i="1"/>
  <c r="I32" i="1"/>
  <c r="I34" i="1"/>
  <c r="I36" i="1"/>
  <c r="I38" i="1"/>
  <c r="I40" i="1"/>
  <c r="I42" i="1"/>
  <c r="I44" i="1"/>
  <c r="I46" i="1"/>
  <c r="I48" i="1"/>
  <c r="I50" i="1"/>
  <c r="I52" i="1"/>
  <c r="I54" i="1"/>
  <c r="I56" i="1"/>
  <c r="I58" i="1"/>
  <c r="I60" i="1"/>
  <c r="I12" i="1"/>
  <c r="H14" i="1"/>
  <c r="H16" i="1"/>
  <c r="H18" i="1"/>
  <c r="H20" i="1"/>
  <c r="H22" i="1"/>
  <c r="H24" i="1"/>
  <c r="H26" i="1"/>
  <c r="H28" i="1"/>
  <c r="H30" i="1"/>
  <c r="H32" i="1"/>
  <c r="J23" i="1"/>
  <c r="J27" i="1"/>
  <c r="J31" i="1"/>
  <c r="J35" i="1"/>
  <c r="J39" i="1"/>
  <c r="J43" i="1"/>
  <c r="J47" i="1"/>
  <c r="J51" i="1"/>
  <c r="J55" i="1"/>
  <c r="J59" i="1"/>
  <c r="I13" i="1"/>
  <c r="I17" i="1"/>
  <c r="I21" i="1"/>
  <c r="I25" i="1"/>
  <c r="I29" i="1"/>
  <c r="I33" i="1"/>
  <c r="I37" i="1"/>
  <c r="I41" i="1"/>
  <c r="I45" i="1"/>
  <c r="I49" i="1"/>
  <c r="I53" i="1"/>
  <c r="I57" i="1"/>
  <c r="I61" i="1"/>
  <c r="H15" i="1"/>
  <c r="H19" i="1"/>
  <c r="H23" i="1"/>
  <c r="H27" i="1"/>
  <c r="H31" i="1"/>
  <c r="H34" i="1"/>
  <c r="H36" i="1"/>
  <c r="H38" i="1"/>
  <c r="H40" i="1"/>
  <c r="H42" i="1"/>
  <c r="H44" i="1"/>
  <c r="H46" i="1"/>
  <c r="H48" i="1"/>
  <c r="H50" i="1"/>
  <c r="H52" i="1"/>
  <c r="H54" i="1"/>
  <c r="H56" i="1"/>
  <c r="H58" i="1"/>
  <c r="H60" i="1"/>
  <c r="H12" i="1"/>
  <c r="G14" i="1"/>
  <c r="G16" i="1"/>
  <c r="G18" i="1"/>
  <c r="G20" i="1"/>
  <c r="G22" i="1"/>
  <c r="G24" i="1"/>
  <c r="G28" i="1"/>
  <c r="G30" i="1"/>
  <c r="G34" i="1"/>
  <c r="G38" i="1"/>
  <c r="G42" i="1"/>
  <c r="G48" i="1"/>
  <c r="G52" i="1"/>
  <c r="G56" i="1"/>
  <c r="G60" i="1"/>
  <c r="D14" i="1"/>
  <c r="D18" i="1"/>
  <c r="D22" i="1"/>
  <c r="D26" i="1"/>
  <c r="D30" i="1"/>
  <c r="D36" i="1"/>
  <c r="D40" i="1"/>
  <c r="D44" i="1"/>
  <c r="D48" i="1"/>
  <c r="D52" i="1"/>
  <c r="D56" i="1"/>
  <c r="D60" i="1"/>
  <c r="C14" i="1"/>
  <c r="C18" i="1"/>
  <c r="C22" i="1"/>
  <c r="C26" i="1"/>
  <c r="C30" i="1"/>
  <c r="C34" i="1"/>
  <c r="J25" i="1"/>
  <c r="J29" i="1"/>
  <c r="J33" i="1"/>
  <c r="J37" i="1"/>
  <c r="J41" i="1"/>
  <c r="J45" i="1"/>
  <c r="J49" i="1"/>
  <c r="J53" i="1"/>
  <c r="J57" i="1"/>
  <c r="J61" i="1"/>
  <c r="I15" i="1"/>
  <c r="I19" i="1"/>
  <c r="I23" i="1"/>
  <c r="I27" i="1"/>
  <c r="I31" i="1"/>
  <c r="I35" i="1"/>
  <c r="I39" i="1"/>
  <c r="I43" i="1"/>
  <c r="I47" i="1"/>
  <c r="I51" i="1"/>
  <c r="I55" i="1"/>
  <c r="I59" i="1"/>
  <c r="H13" i="1"/>
  <c r="H17" i="1"/>
  <c r="H21" i="1"/>
  <c r="H25" i="1"/>
  <c r="H29" i="1"/>
  <c r="H33" i="1"/>
  <c r="H35" i="1"/>
  <c r="H37" i="1"/>
  <c r="H39" i="1"/>
  <c r="H41" i="1"/>
  <c r="H43" i="1"/>
  <c r="H45" i="1"/>
  <c r="H47" i="1"/>
  <c r="H49" i="1"/>
  <c r="H51" i="1"/>
  <c r="H53" i="1"/>
  <c r="H55" i="1"/>
  <c r="H57" i="1"/>
  <c r="H59" i="1"/>
  <c r="H61" i="1"/>
  <c r="G13" i="1"/>
  <c r="G15" i="1"/>
  <c r="G17" i="1"/>
  <c r="G19" i="1"/>
  <c r="G21" i="1"/>
  <c r="G23" i="1"/>
  <c r="G25" i="1"/>
  <c r="G27" i="1"/>
  <c r="G29" i="1"/>
  <c r="G31" i="1"/>
  <c r="G33" i="1"/>
  <c r="G35" i="1"/>
  <c r="G37" i="1"/>
  <c r="G39" i="1"/>
  <c r="G41" i="1"/>
  <c r="G43" i="1"/>
  <c r="G45" i="1"/>
  <c r="G47" i="1"/>
  <c r="G49" i="1"/>
  <c r="G51" i="1"/>
  <c r="G53" i="1"/>
  <c r="G55" i="1"/>
  <c r="G57" i="1"/>
  <c r="G59" i="1"/>
  <c r="G61" i="1"/>
  <c r="D13" i="1"/>
  <c r="D15" i="1"/>
  <c r="D17" i="1"/>
  <c r="D19" i="1"/>
  <c r="D21" i="1"/>
  <c r="D23" i="1"/>
  <c r="D25" i="1"/>
  <c r="D27" i="1"/>
  <c r="D29" i="1"/>
  <c r="D31" i="1"/>
  <c r="D33" i="1"/>
  <c r="D35" i="1"/>
  <c r="D37" i="1"/>
  <c r="D39" i="1"/>
  <c r="D41" i="1"/>
  <c r="D43" i="1"/>
  <c r="D45" i="1"/>
  <c r="D47" i="1"/>
  <c r="D49" i="1"/>
  <c r="D51" i="1"/>
  <c r="D53" i="1"/>
  <c r="D55" i="1"/>
  <c r="D57" i="1"/>
  <c r="D59" i="1"/>
  <c r="D61" i="1"/>
  <c r="C13" i="1"/>
  <c r="C15" i="1"/>
  <c r="C17" i="1"/>
  <c r="C19" i="1"/>
  <c r="C21" i="1"/>
  <c r="C23" i="1"/>
  <c r="C25" i="1"/>
  <c r="C27" i="1"/>
  <c r="C29" i="1"/>
  <c r="C31" i="1"/>
  <c r="C33" i="1"/>
  <c r="C35" i="1"/>
  <c r="C37" i="1"/>
  <c r="C39" i="1"/>
  <c r="C41" i="1"/>
  <c r="C43" i="1"/>
  <c r="C45" i="1"/>
  <c r="C47" i="1"/>
  <c r="C49" i="1"/>
  <c r="C51" i="1"/>
  <c r="C53" i="1"/>
  <c r="C55" i="1"/>
  <c r="C57" i="1"/>
  <c r="C59" i="1"/>
  <c r="C61" i="1"/>
  <c r="B13" i="1"/>
  <c r="B15" i="1"/>
  <c r="B17" i="1"/>
  <c r="B19" i="1"/>
  <c r="B21" i="1"/>
  <c r="B23" i="1"/>
  <c r="B25" i="1"/>
  <c r="B27" i="1"/>
  <c r="B29" i="1"/>
  <c r="B31" i="1"/>
  <c r="B33" i="1"/>
  <c r="B35" i="1"/>
  <c r="B37" i="1"/>
  <c r="B39" i="1"/>
  <c r="B41" i="1"/>
  <c r="B43" i="1"/>
  <c r="B45" i="1"/>
  <c r="B47" i="1"/>
  <c r="B49" i="1"/>
  <c r="B51" i="1"/>
  <c r="B53" i="1"/>
  <c r="B55" i="1"/>
  <c r="B57" i="1"/>
  <c r="B59" i="1"/>
  <c r="B61" i="1"/>
  <c r="G26" i="1"/>
  <c r="G32" i="1"/>
  <c r="G36" i="1"/>
  <c r="G40" i="1"/>
  <c r="G44" i="1"/>
  <c r="G46" i="1"/>
  <c r="G50" i="1"/>
  <c r="G54" i="1"/>
  <c r="G58" i="1"/>
  <c r="G12" i="1"/>
  <c r="D16" i="1"/>
  <c r="D20" i="1"/>
  <c r="D24" i="1"/>
  <c r="D28" i="1"/>
  <c r="D32" i="1"/>
  <c r="D34" i="1"/>
  <c r="D38" i="1"/>
  <c r="D42" i="1"/>
  <c r="D46" i="1"/>
  <c r="D50" i="1"/>
  <c r="D54" i="1"/>
  <c r="D58" i="1"/>
  <c r="D12" i="1"/>
  <c r="C16" i="1"/>
  <c r="C20" i="1"/>
  <c r="C24" i="1"/>
  <c r="C28" i="1"/>
  <c r="C32" i="1"/>
  <c r="C36" i="1"/>
  <c r="C40" i="1"/>
  <c r="C44" i="1"/>
  <c r="C48" i="1"/>
  <c r="C52" i="1"/>
  <c r="C56" i="1"/>
  <c r="C60" i="1"/>
  <c r="B14" i="1"/>
  <c r="B18" i="1"/>
  <c r="B22" i="1"/>
  <c r="B34" i="1"/>
  <c r="B42" i="1"/>
  <c r="B50" i="1"/>
  <c r="B58" i="1"/>
  <c r="C38" i="1"/>
  <c r="C42" i="1"/>
  <c r="C46" i="1"/>
  <c r="C50" i="1"/>
  <c r="C54" i="1"/>
  <c r="C58" i="1"/>
  <c r="C12" i="1"/>
  <c r="B16" i="1"/>
  <c r="B20" i="1"/>
  <c r="B24" i="1"/>
  <c r="B28" i="1"/>
  <c r="B32" i="1"/>
  <c r="B36" i="1"/>
  <c r="B40" i="1"/>
  <c r="B44" i="1"/>
  <c r="B48" i="1"/>
  <c r="B52" i="1"/>
  <c r="B56" i="1"/>
  <c r="B60" i="1"/>
  <c r="B26" i="1"/>
  <c r="B30" i="1"/>
  <c r="B38" i="1"/>
  <c r="B46" i="1"/>
  <c r="B54" i="1"/>
  <c r="B12" i="1"/>
  <c r="Z57" i="1"/>
  <c r="AA57" i="1"/>
  <c r="Z29" i="1"/>
  <c r="AA29" i="1"/>
  <c r="Z27" i="1"/>
  <c r="AA27" i="1"/>
  <c r="Z39" i="1"/>
  <c r="AA39" i="1"/>
  <c r="Z37" i="1"/>
  <c r="AA37" i="1"/>
  <c r="Z53" i="1"/>
  <c r="AA53" i="1"/>
  <c r="Z51" i="1"/>
  <c r="AA51" i="1"/>
  <c r="Z43" i="1"/>
  <c r="AA43" i="1"/>
  <c r="Z35" i="1"/>
  <c r="AA35" i="1"/>
  <c r="Z58" i="1"/>
  <c r="AA58" i="1"/>
  <c r="Z61" i="1"/>
  <c r="AA61" i="1"/>
  <c r="Z40" i="1"/>
  <c r="AA40" i="1"/>
  <c r="Z32" i="1"/>
  <c r="AA32" i="1"/>
  <c r="Z60" i="1"/>
  <c r="AA60" i="1"/>
  <c r="Z47" i="1"/>
  <c r="AA47" i="1"/>
  <c r="Z52" i="1"/>
  <c r="AA52" i="1"/>
  <c r="Z55" i="1"/>
  <c r="AA55" i="1"/>
  <c r="Z26" i="1"/>
  <c r="AA26" i="1"/>
  <c r="Z31" i="1"/>
  <c r="AA31" i="1"/>
  <c r="Z49" i="1"/>
  <c r="AA49" i="1"/>
  <c r="Z45" i="1"/>
  <c r="AA45" i="1"/>
  <c r="Z41" i="1"/>
  <c r="AA41" i="1"/>
  <c r="Z33" i="1"/>
  <c r="AA33" i="1"/>
  <c r="Z56" i="1"/>
  <c r="AA56" i="1"/>
  <c r="Z48" i="1"/>
  <c r="AA48" i="1"/>
  <c r="Z36" i="1"/>
  <c r="AA36" i="1"/>
  <c r="A65" i="8"/>
  <c r="Z54" i="1"/>
  <c r="AA54" i="1"/>
  <c r="Z50" i="1"/>
  <c r="AA50" i="1"/>
  <c r="Z46" i="1"/>
  <c r="AA46" i="1"/>
  <c r="Z42" i="1"/>
  <c r="AA42" i="1"/>
  <c r="Z38" i="1"/>
  <c r="AA38" i="1"/>
  <c r="Z34" i="1"/>
  <c r="AA34" i="1"/>
  <c r="Z30" i="1"/>
  <c r="AA30" i="1"/>
  <c r="Z44" i="1"/>
  <c r="AA44" i="1"/>
  <c r="Z28" i="1"/>
  <c r="AA28" i="1"/>
  <c r="A36" i="1"/>
  <c r="A33" i="1"/>
  <c r="A49" i="1"/>
  <c r="A58" i="1"/>
  <c r="A29" i="1"/>
  <c r="A31" i="1"/>
  <c r="A59" i="1"/>
  <c r="A55" i="1"/>
  <c r="A44" i="1"/>
  <c r="A35" i="1"/>
  <c r="A45" i="1"/>
  <c r="A38" i="1"/>
  <c r="A57" i="1"/>
  <c r="A37" i="1"/>
  <c r="A47" i="1"/>
  <c r="A52" i="1"/>
  <c r="A39" i="1"/>
  <c r="A61" i="1"/>
  <c r="A54" i="1"/>
  <c r="A28" i="1"/>
  <c r="A40" i="1"/>
  <c r="A32" i="1"/>
  <c r="A53" i="1"/>
  <c r="A27" i="1"/>
  <c r="A60" i="1"/>
  <c r="A41" i="1"/>
  <c r="A26" i="1"/>
  <c r="A50" i="1"/>
  <c r="A56" i="1"/>
  <c r="A42" i="1"/>
  <c r="A46" i="1"/>
  <c r="A48" i="1"/>
  <c r="A34" i="1"/>
  <c r="A51" i="1"/>
  <c r="A43" i="1"/>
  <c r="A30" i="1"/>
  <c r="A64" i="1"/>
</calcChain>
</file>

<file path=xl/sharedStrings.xml><?xml version="1.0" encoding="utf-8"?>
<sst xmlns="http://schemas.openxmlformats.org/spreadsheetml/2006/main" count="724" uniqueCount="339">
  <si>
    <t>CONFIDENCIALIDAD</t>
  </si>
  <si>
    <t>INTEGRIDAD</t>
  </si>
  <si>
    <t>DISPONIBILIDAD</t>
  </si>
  <si>
    <t>SISTEMA DE GESTIÓN DE SEGURIDAD DE LA INFORMACIÓN</t>
  </si>
  <si>
    <t>PROPIEDADES DE SEGURIDAD DEL ACTIVO DE INFORMACIÓN</t>
  </si>
  <si>
    <t>DESCRIPCIÓN</t>
  </si>
  <si>
    <t>NIVEL</t>
  </si>
  <si>
    <t>CRITICIDAD DEL ACTIVO</t>
  </si>
  <si>
    <t>UBICACIÓN DEL ACTIVO DE INFORMACIÓN</t>
  </si>
  <si>
    <t>ID</t>
  </si>
  <si>
    <t>NOMBRE</t>
  </si>
  <si>
    <t>PROPIETARIO</t>
  </si>
  <si>
    <t>GENERALIDADES DEL ACTIVO DE INFORMACIÓN</t>
  </si>
  <si>
    <t>FECHA ULTIMA ACTUALIZACIÓN</t>
  </si>
  <si>
    <t>Valor</t>
  </si>
  <si>
    <t>VALOR</t>
  </si>
  <si>
    <t>PERSONAL AUTORIZADO</t>
  </si>
  <si>
    <t xml:space="preserve"> CUSTODIO</t>
  </si>
  <si>
    <t>RESPONSABILIDAD FRENTE AL ACTIVO DE INFORMACIÓN</t>
  </si>
  <si>
    <t>JUSTIFICACIÓN</t>
  </si>
  <si>
    <t>FÍSICA</t>
  </si>
  <si>
    <t>DIGITAL</t>
  </si>
  <si>
    <t>CONOCIMIENTO</t>
  </si>
  <si>
    <t>CLASIFICACIÓN DE LOS ACTIVOS DE INFORMACIÓN</t>
  </si>
  <si>
    <t>IDIOMA</t>
  </si>
  <si>
    <t>SITIO DE PUBLICACIÓN O CONSULTA</t>
  </si>
  <si>
    <t>TIEMPO DE CLASIFICACIÓN</t>
  </si>
  <si>
    <t>FECHA DE GENERACIÓN</t>
  </si>
  <si>
    <t>FÍSICO</t>
  </si>
  <si>
    <t>MEDIO DE CONSERVACIÓN</t>
  </si>
  <si>
    <t xml:space="preserve">FORMATO </t>
  </si>
  <si>
    <t>EXCEPCIÓN TOTAL O PARCIAL</t>
  </si>
  <si>
    <t>FECHA DE CALIFICACIÓN</t>
  </si>
  <si>
    <t xml:space="preserve">TIPO ACTIVO </t>
  </si>
  <si>
    <t xml:space="preserve">Código </t>
  </si>
  <si>
    <t xml:space="preserve">Versión </t>
  </si>
  <si>
    <t xml:space="preserve">Fecha </t>
  </si>
  <si>
    <t xml:space="preserve">Página </t>
  </si>
  <si>
    <t xml:space="preserve">GENERALIDADES DEL ACTIVO </t>
  </si>
  <si>
    <t>RESPONSABILIDAD FRENTE AL ACTIVO</t>
  </si>
  <si>
    <t xml:space="preserve">UBICACIÓN DEL ACTIVO </t>
  </si>
  <si>
    <t>INVENTARIO DE ACTIVOS</t>
  </si>
  <si>
    <t>1313-F09</t>
  </si>
  <si>
    <t>DEPENDENCIA /ÁREA/OEC</t>
  </si>
  <si>
    <t>Facultad de Ciencias Empresariales</t>
  </si>
  <si>
    <t>PROCESOS</t>
  </si>
  <si>
    <t>Docencia
Investigacion e innovación
Extensión y proyección social
Administracion institucional</t>
  </si>
  <si>
    <t xml:space="preserve"> JEFE DEPENDENCIA /ÁREA/OEC</t>
  </si>
  <si>
    <t>DEPENDENCIA/ ÁREA/ OEC</t>
  </si>
  <si>
    <t>Dependencia /Área/OEC</t>
  </si>
  <si>
    <t>Procesos</t>
  </si>
  <si>
    <t>Facultad de Bellas Artes y Humanidades</t>
  </si>
  <si>
    <t>Facultad de Ciencias Agrarias y Agroindustria</t>
  </si>
  <si>
    <t>Facultad de Ciencias Ambientales</t>
  </si>
  <si>
    <t>Facultad de Ciencias Básicas</t>
  </si>
  <si>
    <t>Facultad de Ciencias de la Educación</t>
  </si>
  <si>
    <t>Facultad de Ciencias de la Salud</t>
  </si>
  <si>
    <t>Facultad de Ingenierías</t>
  </si>
  <si>
    <t>Facultad de Ingeniería Mecánica</t>
  </si>
  <si>
    <t>Facultad de Tecnologías</t>
  </si>
  <si>
    <t>Gestión de documentos</t>
  </si>
  <si>
    <t>Administracion institucional</t>
  </si>
  <si>
    <t>Gestión Financiera</t>
  </si>
  <si>
    <t>Gestión de Servicios Institucionales</t>
  </si>
  <si>
    <t>Administración institucional
Control y seguimiento institucional</t>
  </si>
  <si>
    <t>Gestión del Talento Humano</t>
  </si>
  <si>
    <t>Administración institucional
Bienestar institucional</t>
  </si>
  <si>
    <t>Gestión de Tecnologías Informáticas y Sistemas de Información</t>
  </si>
  <si>
    <t>Administración institucional</t>
  </si>
  <si>
    <t>Jurídica</t>
  </si>
  <si>
    <t>Planeación</t>
  </si>
  <si>
    <t>Direccionamiento institucional
Administracion institucional
Aseguramiento de la calidad institucional</t>
  </si>
  <si>
    <t xml:space="preserve">Rectoría </t>
  </si>
  <si>
    <t>Direccionamiento institucional</t>
  </si>
  <si>
    <t>Rectoría - Comunicaciones</t>
  </si>
  <si>
    <t>Recursos Informáticos y Educativos</t>
  </si>
  <si>
    <t>Relaciones Internacionales</t>
  </si>
  <si>
    <t>Internacionalización</t>
  </si>
  <si>
    <t>Secretaría General</t>
  </si>
  <si>
    <t>Sistema Integral de Gestión</t>
  </si>
  <si>
    <t>Aseguramiento de calidad institucional</t>
  </si>
  <si>
    <t>Vicerrectoría Académica</t>
  </si>
  <si>
    <t>Direccionamiento institucional
Docencia
Bienestar institucional
Aseguramiento de la calidad institucional</t>
  </si>
  <si>
    <t>Vicerrectoría Académica - Univirtual</t>
  </si>
  <si>
    <t>Extensión y Proyección Social</t>
  </si>
  <si>
    <t>Vicerrectoría Académica -Egresados</t>
  </si>
  <si>
    <t>Egresados</t>
  </si>
  <si>
    <t>Vicerrectoria Administrativa y Financiera</t>
  </si>
  <si>
    <t>Direccionamiento institucional
Extensión y Proyección Social
Administración institucional
Bienestar institucional
Control y seguimiento institucional</t>
  </si>
  <si>
    <t>Vicerrectoría Administrativa y Financiera - Jardín Botánico</t>
  </si>
  <si>
    <t>Vicerrectoría de Investigaciones, Innovación y Extensión</t>
  </si>
  <si>
    <t>Docencia
Investigacion e Innovación
Extensión y proyección social
Aseguramiento de la calidad institucional</t>
  </si>
  <si>
    <t>Vicerrectoría de Responsabilidad Social y Bienestar Universitario</t>
  </si>
  <si>
    <t>Docencia
Bienestar institucional</t>
  </si>
  <si>
    <t>Laboratorio de Genética Médica</t>
  </si>
  <si>
    <t>Extensión y proyección social</t>
  </si>
  <si>
    <t>Laboratorio de Aguas y Alimentos</t>
  </si>
  <si>
    <t>Laboratorio de Química Ambiental</t>
  </si>
  <si>
    <t>Laboratorio de Ensayos a Equipos Acondicionadores de Aire</t>
  </si>
  <si>
    <t>Laboratorio de Ensayos no Destructivos</t>
  </si>
  <si>
    <t>Laboratorio de Metrología Dimensional</t>
  </si>
  <si>
    <t>Laboratorio de Metrología de Variables Eléctricas</t>
  </si>
  <si>
    <t>Grupo de Investigación en Agua y Saneamiento</t>
  </si>
  <si>
    <t>JEFE DEPENDENCIA /ÁREA/OEC</t>
  </si>
  <si>
    <t>INSTRUCTIVO</t>
  </si>
  <si>
    <t>3 de 3</t>
  </si>
  <si>
    <t>CAMPO</t>
  </si>
  <si>
    <t>DEFINICIÓN</t>
  </si>
  <si>
    <t>Fecha última actualización</t>
  </si>
  <si>
    <t>Fecha en la cual se diligenció el formato</t>
  </si>
  <si>
    <t xml:space="preserve">ID </t>
  </si>
  <si>
    <t>Número consecutivo que permitirá identificar el activo de información</t>
  </si>
  <si>
    <t>Nombre del Activo de Información</t>
  </si>
  <si>
    <t>Descripción</t>
  </si>
  <si>
    <t xml:space="preserve">Tipo Activo </t>
  </si>
  <si>
    <t>Define el tipo al cual pertenece el activo. Para este campo se utilizan la siguiente clasificación: Información, Software, Conocimiento, Servicio, Hardware, Otros.</t>
  </si>
  <si>
    <t>Información</t>
  </si>
  <si>
    <t xml:space="preserve">Corresponden a este tipo, datos e información almacenada o procesada física o electrónicamente tales como: bases y archivos de datos, contratos y acuerdos, documentación del sistema, información sobre investigaciones, manuales de usuario, material de formación o capacitación, procedimientos operativos o de soporte, planes para la continuidad del negocio, acuerdos de recuperación, registros de auditoría e información archivada, entre otros. </t>
  </si>
  <si>
    <t>Software</t>
  </si>
  <si>
    <t>Software de aplicación, interfases, software del sistema, herramientas de desarrollo y otras utilidades relacionadas.</t>
  </si>
  <si>
    <t>Conocimiento</t>
  </si>
  <si>
    <t>Servicio</t>
  </si>
  <si>
    <t xml:space="preserve">Servicios de computación y comunicaciones, tales como Internet, correo electrónico, páginas de consulta, directorios compartidos e Intranet, entre otros. </t>
  </si>
  <si>
    <t>Hardware</t>
  </si>
  <si>
    <t xml:space="preserve">Son activos físicos como por ejemplo: equipos de cómputo y de comunicaciones, medios removibles, entre otros que por su criticidad son considerados activos de información, no sólo activos fijos. </t>
  </si>
  <si>
    <t>Otros</t>
  </si>
  <si>
    <t>Activos de información que no corresponden a ninguno de los tipos descritos anteriormente.</t>
  </si>
  <si>
    <t>Idioma</t>
  </si>
  <si>
    <t>Establece el idioma, lengua o dialecto en se encuentra la información</t>
  </si>
  <si>
    <t>Fecha de generación</t>
  </si>
  <si>
    <t>Identifica el momento de la creación del activo de información.
* Fecha de identificación del activo de información en la Tabla de Retención.
* Fecha desde que se inicio a generar el activo de información</t>
  </si>
  <si>
    <t>Se indica los cargos que tiene responsabilidad aprobada de la Dirección para el control de la producción, el desarrollo, el mantenimiento, el uso y la seguridad del activo de información (propietario); y los custodios relacionados en el desarrollo del proceso (administrador técnico y administrador funcional).</t>
  </si>
  <si>
    <t>Propietario</t>
  </si>
  <si>
    <t>Corresponde a un área designada que tiene la responsabilidad de crear y definir:
 - Quiénes tienen acceso y qué pueden hacer con la información (modificar, leer, etcétera).
 - Cuáles son los requisitos para que la información se salvaguarde ante  accesos no autorizados, modificación, pérdida de la confidencialidad o destrucción deliberada.
 - Qué se hace con la información una vez ya no es requerida.</t>
  </si>
  <si>
    <t>Custodio</t>
  </si>
  <si>
    <t>Personal Autorizado</t>
  </si>
  <si>
    <t>Corresponde al cargo o cargos que puede acceder al activo de información</t>
  </si>
  <si>
    <t>Hace referencia a la manera en que está representada o se almacena la información. Los valores posibles son: Física, digital, Conocimiento.</t>
  </si>
  <si>
    <t>Medio de conservación o Soporte</t>
  </si>
  <si>
    <t>Establece el soporte en el que se encuentra la información: Físico, Digital o Conocimiento.</t>
  </si>
  <si>
    <t>Física</t>
  </si>
  <si>
    <t>Se indica la ubicación donde se almacena el activo de información físico, con su respectivo detalle (impresa en papel, en fotografías, planos, entre otros).</t>
  </si>
  <si>
    <t>Digital</t>
  </si>
  <si>
    <t>Se indican la ubicación a nivel de infraestructura tecnológica el activo de información digital, con su respectivo detalle. (almacenada en bases de datos, medios digitales removibles, entre otros).</t>
  </si>
  <si>
    <t xml:space="preserve">Se indican el nombre del cargo que conoce sobre el activo de información que no se esta almacenado en medios físicos ni digitales, con su respectivo detalle. (el conocimiento puede estar de uno o varios cargos). </t>
  </si>
  <si>
    <t>Formato de Almacenamiento</t>
  </si>
  <si>
    <t>Identifica la forma, tamaño o modo en la que e presenta la información o se permite su visualización o consulta, ejemplo: Hoja de cálculo (Excel), imagen (jpg), video (MPEG,AVI), Documento de Texto (Word), Adobe Acrobat (PDF), etc.</t>
  </si>
  <si>
    <t>Información Publicada o Disponible</t>
  </si>
  <si>
    <t>Indica si la información está publicada o disponible para ser solicitada, señalando donde está publicada o donde se puede consultar o solicitar.</t>
  </si>
  <si>
    <t>PROPIEDADES DEL ACTIVO DE INFORMACIÓN</t>
  </si>
  <si>
    <t>Contempla las propiedades de los activos de información: Confidencialidad, Integridad y disponibilidad.</t>
  </si>
  <si>
    <t>Confidencialidad</t>
  </si>
  <si>
    <t>Determina que la información no esté disponible ni sea revelada a individuos o procesos no autorizados.</t>
  </si>
  <si>
    <t>Nivel</t>
  </si>
  <si>
    <t>Se determina el nivel de confidencialidad: Reservada, Clasificada, Pública (Ver tabla Propiedades de los Activos de Información)</t>
  </si>
  <si>
    <t>Justificación</t>
  </si>
  <si>
    <t xml:space="preserve">Indicar porque el activo es Reservado o Clasificado. Teniendo en cuenta: 
* OBJETIVO LEGÍTIMO: Art. 18 y 19 Ley 1712/2014.
* FUNDAMENTO CONSTITUCIONAL O LEGAL: Norma, Art., Inciso o párrafo que la ampara
* FUNDAMENTO JURÍDICO: Norma o fundamento jurídico
 </t>
  </si>
  <si>
    <t>Fecha de Calificación</t>
  </si>
  <si>
    <t>La fecha de calificación de la información como Reservada o Clasificada. (Fecha que se hace la clasificación)</t>
  </si>
  <si>
    <t>Excepción Total o Parcial</t>
  </si>
  <si>
    <t>Define la protección completa del activo de información o parcial de la información contenida, la cual genera una versión pública que mantenga la reserva únicamente de la parte a proteger.</t>
  </si>
  <si>
    <t>Tiempo de Clasificación</t>
  </si>
  <si>
    <t>Tiempo que cobija la clasificación de la información como Reservada o Clasificada.</t>
  </si>
  <si>
    <t>Integridad</t>
  </si>
  <si>
    <t>Propiedad de salvaguardar la exactitud y estado completo de los activos de información.</t>
  </si>
  <si>
    <t>Se determina el nivel de confidencialidad: Alta, Media, Baja (Ver tabla Propiedades de los Activos de Información)</t>
  </si>
  <si>
    <t>Explica las razones del nivel de integridad</t>
  </si>
  <si>
    <t>Disponibilidad</t>
  </si>
  <si>
    <t>Propiedad de que la información sea accesible y utilizable por solicitud de una entidad autorizado.</t>
  </si>
  <si>
    <t>Se determina el nivel de disponibilidad: Alta, Media, Baja (Ver tabla Propiedades de los Activos de Información)</t>
  </si>
  <si>
    <t>Explica las razones del nivel de disponibilidad</t>
  </si>
  <si>
    <t>Criticidad del activo de información</t>
  </si>
  <si>
    <t>Para obtener la criticidad del activo, se evalúa de acuerdo a la combinación de los resultados de la evaluación de las propiedades de los activos de información (Ver: Matriz criticidad de los activos de información)</t>
  </si>
  <si>
    <t>PROPIEDADES DE LOS ACTIVOS DE INFORMACIÓN</t>
  </si>
  <si>
    <t>ALTA</t>
  </si>
  <si>
    <t>RESERVADA
(5)</t>
  </si>
  <si>
    <t>Información disponible sólo para personas autorizadas y el acceso a ella esta prohibido por una política institucional, norma legal o constitucional.</t>
  </si>
  <si>
    <t>INTEGRIDAD ALTA
(3)</t>
  </si>
  <si>
    <t>Afecta el buen funcionamiento y/o prestación de los servicios en la Universidad en cuanto a lo económico, legal, operativo, y/o buen nombre y  honra  de las personas.</t>
  </si>
  <si>
    <t>DISPONIBILIDAD ALTA
(3)</t>
  </si>
  <si>
    <t>Afecta el funcionamiento y/o la prestación de los servicios en la Universidad.</t>
  </si>
  <si>
    <t>MEDIA</t>
  </si>
  <si>
    <t>CLASIFICADA
(3)</t>
  </si>
  <si>
    <t>Información disponible sólo para personas autorizadas y cuyo acceso podrá ser rechazado o denegado.</t>
  </si>
  <si>
    <t>INTEGRIDAD MEDIA
(2)</t>
  </si>
  <si>
    <t>Afecta el funcionamiento y/o la prestación de los servicios en el proceso.</t>
  </si>
  <si>
    <t>DISPONIBILIDAD MEDIA
(2)</t>
  </si>
  <si>
    <t>BAJA</t>
  </si>
  <si>
    <t>PÚBLICA
(1)</t>
  </si>
  <si>
    <t>Información que puede ser entregada o publicada por personas autorizadas sin restricciones.</t>
  </si>
  <si>
    <t xml:space="preserve">INTEGRIDAD BAJA
(1) </t>
  </si>
  <si>
    <t>No genera afectación al funcionamiento  y/o la prestación de los servicios  de la universidad o a los procesos.</t>
  </si>
  <si>
    <t>DISPONIBILIDAD BAJA
(1)</t>
  </si>
  <si>
    <t>No genera afectación al funcionamiento  y/o la prestación de los servicios de la universidad o a los procesos.</t>
  </si>
  <si>
    <t>MATRIZ: CRITICIDAD DE LOS ACTIVOS DE INFORMACIÓN</t>
  </si>
  <si>
    <t>CONFIDENCIAL</t>
  </si>
  <si>
    <t xml:space="preserve">Valor </t>
  </si>
  <si>
    <t>CRITICIDAD</t>
  </si>
  <si>
    <t>PÚBLICA</t>
  </si>
  <si>
    <t xml:space="preserve">MEDIA </t>
  </si>
  <si>
    <t>CLASIFICADA</t>
  </si>
  <si>
    <t>RESERVADA</t>
  </si>
  <si>
    <t>2 de 3</t>
  </si>
  <si>
    <t>1 de 3</t>
  </si>
  <si>
    <t>Jefe de Dependencia/área/OEC</t>
  </si>
  <si>
    <t>Dependencia/área/OEC</t>
  </si>
  <si>
    <t>Nombre de la Dependencia/área/OEC al que pertenece el activo de información.</t>
  </si>
  <si>
    <t>Nombre de la Dependencia/área/OEC</t>
  </si>
  <si>
    <t>Datos generales del activo, comprende: nombre, descripción, tipo.</t>
  </si>
  <si>
    <t>Nombre de identificación dado por la Dependencia/área/OEC al que pertenece.</t>
  </si>
  <si>
    <t>Detalla información sobre el activo de información, de manera que sea claramente identificable por todos los integrantes de la Dependencia/área/OEC. Puede incluir observaciones adicionales que sean requeridos para dar mayor claridad sobre el mismo.</t>
  </si>
  <si>
    <t xml:space="preserve">Personal de la Dependencia/área/OEC que por su conocimiento, habilidades,  experiencia y criticidad para el proceso, son consideradas activos de información. </t>
  </si>
  <si>
    <t>Área o dependencia principal, en el cual se identifico el activo de información.</t>
  </si>
  <si>
    <t>Corresponde a la  Dependencia/área/OEC que salvaguarda el activo de información en su Confidencialidad, Integridad y Disponibilidad</t>
  </si>
  <si>
    <t>Admisiones, Registro y Control Académico</t>
  </si>
  <si>
    <t>Docencia</t>
  </si>
  <si>
    <t>Biblioteca e Información Científica</t>
  </si>
  <si>
    <t>Control Interno</t>
  </si>
  <si>
    <t>Control y seguimiento institucional</t>
  </si>
  <si>
    <t xml:space="preserve">Control Interno Disciplinario </t>
  </si>
  <si>
    <t xml:space="preserve">Carlos Fernando Castaño </t>
  </si>
  <si>
    <t>Contratos y ordenes de compra</t>
  </si>
  <si>
    <t xml:space="preserve">Documento soporte que permite seguir la trazabilidad de  contratos de bienes y suministros. </t>
  </si>
  <si>
    <t>Gestión de Compra de Bienes y Suministros</t>
  </si>
  <si>
    <t xml:space="preserve">Gestión Financiera </t>
  </si>
  <si>
    <t>Gestión de Compra de Bienes y Suministros
Gestión de Documentos</t>
  </si>
  <si>
    <t>Publico en general</t>
  </si>
  <si>
    <t>Papel impreso</t>
  </si>
  <si>
    <t>Almacenada en carpeta compartida con el personal de compras de bienes y suministros</t>
  </si>
  <si>
    <t>Egresos y notas débito con sus anexos</t>
  </si>
  <si>
    <t>Documento que agrupa información por concepto de salida de dinero en forma de transferencia electrónica o cheques que se giran para cancelar pagos por compras, inversiones,  gastos o servicios.</t>
  </si>
  <si>
    <t>Gestión Tesorería</t>
  </si>
  <si>
    <t>Gestión Tesorería
Gestión de Documentos</t>
  </si>
  <si>
    <t>Personal administrativo y docente</t>
  </si>
  <si>
    <t xml:space="preserve">Archivo gestión financiera </t>
  </si>
  <si>
    <t>Cheque</t>
  </si>
  <si>
    <t>Cheques que emite la tesoreria para cancelar pago por compras, inversiones, gastos o servicios</t>
  </si>
  <si>
    <t>Jefe de Gestión Financiera
Jefe de Gestión de Contabilidad
Jefe de Gestión de Tesorería 
Profesional de tesoreria</t>
  </si>
  <si>
    <t xml:space="preserve">Caja fuerte </t>
  </si>
  <si>
    <t>Notas crédito</t>
  </si>
  <si>
    <t>Documento que recopila información detallada de los recaudos por diversos conceptos (ingresos, ajustes)</t>
  </si>
  <si>
    <t>Todo el personal de Gestión Financiera</t>
  </si>
  <si>
    <t>PCT</t>
  </si>
  <si>
    <t>Boletines caja y Bancos</t>
  </si>
  <si>
    <t>Documento que recopila información de cada  una de las cuentas bancarias que posee la entidad y relaciona los ingresos, egresos diarios y saldo diario de bancos</t>
  </si>
  <si>
    <t>Gestión Contable/ Gestión Tesoreria.</t>
  </si>
  <si>
    <t>Gestión Contable</t>
  </si>
  <si>
    <t>Todo el personal de Gestión tesoreria y contable.</t>
  </si>
  <si>
    <t>Libro de Bancos</t>
  </si>
  <si>
    <t>Libro conformado por todas las cuentas bancarias, detalla los movimientos en las columnas debe, haber, saldo y arroja saldo final de cada mes.</t>
  </si>
  <si>
    <t>Jefe de Gestión Financiera
Jefe de Gestión de Contabilidad
Jefe de Gestión de Tesorería
Profesional y tecnico de gestion Tesoreria y contable.</t>
  </si>
  <si>
    <t>Banca Virtual</t>
  </si>
  <si>
    <t>Plataforma bancaria por medio de la cual se realizan pagos, consultas, transferencias, constitucion de inversiones</t>
  </si>
  <si>
    <t>Bancos</t>
  </si>
  <si>
    <t>Jefe de Gestión Financiera
Jefe de Gestión de Tesorería
Profesional de gestion Tesoreia</t>
  </si>
  <si>
    <t>web</t>
  </si>
  <si>
    <t>Reportes e informes de Gestion Contable</t>
  </si>
  <si>
    <t>Nombre de Tablas a cargar, asignar manualmente cuentas contables y entregar valor actualizado de depreción, amortización y ajustes contables, informe de saldo de la cuenta contable depósitos a instituciones financieras, libros auxiliares,  libro mayor, reporte de la cuenta cargos diferidos, libros de las cuentas correspondientes a pagos anticipados, reporte de ingresos registrados en la cuenta de ingresos recibidos por anticipado, reporte de abonos a cuentas por cobrar,  cuenta deudores, ingresos recibidos por anticipado, relación de órdenes de pago generadas,  reporte de consignaciones, estado de cartera de acuerdo a los requerimientos de cada proyecto, cartas de cartera, reporte de pagos realizados a facturas que se encuentran en Oficina Jurídica, Operaciones Recíprocas, relación de retención por el concepto necesario,  generar certificado de Retenciones, informe de ingresos y retenciones, formulario Declaración de Ingresos y Patrimonios, informe de Medios Magnéticos, generar certificados de Donación, Relación de Notas Débito, estado de conciliaciones bancarias, Avalúo de Bienes Inmuebles, provisiones de cálculo actuarial, libro diario de cuentas de software, licencias y patentes, Notas contables,  reporte de libro mayor de la cuenta de activos , generar ingresos, relación de ingresos o informe de ingresos, pago de matrículas por pagos con tarjeta de Crédito, Tarjeta Débido o PSE (Portal de Servicios Electrónicos), auxilios educativos, ingresos discriminados, cuadre de descuentos de nómina, Certificados de Ingresos y Retenciones, Informe de Giros directos a Banco de la República, diligenciamiento de formatos de Bienes entregados en comodato,  formato de Bienes entregados en arrendamiento, formato de Inmuebles vendidos, formato de Inmuebles transferidos, informe de gastos causados en bienes inmuebles, reporte de BDME (Boletín Deudores Morosos del Estados), Reportes de SNIES.</t>
  </si>
  <si>
    <t>GESTION CONTABLE</t>
  </si>
  <si>
    <t xml:space="preserve">Jefe Gestión Financiera
Jefe Gestión Contable
Profesional 
Técnico </t>
  </si>
  <si>
    <t>X</t>
  </si>
  <si>
    <t>Administración de la cartera Institucional</t>
  </si>
  <si>
    <t xml:space="preserve">Elaboración de facturas  y Notas Crédito </t>
  </si>
  <si>
    <t xml:space="preserve">Jefe Gestión Financiera
Jefe Gestión Contale 
Técnico </t>
  </si>
  <si>
    <t>Conciliaciones Bancarias</t>
  </si>
  <si>
    <t>Permite confrontar los valores economicos entre libros y extractos bancarios,para mantener actualizados los saldos bancarios.</t>
  </si>
  <si>
    <t>Gestión contable</t>
  </si>
  <si>
    <t xml:space="preserve">
Jefe Gestión Fianciera
Jefe de Gestión contalbe 
Jefe de tesoreria
Técnico </t>
  </si>
  <si>
    <t>Elaboración de Estados financieros</t>
  </si>
  <si>
    <t>Generar Libro Mayor y Balance de la vigencia, revisar Mayor y Balances, generar formatos CGN de Contraloría, elaborar Notas Explicativas a los estados financieros, generar Balance General, Estado de Actividad Financiera, Económicca y Social y Estado de Cambios en el Patrimonio</t>
  </si>
  <si>
    <t>PCT-WEB</t>
  </si>
  <si>
    <t>Actas reuniones</t>
  </si>
  <si>
    <t>Documentos soportes de las reuniones que se realizan en Gestión financiera</t>
  </si>
  <si>
    <t>GESTION CONTABLE
GESTION PRESUESTO 
GESTION TESORERIA
GESTIÓN DE BIENES Y SUMINISTROS</t>
  </si>
  <si>
    <t>Personal en general</t>
  </si>
  <si>
    <t xml:space="preserve">Equipos computo </t>
  </si>
  <si>
    <t>Aplicativos Sistemas de Información</t>
  </si>
  <si>
    <t>Aplicativo web donde se registran las solicitudes de facturación y de Elaboración de Notas Crédito así como los reportes de matrícula financiera</t>
  </si>
  <si>
    <t>GESTION DE TECNOLOGIAS INFORMATICAS Y SISTEMAS DE INFORMACION</t>
  </si>
  <si>
    <t xml:space="preserve">
Jefe Gestión Financiera
Jefe de Gestión Cotalble 
Técnico </t>
  </si>
  <si>
    <t xml:space="preserve">Aplicativo PCT </t>
  </si>
  <si>
    <t>Módulos de Gestión Contable, Gestión Presupuestal, Gestión Tesoreria, Gestión de bienes y suministros</t>
  </si>
  <si>
    <t>GESTION FINANCIERA</t>
  </si>
  <si>
    <t>Personal en general de Gestión Financiera</t>
  </si>
  <si>
    <t>Aplicativo PCT Consultas</t>
  </si>
  <si>
    <t xml:space="preserve">Software mediante el cual se realizan consultas de tipo general </t>
  </si>
  <si>
    <t>Personal autorizado en las diferentes dependencias académicas y administrativas</t>
  </si>
  <si>
    <t>Reportes e informes de gestion Financiera</t>
  </si>
  <si>
    <t>Ejecución Presupuestal de ingresos y de gastos al CHIP, SNIES, entes de Control, Ministerio de Educación y usuarios, Ejecución de gastos de Certificados de Disponibilidad Presupuestal y Registros presupuestales, Ejecución de pagos al Sistema General de Regalías, Portafolio de inversiones y deuda pública al Ministerio de Hacienda, Infome de gestión financiera, operaciones efectivas de caja a la Calificadora de Riesgo, libro diario de caja menor de bienes y suministros, flujo de caja, recaudo de estampilla ley 1697 de 2013 y los demás que sean solicitados.</t>
  </si>
  <si>
    <t xml:space="preserve">Gestión financiera </t>
  </si>
  <si>
    <t>Equipo de cada responsable y en la web</t>
  </si>
  <si>
    <t>Equipos de cómputo</t>
  </si>
  <si>
    <t xml:space="preserve">Equipos de cómputo utilizados para el desarrollo de las actividades suceptibles de la dependencia.
</t>
  </si>
  <si>
    <t>Funcionarios autorizados de Gestión financiera</t>
  </si>
  <si>
    <t xml:space="preserve">Oficina Gestión financiera </t>
  </si>
  <si>
    <t>Actos administrativos</t>
  </si>
  <si>
    <t>Documentos, Acuerdos, Resoluciones, politicas y lineamientos que soportan las actividades de Gestión Financiera</t>
  </si>
  <si>
    <t>web institucional</t>
  </si>
  <si>
    <t xml:space="preserve">Token </t>
  </si>
  <si>
    <t>Dispositivos de seguridad para acceder a la Banca Virtual</t>
  </si>
  <si>
    <t>Jefe Gestión Financiera
Jefe Gestion Tesoreria
Profesional de Gestión Tesoreria</t>
  </si>
  <si>
    <t xml:space="preserve">Lo porta funcionario autorizado </t>
  </si>
  <si>
    <t>Portafolio de inversiones</t>
  </si>
  <si>
    <t>Inventario de los activos financieros que componen el portafolio de inversiones de la Universidad Tecnológica de Pereira</t>
  </si>
  <si>
    <t>Miembros del Comité de Inversiones
Miembros del Comité de Riesgos
Profesionales de Gestión de Tesorería 
Profesionales de Gestión Contable</t>
  </si>
  <si>
    <t>Equipo de computo Gestión de Tesorería</t>
  </si>
  <si>
    <t>Protocolo para el diligenciamiento Portafolio de inversiones</t>
  </si>
  <si>
    <t>Documento que define los campos de la plantilla empleada para el diligenciamiento del portafolio de inversiones</t>
  </si>
  <si>
    <t>Jefe de Gestión de Tesorería
Profesional de Gestión de Tesorería</t>
  </si>
  <si>
    <t>Manual de inversiones</t>
  </si>
  <si>
    <t>Documento que establece el objetivo, política y generalidades bajo las cuales se administran los excedentes de liquidez y la gestión del riesgo financiero de la Universidad Tecnológica de Pereira</t>
  </si>
  <si>
    <t xml:space="preserve">Español </t>
  </si>
  <si>
    <t>Adobe Acrobat (PDF)</t>
  </si>
  <si>
    <t>Fisico</t>
  </si>
  <si>
    <t>Gestion de Tesoreria</t>
  </si>
  <si>
    <t>Fisico
Excel</t>
  </si>
  <si>
    <t>excel
pdf</t>
  </si>
  <si>
    <t>Página Web, aplicativos entidades públicas, PCT y oficina de Gestión Contable</t>
  </si>
  <si>
    <t>oficina de Gestión Contable</t>
  </si>
  <si>
    <t>Físico</t>
  </si>
  <si>
    <t>Físico
PDF
Excel</t>
  </si>
  <si>
    <t>Gestion financiera</t>
  </si>
  <si>
    <t>Físico 
PDF</t>
  </si>
  <si>
    <t>Página Web
Gestión Financiera+M31</t>
  </si>
  <si>
    <t>Excel</t>
  </si>
  <si>
    <t>Oficina de Gestión Tesorería</t>
  </si>
  <si>
    <t>PDF</t>
  </si>
  <si>
    <t>Ley 1712/2014</t>
  </si>
  <si>
    <t>TOTAL</t>
  </si>
  <si>
    <t>15 AÑOS</t>
  </si>
  <si>
    <t>NO APLICA</t>
  </si>
  <si>
    <t>Ley 1712/2014
artículo 18</t>
  </si>
  <si>
    <t>PARCIAL</t>
  </si>
  <si>
    <t xml:space="preserve">Documento recuperable </t>
  </si>
  <si>
    <t>Recuperable y métodos de seguridad y autorización que impiden la alteración a los reportes</t>
  </si>
  <si>
    <t xml:space="preserve">Recuperable </t>
  </si>
  <si>
    <t>Recuperable</t>
  </si>
  <si>
    <t>Facil acceso</t>
  </si>
  <si>
    <t>Se cuenta con copias de seguridad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</si>
</sst>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yyyy\-mm\-dd;@"/>
    <numFmt numFmtId="166" formatCode="[$-1010000]yyyy/mm/dd;@"/>
  </numFmts>
  <fonts count="29" x14ac:knownFonts="1">
    <font>
      <sz val="10"/>
      <name val="Arial"/>
      <family val="2"/>
    </font>
    <font>
      <sz val="11"/>
      <color theme="1"/>
      <name val="Calibri"/>
      <family val="2"/>
      <scheme val="minor"/>
    </font>
    <font>
      <sz val="10"/>
      <color indexed="8"/>
      <name val="Arial"/>
      <family val="2"/>
    </font>
    <font>
      <sz val="10"/>
      <name val="Arial"/>
      <family val="2"/>
    </font>
    <font>
      <sz val="10"/>
      <name val="Arial"/>
      <family val="2"/>
    </font>
    <font>
      <sz val="11"/>
      <color rgb="FF000000"/>
      <name val="Calibri"/>
      <family val="2"/>
    </font>
    <font>
      <sz val="10"/>
      <name val="Arial"/>
      <family val="2"/>
    </font>
    <font>
      <b/>
      <sz val="10"/>
      <name val="Calibri"/>
      <family val="2"/>
      <scheme val="minor"/>
    </font>
    <font>
      <sz val="10"/>
      <name val="Calibri"/>
      <family val="2"/>
      <scheme val="minor"/>
    </font>
    <font>
      <sz val="8"/>
      <name val="Calibri"/>
      <family val="2"/>
      <scheme val="minor"/>
    </font>
    <font>
      <sz val="12"/>
      <name val="Calibri"/>
      <family val="2"/>
      <scheme val="minor"/>
    </font>
    <font>
      <b/>
      <sz val="12"/>
      <color theme="0"/>
      <name val="Calibri"/>
      <family val="2"/>
      <scheme val="minor"/>
    </font>
    <font>
      <sz val="14"/>
      <name val="Calibri"/>
      <family val="2"/>
      <scheme val="minor"/>
    </font>
    <font>
      <b/>
      <sz val="14"/>
      <name val="Calibri"/>
      <family val="2"/>
      <scheme val="minor"/>
    </font>
    <font>
      <b/>
      <sz val="12"/>
      <color theme="1"/>
      <name val="Calibri"/>
      <family val="2"/>
      <scheme val="minor"/>
    </font>
    <font>
      <b/>
      <sz val="12"/>
      <name val="Calibri"/>
      <family val="2"/>
      <scheme val="minor"/>
    </font>
    <font>
      <sz val="12"/>
      <color indexed="8"/>
      <name val="Calibri"/>
      <family val="2"/>
      <scheme val="minor"/>
    </font>
    <font>
      <sz val="10"/>
      <name val="Arial"/>
      <family val="2"/>
    </font>
    <font>
      <sz val="8"/>
      <name val="Arial"/>
      <family val="2"/>
    </font>
    <font>
      <b/>
      <sz val="11"/>
      <color theme="0"/>
      <name val="Calibri"/>
      <family val="2"/>
      <scheme val="minor"/>
    </font>
    <font>
      <b/>
      <sz val="11"/>
      <color theme="1"/>
      <name val="Calibri"/>
      <family val="2"/>
      <scheme val="minor"/>
    </font>
    <font>
      <sz val="11"/>
      <name val="Calibri"/>
      <family val="2"/>
      <scheme val="minor"/>
    </font>
    <font>
      <b/>
      <sz val="10"/>
      <color theme="1"/>
      <name val="Calibri"/>
      <family val="2"/>
      <scheme val="minor"/>
    </font>
    <font>
      <sz val="10"/>
      <color theme="1"/>
      <name val="Calibri"/>
      <family val="2"/>
      <scheme val="minor"/>
    </font>
    <font>
      <b/>
      <sz val="8"/>
      <name val="Calibri"/>
      <family val="2"/>
      <scheme val="minor"/>
    </font>
    <font>
      <b/>
      <sz val="12"/>
      <color rgb="FFFF0000"/>
      <name val="Calibri"/>
      <family val="2"/>
      <scheme val="minor"/>
    </font>
    <font>
      <b/>
      <sz val="12"/>
      <color theme="9" tint="-0.249977111117893"/>
      <name val="Calibri"/>
      <family val="2"/>
      <scheme val="minor"/>
    </font>
    <font>
      <b/>
      <sz val="12"/>
      <color indexed="17"/>
      <name val="Calibri"/>
      <family val="2"/>
      <scheme val="minor"/>
    </font>
    <font>
      <sz val="11"/>
      <color indexed="8"/>
      <name val="Calibri"/>
      <family val="2"/>
      <scheme val="minor"/>
    </font>
  </fonts>
  <fills count="12">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3"/>
        <bgColor indexed="64"/>
      </patternFill>
    </fill>
    <fill>
      <patternFill patternType="solid">
        <fgColor theme="0" tint="-0.249977111117893"/>
        <bgColor indexed="64"/>
      </patternFill>
    </fill>
    <fill>
      <patternFill patternType="solid">
        <fgColor rgb="FFE4E4E4"/>
        <bgColor indexed="64"/>
      </patternFill>
    </fill>
    <fill>
      <patternFill patternType="solid">
        <fgColor rgb="FFFF0000"/>
        <bgColor indexed="64"/>
      </patternFill>
    </fill>
    <fill>
      <patternFill patternType="solid">
        <fgColor rgb="FFFFC000"/>
        <bgColor indexed="64"/>
      </patternFill>
    </fill>
    <fill>
      <patternFill patternType="solid">
        <fgColor indexed="17"/>
        <bgColor indexed="64"/>
      </patternFill>
    </fill>
    <fill>
      <patternFill patternType="solid">
        <fgColor rgb="FF00B050"/>
        <bgColor indexed="64"/>
      </patternFill>
    </fill>
    <fill>
      <patternFill patternType="solid">
        <fgColor rgb="FFC00000"/>
        <bgColor indexed="64"/>
      </patternFill>
    </fill>
  </fills>
  <borders count="41">
    <border>
      <left/>
      <right/>
      <top/>
      <bottom/>
      <diagonal/>
    </border>
    <border>
      <left style="thin">
        <color auto="1"/>
      </left>
      <right style="thin">
        <color auto="1"/>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top/>
      <bottom style="thin">
        <color auto="1"/>
      </bottom>
      <diagonal/>
    </border>
    <border>
      <left style="thin">
        <color auto="1"/>
      </left>
      <right/>
      <top style="thin">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bottom/>
      <diagonal/>
    </border>
    <border>
      <left style="medium">
        <color auto="1"/>
      </left>
      <right style="thin">
        <color auto="1"/>
      </right>
      <top/>
      <bottom style="thin">
        <color auto="1"/>
      </bottom>
      <diagonal/>
    </border>
    <border>
      <left style="thin">
        <color auto="1"/>
      </left>
      <right style="thin">
        <color auto="1"/>
      </right>
      <top/>
      <bottom style="medium">
        <color auto="1"/>
      </bottom>
      <diagonal/>
    </border>
    <border>
      <left style="thin">
        <color auto="1"/>
      </left>
      <right style="medium">
        <color auto="1"/>
      </right>
      <top/>
      <bottom style="thin">
        <color auto="1"/>
      </bottom>
      <diagonal/>
    </border>
    <border>
      <left/>
      <right style="thin">
        <color auto="1"/>
      </right>
      <top/>
      <bottom style="medium">
        <color auto="1"/>
      </bottom>
      <diagonal/>
    </border>
    <border>
      <left style="medium">
        <color indexed="64"/>
      </left>
      <right style="medium">
        <color indexed="64"/>
      </right>
      <top style="medium">
        <color indexed="64"/>
      </top>
      <bottom style="medium">
        <color indexed="64"/>
      </bottom>
      <diagonal/>
    </border>
    <border>
      <left style="medium">
        <color auto="1"/>
      </left>
      <right/>
      <top/>
      <bottom/>
      <diagonal/>
    </border>
    <border>
      <left/>
      <right style="thin">
        <color auto="1"/>
      </right>
      <top/>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style="medium">
        <color auto="1"/>
      </right>
      <top style="medium">
        <color auto="1"/>
      </top>
      <bottom style="thin">
        <color auto="1"/>
      </bottom>
      <diagonal/>
    </border>
    <border>
      <left style="thin">
        <color auto="1"/>
      </left>
      <right style="medium">
        <color auto="1"/>
      </right>
      <top/>
      <bottom/>
      <diagonal/>
    </border>
    <border>
      <left style="thin">
        <color auto="1"/>
      </left>
      <right style="medium">
        <color auto="1"/>
      </right>
      <top/>
      <bottom style="medium">
        <color auto="1"/>
      </bottom>
      <diagonal/>
    </border>
    <border>
      <left style="thin">
        <color auto="1"/>
      </left>
      <right/>
      <top style="medium">
        <color auto="1"/>
      </top>
      <bottom/>
      <diagonal/>
    </border>
    <border>
      <left/>
      <right/>
      <top style="medium">
        <color auto="1"/>
      </top>
      <bottom/>
      <diagonal/>
    </border>
    <border>
      <left/>
      <right style="thin">
        <color auto="1"/>
      </right>
      <top style="medium">
        <color auto="1"/>
      </top>
      <bottom/>
      <diagonal/>
    </border>
    <border>
      <left/>
      <right style="medium">
        <color auto="1"/>
      </right>
      <top style="medium">
        <color auto="1"/>
      </top>
      <bottom/>
      <diagonal/>
    </border>
  </borders>
  <cellStyleXfs count="10">
    <xf numFmtId="0" fontId="0" fillId="0" borderId="0">
      <alignment vertical="center"/>
    </xf>
    <xf numFmtId="0" fontId="4" fillId="0" borderId="0"/>
    <xf numFmtId="0" fontId="5" fillId="0" borderId="0"/>
    <xf numFmtId="0" fontId="3" fillId="0" borderId="0"/>
    <xf numFmtId="0" fontId="6" fillId="0" borderId="0"/>
    <xf numFmtId="0" fontId="17" fillId="0" borderId="0"/>
    <xf numFmtId="0" fontId="1" fillId="0" borderId="0"/>
    <xf numFmtId="0" fontId="3" fillId="0" borderId="0"/>
    <xf numFmtId="9" fontId="3" fillId="0" borderId="0" applyFont="0" applyFill="0" applyBorder="0" applyAlignment="0" applyProtection="0"/>
    <xf numFmtId="0" fontId="3" fillId="0" borderId="0"/>
  </cellStyleXfs>
  <cellXfs count="359">
    <xf numFmtId="0" fontId="0" fillId="0" borderId="0" xfId="0">
      <alignment vertical="center"/>
    </xf>
    <xf numFmtId="0" fontId="8" fillId="3" borderId="0" xfId="0" applyFont="1" applyFill="1" applyProtection="1">
      <alignment vertical="center"/>
      <protection locked="0"/>
    </xf>
    <xf numFmtId="0" fontId="9" fillId="3" borderId="0" xfId="0" applyFont="1" applyFill="1" applyProtection="1">
      <alignment vertical="center"/>
      <protection locked="0"/>
    </xf>
    <xf numFmtId="0" fontId="7" fillId="3" borderId="0" xfId="0" applyFont="1" applyFill="1" applyAlignment="1" applyProtection="1">
      <alignment horizontal="center" vertical="center"/>
      <protection locked="0"/>
    </xf>
    <xf numFmtId="0" fontId="12" fillId="3" borderId="0" xfId="0" applyFont="1" applyFill="1" applyProtection="1">
      <alignment vertical="center"/>
      <protection locked="0"/>
    </xf>
    <xf numFmtId="0" fontId="10" fillId="3" borderId="0" xfId="0" applyFont="1" applyFill="1" applyBorder="1" applyAlignment="1" applyProtection="1">
      <alignment horizontal="center" vertical="center"/>
      <protection locked="0"/>
    </xf>
    <xf numFmtId="0" fontId="13" fillId="3" borderId="0" xfId="0" applyFont="1" applyFill="1" applyProtection="1">
      <alignment vertical="center"/>
      <protection locked="0"/>
    </xf>
    <xf numFmtId="0" fontId="10" fillId="3" borderId="0" xfId="0" applyFont="1" applyFill="1" applyProtection="1">
      <alignment vertical="center"/>
      <protection locked="0"/>
    </xf>
    <xf numFmtId="0" fontId="10" fillId="3" borderId="0" xfId="0" applyFont="1" applyFill="1" applyBorder="1" applyAlignment="1" applyProtection="1">
      <alignment vertical="center"/>
      <protection locked="0"/>
    </xf>
    <xf numFmtId="0" fontId="15" fillId="3" borderId="0" xfId="0" applyFont="1" applyFill="1" applyBorder="1" applyAlignment="1" applyProtection="1">
      <alignment horizontal="center" vertical="center"/>
      <protection locked="0"/>
    </xf>
    <xf numFmtId="0" fontId="10" fillId="3" borderId="1" xfId="1" applyFont="1" applyFill="1" applyBorder="1" applyAlignment="1" applyProtection="1">
      <alignment horizontal="center" vertical="center" wrapText="1"/>
      <protection locked="0"/>
    </xf>
    <xf numFmtId="0" fontId="16" fillId="3" borderId="14" xfId="0" applyNumberFormat="1" applyFont="1" applyFill="1" applyBorder="1" applyAlignment="1" applyProtection="1">
      <alignment horizontal="center" vertical="center" wrapText="1"/>
      <protection locked="0"/>
    </xf>
    <xf numFmtId="0" fontId="16" fillId="3" borderId="1" xfId="0" applyNumberFormat="1" applyFont="1" applyFill="1" applyBorder="1" applyAlignment="1" applyProtection="1">
      <alignment vertical="center" wrapText="1"/>
      <protection locked="0"/>
    </xf>
    <xf numFmtId="0" fontId="16" fillId="3" borderId="1" xfId="0" applyNumberFormat="1" applyFont="1" applyFill="1" applyBorder="1" applyAlignment="1" applyProtection="1">
      <alignment horizontal="center" vertical="center" wrapText="1"/>
      <protection locked="0"/>
    </xf>
    <xf numFmtId="0" fontId="16" fillId="0" borderId="14" xfId="0" applyNumberFormat="1" applyFont="1" applyFill="1" applyBorder="1" applyAlignment="1" applyProtection="1">
      <alignment horizontal="center" vertical="center" wrapText="1"/>
      <protection locked="0"/>
    </xf>
    <xf numFmtId="0" fontId="16" fillId="0" borderId="1" xfId="0" applyNumberFormat="1" applyFont="1" applyFill="1" applyBorder="1" applyAlignment="1" applyProtection="1">
      <alignment vertical="center" wrapText="1"/>
      <protection locked="0"/>
    </xf>
    <xf numFmtId="0" fontId="10" fillId="0" borderId="1" xfId="1" applyFont="1" applyBorder="1" applyAlignment="1" applyProtection="1">
      <alignment horizontal="center" vertical="center" wrapText="1"/>
      <protection locked="0"/>
    </xf>
    <xf numFmtId="0" fontId="16" fillId="0" borderId="1" xfId="0" applyNumberFormat="1" applyFont="1" applyFill="1" applyBorder="1" applyAlignment="1" applyProtection="1">
      <alignment horizontal="center" vertical="center" wrapText="1"/>
      <protection locked="0"/>
    </xf>
    <xf numFmtId="0" fontId="16" fillId="0" borderId="17" xfId="0" applyNumberFormat="1" applyFont="1" applyFill="1" applyBorder="1" applyAlignment="1" applyProtection="1">
      <alignment horizontal="center" vertical="center" wrapText="1"/>
      <protection locked="0"/>
    </xf>
    <xf numFmtId="0" fontId="16" fillId="0" borderId="7" xfId="0" applyNumberFormat="1" applyFont="1" applyFill="1" applyBorder="1" applyAlignment="1" applyProtection="1">
      <alignment vertical="center" wrapText="1"/>
      <protection locked="0"/>
    </xf>
    <xf numFmtId="0" fontId="10" fillId="0" borderId="7" xfId="1" applyFont="1" applyBorder="1" applyAlignment="1" applyProtection="1">
      <alignment horizontal="center" vertical="center" wrapText="1"/>
      <protection locked="0"/>
    </xf>
    <xf numFmtId="0" fontId="16" fillId="0" borderId="7" xfId="0" applyNumberFormat="1" applyFont="1" applyFill="1" applyBorder="1" applyAlignment="1" applyProtection="1">
      <alignment horizontal="center" vertical="center" wrapText="1"/>
      <protection locked="0"/>
    </xf>
    <xf numFmtId="0" fontId="13" fillId="3" borderId="0" xfId="0" applyFont="1" applyFill="1" applyAlignment="1" applyProtection="1">
      <alignment vertical="center"/>
      <protection locked="0"/>
    </xf>
    <xf numFmtId="0" fontId="16" fillId="0" borderId="6" xfId="0" applyNumberFormat="1" applyFont="1" applyFill="1" applyBorder="1" applyAlignment="1" applyProtection="1">
      <alignment horizontal="center" vertical="center" wrapText="1"/>
      <protection hidden="1"/>
    </xf>
    <xf numFmtId="0" fontId="14" fillId="2" borderId="9" xfId="0" applyNumberFormat="1" applyFont="1" applyFill="1" applyBorder="1" applyAlignment="1" applyProtection="1">
      <alignment horizontal="center" vertical="center" wrapText="1"/>
      <protection locked="0"/>
    </xf>
    <xf numFmtId="0" fontId="14" fillId="2" borderId="0" xfId="0" applyNumberFormat="1" applyFont="1" applyFill="1" applyBorder="1" applyAlignment="1" applyProtection="1">
      <alignment horizontal="center" vertical="center" wrapText="1"/>
      <protection locked="0"/>
    </xf>
    <xf numFmtId="0" fontId="16" fillId="3" borderId="5" xfId="0" applyNumberFormat="1" applyFont="1" applyFill="1" applyBorder="1" applyAlignment="1" applyProtection="1">
      <alignment horizontal="center" vertical="center" wrapText="1"/>
      <protection locked="0"/>
    </xf>
    <xf numFmtId="0" fontId="12" fillId="3" borderId="0" xfId="0" applyFont="1" applyFill="1" applyBorder="1" applyProtection="1">
      <alignment vertical="center"/>
      <protection locked="0"/>
    </xf>
    <xf numFmtId="0" fontId="8" fillId="3" borderId="0" xfId="0" applyFont="1" applyFill="1" applyBorder="1" applyProtection="1">
      <alignment vertical="center"/>
      <protection locked="0"/>
    </xf>
    <xf numFmtId="0" fontId="10" fillId="3" borderId="0" xfId="0" applyFont="1" applyFill="1" applyBorder="1" applyProtection="1">
      <alignment vertical="center"/>
      <protection locked="0"/>
    </xf>
    <xf numFmtId="0" fontId="16" fillId="3" borderId="6" xfId="0" applyNumberFormat="1" applyFont="1" applyFill="1" applyBorder="1" applyAlignment="1" applyProtection="1">
      <alignment horizontal="center" vertical="center" wrapText="1"/>
      <protection locked="0"/>
    </xf>
    <xf numFmtId="0" fontId="16" fillId="0" borderId="6" xfId="0" applyNumberFormat="1" applyFont="1" applyFill="1" applyBorder="1" applyAlignment="1" applyProtection="1">
      <alignment horizontal="center" vertical="center" wrapText="1"/>
      <protection locked="0"/>
    </xf>
    <xf numFmtId="0" fontId="16" fillId="0" borderId="8" xfId="0" applyNumberFormat="1" applyFont="1" applyFill="1" applyBorder="1" applyAlignment="1" applyProtection="1">
      <alignment horizontal="center" vertical="center" wrapText="1"/>
      <protection locked="0"/>
    </xf>
    <xf numFmtId="0" fontId="10" fillId="3" borderId="13" xfId="1" applyFont="1" applyFill="1" applyBorder="1" applyAlignment="1" applyProtection="1">
      <alignment horizontal="center" vertical="center" wrapText="1"/>
      <protection hidden="1"/>
    </xf>
    <xf numFmtId="0" fontId="10" fillId="3" borderId="0" xfId="0" applyFont="1" applyFill="1" applyProtection="1">
      <alignment vertical="center"/>
      <protection hidden="1"/>
    </xf>
    <xf numFmtId="0" fontId="10" fillId="3" borderId="1" xfId="1" applyFont="1" applyFill="1" applyBorder="1" applyAlignment="1" applyProtection="1">
      <alignment horizontal="center" vertical="center" wrapText="1"/>
      <protection hidden="1"/>
    </xf>
    <xf numFmtId="0" fontId="14" fillId="2" borderId="7" xfId="0" applyNumberFormat="1" applyFont="1" applyFill="1" applyBorder="1" applyAlignment="1" applyProtection="1">
      <alignment horizontal="center" vertical="center"/>
      <protection hidden="1"/>
    </xf>
    <xf numFmtId="0" fontId="16" fillId="3" borderId="11" xfId="0" applyNumberFormat="1" applyFont="1" applyFill="1" applyBorder="1" applyAlignment="1" applyProtection="1">
      <alignment horizontal="center" vertical="center" wrapText="1"/>
      <protection hidden="1"/>
    </xf>
    <xf numFmtId="0" fontId="16" fillId="3" borderId="22" xfId="0" applyNumberFormat="1" applyFont="1" applyFill="1" applyBorder="1" applyAlignment="1" applyProtection="1">
      <alignment horizontal="center" vertical="center" wrapText="1"/>
      <protection hidden="1"/>
    </xf>
    <xf numFmtId="0" fontId="16" fillId="3" borderId="14" xfId="0" applyNumberFormat="1" applyFont="1" applyFill="1" applyBorder="1" applyAlignment="1" applyProtection="1">
      <alignment horizontal="center" vertical="center" wrapText="1"/>
      <protection hidden="1"/>
    </xf>
    <xf numFmtId="0" fontId="16" fillId="3" borderId="17" xfId="0" applyNumberFormat="1" applyFont="1" applyFill="1" applyBorder="1" applyAlignment="1" applyProtection="1">
      <alignment horizontal="center" vertical="center" wrapText="1"/>
      <protection hidden="1"/>
    </xf>
    <xf numFmtId="0" fontId="16" fillId="3" borderId="11" xfId="0" applyNumberFormat="1" applyFont="1" applyFill="1" applyBorder="1" applyAlignment="1" applyProtection="1">
      <alignment horizontal="center" vertical="center" wrapText="1"/>
      <protection locked="0"/>
    </xf>
    <xf numFmtId="0" fontId="16" fillId="3" borderId="22" xfId="0" applyNumberFormat="1" applyFont="1" applyFill="1" applyBorder="1" applyAlignment="1" applyProtection="1">
      <alignment horizontal="center" vertical="center" wrapText="1"/>
      <protection locked="0"/>
    </xf>
    <xf numFmtId="0" fontId="10" fillId="3" borderId="11" xfId="0" applyNumberFormat="1" applyFont="1" applyFill="1" applyBorder="1" applyAlignment="1" applyProtection="1">
      <alignment horizontal="center" vertical="center" wrapText="1"/>
      <protection locked="0"/>
    </xf>
    <xf numFmtId="0" fontId="16" fillId="0" borderId="7" xfId="0" applyNumberFormat="1" applyFont="1" applyFill="1" applyBorder="1" applyAlignment="1" applyProtection="1">
      <alignment horizontal="center" vertical="center" wrapText="1"/>
      <protection hidden="1"/>
    </xf>
    <xf numFmtId="0" fontId="10" fillId="3" borderId="0" xfId="0" applyFont="1" applyFill="1" applyProtection="1">
      <alignment vertical="center"/>
    </xf>
    <xf numFmtId="0" fontId="14" fillId="2" borderId="9" xfId="0" applyNumberFormat="1" applyFont="1" applyFill="1" applyBorder="1" applyAlignment="1" applyProtection="1">
      <alignment horizontal="center" vertical="center" wrapText="1"/>
    </xf>
    <xf numFmtId="0" fontId="14" fillId="2" borderId="0" xfId="0" applyNumberFormat="1" applyFont="1" applyFill="1" applyBorder="1" applyAlignment="1" applyProtection="1">
      <alignment horizontal="center" vertical="center" wrapText="1"/>
    </xf>
    <xf numFmtId="0" fontId="14" fillId="2" borderId="7" xfId="0" applyNumberFormat="1" applyFont="1" applyFill="1" applyBorder="1" applyAlignment="1" applyProtection="1">
      <alignment horizontal="center" vertical="center" wrapText="1"/>
    </xf>
    <xf numFmtId="0" fontId="14" fillId="2" borderId="8" xfId="0" applyNumberFormat="1" applyFont="1" applyFill="1" applyBorder="1" applyAlignment="1" applyProtection="1">
      <alignment horizontal="center" vertical="center" wrapText="1"/>
    </xf>
    <xf numFmtId="0" fontId="10" fillId="3" borderId="7" xfId="0" applyNumberFormat="1" applyFont="1" applyFill="1" applyBorder="1" applyAlignment="1" applyProtection="1">
      <alignment horizontal="center" vertical="center" wrapText="1"/>
      <protection locked="0"/>
    </xf>
    <xf numFmtId="0" fontId="16" fillId="3" borderId="7" xfId="0" applyNumberFormat="1" applyFont="1" applyFill="1" applyBorder="1" applyAlignment="1" applyProtection="1">
      <alignment horizontal="center" vertical="center" wrapText="1"/>
      <protection locked="0"/>
    </xf>
    <xf numFmtId="0" fontId="2" fillId="0" borderId="1" xfId="0" applyNumberFormat="1" applyFont="1" applyFill="1" applyBorder="1" applyAlignment="1" applyProtection="1">
      <alignment horizontal="center" vertical="center" wrapText="1"/>
      <protection locked="0"/>
    </xf>
    <xf numFmtId="14" fontId="10" fillId="3" borderId="5" xfId="0" applyNumberFormat="1" applyFont="1" applyFill="1" applyBorder="1" applyAlignment="1" applyProtection="1">
      <alignment horizontal="center" vertical="center" wrapText="1"/>
      <protection locked="0"/>
    </xf>
    <xf numFmtId="0" fontId="16" fillId="0" borderId="1" xfId="0" applyNumberFormat="1" applyFont="1" applyFill="1" applyBorder="1" applyAlignment="1" applyProtection="1">
      <alignment horizontal="center" vertical="center" wrapText="1"/>
      <protection hidden="1"/>
    </xf>
    <xf numFmtId="14" fontId="16" fillId="3" borderId="1" xfId="0" applyNumberFormat="1" applyFont="1" applyFill="1" applyBorder="1" applyAlignment="1" applyProtection="1">
      <alignment horizontal="center" vertical="center" wrapText="1"/>
      <protection locked="0"/>
    </xf>
    <xf numFmtId="0" fontId="16" fillId="3" borderId="5" xfId="0" applyFont="1" applyFill="1" applyBorder="1" applyAlignment="1" applyProtection="1">
      <alignment horizontal="center" vertical="center" wrapText="1"/>
      <protection locked="0"/>
    </xf>
    <xf numFmtId="0" fontId="2" fillId="3" borderId="1" xfId="0" applyFont="1" applyFill="1" applyBorder="1" applyAlignment="1" applyProtection="1">
      <alignment horizontal="center" vertical="center" wrapText="1"/>
      <protection locked="0"/>
    </xf>
    <xf numFmtId="0" fontId="16" fillId="3" borderId="11" xfId="0" applyFont="1" applyFill="1" applyBorder="1" applyAlignment="1" applyProtection="1">
      <alignment horizontal="center" vertical="center" wrapText="1"/>
      <protection locked="0"/>
    </xf>
    <xf numFmtId="0" fontId="16" fillId="3" borderId="1" xfId="0" applyFont="1" applyFill="1" applyBorder="1" applyAlignment="1" applyProtection="1">
      <alignment horizontal="center" vertical="center" wrapText="1"/>
      <protection locked="0"/>
    </xf>
    <xf numFmtId="0" fontId="7" fillId="0" borderId="1" xfId="7" applyFont="1" applyFill="1" applyBorder="1" applyAlignment="1">
      <alignment vertical="center" wrapText="1"/>
    </xf>
    <xf numFmtId="0" fontId="23" fillId="0" borderId="1" xfId="7" applyFont="1" applyFill="1" applyBorder="1" applyAlignment="1">
      <alignment vertical="center"/>
    </xf>
    <xf numFmtId="0" fontId="22" fillId="0" borderId="1" xfId="7" applyFont="1" applyFill="1" applyBorder="1" applyAlignment="1">
      <alignment vertical="center"/>
    </xf>
    <xf numFmtId="0" fontId="23" fillId="0" borderId="1" xfId="7" applyFont="1" applyFill="1" applyBorder="1" applyAlignment="1">
      <alignment vertical="center" wrapText="1"/>
    </xf>
    <xf numFmtId="0" fontId="22" fillId="0" borderId="1" xfId="7" applyFont="1" applyFill="1" applyBorder="1" applyAlignment="1">
      <alignment vertical="center" wrapText="1"/>
    </xf>
    <xf numFmtId="0" fontId="23" fillId="0" borderId="1" xfId="6" applyFont="1" applyFill="1" applyBorder="1" applyAlignment="1">
      <alignment vertical="center" wrapText="1"/>
    </xf>
    <xf numFmtId="0" fontId="23" fillId="0" borderId="1" xfId="7" applyFont="1" applyFill="1" applyBorder="1" applyAlignment="1">
      <alignment wrapText="1"/>
    </xf>
    <xf numFmtId="0" fontId="20" fillId="2" borderId="1" xfId="7" applyFont="1" applyFill="1" applyBorder="1" applyAlignment="1">
      <alignment horizontal="center" vertical="center"/>
    </xf>
    <xf numFmtId="0" fontId="21" fillId="3" borderId="23" xfId="0" applyFont="1" applyFill="1" applyBorder="1" applyAlignment="1" applyProtection="1">
      <alignment horizontal="center" vertical="center" wrapText="1"/>
      <protection locked="0"/>
    </xf>
    <xf numFmtId="0" fontId="0" fillId="3" borderId="0" xfId="0" applyFill="1">
      <alignment vertical="center"/>
    </xf>
    <xf numFmtId="0" fontId="4" fillId="3" borderId="0" xfId="1" applyFill="1"/>
    <xf numFmtId="0" fontId="19" fillId="4" borderId="3" xfId="0" applyFont="1" applyFill="1" applyBorder="1" applyAlignment="1" applyProtection="1">
      <alignment horizontal="center" vertical="center"/>
    </xf>
    <xf numFmtId="16" fontId="10" fillId="3" borderId="0" xfId="0" applyNumberFormat="1" applyFont="1" applyFill="1" applyProtection="1">
      <alignment vertical="center"/>
      <protection locked="0"/>
    </xf>
    <xf numFmtId="0" fontId="19" fillId="4" borderId="2" xfId="0" applyFont="1" applyFill="1" applyBorder="1" applyAlignment="1" applyProtection="1">
      <alignment horizontal="center" vertical="center" wrapText="1"/>
    </xf>
    <xf numFmtId="0" fontId="2" fillId="0" borderId="6" xfId="0" applyNumberFormat="1" applyFont="1" applyFill="1" applyBorder="1" applyAlignment="1" applyProtection="1">
      <alignment horizontal="center" vertical="center" wrapText="1"/>
      <protection locked="0"/>
    </xf>
    <xf numFmtId="0" fontId="14" fillId="2" borderId="7" xfId="0" applyNumberFormat="1" applyFont="1" applyFill="1" applyBorder="1" applyAlignment="1" applyProtection="1">
      <alignment horizontal="center" vertical="center"/>
    </xf>
    <xf numFmtId="0" fontId="15" fillId="2" borderId="7" xfId="0" applyNumberFormat="1" applyFont="1" applyFill="1" applyBorder="1" applyAlignment="1" applyProtection="1">
      <alignment horizontal="center" vertical="center" wrapText="1"/>
    </xf>
    <xf numFmtId="0" fontId="19" fillId="4" borderId="2" xfId="0" applyFont="1" applyFill="1" applyBorder="1" applyAlignment="1" applyProtection="1">
      <alignment horizontal="center" vertical="center" wrapText="1"/>
    </xf>
    <xf numFmtId="0" fontId="13" fillId="3" borderId="0" xfId="0" applyFont="1" applyFill="1" applyBorder="1" applyProtection="1">
      <alignment vertical="center"/>
      <protection locked="0"/>
    </xf>
    <xf numFmtId="0" fontId="4" fillId="3" borderId="0" xfId="1" quotePrefix="1" applyFill="1"/>
    <xf numFmtId="0" fontId="8" fillId="3" borderId="0" xfId="6" applyFont="1" applyFill="1" applyAlignment="1" applyProtection="1">
      <alignment vertical="center"/>
      <protection hidden="1"/>
    </xf>
    <xf numFmtId="0" fontId="8" fillId="3" borderId="0" xfId="6" applyFont="1" applyFill="1" applyAlignment="1" applyProtection="1">
      <alignment horizontal="left" vertical="center"/>
      <protection hidden="1"/>
    </xf>
    <xf numFmtId="0" fontId="24" fillId="0" borderId="1" xfId="6" applyFont="1" applyBorder="1" applyAlignment="1" applyProtection="1">
      <alignment horizontal="right" vertical="center" wrapText="1"/>
      <protection hidden="1"/>
    </xf>
    <xf numFmtId="0" fontId="0" fillId="0" borderId="0" xfId="0" applyAlignment="1" applyProtection="1">
      <protection hidden="1"/>
    </xf>
    <xf numFmtId="0" fontId="13" fillId="3" borderId="0" xfId="6" applyFont="1" applyFill="1" applyAlignment="1" applyProtection="1">
      <alignment vertical="center"/>
      <protection hidden="1"/>
    </xf>
    <xf numFmtId="0" fontId="1" fillId="0" borderId="0" xfId="6" applyAlignment="1" applyProtection="1">
      <alignment vertical="center"/>
      <protection hidden="1"/>
    </xf>
    <xf numFmtId="0" fontId="1" fillId="0" borderId="0" xfId="6" applyAlignment="1" applyProtection="1">
      <alignment horizontal="left" vertical="center"/>
      <protection hidden="1"/>
    </xf>
    <xf numFmtId="0" fontId="15" fillId="3" borderId="30" xfId="6" applyFont="1" applyFill="1" applyBorder="1" applyAlignment="1" applyProtection="1">
      <alignment horizontal="center" vertical="center"/>
      <protection hidden="1"/>
    </xf>
    <xf numFmtId="0" fontId="15" fillId="3" borderId="0" xfId="6" applyFont="1" applyFill="1" applyBorder="1" applyAlignment="1" applyProtection="1">
      <alignment horizontal="center" vertical="center"/>
      <protection hidden="1"/>
    </xf>
    <xf numFmtId="0" fontId="15" fillId="3" borderId="30" xfId="6" applyFont="1" applyFill="1" applyBorder="1" applyAlignment="1" applyProtection="1">
      <alignment vertical="center"/>
      <protection hidden="1"/>
    </xf>
    <xf numFmtId="0" fontId="15" fillId="3" borderId="0" xfId="6" applyFont="1" applyFill="1" applyBorder="1" applyAlignment="1" applyProtection="1">
      <alignment horizontal="right" vertical="center"/>
      <protection hidden="1"/>
    </xf>
    <xf numFmtId="0" fontId="15" fillId="3" borderId="25" xfId="6" applyFont="1" applyFill="1" applyBorder="1" applyAlignment="1" applyProtection="1">
      <alignment horizontal="right" vertical="center"/>
      <protection hidden="1"/>
    </xf>
    <xf numFmtId="0" fontId="15" fillId="3" borderId="10" xfId="6" applyFont="1" applyFill="1" applyBorder="1" applyAlignment="1" applyProtection="1">
      <alignment vertical="center"/>
      <protection hidden="1"/>
    </xf>
    <xf numFmtId="0" fontId="15" fillId="3" borderId="11" xfId="6" applyFont="1" applyFill="1" applyBorder="1" applyAlignment="1" applyProtection="1">
      <alignment horizontal="right" vertical="center"/>
      <protection hidden="1"/>
    </xf>
    <xf numFmtId="0" fontId="10" fillId="3" borderId="0" xfId="6" applyFont="1" applyFill="1" applyBorder="1" applyAlignment="1" applyProtection="1">
      <alignment horizontal="left" vertical="center" wrapText="1"/>
      <protection hidden="1"/>
    </xf>
    <xf numFmtId="0" fontId="7" fillId="3" borderId="30" xfId="6" applyFont="1" applyFill="1" applyBorder="1" applyAlignment="1" applyProtection="1">
      <alignment horizontal="center" vertical="center"/>
      <protection hidden="1"/>
    </xf>
    <xf numFmtId="0" fontId="7" fillId="3" borderId="0" xfId="6" applyFont="1" applyFill="1" applyBorder="1" applyAlignment="1" applyProtection="1">
      <alignment horizontal="center" vertical="center"/>
      <protection hidden="1"/>
    </xf>
    <xf numFmtId="0" fontId="24" fillId="3" borderId="0" xfId="6" applyFont="1" applyFill="1" applyBorder="1" applyAlignment="1" applyProtection="1">
      <alignment horizontal="left" vertical="center" wrapText="1"/>
      <protection hidden="1"/>
    </xf>
    <xf numFmtId="0" fontId="24" fillId="3" borderId="0" xfId="6" applyFont="1" applyFill="1" applyBorder="1" applyAlignment="1" applyProtection="1">
      <alignment vertical="center" wrapText="1"/>
      <protection hidden="1"/>
    </xf>
    <xf numFmtId="0" fontId="10" fillId="3" borderId="0" xfId="6" applyFont="1" applyFill="1" applyBorder="1" applyAlignment="1" applyProtection="1">
      <alignment vertical="center" wrapText="1"/>
      <protection hidden="1"/>
    </xf>
    <xf numFmtId="0" fontId="24" fillId="3" borderId="12" xfId="6" applyFont="1" applyFill="1" applyBorder="1" applyAlignment="1" applyProtection="1">
      <alignment horizontal="left" vertical="center" wrapText="1"/>
      <protection hidden="1"/>
    </xf>
    <xf numFmtId="0" fontId="24" fillId="3" borderId="12" xfId="6" applyFont="1" applyFill="1" applyBorder="1" applyAlignment="1" applyProtection="1">
      <alignment vertical="center" wrapText="1"/>
      <protection hidden="1"/>
    </xf>
    <xf numFmtId="0" fontId="7" fillId="3" borderId="30" xfId="6" applyFont="1" applyFill="1" applyBorder="1" applyAlignment="1" applyProtection="1">
      <alignment vertical="center"/>
      <protection hidden="1"/>
    </xf>
    <xf numFmtId="0" fontId="15" fillId="3" borderId="25" xfId="6" applyFont="1" applyFill="1" applyBorder="1" applyAlignment="1" applyProtection="1">
      <alignment vertical="center"/>
      <protection hidden="1"/>
    </xf>
    <xf numFmtId="0" fontId="15" fillId="3" borderId="25" xfId="6" applyFont="1" applyFill="1" applyBorder="1" applyAlignment="1" applyProtection="1">
      <alignment horizontal="center" vertical="center"/>
      <protection hidden="1"/>
    </xf>
    <xf numFmtId="0" fontId="7" fillId="6" borderId="1" xfId="6" applyFont="1" applyFill="1" applyBorder="1" applyAlignment="1" applyProtection="1">
      <alignment horizontal="center" vertical="center" wrapText="1"/>
      <protection hidden="1"/>
    </xf>
    <xf numFmtId="0" fontId="8" fillId="3" borderId="0" xfId="6" applyFont="1" applyFill="1" applyAlignment="1" applyProtection="1">
      <alignment vertical="center" wrapText="1"/>
      <protection hidden="1"/>
    </xf>
    <xf numFmtId="0" fontId="8" fillId="3" borderId="0" xfId="6" applyFont="1" applyFill="1" applyBorder="1" applyAlignment="1" applyProtection="1">
      <alignment vertical="center" wrapText="1"/>
      <protection hidden="1"/>
    </xf>
    <xf numFmtId="0" fontId="0" fillId="0" borderId="0" xfId="0" applyAlignment="1" applyProtection="1">
      <alignment wrapText="1"/>
      <protection hidden="1"/>
    </xf>
    <xf numFmtId="0" fontId="4" fillId="0" borderId="0" xfId="1" applyProtection="1">
      <protection hidden="1"/>
    </xf>
    <xf numFmtId="0" fontId="10" fillId="3" borderId="0" xfId="6" applyFont="1" applyFill="1" applyAlignment="1" applyProtection="1">
      <alignment horizontal="left" vertical="center"/>
      <protection hidden="1"/>
    </xf>
    <xf numFmtId="0" fontId="10" fillId="3" borderId="0" xfId="6" applyFont="1" applyFill="1" applyAlignment="1" applyProtection="1">
      <alignment vertical="center"/>
      <protection hidden="1"/>
    </xf>
    <xf numFmtId="0" fontId="0" fillId="0" borderId="0" xfId="0" applyAlignment="1" applyProtection="1">
      <alignment horizontal="left"/>
      <protection hidden="1"/>
    </xf>
    <xf numFmtId="0" fontId="11" fillId="7" borderId="1" xfId="6" applyFont="1" applyFill="1" applyBorder="1" applyAlignment="1" applyProtection="1">
      <alignment horizontal="center" vertical="center" wrapText="1"/>
      <protection hidden="1"/>
    </xf>
    <xf numFmtId="0" fontId="25" fillId="0" borderId="1" xfId="6" applyFont="1" applyBorder="1" applyAlignment="1" applyProtection="1">
      <alignment horizontal="center" vertical="center" wrapText="1"/>
      <protection hidden="1"/>
    </xf>
    <xf numFmtId="0" fontId="11" fillId="8" borderId="5" xfId="6" applyFont="1" applyFill="1" applyBorder="1" applyAlignment="1" applyProtection="1">
      <alignment horizontal="center" vertical="center" wrapText="1"/>
      <protection hidden="1"/>
    </xf>
    <xf numFmtId="0" fontId="26" fillId="0" borderId="1" xfId="6" applyFont="1" applyBorder="1" applyAlignment="1" applyProtection="1">
      <alignment horizontal="center" vertical="center" wrapText="1"/>
      <protection hidden="1"/>
    </xf>
    <xf numFmtId="0" fontId="26" fillId="0" borderId="5" xfId="6" applyFont="1" applyBorder="1" applyAlignment="1" applyProtection="1">
      <alignment horizontal="center" vertical="center" wrapText="1"/>
      <protection hidden="1"/>
    </xf>
    <xf numFmtId="0" fontId="11" fillId="9" borderId="1" xfId="6" applyFont="1" applyFill="1" applyBorder="1" applyAlignment="1" applyProtection="1">
      <alignment horizontal="center" vertical="center" wrapText="1"/>
      <protection hidden="1"/>
    </xf>
    <xf numFmtId="0" fontId="27" fillId="0" borderId="1" xfId="6" applyFont="1" applyBorder="1" applyAlignment="1" applyProtection="1">
      <alignment horizontal="center" vertical="center" wrapText="1"/>
      <protection hidden="1"/>
    </xf>
    <xf numFmtId="0" fontId="10" fillId="10" borderId="15" xfId="6" applyFont="1" applyFill="1" applyBorder="1" applyAlignment="1" applyProtection="1">
      <alignment horizontal="center" vertical="center"/>
      <protection hidden="1"/>
    </xf>
    <xf numFmtId="2" fontId="10" fillId="10" borderId="16" xfId="6" applyNumberFormat="1" applyFont="1" applyFill="1" applyBorder="1" applyAlignment="1" applyProtection="1">
      <alignment horizontal="center" vertical="center"/>
      <protection hidden="1"/>
    </xf>
    <xf numFmtId="0" fontId="10" fillId="10" borderId="16" xfId="6" applyFont="1" applyFill="1" applyBorder="1" applyAlignment="1" applyProtection="1">
      <alignment horizontal="center" vertical="center"/>
      <protection hidden="1"/>
    </xf>
    <xf numFmtId="0" fontId="15" fillId="10" borderId="16" xfId="6" applyFont="1" applyFill="1" applyBorder="1" applyAlignment="1" applyProtection="1">
      <alignment horizontal="center" vertical="center"/>
      <protection hidden="1"/>
    </xf>
    <xf numFmtId="0" fontId="10" fillId="10" borderId="14" xfId="6" applyFont="1" applyFill="1" applyBorder="1" applyAlignment="1" applyProtection="1">
      <alignment horizontal="center" vertical="center"/>
      <protection hidden="1"/>
    </xf>
    <xf numFmtId="2" fontId="10" fillId="10" borderId="1" xfId="6" applyNumberFormat="1" applyFont="1" applyFill="1" applyBorder="1" applyAlignment="1" applyProtection="1">
      <alignment horizontal="center" vertical="center"/>
      <protection hidden="1"/>
    </xf>
    <xf numFmtId="0" fontId="10" fillId="10" borderId="1" xfId="6" applyFont="1" applyFill="1" applyBorder="1" applyAlignment="1" applyProtection="1">
      <alignment horizontal="center" vertical="center"/>
      <protection hidden="1"/>
    </xf>
    <xf numFmtId="0" fontId="10" fillId="8" borderId="1" xfId="6" applyFont="1" applyFill="1" applyBorder="1" applyAlignment="1" applyProtection="1">
      <alignment horizontal="center" vertical="center"/>
      <protection hidden="1"/>
    </xf>
    <xf numFmtId="2" fontId="10" fillId="8" borderId="1" xfId="6" applyNumberFormat="1" applyFont="1" applyFill="1" applyBorder="1" applyAlignment="1" applyProtection="1">
      <alignment horizontal="center" vertical="center"/>
      <protection hidden="1"/>
    </xf>
    <xf numFmtId="0" fontId="15" fillId="10" borderId="1" xfId="6" applyFont="1" applyFill="1" applyBorder="1" applyAlignment="1" applyProtection="1">
      <alignment horizontal="center" vertical="center"/>
      <protection hidden="1"/>
    </xf>
    <xf numFmtId="0" fontId="10" fillId="11" borderId="1" xfId="6" applyFont="1" applyFill="1" applyBorder="1" applyAlignment="1" applyProtection="1">
      <alignment horizontal="center" vertical="center"/>
      <protection hidden="1"/>
    </xf>
    <xf numFmtId="2" fontId="10" fillId="11" borderId="1" xfId="6" applyNumberFormat="1" applyFont="1" applyFill="1" applyBorder="1" applyAlignment="1" applyProtection="1">
      <alignment horizontal="center" vertical="center"/>
      <protection hidden="1"/>
    </xf>
    <xf numFmtId="0" fontId="10" fillId="8" borderId="14" xfId="6" applyFont="1" applyFill="1" applyBorder="1" applyAlignment="1" applyProtection="1">
      <alignment horizontal="center" vertical="center"/>
      <protection hidden="1"/>
    </xf>
    <xf numFmtId="0" fontId="10" fillId="10" borderId="17" xfId="6" applyFont="1" applyFill="1" applyBorder="1" applyAlignment="1" applyProtection="1">
      <alignment horizontal="center" vertical="center"/>
      <protection hidden="1"/>
    </xf>
    <xf numFmtId="2" fontId="10" fillId="10" borderId="7" xfId="6" applyNumberFormat="1" applyFont="1" applyFill="1" applyBorder="1" applyAlignment="1" applyProtection="1">
      <alignment horizontal="center" vertical="center"/>
      <protection hidden="1"/>
    </xf>
    <xf numFmtId="0" fontId="10" fillId="8" borderId="7" xfId="6" applyFont="1" applyFill="1" applyBorder="1" applyAlignment="1" applyProtection="1">
      <alignment horizontal="center" vertical="center"/>
      <protection hidden="1"/>
    </xf>
    <xf numFmtId="2" fontId="10" fillId="8" borderId="7" xfId="6" applyNumberFormat="1" applyFont="1" applyFill="1" applyBorder="1" applyAlignment="1" applyProtection="1">
      <alignment horizontal="center" vertical="center"/>
      <protection hidden="1"/>
    </xf>
    <xf numFmtId="0" fontId="15" fillId="10" borderId="7" xfId="6" applyFont="1" applyFill="1" applyBorder="1" applyAlignment="1" applyProtection="1">
      <alignment horizontal="center" vertical="center"/>
      <protection hidden="1"/>
    </xf>
    <xf numFmtId="0" fontId="10" fillId="8" borderId="19" xfId="6" applyFont="1" applyFill="1" applyBorder="1" applyAlignment="1" applyProtection="1">
      <alignment horizontal="center" vertical="center"/>
      <protection hidden="1"/>
    </xf>
    <xf numFmtId="2" fontId="10" fillId="8" borderId="5" xfId="6" applyNumberFormat="1" applyFont="1" applyFill="1" applyBorder="1" applyAlignment="1" applyProtection="1">
      <alignment horizontal="center" vertical="center"/>
      <protection hidden="1"/>
    </xf>
    <xf numFmtId="0" fontId="10" fillId="10" borderId="5" xfId="6" applyFont="1" applyFill="1" applyBorder="1" applyAlignment="1" applyProtection="1">
      <alignment horizontal="center" vertical="center"/>
      <protection hidden="1"/>
    </xf>
    <xf numFmtId="2" fontId="10" fillId="10" borderId="5" xfId="6" applyNumberFormat="1" applyFont="1" applyFill="1" applyBorder="1" applyAlignment="1" applyProtection="1">
      <alignment horizontal="center" vertical="center"/>
      <protection hidden="1"/>
    </xf>
    <xf numFmtId="0" fontId="10" fillId="8" borderId="5" xfId="6" applyFont="1" applyFill="1" applyBorder="1" applyAlignment="1" applyProtection="1">
      <alignment horizontal="center" vertical="center"/>
      <protection hidden="1"/>
    </xf>
    <xf numFmtId="0" fontId="15" fillId="8" borderId="5" xfId="6" applyFont="1" applyFill="1" applyBorder="1" applyAlignment="1" applyProtection="1">
      <alignment horizontal="center" vertical="center"/>
      <protection hidden="1"/>
    </xf>
    <xf numFmtId="0" fontId="15" fillId="8" borderId="1" xfId="6" applyFont="1" applyFill="1" applyBorder="1" applyAlignment="1" applyProtection="1">
      <alignment horizontal="center" vertical="center"/>
      <protection hidden="1"/>
    </xf>
    <xf numFmtId="0" fontId="10" fillId="11" borderId="14" xfId="6" applyFont="1" applyFill="1" applyBorder="1" applyAlignment="1" applyProtection="1">
      <alignment horizontal="center" vertical="center"/>
      <protection hidden="1"/>
    </xf>
    <xf numFmtId="0" fontId="10" fillId="11" borderId="17" xfId="6" applyFont="1" applyFill="1" applyBorder="1" applyAlignment="1" applyProtection="1">
      <alignment horizontal="center" vertical="center"/>
      <protection hidden="1"/>
    </xf>
    <xf numFmtId="2" fontId="10" fillId="11" borderId="7" xfId="6" applyNumberFormat="1" applyFont="1" applyFill="1" applyBorder="1" applyAlignment="1" applyProtection="1">
      <alignment horizontal="center" vertical="center"/>
      <protection hidden="1"/>
    </xf>
    <xf numFmtId="0" fontId="10" fillId="10" borderId="7" xfId="6" applyFont="1" applyFill="1" applyBorder="1" applyAlignment="1" applyProtection="1">
      <alignment horizontal="center" vertical="center"/>
      <protection hidden="1"/>
    </xf>
    <xf numFmtId="0" fontId="15" fillId="8" borderId="7" xfId="6" applyFont="1" applyFill="1" applyBorder="1" applyAlignment="1" applyProtection="1">
      <alignment horizontal="center" vertical="center"/>
      <protection hidden="1"/>
    </xf>
    <xf numFmtId="0" fontId="10" fillId="8" borderId="15" xfId="6" applyFont="1" applyFill="1" applyBorder="1" applyAlignment="1" applyProtection="1">
      <alignment horizontal="center" vertical="center"/>
      <protection hidden="1"/>
    </xf>
    <xf numFmtId="2" fontId="10" fillId="8" borderId="16" xfId="6" applyNumberFormat="1" applyFont="1" applyFill="1" applyBorder="1" applyAlignment="1" applyProtection="1">
      <alignment horizontal="center" vertical="center"/>
      <protection hidden="1"/>
    </xf>
    <xf numFmtId="0" fontId="10" fillId="8" borderId="16" xfId="6" applyFont="1" applyFill="1" applyBorder="1" applyAlignment="1" applyProtection="1">
      <alignment horizontal="center" vertical="center"/>
      <protection hidden="1"/>
    </xf>
    <xf numFmtId="0" fontId="15" fillId="11" borderId="16" xfId="6" applyFont="1" applyFill="1" applyBorder="1" applyAlignment="1" applyProtection="1">
      <alignment horizontal="center" vertical="center"/>
      <protection hidden="1"/>
    </xf>
    <xf numFmtId="0" fontId="15" fillId="11" borderId="1" xfId="6" applyFont="1" applyFill="1" applyBorder="1" applyAlignment="1" applyProtection="1">
      <alignment horizontal="center" vertical="center"/>
      <protection hidden="1"/>
    </xf>
    <xf numFmtId="0" fontId="10" fillId="11" borderId="7" xfId="6" applyFont="1" applyFill="1" applyBorder="1" applyAlignment="1" applyProtection="1">
      <alignment horizontal="center" vertical="center"/>
      <protection hidden="1"/>
    </xf>
    <xf numFmtId="0" fontId="15" fillId="11" borderId="7" xfId="6" applyFont="1" applyFill="1" applyBorder="1" applyAlignment="1" applyProtection="1">
      <alignment horizontal="center" vertical="center"/>
      <protection hidden="1"/>
    </xf>
    <xf numFmtId="0" fontId="15" fillId="2" borderId="31" xfId="6" applyFont="1" applyFill="1" applyBorder="1" applyAlignment="1" applyProtection="1">
      <alignment horizontal="center" vertical="center" wrapText="1"/>
      <protection hidden="1"/>
    </xf>
    <xf numFmtId="0" fontId="15" fillId="2" borderId="32" xfId="6" applyFont="1" applyFill="1" applyBorder="1" applyAlignment="1" applyProtection="1">
      <alignment horizontal="center" vertical="center" wrapText="1"/>
      <protection hidden="1"/>
    </xf>
    <xf numFmtId="0" fontId="24" fillId="0" borderId="1" xfId="0" applyFont="1" applyBorder="1" applyAlignment="1">
      <alignment horizontal="center" vertical="center" wrapText="1"/>
    </xf>
    <xf numFmtId="0" fontId="24" fillId="0" borderId="1" xfId="0" applyFont="1" applyBorder="1" applyAlignment="1">
      <alignment horizontal="right" vertical="center" wrapText="1"/>
    </xf>
    <xf numFmtId="0" fontId="24" fillId="3" borderId="1" xfId="0" applyFont="1" applyFill="1" applyBorder="1" applyAlignment="1" applyProtection="1">
      <alignment horizontal="center" vertical="center"/>
      <protection locked="0"/>
    </xf>
    <xf numFmtId="164" fontId="24" fillId="0" borderId="1" xfId="0" applyNumberFormat="1" applyFont="1" applyBorder="1" applyAlignment="1">
      <alignment horizontal="center" vertical="center" wrapText="1"/>
    </xf>
    <xf numFmtId="12" fontId="24" fillId="0" borderId="1" xfId="8" applyNumberFormat="1" applyFont="1" applyBorder="1" applyAlignment="1">
      <alignment horizontal="center" vertical="center" wrapText="1"/>
    </xf>
    <xf numFmtId="0" fontId="24" fillId="3" borderId="1" xfId="0" applyFont="1" applyFill="1" applyBorder="1" applyAlignment="1">
      <alignment horizontal="center" vertical="center" wrapText="1"/>
    </xf>
    <xf numFmtId="13" fontId="24" fillId="0" borderId="1" xfId="0" applyNumberFormat="1" applyFont="1" applyBorder="1" applyAlignment="1">
      <alignment horizontal="center" vertical="center" wrapText="1"/>
    </xf>
    <xf numFmtId="0" fontId="24" fillId="0" borderId="1" xfId="6" applyFont="1" applyBorder="1" applyAlignment="1" applyProtection="1">
      <alignment horizontal="center" vertical="center" wrapText="1"/>
      <protection hidden="1"/>
    </xf>
    <xf numFmtId="164" fontId="24" fillId="0" borderId="1" xfId="0" quotePrefix="1" applyNumberFormat="1" applyFont="1" applyBorder="1" applyAlignment="1">
      <alignment horizontal="center" vertical="center" wrapText="1"/>
    </xf>
    <xf numFmtId="0" fontId="14" fillId="2" borderId="7" xfId="0" applyNumberFormat="1" applyFont="1" applyFill="1" applyBorder="1" applyAlignment="1" applyProtection="1">
      <alignment horizontal="center" vertical="center"/>
    </xf>
    <xf numFmtId="0" fontId="28" fillId="3" borderId="19" xfId="0" applyNumberFormat="1" applyFont="1" applyFill="1" applyBorder="1" applyAlignment="1" applyProtection="1">
      <alignment horizontal="center" vertical="center" wrapText="1"/>
      <protection locked="0"/>
    </xf>
    <xf numFmtId="0" fontId="28" fillId="3" borderId="5" xfId="0" applyNumberFormat="1" applyFont="1" applyFill="1" applyBorder="1" applyAlignment="1" applyProtection="1">
      <alignment vertical="center" wrapText="1"/>
      <protection locked="0"/>
    </xf>
    <xf numFmtId="0" fontId="21" fillId="3" borderId="5" xfId="1" applyFont="1" applyFill="1" applyBorder="1" applyAlignment="1" applyProtection="1">
      <alignment horizontal="center" vertical="center" wrapText="1"/>
      <protection locked="0"/>
    </xf>
    <xf numFmtId="0" fontId="28" fillId="3" borderId="5" xfId="0" applyNumberFormat="1" applyFont="1" applyFill="1" applyBorder="1" applyAlignment="1" applyProtection="1">
      <alignment horizontal="center" vertical="center" wrapText="1"/>
      <protection locked="0"/>
    </xf>
    <xf numFmtId="0" fontId="28" fillId="3" borderId="14" xfId="0" applyNumberFormat="1" applyFont="1" applyFill="1" applyBorder="1" applyAlignment="1" applyProtection="1">
      <alignment horizontal="center" vertical="center" wrapText="1"/>
      <protection locked="0"/>
    </xf>
    <xf numFmtId="0" fontId="21" fillId="3" borderId="1" xfId="1" applyFont="1" applyFill="1" applyBorder="1" applyAlignment="1" applyProtection="1">
      <alignment horizontal="center" vertical="center" wrapText="1"/>
      <protection locked="0"/>
    </xf>
    <xf numFmtId="0" fontId="21" fillId="3" borderId="5" xfId="9" applyFont="1" applyFill="1" applyBorder="1" applyAlignment="1" applyProtection="1">
      <alignment horizontal="center" vertical="center" wrapText="1"/>
      <protection locked="0"/>
    </xf>
    <xf numFmtId="0" fontId="28" fillId="3" borderId="1" xfId="0" applyNumberFormat="1" applyFont="1" applyFill="1" applyBorder="1" applyAlignment="1" applyProtection="1">
      <alignment vertical="center" wrapText="1"/>
      <protection locked="0"/>
    </xf>
    <xf numFmtId="0" fontId="21" fillId="3" borderId="1" xfId="9" applyFont="1" applyFill="1" applyBorder="1" applyAlignment="1" applyProtection="1">
      <alignment horizontal="center" vertical="center" wrapText="1"/>
      <protection locked="0"/>
    </xf>
    <xf numFmtId="0" fontId="21" fillId="0" borderId="1" xfId="9" applyFont="1" applyBorder="1" applyAlignment="1" applyProtection="1">
      <alignment horizontal="center" vertical="center" wrapText="1"/>
      <protection locked="0"/>
    </xf>
    <xf numFmtId="0" fontId="28" fillId="0" borderId="7" xfId="0" applyNumberFormat="1" applyFont="1" applyFill="1" applyBorder="1" applyAlignment="1" applyProtection="1">
      <alignment horizontal="center" vertical="center" wrapText="1"/>
      <protection locked="0"/>
    </xf>
    <xf numFmtId="0" fontId="28" fillId="3" borderId="1" xfId="0" applyNumberFormat="1" applyFont="1" applyFill="1" applyBorder="1" applyAlignment="1" applyProtection="1">
      <alignment horizontal="center" vertical="center" wrapText="1"/>
      <protection locked="0"/>
    </xf>
    <xf numFmtId="0" fontId="21" fillId="3" borderId="1" xfId="0" applyFont="1" applyFill="1" applyBorder="1" applyProtection="1">
      <alignment vertical="center"/>
      <protection locked="0"/>
    </xf>
    <xf numFmtId="0" fontId="28" fillId="3" borderId="6" xfId="0" applyNumberFormat="1" applyFont="1" applyFill="1" applyBorder="1" applyAlignment="1" applyProtection="1">
      <alignment horizontal="center" vertical="center" wrapText="1"/>
      <protection locked="0"/>
    </xf>
    <xf numFmtId="0" fontId="28" fillId="3" borderId="16" xfId="0" applyNumberFormat="1" applyFont="1" applyFill="1" applyBorder="1" applyAlignment="1" applyProtection="1">
      <alignment horizontal="center" vertical="center" wrapText="1"/>
      <protection locked="0"/>
    </xf>
    <xf numFmtId="0" fontId="21" fillId="3" borderId="16" xfId="0" applyNumberFormat="1" applyFont="1" applyFill="1" applyBorder="1" applyAlignment="1" applyProtection="1">
      <alignment horizontal="center" vertical="center" wrapText="1"/>
      <protection locked="0"/>
    </xf>
    <xf numFmtId="0" fontId="28" fillId="0" borderId="1" xfId="0" applyNumberFormat="1" applyFont="1" applyFill="1" applyBorder="1" applyAlignment="1" applyProtection="1">
      <alignment horizontal="center" vertical="center" wrapText="1"/>
      <protection locked="0"/>
    </xf>
    <xf numFmtId="14" fontId="16" fillId="3" borderId="5" xfId="0" applyNumberFormat="1" applyFont="1" applyFill="1" applyBorder="1" applyAlignment="1" applyProtection="1">
      <alignment horizontal="center" vertical="center" wrapText="1"/>
      <protection locked="0"/>
    </xf>
    <xf numFmtId="0" fontId="21" fillId="3" borderId="5" xfId="0" applyNumberFormat="1" applyFont="1" applyFill="1" applyBorder="1" applyAlignment="1" applyProtection="1">
      <alignment horizontal="center" vertical="center" wrapText="1"/>
      <protection locked="0"/>
    </xf>
    <xf numFmtId="0" fontId="13" fillId="3" borderId="0" xfId="0" applyFont="1" applyFill="1" applyBorder="1" applyAlignment="1" applyProtection="1">
      <alignment horizontal="center" vertical="center"/>
      <protection locked="0"/>
    </xf>
    <xf numFmtId="0" fontId="21" fillId="3" borderId="2" xfId="0" applyFont="1" applyFill="1" applyBorder="1" applyAlignment="1" applyProtection="1">
      <alignment horizontal="center" vertical="center" wrapText="1"/>
      <protection hidden="1"/>
    </xf>
    <xf numFmtId="0" fontId="21" fillId="3" borderId="4" xfId="0" applyFont="1" applyFill="1" applyBorder="1" applyAlignment="1" applyProtection="1">
      <alignment horizontal="center" vertical="center" wrapText="1"/>
      <protection hidden="1"/>
    </xf>
    <xf numFmtId="0" fontId="19" fillId="4" borderId="2" xfId="0" applyFont="1" applyFill="1" applyBorder="1" applyAlignment="1" applyProtection="1">
      <alignment horizontal="center" vertical="center" wrapText="1"/>
    </xf>
    <xf numFmtId="0" fontId="19" fillId="4" borderId="3" xfId="0" applyFont="1" applyFill="1" applyBorder="1" applyAlignment="1" applyProtection="1">
      <alignment horizontal="center" vertical="center" wrapText="1"/>
    </xf>
    <xf numFmtId="0" fontId="21" fillId="3" borderId="3" xfId="0" applyFont="1" applyFill="1" applyBorder="1" applyAlignment="1" applyProtection="1">
      <alignment horizontal="center" vertical="center" wrapText="1"/>
      <protection locked="0"/>
    </xf>
    <xf numFmtId="0" fontId="14" fillId="2" borderId="16" xfId="0" applyNumberFormat="1" applyFont="1" applyFill="1" applyBorder="1" applyAlignment="1" applyProtection="1">
      <alignment horizontal="center" vertical="center"/>
    </xf>
    <xf numFmtId="0" fontId="14" fillId="2" borderId="34" xfId="0" applyNumberFormat="1" applyFont="1" applyFill="1" applyBorder="1" applyAlignment="1" applyProtection="1">
      <alignment horizontal="center" vertical="center"/>
    </xf>
    <xf numFmtId="0" fontId="11" fillId="4" borderId="31" xfId="0" applyNumberFormat="1" applyFont="1" applyFill="1" applyBorder="1" applyAlignment="1" applyProtection="1">
      <alignment horizontal="center" vertical="center" wrapText="1"/>
    </xf>
    <xf numFmtId="0" fontId="11" fillId="4" borderId="32" xfId="0" applyNumberFormat="1" applyFont="1" applyFill="1" applyBorder="1" applyAlignment="1" applyProtection="1">
      <alignment horizontal="center" vertical="center" wrapText="1"/>
    </xf>
    <xf numFmtId="0" fontId="14" fillId="2" borderId="32" xfId="0" applyNumberFormat="1" applyFont="1" applyFill="1" applyBorder="1" applyAlignment="1" applyProtection="1">
      <alignment horizontal="center" vertical="center"/>
    </xf>
    <xf numFmtId="0" fontId="14" fillId="2" borderId="20" xfId="0" applyNumberFormat="1" applyFont="1" applyFill="1" applyBorder="1" applyAlignment="1" applyProtection="1">
      <alignment horizontal="center" vertical="center"/>
    </xf>
    <xf numFmtId="0" fontId="14" fillId="2" borderId="32" xfId="0" applyNumberFormat="1" applyFont="1" applyFill="1" applyBorder="1" applyAlignment="1" applyProtection="1">
      <alignment horizontal="center" vertical="center" wrapText="1"/>
    </xf>
    <xf numFmtId="0" fontId="14" fillId="2" borderId="20" xfId="0" applyNumberFormat="1" applyFont="1" applyFill="1" applyBorder="1" applyAlignment="1" applyProtection="1">
      <alignment horizontal="center" vertical="center" wrapText="1"/>
    </xf>
    <xf numFmtId="0" fontId="14" fillId="2" borderId="15" xfId="0" applyNumberFormat="1" applyFont="1" applyFill="1" applyBorder="1" applyAlignment="1" applyProtection="1">
      <alignment horizontal="center" vertical="center"/>
    </xf>
    <xf numFmtId="0" fontId="14" fillId="2" borderId="17" xfId="0" applyNumberFormat="1" applyFont="1" applyFill="1" applyBorder="1" applyAlignment="1" applyProtection="1">
      <alignment horizontal="center" vertical="center"/>
    </xf>
    <xf numFmtId="0" fontId="14" fillId="2" borderId="7" xfId="0" applyNumberFormat="1" applyFont="1" applyFill="1" applyBorder="1" applyAlignment="1" applyProtection="1">
      <alignment horizontal="center" vertical="center"/>
    </xf>
    <xf numFmtId="0" fontId="14" fillId="2" borderId="16" xfId="0" applyNumberFormat="1" applyFont="1" applyFill="1" applyBorder="1" applyAlignment="1" applyProtection="1">
      <alignment horizontal="center" vertical="center" wrapText="1"/>
    </xf>
    <xf numFmtId="0" fontId="14" fillId="2" borderId="7" xfId="0" applyNumberFormat="1" applyFont="1" applyFill="1" applyBorder="1" applyAlignment="1" applyProtection="1">
      <alignment horizontal="center" vertical="center" wrapText="1"/>
    </xf>
    <xf numFmtId="0" fontId="11" fillId="4" borderId="37" xfId="0" applyNumberFormat="1" applyFont="1" applyFill="1" applyBorder="1" applyAlignment="1" applyProtection="1">
      <alignment horizontal="center" vertical="center" wrapText="1"/>
    </xf>
    <xf numFmtId="0" fontId="11" fillId="4" borderId="38" xfId="0" applyNumberFormat="1" applyFont="1" applyFill="1" applyBorder="1" applyAlignment="1" applyProtection="1">
      <alignment horizontal="center" vertical="center" wrapText="1"/>
    </xf>
    <xf numFmtId="0" fontId="11" fillId="4" borderId="39" xfId="0" applyNumberFormat="1" applyFont="1" applyFill="1" applyBorder="1" applyAlignment="1" applyProtection="1">
      <alignment horizontal="center" vertical="center" wrapText="1"/>
    </xf>
    <xf numFmtId="0" fontId="11" fillId="4" borderId="37" xfId="0" applyNumberFormat="1" applyFont="1" applyFill="1" applyBorder="1" applyAlignment="1" applyProtection="1">
      <alignment horizontal="center" vertical="center"/>
    </xf>
    <xf numFmtId="0" fontId="11" fillId="4" borderId="38" xfId="0" applyNumberFormat="1" applyFont="1" applyFill="1" applyBorder="1" applyAlignment="1" applyProtection="1">
      <alignment horizontal="center" vertical="center"/>
    </xf>
    <xf numFmtId="0" fontId="11" fillId="4" borderId="40" xfId="0" applyNumberFormat="1" applyFont="1" applyFill="1" applyBorder="1" applyAlignment="1" applyProtection="1">
      <alignment horizontal="center" vertical="center"/>
    </xf>
    <xf numFmtId="0" fontId="14" fillId="2" borderId="5" xfId="0" applyFont="1" applyFill="1" applyBorder="1" applyAlignment="1" applyProtection="1">
      <alignment horizontal="center" vertical="center"/>
    </xf>
    <xf numFmtId="0" fontId="15" fillId="2" borderId="18" xfId="0" applyNumberFormat="1" applyFont="1" applyFill="1" applyBorder="1" applyAlignment="1" applyProtection="1">
      <alignment horizontal="center" vertical="center" wrapText="1"/>
    </xf>
    <xf numFmtId="0" fontId="15" fillId="2" borderId="20" xfId="0" applyNumberFormat="1" applyFont="1" applyFill="1" applyBorder="1" applyAlignment="1" applyProtection="1">
      <alignment horizontal="center" vertical="center" wrapText="1"/>
    </xf>
    <xf numFmtId="0" fontId="11" fillId="4" borderId="2" xfId="0" applyFont="1" applyFill="1" applyBorder="1" applyAlignment="1" applyProtection="1">
      <alignment horizontal="center" vertical="center"/>
    </xf>
    <xf numFmtId="0" fontId="11" fillId="4" borderId="3" xfId="0" applyFont="1" applyFill="1" applyBorder="1" applyAlignment="1" applyProtection="1">
      <alignment horizontal="center" vertical="center"/>
    </xf>
    <xf numFmtId="0" fontId="11" fillId="4" borderId="4" xfId="0" applyFont="1" applyFill="1" applyBorder="1" applyAlignment="1" applyProtection="1">
      <alignment horizontal="center" vertical="center"/>
    </xf>
    <xf numFmtId="0" fontId="14" fillId="2" borderId="5" xfId="0" applyNumberFormat="1" applyFont="1" applyFill="1" applyBorder="1" applyAlignment="1" applyProtection="1">
      <alignment horizontal="center" vertical="center"/>
    </xf>
    <xf numFmtId="0" fontId="14" fillId="2" borderId="5" xfId="0" applyNumberFormat="1" applyFont="1" applyFill="1" applyBorder="1" applyAlignment="1" applyProtection="1">
      <alignment horizontal="center" vertical="center" wrapText="1"/>
    </xf>
    <xf numFmtId="0" fontId="14" fillId="2" borderId="21" xfId="0" applyNumberFormat="1" applyFont="1" applyFill="1" applyBorder="1" applyAlignment="1" applyProtection="1">
      <alignment horizontal="center" vertical="center" wrapText="1"/>
    </xf>
    <xf numFmtId="0" fontId="11" fillId="4" borderId="2" xfId="0" applyNumberFormat="1" applyFont="1" applyFill="1" applyBorder="1" applyAlignment="1" applyProtection="1">
      <alignment horizontal="center" vertical="center" wrapText="1"/>
    </xf>
    <xf numFmtId="0" fontId="11" fillId="4" borderId="3" xfId="0" applyNumberFormat="1" applyFont="1" applyFill="1" applyBorder="1" applyAlignment="1" applyProtection="1">
      <alignment horizontal="center" vertical="center" wrapText="1"/>
    </xf>
    <xf numFmtId="0" fontId="11" fillId="4" borderId="4" xfId="0" applyNumberFormat="1" applyFont="1" applyFill="1" applyBorder="1" applyAlignment="1" applyProtection="1">
      <alignment horizontal="center" vertical="center" wrapText="1"/>
    </xf>
    <xf numFmtId="0" fontId="15" fillId="2" borderId="5" xfId="0" applyNumberFormat="1" applyFont="1" applyFill="1" applyBorder="1" applyAlignment="1" applyProtection="1">
      <alignment horizontal="center" vertical="center" wrapText="1"/>
    </xf>
    <xf numFmtId="0" fontId="15" fillId="2" borderId="7" xfId="0" applyNumberFormat="1" applyFont="1" applyFill="1" applyBorder="1" applyAlignment="1" applyProtection="1">
      <alignment horizontal="center" vertical="center" wrapText="1"/>
    </xf>
    <xf numFmtId="0" fontId="13" fillId="3" borderId="0" xfId="0" applyFont="1" applyFill="1" applyAlignment="1" applyProtection="1">
      <alignment horizontal="center" vertical="center"/>
      <protection locked="0"/>
    </xf>
    <xf numFmtId="0" fontId="11" fillId="4" borderId="2" xfId="0" applyFont="1" applyFill="1" applyBorder="1" applyAlignment="1" applyProtection="1">
      <alignment horizontal="center" vertical="center" wrapText="1"/>
    </xf>
    <xf numFmtId="0" fontId="11" fillId="4" borderId="4" xfId="0" applyFont="1" applyFill="1" applyBorder="1" applyAlignment="1" applyProtection="1">
      <alignment horizontal="center" vertical="center" wrapText="1"/>
    </xf>
    <xf numFmtId="0" fontId="15" fillId="3" borderId="2" xfId="0" applyFont="1" applyFill="1" applyBorder="1" applyAlignment="1" applyProtection="1">
      <alignment horizontal="center" vertical="center" wrapText="1"/>
    </xf>
    <xf numFmtId="0" fontId="15" fillId="3" borderId="3" xfId="0" applyFont="1" applyFill="1" applyBorder="1" applyAlignment="1" applyProtection="1">
      <alignment horizontal="center" vertical="center" wrapText="1"/>
    </xf>
    <xf numFmtId="0" fontId="11" fillId="4" borderId="3" xfId="0" applyNumberFormat="1" applyFont="1" applyFill="1" applyBorder="1" applyAlignment="1" applyProtection="1">
      <alignment horizontal="center" vertical="center"/>
    </xf>
    <xf numFmtId="0" fontId="11" fillId="4" borderId="4" xfId="0" applyNumberFormat="1" applyFont="1" applyFill="1" applyBorder="1" applyAlignment="1" applyProtection="1">
      <alignment horizontal="center" vertical="center"/>
    </xf>
    <xf numFmtId="0" fontId="14" fillId="2" borderId="10" xfId="0" applyFont="1" applyFill="1" applyBorder="1" applyAlignment="1" applyProtection="1">
      <alignment horizontal="center" vertical="center"/>
    </xf>
    <xf numFmtId="0" fontId="14" fillId="2" borderId="12" xfId="0" applyFont="1" applyFill="1" applyBorder="1" applyAlignment="1" applyProtection="1">
      <alignment horizontal="center" vertical="center"/>
    </xf>
    <xf numFmtId="0" fontId="14" fillId="2" borderId="11" xfId="0" applyFont="1" applyFill="1" applyBorder="1" applyAlignment="1" applyProtection="1">
      <alignment horizontal="center" vertical="center"/>
    </xf>
    <xf numFmtId="0" fontId="15" fillId="2" borderId="5" xfId="0" applyNumberFormat="1" applyFont="1" applyFill="1" applyBorder="1" applyAlignment="1" applyProtection="1">
      <alignment horizontal="center" vertical="center"/>
    </xf>
    <xf numFmtId="0" fontId="15" fillId="2" borderId="7" xfId="0" applyNumberFormat="1" applyFont="1" applyFill="1" applyBorder="1" applyAlignment="1" applyProtection="1">
      <alignment horizontal="center" vertical="center"/>
    </xf>
    <xf numFmtId="0" fontId="14" fillId="3" borderId="2" xfId="0" applyFont="1" applyFill="1" applyBorder="1" applyAlignment="1" applyProtection="1">
      <alignment horizontal="center" vertical="center"/>
    </xf>
    <xf numFmtId="0" fontId="14" fillId="3" borderId="3" xfId="0" applyFont="1" applyFill="1" applyBorder="1" applyAlignment="1" applyProtection="1">
      <alignment horizontal="center" vertical="center"/>
    </xf>
    <xf numFmtId="0" fontId="14" fillId="3" borderId="4" xfId="0" applyFont="1" applyFill="1" applyBorder="1" applyAlignment="1" applyProtection="1">
      <alignment horizontal="center" vertical="center"/>
    </xf>
    <xf numFmtId="0" fontId="11" fillId="4" borderId="24" xfId="0" applyFont="1" applyFill="1" applyBorder="1" applyAlignment="1" applyProtection="1">
      <alignment horizontal="center" vertical="center" wrapText="1"/>
    </xf>
    <xf numFmtId="0" fontId="11" fillId="4" borderId="0" xfId="0" applyFont="1" applyFill="1" applyBorder="1" applyAlignment="1" applyProtection="1">
      <alignment horizontal="center" vertical="center" wrapText="1"/>
    </xf>
    <xf numFmtId="0" fontId="14" fillId="2" borderId="19" xfId="0" applyNumberFormat="1" applyFont="1" applyFill="1" applyBorder="1" applyAlignment="1" applyProtection="1">
      <alignment horizontal="center" vertical="center"/>
    </xf>
    <xf numFmtId="0" fontId="4" fillId="0" borderId="0" xfId="1" applyProtection="1">
      <protection hidden="1"/>
    </xf>
    <xf numFmtId="0" fontId="13" fillId="0" borderId="34" xfId="6" applyFont="1" applyBorder="1" applyAlignment="1" applyProtection="1">
      <alignment horizontal="center" vertical="center"/>
      <protection hidden="1"/>
    </xf>
    <xf numFmtId="0" fontId="13" fillId="0" borderId="6" xfId="6" applyFont="1" applyBorder="1" applyAlignment="1" applyProtection="1">
      <alignment horizontal="center" vertical="center"/>
      <protection hidden="1"/>
    </xf>
    <xf numFmtId="0" fontId="13" fillId="0" borderId="8" xfId="6" applyFont="1" applyBorder="1" applyAlignment="1" applyProtection="1">
      <alignment horizontal="center" vertical="center"/>
      <protection hidden="1"/>
    </xf>
    <xf numFmtId="0" fontId="13" fillId="0" borderId="35" xfId="6" applyFont="1" applyBorder="1" applyAlignment="1" applyProtection="1">
      <alignment horizontal="center" vertical="center"/>
      <protection hidden="1"/>
    </xf>
    <xf numFmtId="0" fontId="13" fillId="0" borderId="36" xfId="6" applyFont="1" applyBorder="1" applyAlignment="1" applyProtection="1">
      <alignment horizontal="center" vertical="center"/>
      <protection hidden="1"/>
    </xf>
    <xf numFmtId="0" fontId="13" fillId="0" borderId="33" xfId="6" applyFont="1" applyBorder="1" applyAlignment="1" applyProtection="1">
      <alignment horizontal="center" vertical="center"/>
      <protection hidden="1"/>
    </xf>
    <xf numFmtId="0" fontId="10" fillId="3" borderId="13" xfId="6" applyFont="1" applyFill="1" applyBorder="1" applyAlignment="1" applyProtection="1">
      <alignment horizontal="center" vertical="center" wrapText="1"/>
      <protection hidden="1"/>
    </xf>
    <xf numFmtId="0" fontId="10" fillId="3" borderId="26" xfId="6" applyFont="1" applyFill="1" applyBorder="1" applyAlignment="1" applyProtection="1">
      <alignment horizontal="center" vertical="center" wrapText="1"/>
      <protection hidden="1"/>
    </xf>
    <xf numFmtId="0" fontId="10" fillId="0" borderId="28" xfId="6" applyFont="1" applyBorder="1" applyAlignment="1" applyProtection="1">
      <alignment horizontal="center" vertical="center" wrapText="1"/>
      <protection hidden="1"/>
    </xf>
    <xf numFmtId="0" fontId="10" fillId="0" borderId="29" xfId="6" applyFont="1" applyBorder="1" applyAlignment="1" applyProtection="1">
      <alignment horizontal="center" vertical="center" wrapText="1"/>
      <protection hidden="1"/>
    </xf>
    <xf numFmtId="0" fontId="10" fillId="0" borderId="1" xfId="6" applyFont="1" applyBorder="1" applyAlignment="1" applyProtection="1">
      <alignment horizontal="center" vertical="center" wrapText="1"/>
      <protection hidden="1"/>
    </xf>
    <xf numFmtId="0" fontId="13" fillId="6" borderId="13" xfId="6" applyFont="1" applyFill="1" applyBorder="1" applyAlignment="1" applyProtection="1">
      <alignment horizontal="center" vertical="center"/>
      <protection hidden="1"/>
    </xf>
    <xf numFmtId="0" fontId="13" fillId="6" borderId="27" xfId="6" applyFont="1" applyFill="1" applyBorder="1" applyAlignment="1" applyProtection="1">
      <alignment horizontal="center" vertical="center"/>
      <protection hidden="1"/>
    </xf>
    <xf numFmtId="0" fontId="13" fillId="6" borderId="26" xfId="6" applyFont="1" applyFill="1" applyBorder="1" applyAlignment="1" applyProtection="1">
      <alignment horizontal="center" vertical="center"/>
      <protection hidden="1"/>
    </xf>
    <xf numFmtId="0" fontId="7" fillId="6" borderId="1" xfId="6" applyFont="1" applyFill="1" applyBorder="1" applyAlignment="1" applyProtection="1">
      <alignment horizontal="center" vertical="center" wrapText="1"/>
      <protection hidden="1"/>
    </xf>
    <xf numFmtId="0" fontId="7" fillId="6" borderId="13" xfId="6" applyFont="1" applyFill="1" applyBorder="1" applyAlignment="1" applyProtection="1">
      <alignment horizontal="center" vertical="center" wrapText="1"/>
      <protection hidden="1"/>
    </xf>
    <xf numFmtId="0" fontId="7" fillId="6" borderId="27" xfId="6" applyFont="1" applyFill="1" applyBorder="1" applyAlignment="1" applyProtection="1">
      <alignment horizontal="center" vertical="center" wrapText="1"/>
      <protection hidden="1"/>
    </xf>
    <xf numFmtId="0" fontId="7" fillId="6" borderId="26" xfId="6" applyFont="1" applyFill="1" applyBorder="1" applyAlignment="1" applyProtection="1">
      <alignment horizontal="center" vertical="center" wrapText="1"/>
      <protection hidden="1"/>
    </xf>
    <xf numFmtId="0" fontId="10" fillId="0" borderId="13" xfId="6" applyFont="1" applyBorder="1" applyAlignment="1" applyProtection="1">
      <alignment horizontal="center" vertical="center" wrapText="1"/>
      <protection hidden="1"/>
    </xf>
    <xf numFmtId="0" fontId="10" fillId="0" borderId="26" xfId="6" applyFont="1" applyBorder="1" applyAlignment="1" applyProtection="1">
      <alignment horizontal="center" vertical="center" wrapText="1"/>
      <protection hidden="1"/>
    </xf>
    <xf numFmtId="0" fontId="15" fillId="2" borderId="2" xfId="6" applyFont="1" applyFill="1" applyBorder="1" applyAlignment="1" applyProtection="1">
      <alignment horizontal="center" vertical="center"/>
      <protection hidden="1"/>
    </xf>
    <xf numFmtId="0" fontId="15" fillId="2" borderId="3" xfId="6" applyFont="1" applyFill="1" applyBorder="1" applyAlignment="1" applyProtection="1">
      <alignment horizontal="center" vertical="center"/>
      <protection hidden="1"/>
    </xf>
    <xf numFmtId="0" fontId="15" fillId="2" borderId="4" xfId="6" applyFont="1" applyFill="1" applyBorder="1" applyAlignment="1" applyProtection="1">
      <alignment horizontal="center" vertical="center"/>
      <protection hidden="1"/>
    </xf>
    <xf numFmtId="0" fontId="15" fillId="2" borderId="32" xfId="6" applyFont="1" applyFill="1" applyBorder="1" applyAlignment="1" applyProtection="1">
      <alignment horizontal="center" vertical="center" wrapText="1"/>
      <protection hidden="1"/>
    </xf>
    <xf numFmtId="0" fontId="15" fillId="2" borderId="33" xfId="6" applyFont="1" applyFill="1" applyBorder="1" applyAlignment="1" applyProtection="1">
      <alignment horizontal="center" vertical="center" wrapText="1"/>
      <protection hidden="1"/>
    </xf>
    <xf numFmtId="0" fontId="15" fillId="3" borderId="30" xfId="6" applyFont="1" applyFill="1" applyBorder="1" applyAlignment="1" applyProtection="1">
      <alignment horizontal="left" vertical="center"/>
      <protection hidden="1"/>
    </xf>
    <xf numFmtId="0" fontId="15" fillId="3" borderId="0" xfId="6" applyFont="1" applyFill="1" applyBorder="1" applyAlignment="1" applyProtection="1">
      <alignment horizontal="left" vertical="center"/>
      <protection hidden="1"/>
    </xf>
    <xf numFmtId="0" fontId="10" fillId="3" borderId="18" xfId="6" applyFont="1" applyFill="1" applyBorder="1" applyAlignment="1" applyProtection="1">
      <alignment horizontal="left" vertical="center" wrapText="1"/>
      <protection hidden="1"/>
    </xf>
    <xf numFmtId="0" fontId="10" fillId="3" borderId="25" xfId="6" applyFont="1" applyFill="1" applyBorder="1" applyAlignment="1" applyProtection="1">
      <alignment horizontal="left" vertical="center" wrapText="1"/>
      <protection hidden="1"/>
    </xf>
    <xf numFmtId="0" fontId="15" fillId="3" borderId="10" xfId="6" applyFont="1" applyFill="1" applyBorder="1" applyAlignment="1" applyProtection="1">
      <alignment horizontal="left" vertical="center"/>
      <protection hidden="1"/>
    </xf>
    <xf numFmtId="0" fontId="15" fillId="3" borderId="12" xfId="6" applyFont="1" applyFill="1" applyBorder="1" applyAlignment="1" applyProtection="1">
      <alignment horizontal="left" vertical="center"/>
      <protection hidden="1"/>
    </xf>
    <xf numFmtId="0" fontId="10" fillId="3" borderId="10" xfId="6" applyFont="1" applyFill="1" applyBorder="1" applyAlignment="1" applyProtection="1">
      <alignment horizontal="left" vertical="center" wrapText="1"/>
      <protection hidden="1"/>
    </xf>
    <xf numFmtId="0" fontId="10" fillId="3" borderId="12" xfId="6" applyFont="1" applyFill="1" applyBorder="1" applyAlignment="1" applyProtection="1">
      <alignment horizontal="left" vertical="center" wrapText="1"/>
      <protection hidden="1"/>
    </xf>
    <xf numFmtId="0" fontId="10" fillId="3" borderId="11" xfId="6" applyFont="1" applyFill="1" applyBorder="1" applyAlignment="1" applyProtection="1">
      <alignment horizontal="left" vertical="center" wrapText="1"/>
      <protection hidden="1"/>
    </xf>
    <xf numFmtId="0" fontId="15" fillId="3" borderId="1" xfId="6" applyFont="1" applyFill="1" applyBorder="1" applyAlignment="1" applyProtection="1">
      <alignment horizontal="center" vertical="center"/>
      <protection hidden="1"/>
    </xf>
    <xf numFmtId="0" fontId="15" fillId="3" borderId="1" xfId="6" applyFont="1" applyFill="1" applyBorder="1" applyAlignment="1" applyProtection="1">
      <alignment horizontal="left" vertical="center"/>
      <protection hidden="1"/>
    </xf>
    <xf numFmtId="0" fontId="10" fillId="3" borderId="1" xfId="6" applyFont="1" applyFill="1" applyBorder="1" applyAlignment="1" applyProtection="1">
      <alignment horizontal="left" vertical="center" wrapText="1"/>
      <protection hidden="1"/>
    </xf>
    <xf numFmtId="0" fontId="15" fillId="3" borderId="28" xfId="6" applyFont="1" applyFill="1" applyBorder="1" applyAlignment="1" applyProtection="1">
      <alignment horizontal="center" vertical="center"/>
      <protection hidden="1"/>
    </xf>
    <xf numFmtId="0" fontId="15" fillId="3" borderId="29" xfId="6" applyFont="1" applyFill="1" applyBorder="1" applyAlignment="1" applyProtection="1">
      <alignment horizontal="center" vertical="center"/>
      <protection hidden="1"/>
    </xf>
    <xf numFmtId="0" fontId="15" fillId="3" borderId="28" xfId="6" applyFont="1" applyFill="1" applyBorder="1" applyAlignment="1" applyProtection="1">
      <alignment horizontal="left" vertical="center"/>
      <protection hidden="1"/>
    </xf>
    <xf numFmtId="0" fontId="15" fillId="3" borderId="9" xfId="6" applyFont="1" applyFill="1" applyBorder="1" applyAlignment="1" applyProtection="1">
      <alignment horizontal="left" vertical="center"/>
      <protection hidden="1"/>
    </xf>
    <xf numFmtId="0" fontId="10" fillId="3" borderId="28" xfId="6" applyFont="1" applyFill="1" applyBorder="1" applyAlignment="1" applyProtection="1">
      <alignment horizontal="left" vertical="center" wrapText="1"/>
      <protection hidden="1"/>
    </xf>
    <xf numFmtId="0" fontId="10" fillId="3" borderId="9" xfId="6" applyFont="1" applyFill="1" applyBorder="1" applyAlignment="1" applyProtection="1">
      <alignment horizontal="left" vertical="center" wrapText="1"/>
      <protection hidden="1"/>
    </xf>
    <xf numFmtId="0" fontId="10" fillId="3" borderId="29" xfId="6" applyFont="1" applyFill="1" applyBorder="1" applyAlignment="1" applyProtection="1">
      <alignment horizontal="left" vertical="center" wrapText="1"/>
      <protection hidden="1"/>
    </xf>
    <xf numFmtId="0" fontId="15" fillId="3" borderId="25" xfId="6" applyFont="1" applyFill="1" applyBorder="1" applyAlignment="1" applyProtection="1">
      <alignment horizontal="left" vertical="center"/>
      <protection hidden="1"/>
    </xf>
    <xf numFmtId="0" fontId="15" fillId="3" borderId="11" xfId="6" applyFont="1" applyFill="1" applyBorder="1" applyAlignment="1" applyProtection="1">
      <alignment horizontal="left" vertical="center"/>
      <protection hidden="1"/>
    </xf>
    <xf numFmtId="0" fontId="10" fillId="3" borderId="30" xfId="6" applyFont="1" applyFill="1" applyBorder="1" applyAlignment="1" applyProtection="1">
      <alignment horizontal="left" vertical="center" wrapText="1"/>
      <protection hidden="1"/>
    </xf>
    <xf numFmtId="0" fontId="10" fillId="3" borderId="0" xfId="6" applyFont="1" applyFill="1" applyBorder="1" applyAlignment="1" applyProtection="1">
      <alignment horizontal="left" vertical="center" wrapText="1"/>
      <protection hidden="1"/>
    </xf>
    <xf numFmtId="0" fontId="10" fillId="3" borderId="13" xfId="6" applyFont="1" applyFill="1" applyBorder="1" applyAlignment="1" applyProtection="1">
      <alignment horizontal="left" vertical="top" wrapText="1"/>
      <protection hidden="1"/>
    </xf>
    <xf numFmtId="0" fontId="10" fillId="3" borderId="27" xfId="6" applyFont="1" applyFill="1" applyBorder="1" applyAlignment="1" applyProtection="1">
      <alignment horizontal="left" vertical="top" wrapText="1"/>
      <protection hidden="1"/>
    </xf>
    <xf numFmtId="0" fontId="10" fillId="3" borderId="26" xfId="6" applyFont="1" applyFill="1" applyBorder="1" applyAlignment="1" applyProtection="1">
      <alignment horizontal="left" vertical="top" wrapText="1"/>
      <protection hidden="1"/>
    </xf>
    <xf numFmtId="0" fontId="10" fillId="3" borderId="13" xfId="6" applyFont="1" applyFill="1" applyBorder="1" applyAlignment="1" applyProtection="1">
      <alignment horizontal="left" vertical="center" wrapText="1"/>
      <protection hidden="1"/>
    </xf>
    <xf numFmtId="0" fontId="10" fillId="3" borderId="27" xfId="6" applyFont="1" applyFill="1" applyBorder="1" applyAlignment="1" applyProtection="1">
      <alignment horizontal="left" vertical="center" wrapText="1"/>
      <protection hidden="1"/>
    </xf>
    <xf numFmtId="0" fontId="10" fillId="3" borderId="26" xfId="6" applyFont="1" applyFill="1" applyBorder="1" applyAlignment="1" applyProtection="1">
      <alignment horizontal="left" vertical="center" wrapText="1"/>
      <protection hidden="1"/>
    </xf>
    <xf numFmtId="0" fontId="15" fillId="6" borderId="13" xfId="6" applyFont="1" applyFill="1" applyBorder="1" applyAlignment="1" applyProtection="1">
      <alignment horizontal="center" vertical="center"/>
      <protection hidden="1"/>
    </xf>
    <xf numFmtId="0" fontId="15" fillId="6" borderId="26" xfId="6" applyFont="1" applyFill="1" applyBorder="1" applyAlignment="1" applyProtection="1">
      <alignment horizontal="center" vertical="center"/>
      <protection hidden="1"/>
    </xf>
    <xf numFmtId="0" fontId="15" fillId="6" borderId="28" xfId="6" applyFont="1" applyFill="1" applyBorder="1" applyAlignment="1" applyProtection="1">
      <alignment horizontal="left" vertical="center" wrapText="1"/>
      <protection hidden="1"/>
    </xf>
    <xf numFmtId="0" fontId="15" fillId="6" borderId="9" xfId="6" applyFont="1" applyFill="1" applyBorder="1" applyAlignment="1" applyProtection="1">
      <alignment horizontal="left" vertical="center" wrapText="1"/>
      <protection hidden="1"/>
    </xf>
    <xf numFmtId="0" fontId="15" fillId="6" borderId="29" xfId="6" applyFont="1" applyFill="1" applyBorder="1" applyAlignment="1" applyProtection="1">
      <alignment horizontal="left" vertical="center" wrapText="1"/>
      <protection hidden="1"/>
    </xf>
    <xf numFmtId="0" fontId="10" fillId="6" borderId="28" xfId="6" applyFont="1" applyFill="1" applyBorder="1" applyAlignment="1" applyProtection="1">
      <alignment vertical="center" wrapText="1"/>
      <protection hidden="1"/>
    </xf>
    <xf numFmtId="0" fontId="10" fillId="6" borderId="9" xfId="6" applyFont="1" applyFill="1" applyBorder="1" applyAlignment="1" applyProtection="1">
      <alignment vertical="center" wrapText="1"/>
      <protection hidden="1"/>
    </xf>
    <xf numFmtId="0" fontId="10" fillId="6" borderId="29" xfId="6" applyFont="1" applyFill="1" applyBorder="1" applyAlignment="1" applyProtection="1">
      <alignment vertical="center" wrapText="1"/>
      <protection hidden="1"/>
    </xf>
    <xf numFmtId="0" fontId="15" fillId="3" borderId="9" xfId="6" applyFont="1" applyFill="1" applyBorder="1" applyAlignment="1" applyProtection="1">
      <alignment horizontal="center" vertical="center"/>
      <protection hidden="1"/>
    </xf>
    <xf numFmtId="0" fontId="15" fillId="3" borderId="29" xfId="6" applyFont="1" applyFill="1" applyBorder="1" applyAlignment="1" applyProtection="1">
      <alignment horizontal="left" vertical="center"/>
      <protection hidden="1"/>
    </xf>
    <xf numFmtId="0" fontId="10" fillId="0" borderId="27" xfId="6" applyFont="1" applyBorder="1" applyAlignment="1" applyProtection="1">
      <alignment horizontal="left" vertical="center" wrapText="1"/>
      <protection hidden="1"/>
    </xf>
    <xf numFmtId="0" fontId="10" fillId="0" borderId="26" xfId="6" applyFont="1" applyBorder="1" applyAlignment="1" applyProtection="1">
      <alignment horizontal="left" vertical="center" wrapText="1"/>
      <protection hidden="1"/>
    </xf>
    <xf numFmtId="0" fontId="15" fillId="0" borderId="13" xfId="6" applyFont="1" applyFill="1" applyBorder="1" applyAlignment="1" applyProtection="1">
      <alignment horizontal="center" vertical="center"/>
      <protection hidden="1"/>
    </xf>
    <xf numFmtId="0" fontId="15" fillId="0" borderId="26" xfId="6" applyFont="1" applyFill="1" applyBorder="1" applyAlignment="1" applyProtection="1">
      <alignment horizontal="center" vertical="center"/>
      <protection hidden="1"/>
    </xf>
    <xf numFmtId="0" fontId="15" fillId="0" borderId="10" xfId="6" applyFont="1" applyBorder="1" applyAlignment="1" applyProtection="1">
      <alignment horizontal="left" vertical="center"/>
      <protection hidden="1"/>
    </xf>
    <xf numFmtId="0" fontId="15" fillId="0" borderId="12" xfId="6" applyFont="1" applyBorder="1" applyAlignment="1" applyProtection="1">
      <alignment horizontal="left" vertical="center"/>
      <protection hidden="1"/>
    </xf>
    <xf numFmtId="0" fontId="15" fillId="0" borderId="11" xfId="6" applyFont="1" applyBorder="1" applyAlignment="1" applyProtection="1">
      <alignment horizontal="left" vertical="center"/>
      <protection hidden="1"/>
    </xf>
    <xf numFmtId="0" fontId="10" fillId="0" borderId="13" xfId="6" applyFont="1" applyBorder="1" applyAlignment="1" applyProtection="1">
      <alignment horizontal="left" vertical="center" wrapText="1"/>
      <protection hidden="1"/>
    </xf>
    <xf numFmtId="0" fontId="15" fillId="0" borderId="13" xfId="6" applyFont="1" applyBorder="1" applyAlignment="1" applyProtection="1">
      <alignment horizontal="left" vertical="center"/>
      <protection hidden="1"/>
    </xf>
    <xf numFmtId="0" fontId="15" fillId="0" borderId="27" xfId="6" applyFont="1" applyBorder="1" applyAlignment="1" applyProtection="1">
      <alignment horizontal="left" vertical="center"/>
      <protection hidden="1"/>
    </xf>
    <xf numFmtId="0" fontId="15" fillId="0" borderId="26" xfId="6" applyFont="1" applyBorder="1" applyAlignment="1" applyProtection="1">
      <alignment horizontal="left" vertical="center"/>
      <protection hidden="1"/>
    </xf>
    <xf numFmtId="0" fontId="10" fillId="6" borderId="13" xfId="6" applyFont="1" applyFill="1" applyBorder="1" applyAlignment="1" applyProtection="1">
      <alignment vertical="center" wrapText="1"/>
      <protection hidden="1"/>
    </xf>
    <xf numFmtId="0" fontId="10" fillId="6" borderId="27" xfId="6" applyFont="1" applyFill="1" applyBorder="1" applyAlignment="1" applyProtection="1">
      <alignment vertical="center" wrapText="1"/>
      <protection hidden="1"/>
    </xf>
    <xf numFmtId="0" fontId="10" fillId="6" borderId="26" xfId="6" applyFont="1" applyFill="1" applyBorder="1" applyAlignment="1" applyProtection="1">
      <alignment vertical="center" wrapText="1"/>
      <protection hidden="1"/>
    </xf>
    <xf numFmtId="0" fontId="15" fillId="0" borderId="28" xfId="6" applyFont="1" applyFill="1" applyBorder="1" applyAlignment="1" applyProtection="1">
      <alignment horizontal="center" vertical="center"/>
      <protection hidden="1"/>
    </xf>
    <xf numFmtId="0" fontId="15" fillId="0" borderId="9" xfId="6" applyFont="1" applyFill="1" applyBorder="1" applyAlignment="1" applyProtection="1">
      <alignment horizontal="center" vertical="center"/>
      <protection hidden="1"/>
    </xf>
    <xf numFmtId="0" fontId="15" fillId="0" borderId="30" xfId="6" applyFont="1" applyFill="1" applyBorder="1" applyAlignment="1" applyProtection="1">
      <alignment horizontal="center" vertical="center"/>
      <protection hidden="1"/>
    </xf>
    <xf numFmtId="0" fontId="15" fillId="0" borderId="0" xfId="6" applyFont="1" applyFill="1" applyBorder="1" applyAlignment="1" applyProtection="1">
      <alignment horizontal="center" vertical="center"/>
      <protection hidden="1"/>
    </xf>
    <xf numFmtId="0" fontId="15" fillId="0" borderId="10" xfId="6" applyFont="1" applyFill="1" applyBorder="1" applyAlignment="1" applyProtection="1">
      <alignment horizontal="center" vertical="center"/>
      <protection hidden="1"/>
    </xf>
    <xf numFmtId="0" fontId="15" fillId="0" borderId="12" xfId="6" applyFont="1" applyFill="1" applyBorder="1" applyAlignment="1" applyProtection="1">
      <alignment horizontal="center" vertical="center"/>
      <protection hidden="1"/>
    </xf>
    <xf numFmtId="0" fontId="15" fillId="0" borderId="13" xfId="6" applyFont="1" applyBorder="1" applyAlignment="1" applyProtection="1">
      <alignment horizontal="center" vertical="center"/>
      <protection hidden="1"/>
    </xf>
    <xf numFmtId="0" fontId="15" fillId="0" borderId="26" xfId="6" applyFont="1" applyBorder="1" applyAlignment="1" applyProtection="1">
      <alignment horizontal="center" vertical="center"/>
      <protection hidden="1"/>
    </xf>
    <xf numFmtId="0" fontId="15" fillId="6" borderId="13" xfId="6" applyFont="1" applyFill="1" applyBorder="1" applyAlignment="1" applyProtection="1">
      <alignment horizontal="left" vertical="center" wrapText="1"/>
      <protection hidden="1"/>
    </xf>
    <xf numFmtId="0" fontId="15" fillId="6" borderId="27" xfId="6" applyFont="1" applyFill="1" applyBorder="1" applyAlignment="1" applyProtection="1">
      <alignment horizontal="left" vertical="center" wrapText="1"/>
      <protection hidden="1"/>
    </xf>
    <xf numFmtId="0" fontId="15" fillId="6" borderId="26" xfId="6" applyFont="1" applyFill="1" applyBorder="1" applyAlignment="1" applyProtection="1">
      <alignment horizontal="left" vertical="center" wrapText="1"/>
      <protection hidden="1"/>
    </xf>
    <xf numFmtId="0" fontId="15" fillId="3" borderId="27" xfId="6" applyFont="1" applyFill="1" applyBorder="1" applyAlignment="1" applyProtection="1">
      <alignment horizontal="center" vertical="center"/>
      <protection hidden="1"/>
    </xf>
    <xf numFmtId="0" fontId="15" fillId="3" borderId="26" xfId="6" applyFont="1" applyFill="1" applyBorder="1" applyAlignment="1" applyProtection="1">
      <alignment horizontal="center" vertical="center"/>
      <protection hidden="1"/>
    </xf>
    <xf numFmtId="0" fontId="15" fillId="3" borderId="13" xfId="6" applyFont="1" applyFill="1" applyBorder="1" applyAlignment="1" applyProtection="1">
      <alignment horizontal="left" vertical="center"/>
      <protection hidden="1"/>
    </xf>
    <xf numFmtId="0" fontId="15" fillId="3" borderId="27" xfId="6" applyFont="1" applyFill="1" applyBorder="1" applyAlignment="1" applyProtection="1">
      <alignment horizontal="left" vertical="center"/>
      <protection hidden="1"/>
    </xf>
    <xf numFmtId="0" fontId="15" fillId="3" borderId="26" xfId="6" applyFont="1" applyFill="1" applyBorder="1" applyAlignment="1" applyProtection="1">
      <alignment horizontal="left" vertical="center"/>
      <protection hidden="1"/>
    </xf>
    <xf numFmtId="0" fontId="15" fillId="3" borderId="30" xfId="6" applyFont="1" applyFill="1" applyBorder="1" applyAlignment="1" applyProtection="1">
      <alignment horizontal="center" vertical="center"/>
      <protection hidden="1"/>
    </xf>
    <xf numFmtId="0" fontId="15" fillId="3" borderId="25" xfId="6" applyFont="1" applyFill="1" applyBorder="1" applyAlignment="1" applyProtection="1">
      <alignment horizontal="center" vertical="center"/>
      <protection hidden="1"/>
    </xf>
    <xf numFmtId="0" fontId="15" fillId="3" borderId="10" xfId="6" applyFont="1" applyFill="1" applyBorder="1" applyAlignment="1" applyProtection="1">
      <alignment horizontal="center" vertical="center"/>
      <protection hidden="1"/>
    </xf>
    <xf numFmtId="0" fontId="15" fillId="3" borderId="11" xfId="6" applyFont="1" applyFill="1" applyBorder="1" applyAlignment="1" applyProtection="1">
      <alignment horizontal="center" vertical="center"/>
      <protection hidden="1"/>
    </xf>
    <xf numFmtId="0" fontId="15" fillId="3" borderId="13" xfId="6" applyFont="1" applyFill="1" applyBorder="1" applyAlignment="1" applyProtection="1">
      <alignment horizontal="center" vertical="center"/>
      <protection hidden="1"/>
    </xf>
    <xf numFmtId="0" fontId="13" fillId="3" borderId="0" xfId="6" applyFont="1" applyFill="1" applyAlignment="1" applyProtection="1">
      <alignment horizontal="center" vertical="center"/>
      <protection hidden="1"/>
    </xf>
    <xf numFmtId="0" fontId="13" fillId="3" borderId="25" xfId="6" applyFont="1" applyFill="1" applyBorder="1" applyAlignment="1" applyProtection="1">
      <alignment horizontal="center" vertical="center"/>
      <protection hidden="1"/>
    </xf>
    <xf numFmtId="0" fontId="7" fillId="5" borderId="13" xfId="6" applyFont="1" applyFill="1" applyBorder="1" applyAlignment="1" applyProtection="1">
      <alignment horizontal="center" vertical="center"/>
      <protection hidden="1"/>
    </xf>
    <xf numFmtId="0" fontId="7" fillId="5" borderId="26" xfId="6" applyFont="1" applyFill="1" applyBorder="1" applyAlignment="1" applyProtection="1">
      <alignment horizontal="center" vertical="center"/>
      <protection hidden="1"/>
    </xf>
    <xf numFmtId="0" fontId="13" fillId="5" borderId="13" xfId="6" applyFont="1" applyFill="1" applyBorder="1" applyAlignment="1" applyProtection="1">
      <alignment horizontal="left" vertical="center"/>
      <protection hidden="1"/>
    </xf>
    <xf numFmtId="0" fontId="13" fillId="5" borderId="27" xfId="6" applyFont="1" applyFill="1" applyBorder="1" applyAlignment="1" applyProtection="1">
      <alignment horizontal="left" vertical="center"/>
      <protection hidden="1"/>
    </xf>
    <xf numFmtId="0" fontId="13" fillId="5" borderId="26" xfId="6" applyFont="1" applyFill="1" applyBorder="1" applyAlignment="1" applyProtection="1">
      <alignment horizontal="left" vertical="center"/>
      <protection hidden="1"/>
    </xf>
    <xf numFmtId="0" fontId="13" fillId="5" borderId="13" xfId="6" applyFont="1" applyFill="1" applyBorder="1" applyAlignment="1" applyProtection="1">
      <alignment horizontal="center" vertical="center"/>
      <protection hidden="1"/>
    </xf>
    <xf numFmtId="0" fontId="13" fillId="5" borderId="27" xfId="6" applyFont="1" applyFill="1" applyBorder="1" applyAlignment="1" applyProtection="1">
      <alignment horizontal="center" vertical="center"/>
      <protection hidden="1"/>
    </xf>
    <xf numFmtId="0" fontId="13" fillId="5" borderId="26" xfId="6" applyFont="1" applyFill="1" applyBorder="1" applyAlignment="1" applyProtection="1">
      <alignment horizontal="center" vertical="center"/>
      <protection hidden="1"/>
    </xf>
    <xf numFmtId="166" fontId="8" fillId="3" borderId="23" xfId="0" applyNumberFormat="1" applyFont="1" applyFill="1" applyBorder="1" applyAlignment="1" applyProtection="1">
      <alignment horizontal="center" vertical="center"/>
      <protection locked="0"/>
    </xf>
    <xf numFmtId="166" fontId="10" fillId="3" borderId="2" xfId="0" applyNumberFormat="1" applyFont="1" applyFill="1" applyBorder="1" applyAlignment="1" applyProtection="1">
      <alignment horizontal="center" vertical="center"/>
      <protection locked="0"/>
    </xf>
    <xf numFmtId="166" fontId="10" fillId="3" borderId="3" xfId="0" applyNumberFormat="1" applyFont="1" applyFill="1" applyBorder="1" applyAlignment="1" applyProtection="1">
      <alignment horizontal="center" vertical="center"/>
      <protection locked="0"/>
    </xf>
    <xf numFmtId="166" fontId="10" fillId="3" borderId="4" xfId="0" applyNumberFormat="1" applyFont="1" applyFill="1" applyBorder="1" applyAlignment="1" applyProtection="1">
      <alignment horizontal="center" vertical="center"/>
      <protection locked="0"/>
    </xf>
  </cellXfs>
  <cellStyles count="10">
    <cellStyle name="Normal" xfId="0" builtinId="0"/>
    <cellStyle name="Normal 2" xfId="1"/>
    <cellStyle name="Normal 2 2" xfId="9"/>
    <cellStyle name="Normal 3" xfId="4"/>
    <cellStyle name="Normal 3 2" xfId="7"/>
    <cellStyle name="Normal 4" xfId="2"/>
    <cellStyle name="Normal 5" xfId="5"/>
    <cellStyle name="Normal 6" xfId="6"/>
    <cellStyle name="Porcentaje" xfId="8" builtinId="5"/>
    <cellStyle name="TableStyleLight1 2" xfId="3"/>
  </cellStyles>
  <dxfs count="32">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C00000"/>
        </patternFill>
      </fill>
    </dxf>
    <dxf>
      <fill>
        <patternFill>
          <bgColor rgb="FFFFC000"/>
        </patternFill>
      </fill>
    </dxf>
    <dxf>
      <fill>
        <patternFill>
          <bgColor theme="5"/>
        </patternFill>
      </fill>
    </dxf>
    <dxf>
      <fill>
        <patternFill>
          <bgColor rgb="FF00B050"/>
        </patternFill>
      </fill>
    </dxf>
    <dxf>
      <fill>
        <patternFill>
          <bgColor rgb="FFFFC000"/>
        </patternFill>
      </fill>
    </dxf>
    <dxf>
      <fill>
        <patternFill>
          <bgColor rgb="FFC00000"/>
        </patternFill>
      </fill>
    </dxf>
    <dxf>
      <fill>
        <patternFill>
          <bgColor rgb="FFFFC000"/>
        </patternFill>
      </fill>
    </dxf>
    <dxf>
      <fill>
        <patternFill>
          <bgColor rgb="FF00B050"/>
        </patternFill>
      </fill>
    </dxf>
    <dxf>
      <fill>
        <patternFill>
          <bgColor rgb="FF00B050"/>
        </patternFill>
      </fill>
    </dxf>
    <dxf>
      <fill>
        <patternFill>
          <bgColor rgb="FFC00000"/>
        </patternFill>
      </fill>
    </dxf>
    <dxf>
      <fill>
        <patternFill>
          <bgColor rgb="FF00B05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00B050"/>
        </patternFill>
      </fill>
    </dxf>
    <dxf>
      <fill>
        <patternFill>
          <bgColor rgb="FF00B050"/>
        </patternFill>
      </fill>
    </dxf>
    <dxf>
      <fill>
        <patternFill>
          <bgColor rgb="FFC00000"/>
        </patternFill>
      </fill>
    </dxf>
    <dxf>
      <fill>
        <patternFill>
          <bgColor rgb="FFFFC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92D050"/>
      <rgbColor rgb="00FF9900"/>
      <rgbColor rgb="00F9CB9C"/>
      <rgbColor rgb="00FFFF00"/>
      <rgbColor rgb="00FFFFFF"/>
      <rgbColor rgb="00FFFF99"/>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66"/>
      <color rgb="FFE4E4E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177208</xdr:colOff>
      <xdr:row>0</xdr:row>
      <xdr:rowOff>57396</xdr:rowOff>
    </xdr:from>
    <xdr:to>
      <xdr:col>2</xdr:col>
      <xdr:colOff>1501102</xdr:colOff>
      <xdr:row>3</xdr:row>
      <xdr:rowOff>292346</xdr:rowOff>
    </xdr:to>
    <xdr:pic>
      <xdr:nvPicPr>
        <xdr:cNvPr id="2" name="1 Imagen">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05808" y="57396"/>
          <a:ext cx="1323894" cy="9493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167264</xdr:colOff>
      <xdr:row>0</xdr:row>
      <xdr:rowOff>47905</xdr:rowOff>
    </xdr:from>
    <xdr:to>
      <xdr:col>2</xdr:col>
      <xdr:colOff>859235</xdr:colOff>
      <xdr:row>3</xdr:row>
      <xdr:rowOff>183917</xdr:rowOff>
    </xdr:to>
    <xdr:pic>
      <xdr:nvPicPr>
        <xdr:cNvPr id="2" name="1 Imagen">
          <a:extLst>
            <a:ext uri="{FF2B5EF4-FFF2-40B4-BE49-F238E27FC236}">
              <a16:creationId xmlns:a16="http://schemas.microsoft.com/office/drawing/2014/main" xmlns=""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7264" y="47905"/>
          <a:ext cx="1072971" cy="7789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28576</xdr:colOff>
      <xdr:row>0</xdr:row>
      <xdr:rowOff>93502</xdr:rowOff>
    </xdr:from>
    <xdr:to>
      <xdr:col>3</xdr:col>
      <xdr:colOff>104776</xdr:colOff>
      <xdr:row>4</xdr:row>
      <xdr:rowOff>152400</xdr:rowOff>
    </xdr:to>
    <xdr:pic>
      <xdr:nvPicPr>
        <xdr:cNvPr id="2"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9076" y="93502"/>
          <a:ext cx="1295400" cy="82089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rboleda/Desktop/plantilla%20activos%20de%20informacio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Usuario%20UTP/Desktop/Formato%20Riesgos-SGC-FOR-011-V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Inventario de Activos"/>
      <sheetName val="02-Clasific. Activos Inform. "/>
    </sheetNames>
    <sheetDataSet>
      <sheetData sheetId="0">
        <row r="9">
          <cell r="DC9" t="str">
            <v>Admisiones, Registro y Control Académico</v>
          </cell>
        </row>
        <row r="10">
          <cell r="DC10" t="str">
            <v>Biblioteca e Información Científica</v>
          </cell>
        </row>
        <row r="11">
          <cell r="DC11" t="str">
            <v>Control Interno</v>
          </cell>
        </row>
        <row r="12">
          <cell r="DC12" t="str">
            <v xml:space="preserve">Control Interno Disciplinario </v>
          </cell>
        </row>
        <row r="13">
          <cell r="DC13" t="str">
            <v>Facultad de Bellas Artes y Humanidades</v>
          </cell>
        </row>
        <row r="14">
          <cell r="DC14" t="str">
            <v>Facultad de Ciencias Agrarias y Agroindustria</v>
          </cell>
        </row>
        <row r="15">
          <cell r="DC15" t="str">
            <v>Facultad de Ciencias Ambientales</v>
          </cell>
        </row>
        <row r="16">
          <cell r="DC16" t="str">
            <v>Facultad de Ciencias Básicas</v>
          </cell>
        </row>
        <row r="17">
          <cell r="DC17" t="str">
            <v>Facultad de Ciencias de la Educación</v>
          </cell>
        </row>
        <row r="18">
          <cell r="DC18" t="str">
            <v>Facultad de Ciencias Empresariales</v>
          </cell>
        </row>
        <row r="19">
          <cell r="DC19" t="str">
            <v>Facultad de Ciencias de la Salud</v>
          </cell>
        </row>
        <row r="20">
          <cell r="DC20" t="str">
            <v>Facultad de Ingenierías</v>
          </cell>
        </row>
        <row r="21">
          <cell r="DC21" t="str">
            <v>Facultad de Ingeniería Mecánica</v>
          </cell>
        </row>
        <row r="22">
          <cell r="DC22" t="str">
            <v>Facultad de Tecnologías</v>
          </cell>
        </row>
        <row r="23">
          <cell r="DC23" t="str">
            <v>Gestión de documentos</v>
          </cell>
        </row>
        <row r="24">
          <cell r="DC24" t="str">
            <v>Gestión Financiera</v>
          </cell>
        </row>
        <row r="25">
          <cell r="DC25" t="str">
            <v>Gestión de Servicios Institucionales</v>
          </cell>
        </row>
        <row r="26">
          <cell r="DC26" t="str">
            <v>Gestión del Talento Humano</v>
          </cell>
        </row>
        <row r="27">
          <cell r="DC27" t="str">
            <v>Gestión de Tecnologías Informáticas y Sistemas de Información</v>
          </cell>
        </row>
        <row r="28">
          <cell r="DC28" t="str">
            <v>Jurídica</v>
          </cell>
        </row>
        <row r="29">
          <cell r="DC29" t="str">
            <v>Planeación</v>
          </cell>
        </row>
        <row r="30">
          <cell r="DC30" t="str">
            <v xml:space="preserve">Rectoría </v>
          </cell>
        </row>
        <row r="31">
          <cell r="DC31" t="str">
            <v>Rectoría - Comunicaciones</v>
          </cell>
        </row>
        <row r="32">
          <cell r="DC32" t="str">
            <v>Recursos Informáticos y Educativos</v>
          </cell>
        </row>
        <row r="33">
          <cell r="DC33" t="str">
            <v>Relaciones Internacionales</v>
          </cell>
        </row>
        <row r="34">
          <cell r="DC34" t="str">
            <v>Secretaría General</v>
          </cell>
        </row>
        <row r="35">
          <cell r="DC35" t="str">
            <v>Sistema Integral de Gestión</v>
          </cell>
        </row>
        <row r="36">
          <cell r="DC36" t="str">
            <v>Vicerrectoría Académica</v>
          </cell>
        </row>
        <row r="37">
          <cell r="DC37" t="str">
            <v>Vicerrectoría Académica - Univirtual</v>
          </cell>
        </row>
        <row r="38">
          <cell r="DC38" t="str">
            <v>Vicerrectoría Académica -Egresados</v>
          </cell>
        </row>
        <row r="39">
          <cell r="DC39" t="str">
            <v>Vicerrectoria Administrativa y Financiera</v>
          </cell>
        </row>
        <row r="40">
          <cell r="DC40" t="str">
            <v>Vicerrectoría Administrativa y Financiera - Jardín Botánico</v>
          </cell>
        </row>
        <row r="41">
          <cell r="DC41" t="str">
            <v>Vicerrectoría de Investigaciones, Innovación y Extensión</v>
          </cell>
        </row>
        <row r="42">
          <cell r="DC42" t="str">
            <v>Vicerrectoría de Responsabilidad Social y Bienestar Universitario</v>
          </cell>
        </row>
        <row r="43">
          <cell r="DC43" t="str">
            <v>Laboratorio de Genética Médica</v>
          </cell>
        </row>
        <row r="44">
          <cell r="DC44" t="str">
            <v>Laboratorio de Aguas y Alimentos</v>
          </cell>
        </row>
        <row r="45">
          <cell r="DC45" t="str">
            <v>Laboratorio de Química Ambiental</v>
          </cell>
        </row>
        <row r="46">
          <cell r="DC46" t="str">
            <v>Laboratorio de Ensayos a Equipos Acondicionadores de Aire</v>
          </cell>
        </row>
        <row r="47">
          <cell r="DC47" t="str">
            <v>Laboratorio de Ensayos no Destructivos</v>
          </cell>
        </row>
        <row r="48">
          <cell r="DC48" t="str">
            <v>Laboratorio de Metrología Dimensional</v>
          </cell>
        </row>
        <row r="49">
          <cell r="DC49" t="str">
            <v>Laboratorio de Metrología de Variables Eléctricas</v>
          </cell>
        </row>
        <row r="50">
          <cell r="DC50" t="str">
            <v>Grupo de Investigación en Agua y Saneamiento</v>
          </cell>
        </row>
      </sheetData>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Mapa de riesgo"/>
      <sheetName val="02-Plan Contingencia"/>
      <sheetName val="03-Seguimiento"/>
      <sheetName val="Hoja1"/>
      <sheetName val="INSTRUCTIVO"/>
      <sheetName val="ESCALA"/>
    </sheetNames>
    <sheetDataSet>
      <sheetData sheetId="0">
        <row r="5">
          <cell r="A5" t="str">
            <v xml:space="preserve">PROCESO (Usuario Metodología)  </v>
          </cell>
        </row>
      </sheetData>
      <sheetData sheetId="1"/>
      <sheetData sheetId="2"/>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ER74"/>
  <sheetViews>
    <sheetView tabSelected="1" topLeftCell="E1" zoomScaleNormal="100" zoomScalePageLayoutView="90" workbookViewId="0">
      <selection activeCell="L8" sqref="L8"/>
    </sheetView>
  </sheetViews>
  <sheetFormatPr baseColWidth="10" defaultRowHeight="12.75" x14ac:dyDescent="0.2"/>
  <cols>
    <col min="1" max="1" width="4.5703125" style="1" hidden="1" customWidth="1"/>
    <col min="2" max="2" width="3.42578125" style="1" customWidth="1"/>
    <col min="3" max="3" width="27.85546875" style="1" customWidth="1"/>
    <col min="4" max="4" width="32.7109375" style="1" customWidth="1"/>
    <col min="5" max="5" width="18" style="28" customWidth="1"/>
    <col min="6" max="6" width="24" style="1" customWidth="1"/>
    <col min="7" max="7" width="14.140625" style="1" customWidth="1"/>
    <col min="8" max="8" width="19.42578125" style="1" customWidth="1"/>
    <col min="9" max="9" width="21.42578125" style="1" customWidth="1"/>
    <col min="10" max="10" width="19.85546875" style="1" customWidth="1"/>
    <col min="11" max="11" width="20.7109375" style="1" customWidth="1"/>
    <col min="12" max="12" width="24.28515625" style="1" customWidth="1"/>
    <col min="13" max="13" width="4.7109375" style="2" customWidth="1"/>
    <col min="14" max="14" width="16.7109375" style="2" customWidth="1"/>
    <col min="15" max="15" width="12.7109375" style="2" customWidth="1"/>
    <col min="16" max="16" width="4.85546875" style="2" customWidth="1"/>
    <col min="17" max="17" width="16.140625" style="2" customWidth="1"/>
    <col min="18" max="18" width="12.7109375" style="2" customWidth="1"/>
    <col min="19" max="19" width="4.7109375" style="2" customWidth="1"/>
    <col min="20" max="20" width="16" style="2" customWidth="1"/>
    <col min="21" max="21" width="6.42578125" style="2" customWidth="1"/>
    <col min="22" max="22" width="14" style="2" customWidth="1"/>
    <col min="23" max="146" width="11.42578125" style="1"/>
    <col min="147" max="147" width="37" style="1" hidden="1" customWidth="1"/>
    <col min="148" max="148" width="32" style="1" hidden="1" customWidth="1"/>
    <col min="149" max="16384" width="11.42578125" style="1"/>
  </cols>
  <sheetData>
    <row r="1" spans="1:148" ht="18.75" x14ac:dyDescent="0.2">
      <c r="B1" s="188" t="s">
        <v>3</v>
      </c>
      <c r="C1" s="188"/>
      <c r="D1" s="188"/>
      <c r="E1" s="188"/>
      <c r="F1" s="188"/>
      <c r="G1" s="188"/>
      <c r="H1" s="188"/>
      <c r="I1" s="188"/>
      <c r="J1" s="188"/>
      <c r="K1" s="160" t="s">
        <v>34</v>
      </c>
      <c r="L1" s="159" t="s">
        <v>42</v>
      </c>
      <c r="M1" s="22"/>
      <c r="N1" s="22"/>
      <c r="O1" s="22"/>
      <c r="P1" s="22"/>
      <c r="Q1" s="22"/>
      <c r="R1" s="22"/>
      <c r="S1" s="22"/>
      <c r="T1" s="22"/>
      <c r="U1" s="3"/>
    </row>
    <row r="2" spans="1:148" ht="18.75" x14ac:dyDescent="0.2">
      <c r="B2" s="28"/>
      <c r="C2" s="78"/>
      <c r="D2" s="27"/>
      <c r="E2" s="27"/>
      <c r="F2" s="27"/>
      <c r="G2" s="27"/>
      <c r="H2" s="27"/>
      <c r="I2" s="27"/>
      <c r="J2" s="27"/>
      <c r="K2" s="160" t="s">
        <v>35</v>
      </c>
      <c r="L2" s="164">
        <v>3</v>
      </c>
      <c r="M2" s="4"/>
      <c r="N2" s="4"/>
      <c r="O2" s="4"/>
      <c r="P2" s="4"/>
      <c r="Q2" s="4"/>
      <c r="R2" s="4"/>
      <c r="S2" s="4"/>
      <c r="T2" s="4"/>
    </row>
    <row r="3" spans="1:148" ht="18.75" x14ac:dyDescent="0.2">
      <c r="B3" s="188" t="s">
        <v>41</v>
      </c>
      <c r="C3" s="188"/>
      <c r="D3" s="188"/>
      <c r="E3" s="188"/>
      <c r="F3" s="188"/>
      <c r="G3" s="188"/>
      <c r="H3" s="188"/>
      <c r="I3" s="188"/>
      <c r="J3" s="188"/>
      <c r="K3" s="160" t="s">
        <v>36</v>
      </c>
      <c r="L3" s="167">
        <v>43944</v>
      </c>
      <c r="M3" s="22"/>
      <c r="N3" s="22"/>
      <c r="O3" s="22"/>
      <c r="P3" s="22"/>
      <c r="Q3" s="22"/>
      <c r="R3" s="22"/>
      <c r="S3" s="22"/>
      <c r="T3" s="70"/>
      <c r="U3" s="70"/>
      <c r="V3" s="70"/>
      <c r="W3" s="70"/>
      <c r="X3" s="70"/>
      <c r="Y3" s="70"/>
      <c r="Z3" s="70"/>
      <c r="AA3" s="70"/>
      <c r="AB3" s="70"/>
      <c r="AC3" s="70"/>
      <c r="AD3" s="70"/>
      <c r="AE3" s="70"/>
      <c r="AF3" s="70"/>
      <c r="AG3" s="70"/>
      <c r="AH3" s="70"/>
    </row>
    <row r="4" spans="1:148" ht="25.5" customHeight="1" x14ac:dyDescent="0.2">
      <c r="B4" s="28"/>
      <c r="C4" s="28"/>
      <c r="D4" s="28"/>
      <c r="F4" s="28"/>
      <c r="G4" s="28"/>
      <c r="H4" s="28"/>
      <c r="I4" s="28"/>
      <c r="J4" s="28"/>
      <c r="K4" s="160" t="s">
        <v>37</v>
      </c>
      <c r="L4" s="165" t="s">
        <v>203</v>
      </c>
      <c r="P4" s="70"/>
      <c r="Q4" s="70"/>
      <c r="R4" s="70"/>
      <c r="S4" s="70"/>
      <c r="T4" s="70"/>
      <c r="U4" s="70"/>
      <c r="V4" s="70"/>
      <c r="W4" s="70"/>
      <c r="X4" s="70"/>
      <c r="Y4" s="70"/>
      <c r="Z4" s="70"/>
      <c r="AA4" s="70"/>
      <c r="AB4" s="70"/>
      <c r="AC4" s="70"/>
      <c r="AD4" s="70"/>
      <c r="AE4" s="70"/>
      <c r="AF4" s="70"/>
      <c r="AG4" s="70"/>
      <c r="AH4" s="70"/>
    </row>
    <row r="5" spans="1:148" hidden="1" x14ac:dyDescent="0.2"/>
    <row r="6" spans="1:148" ht="13.5" hidden="1" thickBot="1" x14ac:dyDescent="0.25"/>
    <row r="7" spans="1:148" ht="12.75" customHeight="1" thickBot="1" x14ac:dyDescent="0.25">
      <c r="K7" s="2"/>
      <c r="L7" s="2"/>
      <c r="P7" s="70"/>
      <c r="Q7" s="70"/>
      <c r="R7" s="70"/>
      <c r="S7" s="70"/>
      <c r="T7" s="70"/>
      <c r="U7" s="70"/>
      <c r="V7" s="70"/>
      <c r="W7" s="70"/>
      <c r="X7" s="70"/>
      <c r="Y7" s="70"/>
      <c r="Z7" s="70"/>
      <c r="AA7" s="70"/>
      <c r="AB7" s="70"/>
      <c r="AC7" s="70"/>
      <c r="AD7" s="70"/>
      <c r="AE7" s="70"/>
      <c r="AF7" s="70"/>
      <c r="AG7" s="70"/>
      <c r="AH7" s="70"/>
    </row>
    <row r="8" spans="1:148" ht="30.75" customHeight="1" thickBot="1" x14ac:dyDescent="0.25">
      <c r="B8" s="191" t="s">
        <v>43</v>
      </c>
      <c r="C8" s="192"/>
      <c r="D8" s="68" t="s">
        <v>62</v>
      </c>
      <c r="E8" s="71" t="s">
        <v>45</v>
      </c>
      <c r="F8" s="189" t="str">
        <f>IFERROR(VLOOKUP(D8,TABLA2,2,0),"")</f>
        <v>Administracion institucional</v>
      </c>
      <c r="G8" s="190"/>
      <c r="H8" s="73" t="s">
        <v>47</v>
      </c>
      <c r="I8" s="193" t="s">
        <v>220</v>
      </c>
      <c r="J8" s="193"/>
      <c r="K8" s="77" t="s">
        <v>13</v>
      </c>
      <c r="L8" s="355">
        <v>43264</v>
      </c>
      <c r="M8" s="69"/>
      <c r="N8" s="69"/>
      <c r="O8" s="69"/>
      <c r="P8" s="70"/>
      <c r="Q8" s="79"/>
      <c r="R8" s="70"/>
      <c r="S8" s="70"/>
      <c r="T8" s="70"/>
      <c r="U8" s="70"/>
      <c r="V8" s="70"/>
      <c r="W8" s="70"/>
      <c r="X8" s="70"/>
      <c r="Y8" s="70"/>
      <c r="Z8" s="70"/>
      <c r="AA8" s="70"/>
      <c r="AB8" s="70"/>
      <c r="AC8" s="70"/>
      <c r="AD8" s="70"/>
      <c r="AE8" s="70"/>
      <c r="AF8" s="70"/>
      <c r="AG8" s="70"/>
      <c r="AH8" s="70"/>
      <c r="EQ8" s="67" t="s">
        <v>49</v>
      </c>
      <c r="ER8" s="67" t="s">
        <v>50</v>
      </c>
    </row>
    <row r="9" spans="1:148" s="7" customFormat="1" ht="17.25" customHeight="1" thickBot="1" x14ac:dyDescent="0.25">
      <c r="A9" s="9"/>
      <c r="B9" s="9"/>
      <c r="C9" s="8"/>
      <c r="D9" s="8"/>
      <c r="E9" s="8"/>
      <c r="F9" s="8"/>
      <c r="G9" s="8"/>
      <c r="H9" s="8"/>
      <c r="I9" s="9"/>
      <c r="J9" s="5"/>
      <c r="K9" s="5"/>
      <c r="L9" s="5"/>
      <c r="M9" s="5"/>
      <c r="N9" s="5"/>
      <c r="O9" s="5"/>
      <c r="P9" s="70"/>
      <c r="Q9" s="70"/>
      <c r="R9" s="70"/>
      <c r="S9" s="70"/>
      <c r="T9" s="70"/>
      <c r="U9" s="70"/>
      <c r="V9" s="70"/>
      <c r="W9" s="70"/>
      <c r="X9" s="70"/>
      <c r="Y9" s="70"/>
      <c r="Z9" s="70"/>
      <c r="AA9" s="70"/>
      <c r="AB9" s="70"/>
      <c r="AC9" s="70"/>
      <c r="AD9" s="70"/>
      <c r="AE9" s="70"/>
      <c r="AF9" s="70"/>
      <c r="AG9" s="70"/>
      <c r="AH9" s="70"/>
      <c r="EQ9" s="62" t="s">
        <v>214</v>
      </c>
      <c r="ER9" s="63" t="s">
        <v>215</v>
      </c>
    </row>
    <row r="10" spans="1:148" s="7" customFormat="1" ht="28.5" customHeight="1" thickBot="1" x14ac:dyDescent="0.25">
      <c r="B10" s="196" t="s">
        <v>38</v>
      </c>
      <c r="C10" s="197"/>
      <c r="D10" s="197"/>
      <c r="E10" s="197"/>
      <c r="F10" s="197"/>
      <c r="G10" s="207" t="s">
        <v>39</v>
      </c>
      <c r="H10" s="208"/>
      <c r="I10" s="209"/>
      <c r="J10" s="210" t="s">
        <v>40</v>
      </c>
      <c r="K10" s="211"/>
      <c r="L10" s="212"/>
      <c r="P10" s="70"/>
      <c r="Q10" s="70"/>
      <c r="R10" s="70"/>
      <c r="S10" s="70"/>
      <c r="T10" s="70"/>
      <c r="U10" s="70"/>
      <c r="V10" s="70"/>
      <c r="W10" s="70"/>
      <c r="X10" s="70"/>
      <c r="Y10" s="70"/>
      <c r="Z10" s="70"/>
      <c r="AA10" s="70"/>
      <c r="AB10" s="70"/>
      <c r="AC10" s="70"/>
      <c r="AD10" s="70"/>
      <c r="AE10" s="70"/>
      <c r="AF10" s="70"/>
      <c r="AG10" s="70"/>
      <c r="AH10" s="70"/>
      <c r="EQ10" s="62" t="s">
        <v>216</v>
      </c>
      <c r="ER10" s="63" t="s">
        <v>215</v>
      </c>
    </row>
    <row r="11" spans="1:148" s="7" customFormat="1" ht="15.75" customHeight="1" x14ac:dyDescent="0.2">
      <c r="A11" s="24"/>
      <c r="B11" s="202" t="s">
        <v>9</v>
      </c>
      <c r="C11" s="194" t="s">
        <v>10</v>
      </c>
      <c r="D11" s="205" t="s">
        <v>5</v>
      </c>
      <c r="E11" s="205" t="s">
        <v>33</v>
      </c>
      <c r="F11" s="205" t="s">
        <v>48</v>
      </c>
      <c r="G11" s="198" t="s">
        <v>11</v>
      </c>
      <c r="H11" s="198" t="s">
        <v>17</v>
      </c>
      <c r="I11" s="200" t="s">
        <v>16</v>
      </c>
      <c r="J11" s="194" t="s">
        <v>29</v>
      </c>
      <c r="K11" s="194"/>
      <c r="L11" s="195"/>
      <c r="P11" s="70"/>
      <c r="Q11" s="70"/>
      <c r="R11" s="70"/>
      <c r="S11" s="70"/>
      <c r="T11" s="70"/>
      <c r="U11" s="70"/>
      <c r="V11" s="70"/>
      <c r="W11" s="70"/>
      <c r="X11" s="70"/>
      <c r="Y11" s="70"/>
      <c r="Z11" s="70"/>
      <c r="AA11" s="70"/>
      <c r="AB11" s="70"/>
      <c r="AC11" s="70"/>
      <c r="AD11" s="70"/>
      <c r="AE11" s="70"/>
      <c r="AF11" s="70"/>
      <c r="AG11" s="70"/>
      <c r="AH11" s="70"/>
      <c r="EQ11" s="62" t="s">
        <v>217</v>
      </c>
      <c r="ER11" s="63" t="s">
        <v>218</v>
      </c>
    </row>
    <row r="12" spans="1:148" s="7" customFormat="1" ht="33" customHeight="1" thickBot="1" x14ac:dyDescent="0.25">
      <c r="A12" s="25"/>
      <c r="B12" s="203"/>
      <c r="C12" s="204"/>
      <c r="D12" s="206"/>
      <c r="E12" s="206"/>
      <c r="F12" s="206"/>
      <c r="G12" s="199"/>
      <c r="H12" s="199"/>
      <c r="I12" s="201"/>
      <c r="J12" s="168" t="s">
        <v>20</v>
      </c>
      <c r="K12" s="48" t="s">
        <v>21</v>
      </c>
      <c r="L12" s="49" t="s">
        <v>22</v>
      </c>
      <c r="P12" s="70"/>
      <c r="Q12" s="70"/>
      <c r="R12" s="70"/>
      <c r="S12" s="70"/>
      <c r="EQ12" s="62" t="s">
        <v>219</v>
      </c>
      <c r="ER12" s="63" t="s">
        <v>218</v>
      </c>
    </row>
    <row r="13" spans="1:148" s="7" customFormat="1" ht="90" x14ac:dyDescent="0.2">
      <c r="A13" s="33">
        <f>COUNTIF($E$11:E13,"Información")</f>
        <v>1</v>
      </c>
      <c r="B13" s="169">
        <v>1</v>
      </c>
      <c r="C13" s="170" t="s">
        <v>221</v>
      </c>
      <c r="D13" s="170" t="s">
        <v>222</v>
      </c>
      <c r="E13" s="171" t="s">
        <v>116</v>
      </c>
      <c r="F13" s="172" t="s">
        <v>223</v>
      </c>
      <c r="G13" s="172" t="s">
        <v>224</v>
      </c>
      <c r="H13" s="172" t="s">
        <v>225</v>
      </c>
      <c r="I13" s="172" t="s">
        <v>226</v>
      </c>
      <c r="J13" s="172" t="s">
        <v>227</v>
      </c>
      <c r="K13" s="172" t="s">
        <v>228</v>
      </c>
      <c r="L13" s="187"/>
      <c r="P13" s="70"/>
      <c r="Q13" s="70"/>
      <c r="R13" s="70"/>
      <c r="S13" s="70"/>
      <c r="EQ13" s="62" t="s">
        <v>51</v>
      </c>
      <c r="ER13" s="63" t="s">
        <v>46</v>
      </c>
    </row>
    <row r="14" spans="1:148" s="7" customFormat="1" ht="105" x14ac:dyDescent="0.2">
      <c r="A14" s="33">
        <f>COUNTIF($E$11:E14,"Información")</f>
        <v>2</v>
      </c>
      <c r="B14" s="173">
        <v>2</v>
      </c>
      <c r="C14" s="170" t="s">
        <v>229</v>
      </c>
      <c r="D14" s="170" t="s">
        <v>230</v>
      </c>
      <c r="E14" s="174" t="s">
        <v>116</v>
      </c>
      <c r="F14" s="180" t="s">
        <v>231</v>
      </c>
      <c r="G14" s="172" t="s">
        <v>224</v>
      </c>
      <c r="H14" s="172" t="s">
        <v>232</v>
      </c>
      <c r="I14" s="180" t="s">
        <v>233</v>
      </c>
      <c r="J14" s="180" t="s">
        <v>234</v>
      </c>
      <c r="K14" s="180"/>
      <c r="L14" s="180"/>
      <c r="EQ14" s="62" t="s">
        <v>52</v>
      </c>
      <c r="ER14" s="63" t="s">
        <v>46</v>
      </c>
    </row>
    <row r="15" spans="1:148" s="7" customFormat="1" ht="165" x14ac:dyDescent="0.2">
      <c r="A15" s="33">
        <f>COUNTIF($E$11:E15,"Información")</f>
        <v>2</v>
      </c>
      <c r="B15" s="173">
        <v>3</v>
      </c>
      <c r="C15" s="170" t="s">
        <v>235</v>
      </c>
      <c r="D15" s="170" t="s">
        <v>236</v>
      </c>
      <c r="E15" s="175" t="s">
        <v>125</v>
      </c>
      <c r="F15" s="180" t="s">
        <v>231</v>
      </c>
      <c r="G15" s="172" t="s">
        <v>224</v>
      </c>
      <c r="H15" s="172" t="s">
        <v>231</v>
      </c>
      <c r="I15" s="180" t="s">
        <v>237</v>
      </c>
      <c r="J15" s="180" t="s">
        <v>238</v>
      </c>
      <c r="K15" s="180"/>
      <c r="L15" s="180"/>
      <c r="EQ15" s="62" t="s">
        <v>53</v>
      </c>
      <c r="ER15" s="63" t="s">
        <v>46</v>
      </c>
    </row>
    <row r="16" spans="1:148" s="7" customFormat="1" ht="60" x14ac:dyDescent="0.2">
      <c r="A16" s="33">
        <f>COUNTIF($E$11:E16,"Información")</f>
        <v>3</v>
      </c>
      <c r="B16" s="173">
        <v>4</v>
      </c>
      <c r="C16" s="176" t="s">
        <v>239</v>
      </c>
      <c r="D16" s="176" t="s">
        <v>240</v>
      </c>
      <c r="E16" s="177" t="s">
        <v>116</v>
      </c>
      <c r="F16" s="180" t="s">
        <v>231</v>
      </c>
      <c r="G16" s="172" t="s">
        <v>224</v>
      </c>
      <c r="H16" s="172" t="s">
        <v>231</v>
      </c>
      <c r="I16" s="180" t="s">
        <v>241</v>
      </c>
      <c r="J16" s="180"/>
      <c r="K16" s="180" t="s">
        <v>242</v>
      </c>
      <c r="L16" s="180"/>
      <c r="EQ16" s="62" t="s">
        <v>54</v>
      </c>
      <c r="ER16" s="63" t="s">
        <v>46</v>
      </c>
    </row>
    <row r="17" spans="1:148" s="7" customFormat="1" ht="90" x14ac:dyDescent="0.2">
      <c r="A17" s="33">
        <f>COUNTIF($E$11:E17,"Información")</f>
        <v>4</v>
      </c>
      <c r="B17" s="173">
        <v>5</v>
      </c>
      <c r="C17" s="176" t="s">
        <v>243</v>
      </c>
      <c r="D17" s="176" t="s">
        <v>244</v>
      </c>
      <c r="E17" s="177" t="s">
        <v>116</v>
      </c>
      <c r="F17" s="177" t="s">
        <v>245</v>
      </c>
      <c r="G17" s="172" t="s">
        <v>224</v>
      </c>
      <c r="H17" s="172" t="s">
        <v>246</v>
      </c>
      <c r="I17" s="180" t="s">
        <v>247</v>
      </c>
      <c r="J17" s="180"/>
      <c r="K17" s="180" t="s">
        <v>242</v>
      </c>
      <c r="L17" s="180"/>
      <c r="EQ17" s="62" t="s">
        <v>55</v>
      </c>
      <c r="ER17" s="63" t="s">
        <v>46</v>
      </c>
    </row>
    <row r="18" spans="1:148" s="7" customFormat="1" ht="180" x14ac:dyDescent="0.2">
      <c r="A18" s="33">
        <f>COUNTIF($E$11:E18,"Información")</f>
        <v>5</v>
      </c>
      <c r="B18" s="173">
        <v>6</v>
      </c>
      <c r="C18" s="176" t="s">
        <v>248</v>
      </c>
      <c r="D18" s="176" t="s">
        <v>249</v>
      </c>
      <c r="E18" s="177" t="s">
        <v>116</v>
      </c>
      <c r="F18" s="177" t="s">
        <v>231</v>
      </c>
      <c r="G18" s="172" t="s">
        <v>224</v>
      </c>
      <c r="H18" s="172" t="s">
        <v>231</v>
      </c>
      <c r="I18" s="180" t="s">
        <v>250</v>
      </c>
      <c r="J18" s="180" t="s">
        <v>234</v>
      </c>
      <c r="K18" s="180" t="s">
        <v>242</v>
      </c>
      <c r="L18" s="180"/>
      <c r="EQ18" s="62" t="s">
        <v>44</v>
      </c>
      <c r="ER18" s="63" t="s">
        <v>46</v>
      </c>
    </row>
    <row r="19" spans="1:148" s="7" customFormat="1" ht="120.75" thickBot="1" x14ac:dyDescent="0.25">
      <c r="A19" s="33">
        <f>COUNTIF($E$11:E19,"Información")</f>
        <v>5</v>
      </c>
      <c r="B19" s="173">
        <v>7</v>
      </c>
      <c r="C19" s="176" t="s">
        <v>251</v>
      </c>
      <c r="D19" s="176" t="s">
        <v>252</v>
      </c>
      <c r="E19" s="177" t="s">
        <v>121</v>
      </c>
      <c r="F19" s="177" t="s">
        <v>231</v>
      </c>
      <c r="G19" s="172" t="s">
        <v>224</v>
      </c>
      <c r="H19" s="172" t="s">
        <v>253</v>
      </c>
      <c r="I19" s="180" t="s">
        <v>254</v>
      </c>
      <c r="J19" s="180"/>
      <c r="K19" s="180" t="s">
        <v>255</v>
      </c>
      <c r="L19" s="180"/>
      <c r="EQ19" s="62" t="s">
        <v>56</v>
      </c>
      <c r="ER19" s="63" t="s">
        <v>46</v>
      </c>
    </row>
    <row r="20" spans="1:148" s="7" customFormat="1" ht="409.5" x14ac:dyDescent="0.2">
      <c r="A20" s="33">
        <f>COUNTIF($E$11:E20,"Información")</f>
        <v>6</v>
      </c>
      <c r="B20" s="169">
        <v>8</v>
      </c>
      <c r="C20" s="170" t="s">
        <v>256</v>
      </c>
      <c r="D20" s="170" t="s">
        <v>257</v>
      </c>
      <c r="E20" s="177" t="s">
        <v>116</v>
      </c>
      <c r="F20" s="183" t="s">
        <v>258</v>
      </c>
      <c r="G20" s="172" t="s">
        <v>224</v>
      </c>
      <c r="H20" s="183" t="s">
        <v>258</v>
      </c>
      <c r="I20" s="183" t="s">
        <v>259</v>
      </c>
      <c r="J20" s="183" t="s">
        <v>260</v>
      </c>
      <c r="K20" s="183" t="s">
        <v>242</v>
      </c>
      <c r="L20" s="184"/>
      <c r="EQ20" s="62" t="s">
        <v>57</v>
      </c>
      <c r="ER20" s="63" t="s">
        <v>46</v>
      </c>
    </row>
    <row r="21" spans="1:148" s="7" customFormat="1" ht="90" x14ac:dyDescent="0.2">
      <c r="A21" s="33">
        <f>COUNTIF($E$11:E21,"Información")</f>
        <v>7</v>
      </c>
      <c r="B21" s="173">
        <v>9</v>
      </c>
      <c r="C21" s="170" t="s">
        <v>261</v>
      </c>
      <c r="D21" s="170" t="s">
        <v>262</v>
      </c>
      <c r="E21" s="178" t="s">
        <v>116</v>
      </c>
      <c r="F21" s="180" t="s">
        <v>258</v>
      </c>
      <c r="G21" s="172" t="s">
        <v>224</v>
      </c>
      <c r="H21" s="172" t="s">
        <v>258</v>
      </c>
      <c r="I21" s="180" t="s">
        <v>263</v>
      </c>
      <c r="J21" s="180" t="s">
        <v>234</v>
      </c>
      <c r="K21" s="180" t="s">
        <v>260</v>
      </c>
      <c r="L21" s="180"/>
      <c r="EQ21" s="62" t="s">
        <v>58</v>
      </c>
      <c r="ER21" s="63" t="s">
        <v>46</v>
      </c>
    </row>
    <row r="22" spans="1:148" s="7" customFormat="1" ht="150.75" thickBot="1" x14ac:dyDescent="0.25">
      <c r="A22" s="33">
        <f>COUNTIF($E$11:E22,"Información")</f>
        <v>8</v>
      </c>
      <c r="B22" s="173">
        <v>10</v>
      </c>
      <c r="C22" s="170" t="s">
        <v>264</v>
      </c>
      <c r="D22" s="170" t="s">
        <v>265</v>
      </c>
      <c r="E22" s="179" t="s">
        <v>116</v>
      </c>
      <c r="F22" s="180" t="s">
        <v>266</v>
      </c>
      <c r="G22" s="172" t="s">
        <v>224</v>
      </c>
      <c r="H22" s="172" t="s">
        <v>246</v>
      </c>
      <c r="I22" s="180" t="s">
        <v>267</v>
      </c>
      <c r="J22" s="180" t="s">
        <v>234</v>
      </c>
      <c r="K22" s="180" t="s">
        <v>242</v>
      </c>
      <c r="L22" s="180"/>
      <c r="EQ22" s="62" t="s">
        <v>59</v>
      </c>
      <c r="ER22" s="63" t="s">
        <v>46</v>
      </c>
    </row>
    <row r="23" spans="1:148" s="7" customFormat="1" ht="150.75" thickBot="1" x14ac:dyDescent="0.25">
      <c r="A23" s="33">
        <f>COUNTIF($E$11:E23,"Información")</f>
        <v>9</v>
      </c>
      <c r="B23" s="173">
        <v>11</v>
      </c>
      <c r="C23" s="176" t="s">
        <v>268</v>
      </c>
      <c r="D23" s="176" t="s">
        <v>269</v>
      </c>
      <c r="E23" s="179" t="s">
        <v>116</v>
      </c>
      <c r="F23" s="180" t="s">
        <v>266</v>
      </c>
      <c r="G23" s="172" t="s">
        <v>224</v>
      </c>
      <c r="H23" s="180" t="s">
        <v>266</v>
      </c>
      <c r="I23" s="180" t="s">
        <v>226</v>
      </c>
      <c r="J23" s="180" t="s">
        <v>234</v>
      </c>
      <c r="K23" s="180" t="s">
        <v>270</v>
      </c>
      <c r="L23" s="180"/>
      <c r="EQ23" s="60" t="s">
        <v>60</v>
      </c>
      <c r="ER23" s="63" t="s">
        <v>61</v>
      </c>
    </row>
    <row r="24" spans="1:148" s="7" customFormat="1" ht="120" x14ac:dyDescent="0.2">
      <c r="A24" s="33">
        <f>COUNTIF($E$11:E24,"Información")</f>
        <v>10</v>
      </c>
      <c r="B24" s="173">
        <v>12</v>
      </c>
      <c r="C24" s="176" t="s">
        <v>271</v>
      </c>
      <c r="D24" s="176" t="s">
        <v>272</v>
      </c>
      <c r="E24" s="178" t="s">
        <v>116</v>
      </c>
      <c r="F24" s="180" t="s">
        <v>273</v>
      </c>
      <c r="G24" s="172" t="s">
        <v>224</v>
      </c>
      <c r="H24" s="172" t="s">
        <v>224</v>
      </c>
      <c r="I24" s="180" t="s">
        <v>274</v>
      </c>
      <c r="J24" s="180" t="s">
        <v>234</v>
      </c>
      <c r="K24" s="180" t="s">
        <v>275</v>
      </c>
      <c r="L24" s="180"/>
      <c r="EQ24" s="60" t="s">
        <v>62</v>
      </c>
      <c r="ER24" s="61" t="s">
        <v>61</v>
      </c>
    </row>
    <row r="25" spans="1:148" s="7" customFormat="1" ht="135" x14ac:dyDescent="0.2">
      <c r="A25" s="33">
        <f>COUNTIF($E$11:E25,"Información")</f>
        <v>10</v>
      </c>
      <c r="B25" s="173">
        <v>13</v>
      </c>
      <c r="C25" s="176" t="s">
        <v>276</v>
      </c>
      <c r="D25" s="176" t="s">
        <v>277</v>
      </c>
      <c r="E25" s="178" t="s">
        <v>118</v>
      </c>
      <c r="F25" s="180" t="s">
        <v>258</v>
      </c>
      <c r="G25" s="181" t="s">
        <v>258</v>
      </c>
      <c r="H25" s="172" t="s">
        <v>278</v>
      </c>
      <c r="I25" s="180" t="s">
        <v>279</v>
      </c>
      <c r="J25" s="180" t="s">
        <v>260</v>
      </c>
      <c r="K25" s="180" t="s">
        <v>260</v>
      </c>
      <c r="L25" s="180"/>
      <c r="EQ25" s="60" t="s">
        <v>63</v>
      </c>
      <c r="ER25" s="63" t="s">
        <v>64</v>
      </c>
    </row>
    <row r="26" spans="1:148" s="7" customFormat="1" ht="120" x14ac:dyDescent="0.2">
      <c r="A26" s="33">
        <f>COUNTIF($E$11:E26,"Información")</f>
        <v>10</v>
      </c>
      <c r="B26" s="173">
        <v>14</v>
      </c>
      <c r="C26" s="176" t="s">
        <v>280</v>
      </c>
      <c r="D26" s="176" t="s">
        <v>281</v>
      </c>
      <c r="E26" s="178" t="s">
        <v>118</v>
      </c>
      <c r="F26" s="180" t="s">
        <v>273</v>
      </c>
      <c r="G26" s="172" t="s">
        <v>282</v>
      </c>
      <c r="H26" s="172" t="s">
        <v>278</v>
      </c>
      <c r="I26" s="180" t="s">
        <v>283</v>
      </c>
      <c r="J26" s="180" t="s">
        <v>260</v>
      </c>
      <c r="K26" s="180" t="s">
        <v>260</v>
      </c>
      <c r="L26" s="180"/>
      <c r="EQ26" s="60" t="s">
        <v>65</v>
      </c>
      <c r="ER26" s="63" t="s">
        <v>66</v>
      </c>
    </row>
    <row r="27" spans="1:148" s="7" customFormat="1" ht="120" x14ac:dyDescent="0.2">
      <c r="A27" s="33">
        <f>COUNTIF($E$11:E27,"Información")</f>
        <v>10</v>
      </c>
      <c r="B27" s="173">
        <v>15</v>
      </c>
      <c r="C27" s="176" t="s">
        <v>284</v>
      </c>
      <c r="D27" s="176" t="s">
        <v>285</v>
      </c>
      <c r="E27" s="178" t="s">
        <v>118</v>
      </c>
      <c r="F27" s="180" t="s">
        <v>273</v>
      </c>
      <c r="G27" s="172" t="s">
        <v>282</v>
      </c>
      <c r="H27" s="172" t="s">
        <v>278</v>
      </c>
      <c r="I27" s="185" t="s">
        <v>286</v>
      </c>
      <c r="J27" s="185" t="s">
        <v>260</v>
      </c>
      <c r="K27" s="185" t="s">
        <v>260</v>
      </c>
      <c r="L27" s="180"/>
      <c r="EQ27" s="60" t="s">
        <v>67</v>
      </c>
      <c r="ER27" s="63" t="s">
        <v>68</v>
      </c>
    </row>
    <row r="28" spans="1:148" s="7" customFormat="1" ht="270" x14ac:dyDescent="0.2">
      <c r="A28" s="33">
        <f>COUNTIF($E$11:E28,"Información")</f>
        <v>11</v>
      </c>
      <c r="B28" s="173">
        <v>16</v>
      </c>
      <c r="C28" s="176" t="s">
        <v>287</v>
      </c>
      <c r="D28" s="176" t="s">
        <v>288</v>
      </c>
      <c r="E28" s="178" t="s">
        <v>116</v>
      </c>
      <c r="F28" s="177" t="s">
        <v>289</v>
      </c>
      <c r="G28" s="180" t="s">
        <v>224</v>
      </c>
      <c r="H28" s="180" t="s">
        <v>224</v>
      </c>
      <c r="I28" s="180" t="s">
        <v>283</v>
      </c>
      <c r="J28" s="180"/>
      <c r="K28" s="180" t="s">
        <v>290</v>
      </c>
      <c r="L28" s="180"/>
      <c r="EQ28" s="60" t="s">
        <v>69</v>
      </c>
      <c r="ER28" s="63" t="s">
        <v>61</v>
      </c>
    </row>
    <row r="29" spans="1:148" s="7" customFormat="1" ht="120" x14ac:dyDescent="0.2">
      <c r="A29" s="33">
        <f>COUNTIF($E$11:E29,"Información")</f>
        <v>11</v>
      </c>
      <c r="B29" s="180">
        <v>17</v>
      </c>
      <c r="C29" s="176" t="s">
        <v>291</v>
      </c>
      <c r="D29" s="176" t="s">
        <v>292</v>
      </c>
      <c r="E29" s="178" t="s">
        <v>123</v>
      </c>
      <c r="F29" s="180" t="s">
        <v>273</v>
      </c>
      <c r="G29" s="172" t="s">
        <v>282</v>
      </c>
      <c r="H29" s="180" t="s">
        <v>282</v>
      </c>
      <c r="I29" s="180" t="s">
        <v>293</v>
      </c>
      <c r="J29" s="180" t="s">
        <v>294</v>
      </c>
      <c r="K29" s="180"/>
      <c r="L29" s="185"/>
      <c r="EQ29" s="60" t="s">
        <v>70</v>
      </c>
      <c r="ER29" s="63" t="s">
        <v>71</v>
      </c>
    </row>
    <row r="30" spans="1:148" s="7" customFormat="1" ht="120" x14ac:dyDescent="0.2">
      <c r="A30" s="33">
        <f>COUNTIF($E$11:E30,"Información")</f>
        <v>12</v>
      </c>
      <c r="B30" s="173">
        <v>18</v>
      </c>
      <c r="C30" s="176" t="s">
        <v>295</v>
      </c>
      <c r="D30" s="176" t="s">
        <v>296</v>
      </c>
      <c r="E30" s="178" t="s">
        <v>116</v>
      </c>
      <c r="F30" s="177" t="s">
        <v>273</v>
      </c>
      <c r="G30" s="172" t="s">
        <v>282</v>
      </c>
      <c r="H30" s="180" t="s">
        <v>282</v>
      </c>
      <c r="I30" s="180" t="s">
        <v>233</v>
      </c>
      <c r="J30" s="180"/>
      <c r="K30" s="180" t="s">
        <v>297</v>
      </c>
      <c r="L30" s="182"/>
      <c r="EQ30" s="60" t="s">
        <v>72</v>
      </c>
      <c r="ER30" s="63" t="s">
        <v>73</v>
      </c>
    </row>
    <row r="31" spans="1:148" s="7" customFormat="1" ht="135" x14ac:dyDescent="0.2">
      <c r="A31" s="33">
        <f>COUNTIF($E$11:E31,"Información")</f>
        <v>12</v>
      </c>
      <c r="B31" s="173">
        <v>19</v>
      </c>
      <c r="C31" s="176" t="s">
        <v>298</v>
      </c>
      <c r="D31" s="176" t="s">
        <v>299</v>
      </c>
      <c r="E31" s="178" t="s">
        <v>123</v>
      </c>
      <c r="F31" s="177" t="s">
        <v>62</v>
      </c>
      <c r="G31" s="180" t="s">
        <v>300</v>
      </c>
      <c r="H31" s="180" t="s">
        <v>300</v>
      </c>
      <c r="I31" s="180" t="s">
        <v>300</v>
      </c>
      <c r="J31" s="180" t="s">
        <v>301</v>
      </c>
      <c r="K31" s="180"/>
      <c r="L31" s="182"/>
      <c r="EQ31" s="60" t="s">
        <v>74</v>
      </c>
      <c r="ER31" s="63" t="s">
        <v>61</v>
      </c>
    </row>
    <row r="32" spans="1:148" s="7" customFormat="1" ht="165" x14ac:dyDescent="0.2">
      <c r="A32" s="33">
        <f>COUNTIF($E$11:E32,"Información")</f>
        <v>13</v>
      </c>
      <c r="B32" s="176">
        <v>20</v>
      </c>
      <c r="C32" s="176" t="s">
        <v>302</v>
      </c>
      <c r="D32" s="176" t="s">
        <v>303</v>
      </c>
      <c r="E32" s="177" t="s">
        <v>116</v>
      </c>
      <c r="F32" s="177" t="s">
        <v>62</v>
      </c>
      <c r="G32" s="180" t="s">
        <v>224</v>
      </c>
      <c r="H32" s="172" t="s">
        <v>231</v>
      </c>
      <c r="I32" s="180" t="s">
        <v>304</v>
      </c>
      <c r="J32" s="180"/>
      <c r="K32" s="180" t="s">
        <v>305</v>
      </c>
      <c r="L32" s="182"/>
      <c r="EQ32" s="60" t="s">
        <v>75</v>
      </c>
      <c r="ER32" s="63" t="s">
        <v>61</v>
      </c>
    </row>
    <row r="33" spans="1:148" s="7" customFormat="1" ht="75" x14ac:dyDescent="0.2">
      <c r="A33" s="33">
        <f>COUNTIF($E$11:E33,"Información")</f>
        <v>14</v>
      </c>
      <c r="B33" s="176">
        <v>21</v>
      </c>
      <c r="C33" s="176" t="s">
        <v>306</v>
      </c>
      <c r="D33" s="176" t="s">
        <v>307</v>
      </c>
      <c r="E33" s="177" t="s">
        <v>116</v>
      </c>
      <c r="F33" s="177" t="s">
        <v>62</v>
      </c>
      <c r="G33" s="180" t="s">
        <v>224</v>
      </c>
      <c r="H33" s="172" t="s">
        <v>231</v>
      </c>
      <c r="I33" s="180" t="s">
        <v>308</v>
      </c>
      <c r="J33" s="180"/>
      <c r="K33" s="180" t="s">
        <v>305</v>
      </c>
      <c r="L33" s="182"/>
      <c r="EQ33" s="60" t="s">
        <v>76</v>
      </c>
      <c r="ER33" s="63" t="s">
        <v>77</v>
      </c>
    </row>
    <row r="34" spans="1:148" s="7" customFormat="1" ht="165" x14ac:dyDescent="0.2">
      <c r="A34" s="33">
        <f>COUNTIF($E$11:E34,"Información")</f>
        <v>15</v>
      </c>
      <c r="B34" s="176">
        <v>22</v>
      </c>
      <c r="C34" s="176" t="s">
        <v>309</v>
      </c>
      <c r="D34" s="176" t="s">
        <v>310</v>
      </c>
      <c r="E34" s="177" t="s">
        <v>116</v>
      </c>
      <c r="F34" s="177" t="s">
        <v>62</v>
      </c>
      <c r="G34" s="180" t="s">
        <v>224</v>
      </c>
      <c r="H34" s="172" t="s">
        <v>231</v>
      </c>
      <c r="I34" s="180" t="s">
        <v>304</v>
      </c>
      <c r="J34" s="180"/>
      <c r="K34" s="180" t="s">
        <v>305</v>
      </c>
      <c r="L34" s="182"/>
      <c r="EQ34" s="60" t="s">
        <v>78</v>
      </c>
      <c r="ER34" s="63" t="s">
        <v>61</v>
      </c>
    </row>
    <row r="35" spans="1:148" s="7" customFormat="1" ht="20.25" customHeight="1" x14ac:dyDescent="0.2">
      <c r="A35" s="33">
        <f>COUNTIF($E$11:E35,"Información")</f>
        <v>15</v>
      </c>
      <c r="B35" s="11"/>
      <c r="C35" s="59"/>
      <c r="D35" s="59"/>
      <c r="E35" s="10"/>
      <c r="F35" s="59"/>
      <c r="G35" s="59"/>
      <c r="H35" s="59"/>
      <c r="I35" s="57"/>
      <c r="J35" s="57"/>
      <c r="K35" s="57"/>
      <c r="L35" s="74"/>
      <c r="EQ35" s="64" t="s">
        <v>79</v>
      </c>
      <c r="ER35" s="63" t="s">
        <v>80</v>
      </c>
    </row>
    <row r="36" spans="1:148" s="7" customFormat="1" ht="20.25" customHeight="1" x14ac:dyDescent="0.2">
      <c r="A36" s="33">
        <f>COUNTIF($E$11:E36,"Información")</f>
        <v>15</v>
      </c>
      <c r="B36" s="11"/>
      <c r="C36" s="59"/>
      <c r="D36" s="59"/>
      <c r="E36" s="10"/>
      <c r="F36" s="56"/>
      <c r="G36" s="56"/>
      <c r="H36" s="56"/>
      <c r="I36" s="57"/>
      <c r="J36" s="57"/>
      <c r="K36" s="57"/>
      <c r="L36" s="74"/>
      <c r="EQ36" s="60" t="s">
        <v>81</v>
      </c>
      <c r="ER36" s="65" t="s">
        <v>82</v>
      </c>
    </row>
    <row r="37" spans="1:148" s="7" customFormat="1" ht="20.25" customHeight="1" x14ac:dyDescent="0.2">
      <c r="A37" s="33">
        <f>COUNTIF($E$11:E37,"Información")</f>
        <v>15</v>
      </c>
      <c r="B37" s="11"/>
      <c r="C37" s="59"/>
      <c r="D37" s="59"/>
      <c r="E37" s="10"/>
      <c r="F37" s="56"/>
      <c r="G37" s="56"/>
      <c r="H37" s="56"/>
      <c r="I37" s="57"/>
      <c r="J37" s="57"/>
      <c r="K37" s="57"/>
      <c r="L37" s="74"/>
      <c r="EQ37" s="60" t="s">
        <v>83</v>
      </c>
      <c r="ER37" s="63" t="s">
        <v>84</v>
      </c>
    </row>
    <row r="38" spans="1:148" s="7" customFormat="1" ht="20.25" customHeight="1" x14ac:dyDescent="0.2">
      <c r="A38" s="33">
        <f>COUNTIF($E$11:E38,"Información")</f>
        <v>15</v>
      </c>
      <c r="B38" s="11"/>
      <c r="C38" s="13"/>
      <c r="D38" s="13"/>
      <c r="E38" s="10"/>
      <c r="F38" s="26"/>
      <c r="G38" s="26"/>
      <c r="H38" s="26"/>
      <c r="I38" s="52"/>
      <c r="J38" s="52"/>
      <c r="K38" s="52"/>
      <c r="L38" s="74"/>
      <c r="EQ38" s="60" t="s">
        <v>85</v>
      </c>
      <c r="ER38" s="66" t="s">
        <v>86</v>
      </c>
    </row>
    <row r="39" spans="1:148" s="7" customFormat="1" ht="20.25" customHeight="1" x14ac:dyDescent="0.2">
      <c r="A39" s="33">
        <f>COUNTIF($E$11:E39,"Información")</f>
        <v>15</v>
      </c>
      <c r="B39" s="11"/>
      <c r="C39" s="13"/>
      <c r="D39" s="13"/>
      <c r="E39" s="10"/>
      <c r="F39" s="10"/>
      <c r="G39" s="13"/>
      <c r="H39" s="13"/>
      <c r="I39" s="13"/>
      <c r="J39" s="13"/>
      <c r="K39" s="13"/>
      <c r="L39" s="30"/>
      <c r="EQ39" s="64" t="s">
        <v>87</v>
      </c>
      <c r="ER39" s="63" t="s">
        <v>88</v>
      </c>
    </row>
    <row r="40" spans="1:148" s="7" customFormat="1" ht="20.25" customHeight="1" x14ac:dyDescent="0.2">
      <c r="A40" s="33">
        <f>COUNTIF($E$11:E40,"Información")</f>
        <v>15</v>
      </c>
      <c r="B40" s="11"/>
      <c r="C40" s="13"/>
      <c r="D40" s="13"/>
      <c r="E40" s="10"/>
      <c r="F40" s="10"/>
      <c r="G40" s="13"/>
      <c r="H40" s="13"/>
      <c r="I40" s="13"/>
      <c r="J40" s="13"/>
      <c r="K40" s="13"/>
      <c r="L40" s="30"/>
      <c r="EQ40" s="60" t="s">
        <v>89</v>
      </c>
      <c r="ER40" s="63" t="s">
        <v>84</v>
      </c>
    </row>
    <row r="41" spans="1:148" s="7" customFormat="1" ht="20.25" customHeight="1" x14ac:dyDescent="0.2">
      <c r="A41" s="33">
        <f>COUNTIF($E$11:E41,"Información")</f>
        <v>15</v>
      </c>
      <c r="B41" s="11"/>
      <c r="C41" s="13"/>
      <c r="D41" s="13"/>
      <c r="E41" s="10"/>
      <c r="F41" s="10"/>
      <c r="G41" s="13"/>
      <c r="H41" s="13"/>
      <c r="I41" s="13"/>
      <c r="J41" s="13"/>
      <c r="K41" s="13"/>
      <c r="L41" s="30"/>
      <c r="EQ41" s="60" t="s">
        <v>90</v>
      </c>
      <c r="ER41" s="65" t="s">
        <v>91</v>
      </c>
    </row>
    <row r="42" spans="1:148" s="7" customFormat="1" ht="20.25" customHeight="1" x14ac:dyDescent="0.2">
      <c r="A42" s="33">
        <f>COUNTIF($E$11:E42,"Información")</f>
        <v>15</v>
      </c>
      <c r="B42" s="11"/>
      <c r="C42" s="12"/>
      <c r="D42" s="13"/>
      <c r="E42" s="10"/>
      <c r="F42" s="10"/>
      <c r="G42" s="13"/>
      <c r="H42" s="13"/>
      <c r="I42" s="13"/>
      <c r="J42" s="13"/>
      <c r="K42" s="13"/>
      <c r="L42" s="30"/>
      <c r="EQ42" s="60" t="s">
        <v>92</v>
      </c>
      <c r="ER42" s="63" t="s">
        <v>93</v>
      </c>
    </row>
    <row r="43" spans="1:148" s="7" customFormat="1" ht="20.25" customHeight="1" x14ac:dyDescent="0.2">
      <c r="A43" s="33">
        <f>COUNTIF($E$11:E43,"Información")</f>
        <v>15</v>
      </c>
      <c r="B43" s="11"/>
      <c r="C43" s="12"/>
      <c r="D43" s="13"/>
      <c r="E43" s="10"/>
      <c r="F43" s="10"/>
      <c r="G43" s="13"/>
      <c r="H43" s="13"/>
      <c r="I43" s="13"/>
      <c r="J43" s="13"/>
      <c r="K43" s="13"/>
      <c r="L43" s="30"/>
      <c r="EQ43" s="64" t="s">
        <v>94</v>
      </c>
      <c r="ER43" s="63" t="s">
        <v>95</v>
      </c>
    </row>
    <row r="44" spans="1:148" s="7" customFormat="1" ht="20.25" customHeight="1" x14ac:dyDescent="0.2">
      <c r="A44" s="33">
        <f>COUNTIF($E$11:E44,"Información")</f>
        <v>15</v>
      </c>
      <c r="B44" s="11"/>
      <c r="C44" s="12"/>
      <c r="D44" s="13"/>
      <c r="E44" s="10"/>
      <c r="F44" s="10"/>
      <c r="G44" s="13"/>
      <c r="H44" s="13"/>
      <c r="I44" s="13"/>
      <c r="J44" s="13"/>
      <c r="K44" s="13"/>
      <c r="L44" s="30"/>
      <c r="EQ44" s="64" t="s">
        <v>96</v>
      </c>
      <c r="ER44" s="63" t="s">
        <v>95</v>
      </c>
    </row>
    <row r="45" spans="1:148" s="7" customFormat="1" ht="20.25" customHeight="1" x14ac:dyDescent="0.2">
      <c r="A45" s="33">
        <f>COUNTIF($E$11:E45,"Información")</f>
        <v>15</v>
      </c>
      <c r="B45" s="11"/>
      <c r="C45" s="12"/>
      <c r="D45" s="13"/>
      <c r="E45" s="10"/>
      <c r="F45" s="10"/>
      <c r="G45" s="13"/>
      <c r="H45" s="13"/>
      <c r="I45" s="13"/>
      <c r="J45" s="13"/>
      <c r="K45" s="13"/>
      <c r="L45" s="30"/>
      <c r="EQ45" s="64" t="s">
        <v>97</v>
      </c>
      <c r="ER45" s="63" t="s">
        <v>95</v>
      </c>
    </row>
    <row r="46" spans="1:148" s="7" customFormat="1" ht="20.25" customHeight="1" x14ac:dyDescent="0.2">
      <c r="A46" s="33">
        <f>COUNTIF($E$11:E46,"Información")</f>
        <v>15</v>
      </c>
      <c r="B46" s="11"/>
      <c r="C46" s="12"/>
      <c r="D46" s="13"/>
      <c r="E46" s="10"/>
      <c r="F46" s="10"/>
      <c r="G46" s="13"/>
      <c r="H46" s="13"/>
      <c r="I46" s="13"/>
      <c r="J46" s="13"/>
      <c r="K46" s="13"/>
      <c r="L46" s="30"/>
      <c r="EQ46" s="64" t="s">
        <v>98</v>
      </c>
      <c r="ER46" s="63" t="s">
        <v>95</v>
      </c>
    </row>
    <row r="47" spans="1:148" s="7" customFormat="1" ht="20.25" customHeight="1" x14ac:dyDescent="0.2">
      <c r="A47" s="33">
        <f>COUNTIF($E$11:E47,"Información")</f>
        <v>15</v>
      </c>
      <c r="B47" s="11"/>
      <c r="C47" s="12"/>
      <c r="D47" s="13"/>
      <c r="E47" s="10"/>
      <c r="F47" s="10"/>
      <c r="G47" s="13"/>
      <c r="H47" s="13"/>
      <c r="I47" s="13"/>
      <c r="J47" s="13"/>
      <c r="K47" s="13"/>
      <c r="L47" s="30"/>
      <c r="EQ47" s="64" t="s">
        <v>99</v>
      </c>
      <c r="ER47" s="63" t="s">
        <v>95</v>
      </c>
    </row>
    <row r="48" spans="1:148" s="7" customFormat="1" ht="20.25" customHeight="1" x14ac:dyDescent="0.2">
      <c r="A48" s="33">
        <f>COUNTIF($E$11:E48,"Información")</f>
        <v>15</v>
      </c>
      <c r="B48" s="11"/>
      <c r="C48" s="12"/>
      <c r="D48" s="13"/>
      <c r="E48" s="10"/>
      <c r="F48" s="10"/>
      <c r="G48" s="13"/>
      <c r="H48" s="13"/>
      <c r="I48" s="13"/>
      <c r="J48" s="13"/>
      <c r="K48" s="13"/>
      <c r="L48" s="30"/>
      <c r="EQ48" s="64" t="s">
        <v>100</v>
      </c>
      <c r="ER48" s="63" t="s">
        <v>95</v>
      </c>
    </row>
    <row r="49" spans="1:148" s="7" customFormat="1" ht="20.25" customHeight="1" x14ac:dyDescent="0.2">
      <c r="A49" s="33">
        <f>COUNTIF($E$11:E49,"Información")</f>
        <v>15</v>
      </c>
      <c r="B49" s="11"/>
      <c r="C49" s="12"/>
      <c r="D49" s="13"/>
      <c r="E49" s="10"/>
      <c r="F49" s="10"/>
      <c r="G49" s="13"/>
      <c r="H49" s="13"/>
      <c r="I49" s="13"/>
      <c r="J49" s="13"/>
      <c r="K49" s="13"/>
      <c r="L49" s="30"/>
      <c r="EQ49" s="60" t="s">
        <v>101</v>
      </c>
      <c r="ER49" s="63" t="s">
        <v>95</v>
      </c>
    </row>
    <row r="50" spans="1:148" s="7" customFormat="1" ht="20.25" customHeight="1" x14ac:dyDescent="0.2">
      <c r="A50" s="33">
        <f>COUNTIF($E$11:E50,"Información")</f>
        <v>15</v>
      </c>
      <c r="B50" s="11"/>
      <c r="C50" s="12"/>
      <c r="D50" s="13"/>
      <c r="E50" s="10"/>
      <c r="F50" s="10"/>
      <c r="G50" s="13"/>
      <c r="H50" s="13"/>
      <c r="I50" s="13"/>
      <c r="J50" s="13"/>
      <c r="K50" s="13"/>
      <c r="L50" s="30"/>
      <c r="EQ50" s="60" t="s">
        <v>102</v>
      </c>
      <c r="ER50" s="63" t="s">
        <v>95</v>
      </c>
    </row>
    <row r="51" spans="1:148" s="7" customFormat="1" ht="20.25" customHeight="1" x14ac:dyDescent="0.2">
      <c r="A51" s="33">
        <f>COUNTIF($E$11:E51,"Información")</f>
        <v>15</v>
      </c>
      <c r="B51" s="11"/>
      <c r="C51" s="12"/>
      <c r="D51" s="13"/>
      <c r="E51" s="10"/>
      <c r="F51" s="10"/>
      <c r="G51" s="13"/>
      <c r="H51" s="13"/>
      <c r="I51" s="13"/>
      <c r="J51" s="13"/>
      <c r="K51" s="13"/>
      <c r="L51" s="30"/>
    </row>
    <row r="52" spans="1:148" s="7" customFormat="1" ht="20.25" customHeight="1" x14ac:dyDescent="0.2">
      <c r="A52" s="33">
        <f>COUNTIF($E$11:E52,"Información")</f>
        <v>15</v>
      </c>
      <c r="B52" s="11"/>
      <c r="C52" s="12"/>
      <c r="D52" s="13"/>
      <c r="E52" s="10"/>
      <c r="F52" s="10"/>
      <c r="G52" s="13"/>
      <c r="H52" s="13"/>
      <c r="I52" s="13"/>
      <c r="J52" s="13"/>
      <c r="K52" s="13"/>
      <c r="L52" s="30"/>
    </row>
    <row r="53" spans="1:148" s="7" customFormat="1" ht="20.25" customHeight="1" x14ac:dyDescent="0.2">
      <c r="A53" s="33">
        <f>COUNTIF($E$11:E53,"Información")</f>
        <v>15</v>
      </c>
      <c r="B53" s="11"/>
      <c r="C53" s="12"/>
      <c r="D53" s="13"/>
      <c r="E53" s="10"/>
      <c r="F53" s="10"/>
      <c r="G53" s="13"/>
      <c r="H53" s="13"/>
      <c r="I53" s="13"/>
      <c r="J53" s="13"/>
      <c r="K53" s="13"/>
      <c r="L53" s="30"/>
    </row>
    <row r="54" spans="1:148" s="7" customFormat="1" ht="20.25" customHeight="1" x14ac:dyDescent="0.2">
      <c r="A54" s="33">
        <f>COUNTIF($E$11:E54,"Información")</f>
        <v>15</v>
      </c>
      <c r="B54" s="11"/>
      <c r="C54" s="12"/>
      <c r="D54" s="13"/>
      <c r="E54" s="10"/>
      <c r="F54" s="10"/>
      <c r="G54" s="13"/>
      <c r="H54" s="13"/>
      <c r="I54" s="13"/>
      <c r="J54" s="13"/>
      <c r="K54" s="13"/>
      <c r="L54" s="30"/>
    </row>
    <row r="55" spans="1:148" s="7" customFormat="1" ht="20.25" customHeight="1" x14ac:dyDescent="0.2">
      <c r="A55" s="33">
        <f>COUNTIF($E$11:E55,"Información")</f>
        <v>15</v>
      </c>
      <c r="B55" s="11"/>
      <c r="C55" s="12"/>
      <c r="D55" s="13"/>
      <c r="E55" s="10"/>
      <c r="F55" s="10"/>
      <c r="G55" s="13"/>
      <c r="H55" s="13"/>
      <c r="I55" s="13"/>
      <c r="J55" s="13"/>
      <c r="K55" s="13"/>
      <c r="L55" s="30"/>
    </row>
    <row r="56" spans="1:148" s="7" customFormat="1" ht="20.25" customHeight="1" x14ac:dyDescent="0.2">
      <c r="A56" s="33">
        <f>COUNTIF($E$11:E56,"Información")</f>
        <v>15</v>
      </c>
      <c r="B56" s="11"/>
      <c r="C56" s="12"/>
      <c r="D56" s="13"/>
      <c r="E56" s="10"/>
      <c r="F56" s="10"/>
      <c r="G56" s="13"/>
      <c r="H56" s="13"/>
      <c r="I56" s="13"/>
      <c r="J56" s="13"/>
      <c r="K56" s="13"/>
      <c r="L56" s="30"/>
    </row>
    <row r="57" spans="1:148" s="7" customFormat="1" ht="20.25" customHeight="1" x14ac:dyDescent="0.2">
      <c r="A57" s="33">
        <f>COUNTIF($E$11:E57,"Información")</f>
        <v>15</v>
      </c>
      <c r="B57" s="14"/>
      <c r="C57" s="15"/>
      <c r="D57" s="17"/>
      <c r="E57" s="16"/>
      <c r="F57" s="16"/>
      <c r="G57" s="17"/>
      <c r="H57" s="17"/>
      <c r="I57" s="17"/>
      <c r="J57" s="17"/>
      <c r="K57" s="17"/>
      <c r="L57" s="31"/>
    </row>
    <row r="58" spans="1:148" s="7" customFormat="1" ht="20.25" customHeight="1" x14ac:dyDescent="0.2">
      <c r="A58" s="33">
        <f>COUNTIF($E$11:E58,"Información")</f>
        <v>15</v>
      </c>
      <c r="B58" s="14"/>
      <c r="C58" s="15"/>
      <c r="D58" s="17"/>
      <c r="E58" s="16"/>
      <c r="F58" s="16"/>
      <c r="G58" s="17"/>
      <c r="H58" s="17"/>
      <c r="I58" s="17"/>
      <c r="J58" s="17"/>
      <c r="K58" s="17"/>
      <c r="L58" s="31"/>
    </row>
    <row r="59" spans="1:148" s="7" customFormat="1" ht="20.25" customHeight="1" x14ac:dyDescent="0.2">
      <c r="A59" s="33">
        <f>COUNTIF($E$11:E59,"Información")</f>
        <v>15</v>
      </c>
      <c r="B59" s="14"/>
      <c r="C59" s="15"/>
      <c r="D59" s="17"/>
      <c r="E59" s="16"/>
      <c r="F59" s="16"/>
      <c r="G59" s="17"/>
      <c r="H59" s="17"/>
      <c r="I59" s="17"/>
      <c r="J59" s="17"/>
      <c r="K59" s="17"/>
      <c r="L59" s="31"/>
    </row>
    <row r="60" spans="1:148" s="7" customFormat="1" ht="20.25" customHeight="1" x14ac:dyDescent="0.2">
      <c r="A60" s="33">
        <f>COUNTIF($E$11:E60,"Información")</f>
        <v>15</v>
      </c>
      <c r="B60" s="14"/>
      <c r="C60" s="15"/>
      <c r="D60" s="17"/>
      <c r="E60" s="16"/>
      <c r="F60" s="16"/>
      <c r="G60" s="17"/>
      <c r="H60" s="17"/>
      <c r="I60" s="17"/>
      <c r="J60" s="17"/>
      <c r="K60" s="17"/>
      <c r="L60" s="31"/>
    </row>
    <row r="61" spans="1:148" s="7" customFormat="1" ht="20.25" customHeight="1" x14ac:dyDescent="0.2">
      <c r="A61" s="33">
        <f>COUNTIF($E$11:E61,"Información")</f>
        <v>15</v>
      </c>
      <c r="B61" s="14"/>
      <c r="C61" s="15"/>
      <c r="D61" s="17"/>
      <c r="E61" s="16"/>
      <c r="F61" s="16"/>
      <c r="G61" s="17"/>
      <c r="H61" s="17"/>
      <c r="I61" s="17"/>
      <c r="J61" s="17"/>
      <c r="K61" s="17"/>
      <c r="L61" s="31"/>
    </row>
    <row r="62" spans="1:148" s="7" customFormat="1" ht="20.25" customHeight="1" thickBot="1" x14ac:dyDescent="0.25">
      <c r="A62" s="33">
        <f>COUNTIF($E$11:E62,"Información")</f>
        <v>15</v>
      </c>
      <c r="B62" s="18"/>
      <c r="C62" s="19"/>
      <c r="D62" s="19"/>
      <c r="E62" s="19"/>
      <c r="F62" s="20"/>
      <c r="G62" s="21"/>
      <c r="H62" s="21"/>
      <c r="I62" s="21"/>
      <c r="J62" s="21"/>
      <c r="K62" s="21"/>
      <c r="L62" s="32"/>
    </row>
    <row r="63" spans="1:148" s="7" customFormat="1" ht="15.75" x14ac:dyDescent="0.2">
      <c r="E63" s="29"/>
    </row>
    <row r="64" spans="1:148" s="7" customFormat="1" ht="15.75" x14ac:dyDescent="0.2">
      <c r="E64" s="29"/>
    </row>
    <row r="65" spans="1:5" s="7" customFormat="1" ht="15.75" x14ac:dyDescent="0.2">
      <c r="A65" s="7">
        <f>+COUNT(A13:A62)</f>
        <v>50</v>
      </c>
      <c r="E65" s="29"/>
    </row>
    <row r="66" spans="1:5" s="7" customFormat="1" ht="15.75" x14ac:dyDescent="0.2">
      <c r="E66" s="29"/>
    </row>
    <row r="67" spans="1:5" s="7" customFormat="1" ht="15.75" x14ac:dyDescent="0.2">
      <c r="E67" s="29"/>
    </row>
    <row r="68" spans="1:5" s="7" customFormat="1" ht="15.75" x14ac:dyDescent="0.2">
      <c r="E68" s="29"/>
    </row>
    <row r="69" spans="1:5" s="7" customFormat="1" ht="15.75" x14ac:dyDescent="0.2">
      <c r="E69" s="29"/>
    </row>
    <row r="70" spans="1:5" s="7" customFormat="1" ht="15.75" x14ac:dyDescent="0.2">
      <c r="E70" s="29"/>
    </row>
    <row r="71" spans="1:5" s="7" customFormat="1" ht="15.75" x14ac:dyDescent="0.2">
      <c r="E71" s="29"/>
    </row>
    <row r="72" spans="1:5" s="7" customFormat="1" ht="15.75" x14ac:dyDescent="0.2">
      <c r="E72" s="29"/>
    </row>
    <row r="73" spans="1:5" s="7" customFormat="1" ht="15.75" x14ac:dyDescent="0.2">
      <c r="E73" s="29"/>
    </row>
    <row r="74" spans="1:5" s="7" customFormat="1" ht="15.75" x14ac:dyDescent="0.2">
      <c r="E74" s="29"/>
    </row>
  </sheetData>
  <sheetProtection password="EAB1" sheet="1" objects="1" scenarios="1" formatCells="0" formatColumns="0" formatRows="0" insertColumns="0" insertRows="0"/>
  <dataConsolidate/>
  <mergeCells count="17">
    <mergeCell ref="J11:L11"/>
    <mergeCell ref="B10:F10"/>
    <mergeCell ref="H11:H12"/>
    <mergeCell ref="I11:I12"/>
    <mergeCell ref="B11:B12"/>
    <mergeCell ref="C11:C12"/>
    <mergeCell ref="D11:D12"/>
    <mergeCell ref="E11:E12"/>
    <mergeCell ref="F11:F12"/>
    <mergeCell ref="G11:G12"/>
    <mergeCell ref="G10:I10"/>
    <mergeCell ref="J10:L10"/>
    <mergeCell ref="B3:J3"/>
    <mergeCell ref="B1:J1"/>
    <mergeCell ref="F8:G8"/>
    <mergeCell ref="B8:C8"/>
    <mergeCell ref="I8:J8"/>
  </mergeCells>
  <dataValidations xWindow="1077" yWindow="600" count="16">
    <dataValidation allowBlank="1" showInputMessage="1" showErrorMessage="1" promptTitle="PERSONAL AUTORIZADO" prompt="Nombre del Cargo que puede acceder al activo de información" sqref="I13:I62"/>
    <dataValidation allowBlank="1" showInputMessage="1" showErrorMessage="1" errorTitle="CELDA DE SELECCIÓN" error="Seleccione una opción de la lista desplegable." promptTitle="SUBPROCESO" prompt="Establezca el subproceso o área al cual pertence el activo de información." sqref="F13:F38"/>
    <dataValidation type="list" allowBlank="1" showInputMessage="1" showErrorMessage="1" errorTitle="CELDA DE SELECCIÓN" error="Seleccione una opción de la lista desplegable." promptTitle="TIPO" prompt="Defina el Tipo de activo: Software, Conocimiento,  Servicio, Hardware, Otros." sqref="E13:E62">
      <formula1>"Información, Software,Conocimiento, Servicio, Hardware, Otros"</formula1>
    </dataValidation>
    <dataValidation allowBlank="1" showInputMessage="1" showErrorMessage="1" promptTitle="ID" prompt="No. consecutivo" sqref="B13:B62"/>
    <dataValidation allowBlank="1" showInputMessage="1" showErrorMessage="1" promptTitle="DESCRIPCIÓN DEL ACTIVO" prompt="Detallar el activo de información. Puede incluir observaciones que se requieran para dar mayor claridad sobre el mismo." sqref="D39:D62 D13:D25 D27:D33"/>
    <dataValidation allowBlank="1" showInputMessage="1" showErrorMessage="1" promptTitle="UBICACIÓN FÍSICA" prompt="Determina el lugar físico donde se almacena el activo de información" sqref="J54:J55 J57 J39 J59:J62 J48 J13:J33"/>
    <dataValidation allowBlank="1" showInputMessage="1" showErrorMessage="1" promptTitle="UBICACIÓN DIGITAL" prompt="Determina la infraestructura tecnológica donde se almacena el activo de información" sqref="J58 J49:J53 J40:J47 K13:K33 J56 K39:K62"/>
    <dataValidation allowBlank="1" showInputMessage="1" showErrorMessage="1" promptTitle="PROPIETARIO" prompt="Nombre del Área que tiene la responsabilidad de definir los accesos, permisos,  requisitos de salvaguarda y demás  controles que debe tener el activo de información." sqref="G13:G62"/>
    <dataValidation allowBlank="1" showInputMessage="1" showErrorMessage="1" promptTitle="SUBPROCESO" prompt="Establezca el subproceso o área al cual pertence el activo de información." sqref="F47:F62 F39:F44"/>
    <dataValidation allowBlank="1" showInputMessage="1" showErrorMessage="1" promptTitle="NOMBRE DEL ACTIVO DE INFORMACIÓN" prompt="Nombre de identificación dado por el proceso  al activo de información." sqref="C39:C62 C13:C25 C27:C33"/>
    <dataValidation allowBlank="1" showInputMessage="1" showErrorMessage="1" errorTitle="CELDA DE SELECCIÓN" error="Seleccione una opción de la lista desplegable." promptTitle="TIPO" prompt="Defina el Tipo de activo: Software, Conocimiento,  Servicio, Hardware, Otros." sqref="A13:A62"/>
    <dataValidation allowBlank="1" showInputMessage="1" showErrorMessage="1" promptTitle="UBICACIÓN CONOCIMIENTO" prompt="Determina el Nombre del Cargo que conoce el activo de información" sqref="L13:L62"/>
    <dataValidation allowBlank="1" showInputMessage="1" showErrorMessage="1" promptTitle="CUSTODIO" prompt="Corresponde al Área que salvaguarda el activo de información en su Confidencialidad, Integridad y Disponibilidad." sqref="H13:H62"/>
    <dataValidation type="list" allowBlank="1" showInputMessage="1" showErrorMessage="1" sqref="Y8:AA8">
      <formula1>OEC</formula1>
    </dataValidation>
    <dataValidation allowBlank="1" showInputMessage="1" showErrorMessage="1" promptTitle="JEFE DEPENDENCIA/AREA/OEC" prompt="Ingrese el nombre del jefe de la Dependencia/Area/OEC" sqref="I8:J8"/>
    <dataValidation type="list" allowBlank="1" showInputMessage="1" showErrorMessage="1" promptTitle="DEPENDENCIA/AREA/OEC" prompt="Seleccione la Dependencia/Area/OEC de los activos." sqref="D8">
      <formula1>$EQ$9:$EQ$50</formula1>
    </dataValidation>
  </dataValidations>
  <pageMargins left="0.75" right="0.75" top="1" bottom="1" header="0.5" footer="0.5"/>
  <pageSetup paperSize="9" fitToWidth="0" orientation="landscape"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73"/>
  <sheetViews>
    <sheetView topLeftCell="H1" zoomScale="70" zoomScaleNormal="70" zoomScalePageLayoutView="96" workbookViewId="0">
      <selection activeCell="W7" sqref="W7:AA7"/>
    </sheetView>
  </sheetViews>
  <sheetFormatPr baseColWidth="10" defaultColWidth="9.140625" defaultRowHeight="12.75" x14ac:dyDescent="0.2"/>
  <cols>
    <col min="1" max="1" width="8.85546875" style="1" hidden="1" customWidth="1"/>
    <col min="2" max="2" width="5.7109375" style="1" bestFit="1" customWidth="1"/>
    <col min="3" max="3" width="19.85546875" style="1" customWidth="1"/>
    <col min="4" max="4" width="40.140625" style="1" customWidth="1"/>
    <col min="5" max="5" width="9.42578125" style="1" customWidth="1"/>
    <col min="6" max="6" width="6.5703125" style="1" hidden="1" customWidth="1"/>
    <col min="7" max="7" width="16.140625" style="1" customWidth="1"/>
    <col min="8" max="8" width="19.42578125" style="1" customWidth="1"/>
    <col min="9" max="10" width="11.7109375" style="1" customWidth="1"/>
    <col min="11" max="11" width="19.7109375" style="1" customWidth="1"/>
    <col min="12" max="12" width="11" style="1" bestFit="1" customWidth="1"/>
    <col min="13" max="13" width="30.85546875" style="1" customWidth="1"/>
    <col min="14" max="14" width="14" style="2" customWidth="1"/>
    <col min="15" max="15" width="2.7109375" style="2" hidden="1" customWidth="1"/>
    <col min="16" max="16" width="15" style="2" bestFit="1" customWidth="1"/>
    <col min="17" max="17" width="15.7109375" style="2" customWidth="1"/>
    <col min="18" max="19" width="16.7109375" style="2" customWidth="1"/>
    <col min="20" max="20" width="7.42578125" style="2" customWidth="1"/>
    <col min="21" max="21" width="4.85546875" style="2" hidden="1" customWidth="1"/>
    <col min="22" max="22" width="23.85546875" style="2" customWidth="1"/>
    <col min="23" max="23" width="8.28515625" style="2" customWidth="1"/>
    <col min="24" max="24" width="4.7109375" style="2" hidden="1" customWidth="1"/>
    <col min="25" max="25" width="15" style="2" bestFit="1" customWidth="1"/>
    <col min="26" max="26" width="7.140625" style="2" hidden="1" customWidth="1"/>
    <col min="27" max="27" width="16" style="2" customWidth="1"/>
    <col min="28" max="28" width="5" style="1" hidden="1" customWidth="1"/>
    <col min="29" max="16384" width="9.140625" style="1"/>
  </cols>
  <sheetData>
    <row r="1" spans="1:30" x14ac:dyDescent="0.2">
      <c r="Y1" s="159" t="s">
        <v>34</v>
      </c>
      <c r="Z1" s="161"/>
      <c r="AA1" s="159" t="str">
        <f>+'01-Inventario de Activos'!L1</f>
        <v>1313-F09</v>
      </c>
    </row>
    <row r="2" spans="1:30" ht="18.75" x14ac:dyDescent="0.2">
      <c r="B2" s="227" t="s">
        <v>3</v>
      </c>
      <c r="C2" s="227"/>
      <c r="D2" s="227"/>
      <c r="E2" s="227"/>
      <c r="F2" s="227"/>
      <c r="G2" s="227"/>
      <c r="H2" s="227"/>
      <c r="I2" s="227"/>
      <c r="J2" s="227"/>
      <c r="K2" s="227"/>
      <c r="L2" s="227"/>
      <c r="M2" s="227"/>
      <c r="N2" s="227"/>
      <c r="O2" s="227"/>
      <c r="P2" s="227"/>
      <c r="Q2" s="227"/>
      <c r="R2" s="227"/>
      <c r="S2" s="227"/>
      <c r="T2" s="227"/>
      <c r="U2" s="227"/>
      <c r="V2" s="227"/>
      <c r="W2" s="227"/>
      <c r="X2" s="22"/>
      <c r="Y2" s="159" t="s">
        <v>35</v>
      </c>
      <c r="Z2" s="161"/>
      <c r="AA2" s="159">
        <f>+'01-Inventario de Activos'!L2</f>
        <v>3</v>
      </c>
    </row>
    <row r="3" spans="1:30" ht="18.75" x14ac:dyDescent="0.2">
      <c r="E3" s="6"/>
      <c r="F3" s="6"/>
      <c r="G3" s="6"/>
      <c r="H3" s="6"/>
      <c r="I3" s="4"/>
      <c r="J3" s="4"/>
      <c r="K3" s="4"/>
      <c r="L3" s="4"/>
      <c r="M3" s="4"/>
      <c r="N3" s="4"/>
      <c r="O3" s="4"/>
      <c r="P3" s="4"/>
      <c r="Q3" s="4"/>
      <c r="R3" s="4"/>
      <c r="S3" s="4"/>
      <c r="T3" s="4"/>
      <c r="U3" s="4"/>
      <c r="V3" s="4"/>
      <c r="W3" s="4"/>
      <c r="X3" s="4"/>
      <c r="Y3" s="159" t="s">
        <v>36</v>
      </c>
      <c r="Z3" s="161"/>
      <c r="AA3" s="162">
        <f>+'01-Inventario de Activos'!L3</f>
        <v>43944</v>
      </c>
    </row>
    <row r="4" spans="1:30" ht="18.75" x14ac:dyDescent="0.2">
      <c r="B4" s="227" t="s">
        <v>23</v>
      </c>
      <c r="C4" s="227"/>
      <c r="D4" s="227"/>
      <c r="E4" s="227"/>
      <c r="F4" s="227"/>
      <c r="G4" s="227"/>
      <c r="H4" s="227"/>
      <c r="I4" s="227"/>
      <c r="J4" s="227"/>
      <c r="K4" s="227"/>
      <c r="L4" s="227"/>
      <c r="M4" s="227"/>
      <c r="N4" s="227"/>
      <c r="O4" s="227"/>
      <c r="P4" s="227"/>
      <c r="Q4" s="227"/>
      <c r="R4" s="227"/>
      <c r="S4" s="227"/>
      <c r="T4" s="227"/>
      <c r="U4" s="227"/>
      <c r="V4" s="227"/>
      <c r="W4" s="227"/>
      <c r="X4" s="22"/>
      <c r="Y4" s="159" t="s">
        <v>37</v>
      </c>
      <c r="Z4" s="161"/>
      <c r="AA4" s="163" t="s">
        <v>202</v>
      </c>
    </row>
    <row r="5" spans="1:30" hidden="1" x14ac:dyDescent="0.2"/>
    <row r="6" spans="1:30" ht="13.5" customHeight="1" thickBot="1" x14ac:dyDescent="0.25"/>
    <row r="7" spans="1:30" s="7" customFormat="1" ht="30" customHeight="1" thickBot="1" x14ac:dyDescent="0.25">
      <c r="B7" s="228" t="s">
        <v>43</v>
      </c>
      <c r="C7" s="229"/>
      <c r="D7" s="230" t="str">
        <f>+'01-Inventario de Activos'!D8</f>
        <v>Gestión Financiera</v>
      </c>
      <c r="E7" s="231"/>
      <c r="F7" s="231"/>
      <c r="G7" s="231"/>
      <c r="H7" s="231"/>
      <c r="I7" s="231"/>
      <c r="J7" s="217" t="s">
        <v>103</v>
      </c>
      <c r="K7" s="217"/>
      <c r="L7" s="217"/>
      <c r="M7" s="239" t="str">
        <f>+'01-Inventario de Activos'!I8</f>
        <v xml:space="preserve">Carlos Fernando Castaño </v>
      </c>
      <c r="N7" s="240"/>
      <c r="O7" s="240"/>
      <c r="P7" s="240"/>
      <c r="Q7" s="240"/>
      <c r="R7" s="241"/>
      <c r="S7" s="242" t="s">
        <v>13</v>
      </c>
      <c r="T7" s="243"/>
      <c r="U7" s="243"/>
      <c r="V7" s="243"/>
      <c r="W7" s="356">
        <v>43264</v>
      </c>
      <c r="X7" s="357"/>
      <c r="Y7" s="357"/>
      <c r="Z7" s="357"/>
      <c r="AA7" s="358"/>
    </row>
    <row r="8" spans="1:30" s="7" customFormat="1" ht="16.5" thickBot="1" x14ac:dyDescent="0.25">
      <c r="A8" s="9"/>
      <c r="B8" s="9"/>
      <c r="C8" s="9"/>
      <c r="D8" s="9"/>
      <c r="E8" s="9"/>
      <c r="F8" s="9"/>
      <c r="G8" s="9"/>
      <c r="H8" s="9"/>
      <c r="I8" s="9"/>
      <c r="J8" s="5"/>
      <c r="K8" s="5"/>
      <c r="L8" s="5"/>
      <c r="M8" s="5"/>
      <c r="U8" s="5"/>
      <c r="V8" s="5"/>
      <c r="W8" s="5"/>
      <c r="X8" s="5"/>
      <c r="Y8" s="9"/>
      <c r="Z8" s="9"/>
      <c r="AA8" s="9"/>
    </row>
    <row r="9" spans="1:30" s="7" customFormat="1" ht="30" customHeight="1" thickBot="1" x14ac:dyDescent="0.25">
      <c r="A9" s="45"/>
      <c r="B9" s="222" t="s">
        <v>12</v>
      </c>
      <c r="C9" s="223"/>
      <c r="D9" s="223"/>
      <c r="E9" s="223"/>
      <c r="F9" s="223"/>
      <c r="G9" s="222" t="s">
        <v>18</v>
      </c>
      <c r="H9" s="224"/>
      <c r="I9" s="232" t="s">
        <v>8</v>
      </c>
      <c r="J9" s="232"/>
      <c r="K9" s="232"/>
      <c r="L9" s="232"/>
      <c r="M9" s="233"/>
      <c r="N9" s="216" t="s">
        <v>4</v>
      </c>
      <c r="O9" s="217"/>
      <c r="P9" s="217"/>
      <c r="Q9" s="217"/>
      <c r="R9" s="217"/>
      <c r="S9" s="217"/>
      <c r="T9" s="217"/>
      <c r="U9" s="217"/>
      <c r="V9" s="217"/>
      <c r="W9" s="217"/>
      <c r="X9" s="217"/>
      <c r="Y9" s="217"/>
      <c r="Z9" s="217"/>
      <c r="AA9" s="218"/>
      <c r="AD9" s="72"/>
    </row>
    <row r="10" spans="1:30" s="7" customFormat="1" ht="28.5" customHeight="1" x14ac:dyDescent="0.2">
      <c r="A10" s="46"/>
      <c r="B10" s="244" t="s">
        <v>9</v>
      </c>
      <c r="C10" s="219" t="s">
        <v>10</v>
      </c>
      <c r="D10" s="219" t="s">
        <v>5</v>
      </c>
      <c r="E10" s="237" t="s">
        <v>24</v>
      </c>
      <c r="F10" s="214" t="s">
        <v>27</v>
      </c>
      <c r="G10" s="214" t="s">
        <v>17</v>
      </c>
      <c r="H10" s="214" t="s">
        <v>11</v>
      </c>
      <c r="I10" s="219" t="s">
        <v>29</v>
      </c>
      <c r="J10" s="219"/>
      <c r="K10" s="219"/>
      <c r="L10" s="225" t="s">
        <v>30</v>
      </c>
      <c r="M10" s="225" t="s">
        <v>25</v>
      </c>
      <c r="N10" s="234" t="s">
        <v>0</v>
      </c>
      <c r="O10" s="235"/>
      <c r="P10" s="235"/>
      <c r="Q10" s="235"/>
      <c r="R10" s="235"/>
      <c r="S10" s="236"/>
      <c r="T10" s="213" t="s">
        <v>1</v>
      </c>
      <c r="U10" s="213"/>
      <c r="V10" s="213"/>
      <c r="W10" s="213" t="s">
        <v>2</v>
      </c>
      <c r="X10" s="213"/>
      <c r="Y10" s="213"/>
      <c r="Z10" s="220" t="s">
        <v>7</v>
      </c>
      <c r="AA10" s="221"/>
    </row>
    <row r="11" spans="1:30" s="7" customFormat="1" ht="46.5" customHeight="1" thickBot="1" x14ac:dyDescent="0.25">
      <c r="A11" s="47"/>
      <c r="B11" s="203"/>
      <c r="C11" s="204"/>
      <c r="D11" s="204"/>
      <c r="E11" s="238"/>
      <c r="F11" s="215"/>
      <c r="G11" s="215"/>
      <c r="H11" s="215"/>
      <c r="I11" s="75" t="s">
        <v>28</v>
      </c>
      <c r="J11" s="48" t="s">
        <v>21</v>
      </c>
      <c r="K11" s="48" t="s">
        <v>22</v>
      </c>
      <c r="L11" s="226"/>
      <c r="M11" s="226"/>
      <c r="N11" s="75" t="s">
        <v>6</v>
      </c>
      <c r="O11" s="75" t="s">
        <v>14</v>
      </c>
      <c r="P11" s="75" t="s">
        <v>19</v>
      </c>
      <c r="Q11" s="76" t="s">
        <v>32</v>
      </c>
      <c r="R11" s="76" t="s">
        <v>31</v>
      </c>
      <c r="S11" s="76" t="s">
        <v>26</v>
      </c>
      <c r="T11" s="75" t="s">
        <v>6</v>
      </c>
      <c r="U11" s="36" t="s">
        <v>14</v>
      </c>
      <c r="V11" s="75" t="s">
        <v>19</v>
      </c>
      <c r="W11" s="75" t="s">
        <v>6</v>
      </c>
      <c r="X11" s="75" t="s">
        <v>14</v>
      </c>
      <c r="Y11" s="75" t="s">
        <v>19</v>
      </c>
      <c r="Z11" s="75" t="s">
        <v>15</v>
      </c>
      <c r="AA11" s="49" t="s">
        <v>6</v>
      </c>
    </row>
    <row r="12" spans="1:30" s="7" customFormat="1" ht="141.75" x14ac:dyDescent="0.2">
      <c r="A12" s="35">
        <f>COUNTIF($AA$11:AA12,"ALTA")</f>
        <v>0</v>
      </c>
      <c r="B12" s="39">
        <f>IFERROR(VLOOKUP(AB12,'01-Inventario de Activos'!$A$13:$L$62,2,FALSE),"")</f>
        <v>1</v>
      </c>
      <c r="C12" s="37" t="str">
        <f>IFERROR(VLOOKUP(AB12,'01-Inventario de Activos'!$A$13:$L$62,3,FALSE),"")</f>
        <v>Contratos y ordenes de compra</v>
      </c>
      <c r="D12" s="37" t="str">
        <f>IFERROR(VLOOKUP(AB12,'01-Inventario de Activos'!$A$13:$L$62,4,FALSE),"")</f>
        <v xml:space="preserve">Documento soporte que permite seguir la trazabilidad de  contratos de bienes y suministros. </v>
      </c>
      <c r="E12" s="41" t="s">
        <v>311</v>
      </c>
      <c r="F12" s="43"/>
      <c r="G12" s="37" t="str">
        <f>IFERROR(VLOOKUP(AB12,'01-Inventario de Activos'!$A$13:$L$62,8,FALSE),"")</f>
        <v>Gestión de Compra de Bienes y Suministros
Gestión de Documentos</v>
      </c>
      <c r="H12" s="37" t="str">
        <f>IFERROR(VLOOKUP(AB12,'01-Inventario de Activos'!$A$13:$L$62,7,FALSE),"")</f>
        <v xml:space="preserve">Gestión Financiera </v>
      </c>
      <c r="I12" s="37" t="str">
        <f>IFERROR(VLOOKUP(AB12,'01-Inventario de Activos'!$A$13:$L$62,10,FALSE),"")</f>
        <v>Papel impreso</v>
      </c>
      <c r="J12" s="37" t="str">
        <f>IFERROR(VLOOKUP(AB12,'01-Inventario de Activos'!$A$13:$L$62,11,FALSE),"")</f>
        <v>Almacenada en carpeta compartida con el personal de compras de bienes y suministros</v>
      </c>
      <c r="K12" s="37">
        <f>IFERROR(VLOOKUP(AB12,'01-Inventario de Activos'!$A$13:$L$62,12,FALSE),"")</f>
        <v>0</v>
      </c>
      <c r="L12" s="41" t="s">
        <v>312</v>
      </c>
      <c r="M12" s="41" t="s">
        <v>223</v>
      </c>
      <c r="N12" s="13" t="s">
        <v>198</v>
      </c>
      <c r="O12" s="54">
        <f t="shared" ref="O12:O25" si="0">IF(N12="RESERVADA",5,IF(N12="PÚBLICA",1,IF(N12="CLASIFICADA",3,0)))</f>
        <v>1</v>
      </c>
      <c r="P12" s="13" t="s">
        <v>327</v>
      </c>
      <c r="Q12" s="55">
        <v>42906</v>
      </c>
      <c r="R12" s="26" t="s">
        <v>328</v>
      </c>
      <c r="S12" s="13" t="s">
        <v>329</v>
      </c>
      <c r="T12" s="13" t="s">
        <v>187</v>
      </c>
      <c r="U12" s="54">
        <f t="shared" ref="U12:U25" si="1">IF(T12="ALTA",3,IF(T12="MEDIA",2,IF(T12="BAJA",1,0)))</f>
        <v>1</v>
      </c>
      <c r="V12" s="13" t="s">
        <v>333</v>
      </c>
      <c r="W12" s="26" t="s">
        <v>187</v>
      </c>
      <c r="X12" s="54">
        <f t="shared" ref="X12:X29" si="2">IF(W12="ALTA",3,IF(W12="MEDIA",2,IF(W12="BAJA",1,0)))</f>
        <v>1</v>
      </c>
      <c r="Y12" s="13" t="s">
        <v>337</v>
      </c>
      <c r="Z12" s="54">
        <f t="shared" ref="Z12:Z25" si="3">O12*U12*X12</f>
        <v>1</v>
      </c>
      <c r="AA12" s="23" t="str">
        <f>IF(Z12&gt;=12,"ALTA", IF(AND(Z12&gt;=1,Z12&lt;=4), "BAJA",IF(AND(Z12&gt;=5,Z12&lt;=10), "MEDIA","")))</f>
        <v>BAJA</v>
      </c>
      <c r="AB12" s="34">
        <v>1</v>
      </c>
    </row>
    <row r="13" spans="1:30" s="7" customFormat="1" ht="94.5" x14ac:dyDescent="0.2">
      <c r="A13" s="35">
        <f>COUNTIF($AA$11:AA13,"ALTA")</f>
        <v>0</v>
      </c>
      <c r="B13" s="39">
        <f>IFERROR(VLOOKUP(AB13,'01-Inventario de Activos'!$A$13:$L$62,2,FALSE),"")</f>
        <v>2</v>
      </c>
      <c r="C13" s="37" t="str">
        <f>IFERROR(VLOOKUP(AB13,'01-Inventario de Activos'!$A$13:$L$62,3,FALSE),"")</f>
        <v>Egresos y notas débito con sus anexos</v>
      </c>
      <c r="D13" s="37" t="str">
        <f>IFERROR(VLOOKUP(AB13,'01-Inventario de Activos'!$A$13:$L$62,4,FALSE),"")</f>
        <v>Documento que agrupa información por concepto de salida de dinero en forma de transferencia electrónica o cheques que se giran para cancelar pagos por compras, inversiones,  gastos o servicios.</v>
      </c>
      <c r="E13" s="41" t="s">
        <v>311</v>
      </c>
      <c r="F13" s="43"/>
      <c r="G13" s="37" t="str">
        <f>IFERROR(VLOOKUP(AB13,'01-Inventario de Activos'!$A$13:$L$62,8,FALSE),"")</f>
        <v>Gestión Tesorería
Gestión de Documentos</v>
      </c>
      <c r="H13" s="37" t="str">
        <f>IFERROR(VLOOKUP(AB13,'01-Inventario de Activos'!$A$13:$L$62,7,FALSE),"")</f>
        <v xml:space="preserve">Gestión Financiera </v>
      </c>
      <c r="I13" s="37" t="str">
        <f>IFERROR(VLOOKUP(AB13,'01-Inventario de Activos'!$A$13:$L$62,10,FALSE),"")</f>
        <v xml:space="preserve">Archivo gestión financiera </v>
      </c>
      <c r="J13" s="37">
        <f>IFERROR(VLOOKUP(AB13,'01-Inventario de Activos'!$A$13:$L$62,11,FALSE),"")</f>
        <v>0</v>
      </c>
      <c r="K13" s="37">
        <f>IFERROR(VLOOKUP(AB13,'01-Inventario de Activos'!$A$13:$L$62,12,FALSE),"")</f>
        <v>0</v>
      </c>
      <c r="L13" s="41" t="s">
        <v>313</v>
      </c>
      <c r="M13" s="41" t="s">
        <v>314</v>
      </c>
      <c r="N13" s="13" t="s">
        <v>200</v>
      </c>
      <c r="O13" s="54">
        <f t="shared" si="0"/>
        <v>3</v>
      </c>
      <c r="P13" s="13" t="s">
        <v>327</v>
      </c>
      <c r="Q13" s="55">
        <v>42906</v>
      </c>
      <c r="R13" s="26" t="s">
        <v>328</v>
      </c>
      <c r="S13" s="13" t="s">
        <v>329</v>
      </c>
      <c r="T13" s="13" t="s">
        <v>187</v>
      </c>
      <c r="U13" s="54">
        <f t="shared" si="1"/>
        <v>1</v>
      </c>
      <c r="V13" s="13" t="s">
        <v>333</v>
      </c>
      <c r="W13" s="26" t="s">
        <v>187</v>
      </c>
      <c r="X13" s="54">
        <f t="shared" si="2"/>
        <v>1</v>
      </c>
      <c r="Y13" s="13" t="s">
        <v>337</v>
      </c>
      <c r="Z13" s="54">
        <f t="shared" si="3"/>
        <v>3</v>
      </c>
      <c r="AA13" s="23" t="str">
        <f t="shared" ref="AA13:AA61" si="4">IF(Z13&gt;=12,"ALTA", IF(AND(Z13&gt;=1,Z13&lt;=4), "BAJA",IF(AND(Z13&gt;=5,Z13&lt;=10), "MEDIA","")))</f>
        <v>BAJA</v>
      </c>
      <c r="AB13" s="34">
        <v>2</v>
      </c>
    </row>
    <row r="14" spans="1:30" s="7" customFormat="1" ht="47.25" x14ac:dyDescent="0.2">
      <c r="A14" s="35">
        <f>COUNTIF($AA$11:AA14,"ALTA")</f>
        <v>0</v>
      </c>
      <c r="B14" s="39">
        <f>IFERROR(VLOOKUP(AB14,'01-Inventario de Activos'!$A$13:$L$62,2,FALSE),"")</f>
        <v>4</v>
      </c>
      <c r="C14" s="37" t="str">
        <f>IFERROR(VLOOKUP(AB14,'01-Inventario de Activos'!$A$13:$L$62,3,FALSE),"")</f>
        <v>Notas crédito</v>
      </c>
      <c r="D14" s="37" t="str">
        <f>IFERROR(VLOOKUP(AB14,'01-Inventario de Activos'!$A$13:$L$62,4,FALSE),"")</f>
        <v>Documento que recopila información detallada de los recaudos por diversos conceptos (ingresos, ajustes)</v>
      </c>
      <c r="E14" s="41" t="s">
        <v>311</v>
      </c>
      <c r="F14" s="43"/>
      <c r="G14" s="37" t="str">
        <f>IFERROR(VLOOKUP(AB14,'01-Inventario de Activos'!$A$13:$L$62,8,FALSE),"")</f>
        <v>Gestión Tesorería</v>
      </c>
      <c r="H14" s="37" t="str">
        <f>IFERROR(VLOOKUP(AB14,'01-Inventario de Activos'!$A$13:$L$62,7,FALSE),"")</f>
        <v xml:space="preserve">Gestión Financiera </v>
      </c>
      <c r="I14" s="37">
        <f>IFERROR(VLOOKUP(AB14,'01-Inventario de Activos'!$A$13:$L$62,10,FALSE),"")</f>
        <v>0</v>
      </c>
      <c r="J14" s="37" t="str">
        <f>IFERROR(VLOOKUP(AB14,'01-Inventario de Activos'!$A$13:$L$62,11,FALSE),"")</f>
        <v>PCT</v>
      </c>
      <c r="K14" s="37">
        <f>IFERROR(VLOOKUP(AB14,'01-Inventario de Activos'!$A$13:$L$62,12,FALSE),"")</f>
        <v>0</v>
      </c>
      <c r="L14" s="41" t="s">
        <v>313</v>
      </c>
      <c r="M14" s="41" t="s">
        <v>314</v>
      </c>
      <c r="N14" s="13" t="s">
        <v>200</v>
      </c>
      <c r="O14" s="54">
        <f t="shared" si="0"/>
        <v>3</v>
      </c>
      <c r="P14" s="13" t="s">
        <v>327</v>
      </c>
      <c r="Q14" s="55">
        <v>42906</v>
      </c>
      <c r="R14" s="26" t="s">
        <v>328</v>
      </c>
      <c r="S14" s="13" t="s">
        <v>329</v>
      </c>
      <c r="T14" s="13" t="s">
        <v>187</v>
      </c>
      <c r="U14" s="54">
        <f t="shared" si="1"/>
        <v>1</v>
      </c>
      <c r="V14" s="13" t="s">
        <v>333</v>
      </c>
      <c r="W14" s="26" t="s">
        <v>187</v>
      </c>
      <c r="X14" s="54">
        <f t="shared" si="2"/>
        <v>1</v>
      </c>
      <c r="Y14" s="13" t="s">
        <v>337</v>
      </c>
      <c r="Z14" s="54">
        <f t="shared" si="3"/>
        <v>3</v>
      </c>
      <c r="AA14" s="23" t="str">
        <f t="shared" si="4"/>
        <v>BAJA</v>
      </c>
      <c r="AB14" s="34">
        <v>3</v>
      </c>
    </row>
    <row r="15" spans="1:30" s="7" customFormat="1" ht="78.75" x14ac:dyDescent="0.2">
      <c r="A15" s="35">
        <f>COUNTIF($AA$11:AA15,"ALTA")</f>
        <v>0</v>
      </c>
      <c r="B15" s="39">
        <f>IFERROR(VLOOKUP(AB15,'01-Inventario de Activos'!$A$13:$L$62,2,FALSE),"")</f>
        <v>5</v>
      </c>
      <c r="C15" s="37" t="str">
        <f>IFERROR(VLOOKUP(AB15,'01-Inventario de Activos'!$A$13:$L$62,3,FALSE),"")</f>
        <v>Boletines caja y Bancos</v>
      </c>
      <c r="D15" s="37" t="str">
        <f>IFERROR(VLOOKUP(AB15,'01-Inventario de Activos'!$A$13:$L$62,4,FALSE),"")</f>
        <v>Documento que recopila información de cada  una de las cuentas bancarias que posee la entidad y relaciona los ingresos, egresos diarios y saldo diario de bancos</v>
      </c>
      <c r="E15" s="41" t="s">
        <v>311</v>
      </c>
      <c r="F15" s="43"/>
      <c r="G15" s="37" t="str">
        <f>IFERROR(VLOOKUP(AB15,'01-Inventario de Activos'!$A$13:$L$62,8,FALSE),"")</f>
        <v>Gestión Contable</v>
      </c>
      <c r="H15" s="37" t="str">
        <f>IFERROR(VLOOKUP(AB15,'01-Inventario de Activos'!$A$13:$L$62,7,FALSE),"")</f>
        <v xml:space="preserve">Gestión Financiera </v>
      </c>
      <c r="I15" s="37">
        <f>IFERROR(VLOOKUP(AB15,'01-Inventario de Activos'!$A$13:$L$62,10,FALSE),"")</f>
        <v>0</v>
      </c>
      <c r="J15" s="37" t="str">
        <f>IFERROR(VLOOKUP(AB15,'01-Inventario de Activos'!$A$13:$L$62,11,FALSE),"")</f>
        <v>PCT</v>
      </c>
      <c r="K15" s="37">
        <f>IFERROR(VLOOKUP(AB15,'01-Inventario de Activos'!$A$13:$L$62,12,FALSE),"")</f>
        <v>0</v>
      </c>
      <c r="L15" s="41" t="s">
        <v>313</v>
      </c>
      <c r="M15" s="41" t="s">
        <v>314</v>
      </c>
      <c r="N15" s="13" t="s">
        <v>200</v>
      </c>
      <c r="O15" s="54">
        <f t="shared" si="0"/>
        <v>3</v>
      </c>
      <c r="P15" s="13" t="s">
        <v>327</v>
      </c>
      <c r="Q15" s="55">
        <v>42906</v>
      </c>
      <c r="R15" s="26" t="s">
        <v>328</v>
      </c>
      <c r="S15" s="13" t="s">
        <v>329</v>
      </c>
      <c r="T15" s="13" t="s">
        <v>187</v>
      </c>
      <c r="U15" s="54">
        <f t="shared" si="1"/>
        <v>1</v>
      </c>
      <c r="V15" s="13" t="s">
        <v>333</v>
      </c>
      <c r="W15" s="26" t="s">
        <v>187</v>
      </c>
      <c r="X15" s="54">
        <f t="shared" si="2"/>
        <v>1</v>
      </c>
      <c r="Y15" s="13" t="s">
        <v>337</v>
      </c>
      <c r="Z15" s="54">
        <f t="shared" si="3"/>
        <v>3</v>
      </c>
      <c r="AA15" s="23" t="str">
        <f t="shared" si="4"/>
        <v>BAJA</v>
      </c>
      <c r="AB15" s="34">
        <v>4</v>
      </c>
    </row>
    <row r="16" spans="1:30" s="7" customFormat="1" ht="63" x14ac:dyDescent="0.2">
      <c r="A16" s="35">
        <f>COUNTIF($AA$11:AA16,"ALTA")</f>
        <v>0</v>
      </c>
      <c r="B16" s="39">
        <f>IFERROR(VLOOKUP(AB16,'01-Inventario de Activos'!$A$13:$L$62,2,FALSE),"")</f>
        <v>6</v>
      </c>
      <c r="C16" s="37" t="str">
        <f>IFERROR(VLOOKUP(AB16,'01-Inventario de Activos'!$A$13:$L$62,3,FALSE),"")</f>
        <v>Libro de Bancos</v>
      </c>
      <c r="D16" s="37" t="str">
        <f>IFERROR(VLOOKUP(AB16,'01-Inventario de Activos'!$A$13:$L$62,4,FALSE),"")</f>
        <v>Libro conformado por todas las cuentas bancarias, detalla los movimientos en las columnas debe, haber, saldo y arroja saldo final de cada mes.</v>
      </c>
      <c r="E16" s="41" t="s">
        <v>311</v>
      </c>
      <c r="F16" s="43"/>
      <c r="G16" s="37" t="str">
        <f>IFERROR(VLOOKUP(AB16,'01-Inventario de Activos'!$A$13:$L$62,8,FALSE),"")</f>
        <v>Gestión Tesorería</v>
      </c>
      <c r="H16" s="37" t="str">
        <f>IFERROR(VLOOKUP(AB16,'01-Inventario de Activos'!$A$13:$L$62,7,FALSE),"")</f>
        <v xml:space="preserve">Gestión Financiera </v>
      </c>
      <c r="I16" s="37" t="str">
        <f>IFERROR(VLOOKUP(AB16,'01-Inventario de Activos'!$A$13:$L$62,10,FALSE),"")</f>
        <v xml:space="preserve">Archivo gestión financiera </v>
      </c>
      <c r="J16" s="37" t="str">
        <f>IFERROR(VLOOKUP(AB16,'01-Inventario de Activos'!$A$13:$L$62,11,FALSE),"")</f>
        <v>PCT</v>
      </c>
      <c r="K16" s="37">
        <f>IFERROR(VLOOKUP(AB16,'01-Inventario de Activos'!$A$13:$L$62,12,FALSE),"")</f>
        <v>0</v>
      </c>
      <c r="L16" s="41" t="s">
        <v>313</v>
      </c>
      <c r="M16" s="41" t="s">
        <v>314</v>
      </c>
      <c r="N16" s="13" t="s">
        <v>200</v>
      </c>
      <c r="O16" s="54">
        <f t="shared" si="0"/>
        <v>3</v>
      </c>
      <c r="P16" s="26" t="s">
        <v>327</v>
      </c>
      <c r="Q16" s="186">
        <v>42906</v>
      </c>
      <c r="R16" s="26" t="s">
        <v>328</v>
      </c>
      <c r="S16" s="53" t="s">
        <v>329</v>
      </c>
      <c r="T16" s="13" t="s">
        <v>187</v>
      </c>
      <c r="U16" s="54">
        <f t="shared" si="1"/>
        <v>1</v>
      </c>
      <c r="V16" s="13" t="s">
        <v>333</v>
      </c>
      <c r="W16" s="13" t="s">
        <v>187</v>
      </c>
      <c r="X16" s="54">
        <f t="shared" si="2"/>
        <v>1</v>
      </c>
      <c r="Y16" s="13" t="s">
        <v>337</v>
      </c>
      <c r="Z16" s="54">
        <f t="shared" si="3"/>
        <v>3</v>
      </c>
      <c r="AA16" s="23" t="str">
        <f t="shared" si="4"/>
        <v>BAJA</v>
      </c>
      <c r="AB16" s="34">
        <v>5</v>
      </c>
    </row>
    <row r="17" spans="1:28" s="7" customFormat="1" ht="409.5" x14ac:dyDescent="0.2">
      <c r="A17" s="35">
        <f>COUNTIF($AA$11:AA17,"ALTA")</f>
        <v>0</v>
      </c>
      <c r="B17" s="39">
        <f>IFERROR(VLOOKUP(AB17,'01-Inventario de Activos'!$A$13:$L$62,2,FALSE),"")</f>
        <v>8</v>
      </c>
      <c r="C17" s="37" t="str">
        <f>IFERROR(VLOOKUP(AB17,'01-Inventario de Activos'!$A$13:$L$62,3,FALSE),"")</f>
        <v>Reportes e informes de Gestion Contable</v>
      </c>
      <c r="D17" s="37" t="str">
        <f>IFERROR(VLOOKUP(AB17,'01-Inventario de Activos'!$A$13:$L$62,4,FALSE),"")</f>
        <v>Nombre de Tablas a cargar, asignar manualmente cuentas contables y entregar valor actualizado de depreción, amortización y ajustes contables, informe de saldo de la cuenta contable depósitos a instituciones financieras, libros auxiliares,  libro mayor, reporte de la cuenta cargos diferidos, libros de las cuentas correspondientes a pagos anticipados, reporte de ingresos registrados en la cuenta de ingresos recibidos por anticipado, reporte de abonos a cuentas por cobrar,  cuenta deudores, ingresos recibidos por anticipado, relación de órdenes de pago generadas,  reporte de consignaciones, estado de cartera de acuerdo a los requerimientos de cada proyecto, cartas de cartera, reporte de pagos realizados a facturas que se encuentran en Oficina Jurídica, Operaciones Recíprocas, relación de retención por el concepto necesario,  generar certificado de Retenciones, informe de ingresos y retenciones, formulario Declaración de Ingresos y Patrimonios, informe de Medios Magnéticos, generar certificados de Donación, Relación de Notas Débito, estado de conciliaciones bancarias, Avalúo de Bienes Inmuebles, provisiones de cálculo actuarial, libro diario de cuentas de software, licencias y patentes, Notas contables,  reporte de libro mayor de la cuenta de activos , generar ingresos, relación de ingresos o informe de ingresos, pago de matrículas por pagos con tarjeta de Crédito, Tarjeta Débido o PSE (Portal de Servicios Electrónicos), auxilios educativos, ingresos discriminados, cuadre de descuentos de nómina, Certificados de Ingresos y Retenciones, Informe de Giros directos a Banco de la República, diligenciamiento de formatos de Bienes entregados en comodato,  formato de Bienes entregados en arrendamiento, formato de Inmuebles vendidos, formato de Inmuebles transferidos, informe de gastos causados en bienes inmuebles, reporte de BDME (Boletín Deudores Morosos del Estados), Reportes de SNIES.</v>
      </c>
      <c r="E17" s="41" t="s">
        <v>311</v>
      </c>
      <c r="F17" s="43"/>
      <c r="G17" s="37" t="str">
        <f>IFERROR(VLOOKUP(AB17,'01-Inventario de Activos'!$A$13:$L$62,8,FALSE),"")</f>
        <v>GESTION CONTABLE</v>
      </c>
      <c r="H17" s="37" t="str">
        <f>IFERROR(VLOOKUP(AB17,'01-Inventario de Activos'!$A$13:$L$62,7,FALSE),"")</f>
        <v xml:space="preserve">Gestión Financiera </v>
      </c>
      <c r="I17" s="37" t="str">
        <f>IFERROR(VLOOKUP(AB17,'01-Inventario de Activos'!$A$13:$L$62,10,FALSE),"")</f>
        <v>X</v>
      </c>
      <c r="J17" s="37" t="str">
        <f>IFERROR(VLOOKUP(AB17,'01-Inventario de Activos'!$A$13:$L$62,11,FALSE),"")</f>
        <v>PCT</v>
      </c>
      <c r="K17" s="37">
        <f>IFERROR(VLOOKUP(AB17,'01-Inventario de Activos'!$A$13:$L$62,12,FALSE),"")</f>
        <v>0</v>
      </c>
      <c r="L17" s="41" t="s">
        <v>315</v>
      </c>
      <c r="M17" s="41" t="s">
        <v>246</v>
      </c>
      <c r="N17" s="13" t="s">
        <v>200</v>
      </c>
      <c r="O17" s="54">
        <f t="shared" si="0"/>
        <v>3</v>
      </c>
      <c r="P17" s="13" t="s">
        <v>327</v>
      </c>
      <c r="Q17" s="186">
        <v>42906</v>
      </c>
      <c r="R17" s="26" t="s">
        <v>330</v>
      </c>
      <c r="S17" s="53" t="s">
        <v>329</v>
      </c>
      <c r="T17" s="13" t="s">
        <v>187</v>
      </c>
      <c r="U17" s="54">
        <f t="shared" si="1"/>
        <v>1</v>
      </c>
      <c r="V17" s="13" t="s">
        <v>333</v>
      </c>
      <c r="W17" s="13" t="s">
        <v>187</v>
      </c>
      <c r="X17" s="54">
        <f t="shared" si="2"/>
        <v>1</v>
      </c>
      <c r="Y17" s="13" t="s">
        <v>337</v>
      </c>
      <c r="Z17" s="54">
        <f t="shared" si="3"/>
        <v>3</v>
      </c>
      <c r="AA17" s="23" t="str">
        <f t="shared" si="4"/>
        <v>BAJA</v>
      </c>
      <c r="AB17" s="34">
        <v>6</v>
      </c>
    </row>
    <row r="18" spans="1:28" s="7" customFormat="1" ht="47.25" x14ac:dyDescent="0.2">
      <c r="A18" s="35">
        <f>COUNTIF($AA$11:AA18,"ALTA")</f>
        <v>0</v>
      </c>
      <c r="B18" s="39">
        <f>IFERROR(VLOOKUP(AB18,'01-Inventario de Activos'!$A$13:$L$62,2,FALSE),"")</f>
        <v>9</v>
      </c>
      <c r="C18" s="37" t="str">
        <f>IFERROR(VLOOKUP(AB18,'01-Inventario de Activos'!$A$13:$L$62,3,FALSE),"")</f>
        <v>Administración de la cartera Institucional</v>
      </c>
      <c r="D18" s="37" t="str">
        <f>IFERROR(VLOOKUP(AB18,'01-Inventario de Activos'!$A$13:$L$62,4,FALSE),"")</f>
        <v xml:space="preserve">Elaboración de facturas  y Notas Crédito </v>
      </c>
      <c r="E18" s="41" t="s">
        <v>311</v>
      </c>
      <c r="F18" s="43"/>
      <c r="G18" s="37" t="str">
        <f>IFERROR(VLOOKUP(AB18,'01-Inventario de Activos'!$A$13:$L$62,8,FALSE),"")</f>
        <v>GESTION CONTABLE</v>
      </c>
      <c r="H18" s="37" t="str">
        <f>IFERROR(VLOOKUP(AB18,'01-Inventario de Activos'!$A$13:$L$62,7,FALSE),"")</f>
        <v xml:space="preserve">Gestión Financiera </v>
      </c>
      <c r="I18" s="37" t="str">
        <f>IFERROR(VLOOKUP(AB18,'01-Inventario de Activos'!$A$13:$L$62,10,FALSE),"")</f>
        <v xml:space="preserve">Archivo gestión financiera </v>
      </c>
      <c r="J18" s="37" t="str">
        <f>IFERROR(VLOOKUP(AB18,'01-Inventario de Activos'!$A$13:$L$62,11,FALSE),"")</f>
        <v>X</v>
      </c>
      <c r="K18" s="37">
        <f>IFERROR(VLOOKUP(AB18,'01-Inventario de Activos'!$A$13:$L$62,12,FALSE),"")</f>
        <v>0</v>
      </c>
      <c r="L18" s="41" t="s">
        <v>313</v>
      </c>
      <c r="M18" s="41" t="s">
        <v>246</v>
      </c>
      <c r="N18" s="13" t="s">
        <v>200</v>
      </c>
      <c r="O18" s="54">
        <f t="shared" si="0"/>
        <v>3</v>
      </c>
      <c r="P18" s="26" t="s">
        <v>327</v>
      </c>
      <c r="Q18" s="186">
        <v>42906</v>
      </c>
      <c r="R18" s="26" t="s">
        <v>330</v>
      </c>
      <c r="S18" s="53" t="s">
        <v>329</v>
      </c>
      <c r="T18" s="13" t="s">
        <v>187</v>
      </c>
      <c r="U18" s="54">
        <f t="shared" si="1"/>
        <v>1</v>
      </c>
      <c r="V18" s="13" t="s">
        <v>333</v>
      </c>
      <c r="W18" s="13" t="s">
        <v>187</v>
      </c>
      <c r="X18" s="54">
        <f t="shared" si="2"/>
        <v>1</v>
      </c>
      <c r="Y18" s="13" t="s">
        <v>337</v>
      </c>
      <c r="Z18" s="54">
        <f t="shared" si="3"/>
        <v>3</v>
      </c>
      <c r="AA18" s="23" t="str">
        <f t="shared" si="4"/>
        <v>BAJA</v>
      </c>
      <c r="AB18" s="34">
        <v>7</v>
      </c>
    </row>
    <row r="19" spans="1:28" s="7" customFormat="1" ht="78.75" x14ac:dyDescent="0.2">
      <c r="A19" s="35">
        <f>COUNTIF($AA$11:AA19,"ALTA")</f>
        <v>0</v>
      </c>
      <c r="B19" s="39">
        <f>IFERROR(VLOOKUP(AB19,'01-Inventario de Activos'!$A$13:$L$62,2,FALSE),"")</f>
        <v>10</v>
      </c>
      <c r="C19" s="37" t="str">
        <f>IFERROR(VLOOKUP(AB19,'01-Inventario de Activos'!$A$13:$L$62,3,FALSE),"")</f>
        <v>Conciliaciones Bancarias</v>
      </c>
      <c r="D19" s="37" t="str">
        <f>IFERROR(VLOOKUP(AB19,'01-Inventario de Activos'!$A$13:$L$62,4,FALSE),"")</f>
        <v>Permite confrontar los valores economicos entre libros y extractos bancarios,para mantener actualizados los saldos bancarios.</v>
      </c>
      <c r="E19" s="41" t="s">
        <v>311</v>
      </c>
      <c r="F19" s="43"/>
      <c r="G19" s="37" t="str">
        <f>IFERROR(VLOOKUP(AB19,'01-Inventario de Activos'!$A$13:$L$62,8,FALSE),"")</f>
        <v>Gestión Contable</v>
      </c>
      <c r="H19" s="37" t="str">
        <f>IFERROR(VLOOKUP(AB19,'01-Inventario de Activos'!$A$13:$L$62,7,FALSE),"")</f>
        <v xml:space="preserve">Gestión Financiera </v>
      </c>
      <c r="I19" s="37" t="str">
        <f>IFERROR(VLOOKUP(AB19,'01-Inventario de Activos'!$A$13:$L$62,10,FALSE),"")</f>
        <v xml:space="preserve">Archivo gestión financiera </v>
      </c>
      <c r="J19" s="37" t="str">
        <f>IFERROR(VLOOKUP(AB19,'01-Inventario de Activos'!$A$13:$L$62,11,FALSE),"")</f>
        <v>PCT</v>
      </c>
      <c r="K19" s="37">
        <f>IFERROR(VLOOKUP(AB19,'01-Inventario de Activos'!$A$13:$L$62,12,FALSE),"")</f>
        <v>0</v>
      </c>
      <c r="L19" s="41" t="s">
        <v>316</v>
      </c>
      <c r="M19" s="41" t="s">
        <v>317</v>
      </c>
      <c r="N19" s="13" t="s">
        <v>200</v>
      </c>
      <c r="O19" s="54">
        <f t="shared" si="0"/>
        <v>3</v>
      </c>
      <c r="P19" s="13" t="s">
        <v>327</v>
      </c>
      <c r="Q19" s="55">
        <v>42906</v>
      </c>
      <c r="R19" s="26" t="s">
        <v>330</v>
      </c>
      <c r="S19" s="13" t="s">
        <v>329</v>
      </c>
      <c r="T19" s="13" t="s">
        <v>187</v>
      </c>
      <c r="U19" s="54">
        <f t="shared" si="1"/>
        <v>1</v>
      </c>
      <c r="V19" s="13" t="s">
        <v>334</v>
      </c>
      <c r="W19" s="13" t="s">
        <v>187</v>
      </c>
      <c r="X19" s="54">
        <f t="shared" si="2"/>
        <v>1</v>
      </c>
      <c r="Y19" s="13" t="s">
        <v>337</v>
      </c>
      <c r="Z19" s="54">
        <f t="shared" si="3"/>
        <v>3</v>
      </c>
      <c r="AA19" s="23" t="str">
        <f t="shared" si="4"/>
        <v>BAJA</v>
      </c>
      <c r="AB19" s="34">
        <v>8</v>
      </c>
    </row>
    <row r="20" spans="1:28" s="7" customFormat="1" ht="126" x14ac:dyDescent="0.2">
      <c r="A20" s="35">
        <f>COUNTIF($AA$11:AA20,"ALTA")</f>
        <v>0</v>
      </c>
      <c r="B20" s="39">
        <f>IFERROR(VLOOKUP(AB20,'01-Inventario de Activos'!$A$13:$L$62,2,FALSE),"")</f>
        <v>11</v>
      </c>
      <c r="C20" s="37" t="str">
        <f>IFERROR(VLOOKUP(AB20,'01-Inventario de Activos'!$A$13:$L$62,3,FALSE),"")</f>
        <v>Elaboración de Estados financieros</v>
      </c>
      <c r="D20" s="37" t="str">
        <f>IFERROR(VLOOKUP(AB20,'01-Inventario de Activos'!$A$13:$L$62,4,FALSE),"")</f>
        <v>Generar Libro Mayor y Balance de la vigencia, revisar Mayor y Balances, generar formatos CGN de Contraloría, elaborar Notas Explicativas a los estados financieros, generar Balance General, Estado de Actividad Financiera, Económicca y Social y Estado de Cambios en el Patrimonio</v>
      </c>
      <c r="E20" s="41" t="s">
        <v>311</v>
      </c>
      <c r="F20" s="43"/>
      <c r="G20" s="37" t="str">
        <f>IFERROR(VLOOKUP(AB20,'01-Inventario de Activos'!$A$13:$L$62,8,FALSE),"")</f>
        <v>Gestión contable</v>
      </c>
      <c r="H20" s="37" t="str">
        <f>IFERROR(VLOOKUP(AB20,'01-Inventario de Activos'!$A$13:$L$62,7,FALSE),"")</f>
        <v xml:space="preserve">Gestión Financiera </v>
      </c>
      <c r="I20" s="37" t="str">
        <f>IFERROR(VLOOKUP(AB20,'01-Inventario de Activos'!$A$13:$L$62,10,FALSE),"")</f>
        <v xml:space="preserve">Archivo gestión financiera </v>
      </c>
      <c r="J20" s="37" t="str">
        <f>IFERROR(VLOOKUP(AB20,'01-Inventario de Activos'!$A$13:$L$62,11,FALSE),"")</f>
        <v>PCT-WEB</v>
      </c>
      <c r="K20" s="37">
        <f>IFERROR(VLOOKUP(AB20,'01-Inventario de Activos'!$A$13:$L$62,12,FALSE),"")</f>
        <v>0</v>
      </c>
      <c r="L20" s="41" t="s">
        <v>142</v>
      </c>
      <c r="M20" s="41" t="s">
        <v>318</v>
      </c>
      <c r="N20" s="26" t="s">
        <v>198</v>
      </c>
      <c r="O20" s="54">
        <f t="shared" si="0"/>
        <v>1</v>
      </c>
      <c r="P20" s="26" t="s">
        <v>327</v>
      </c>
      <c r="Q20" s="186">
        <v>42906</v>
      </c>
      <c r="R20" s="26" t="s">
        <v>328</v>
      </c>
      <c r="S20" s="26" t="s">
        <v>329</v>
      </c>
      <c r="T20" s="26" t="s">
        <v>187</v>
      </c>
      <c r="U20" s="54">
        <f t="shared" si="1"/>
        <v>1</v>
      </c>
      <c r="V20" s="26" t="s">
        <v>335</v>
      </c>
      <c r="W20" s="13" t="s">
        <v>187</v>
      </c>
      <c r="X20" s="54">
        <f t="shared" si="2"/>
        <v>1</v>
      </c>
      <c r="Y20" s="13" t="s">
        <v>337</v>
      </c>
      <c r="Z20" s="54">
        <f t="shared" si="3"/>
        <v>1</v>
      </c>
      <c r="AA20" s="23" t="str">
        <f t="shared" si="4"/>
        <v>BAJA</v>
      </c>
      <c r="AB20" s="34">
        <v>9</v>
      </c>
    </row>
    <row r="21" spans="1:28" s="7" customFormat="1" ht="47.25" x14ac:dyDescent="0.2">
      <c r="A21" s="35">
        <f>COUNTIF($AA$11:AA21,"ALTA")</f>
        <v>0</v>
      </c>
      <c r="B21" s="39">
        <f>IFERROR(VLOOKUP(AB21,'01-Inventario de Activos'!$A$13:$L$62,2,FALSE),"")</f>
        <v>12</v>
      </c>
      <c r="C21" s="37" t="str">
        <f>IFERROR(VLOOKUP(AB21,'01-Inventario de Activos'!$A$13:$L$62,3,FALSE),"")</f>
        <v>Actas reuniones</v>
      </c>
      <c r="D21" s="37" t="str">
        <f>IFERROR(VLOOKUP(AB21,'01-Inventario de Activos'!$A$13:$L$62,4,FALSE),"")</f>
        <v>Documentos soportes de las reuniones que se realizan en Gestión financiera</v>
      </c>
      <c r="E21" s="41" t="s">
        <v>311</v>
      </c>
      <c r="F21" s="43"/>
      <c r="G21" s="37" t="str">
        <f>IFERROR(VLOOKUP(AB21,'01-Inventario de Activos'!$A$13:$L$62,8,FALSE),"")</f>
        <v xml:space="preserve">Gestión Financiera </v>
      </c>
      <c r="H21" s="37" t="str">
        <f>IFERROR(VLOOKUP(AB21,'01-Inventario de Activos'!$A$13:$L$62,7,FALSE),"")</f>
        <v xml:space="preserve">Gestión Financiera </v>
      </c>
      <c r="I21" s="37" t="str">
        <f>IFERROR(VLOOKUP(AB21,'01-Inventario de Activos'!$A$13:$L$62,10,FALSE),"")</f>
        <v xml:space="preserve">Archivo gestión financiera </v>
      </c>
      <c r="J21" s="37" t="str">
        <f>IFERROR(VLOOKUP(AB21,'01-Inventario de Activos'!$A$13:$L$62,11,FALSE),"")</f>
        <v xml:space="preserve">Equipos computo </v>
      </c>
      <c r="K21" s="37">
        <f>IFERROR(VLOOKUP(AB21,'01-Inventario de Activos'!$A$13:$L$62,12,FALSE),"")</f>
        <v>0</v>
      </c>
      <c r="L21" s="41" t="s">
        <v>319</v>
      </c>
      <c r="M21" s="41" t="s">
        <v>318</v>
      </c>
      <c r="N21" s="13" t="s">
        <v>198</v>
      </c>
      <c r="O21" s="54">
        <f t="shared" si="0"/>
        <v>1</v>
      </c>
      <c r="P21" s="13" t="s">
        <v>327</v>
      </c>
      <c r="Q21" s="186">
        <v>42906</v>
      </c>
      <c r="R21" s="26" t="s">
        <v>328</v>
      </c>
      <c r="S21" s="26" t="s">
        <v>329</v>
      </c>
      <c r="T21" s="13" t="s">
        <v>187</v>
      </c>
      <c r="U21" s="54">
        <f t="shared" si="1"/>
        <v>1</v>
      </c>
      <c r="V21" s="13" t="s">
        <v>336</v>
      </c>
      <c r="W21" s="13" t="s">
        <v>187</v>
      </c>
      <c r="X21" s="54">
        <f t="shared" si="2"/>
        <v>1</v>
      </c>
      <c r="Y21" s="13" t="s">
        <v>337</v>
      </c>
      <c r="Z21" s="54">
        <f t="shared" si="3"/>
        <v>1</v>
      </c>
      <c r="AA21" s="23" t="str">
        <f t="shared" si="4"/>
        <v>BAJA</v>
      </c>
      <c r="AB21" s="34">
        <v>10</v>
      </c>
    </row>
    <row r="22" spans="1:28" s="7" customFormat="1" ht="236.25" x14ac:dyDescent="0.2">
      <c r="A22" s="35">
        <f>COUNTIF($AA$11:AA22,"ALTA")</f>
        <v>0</v>
      </c>
      <c r="B22" s="39">
        <f>IFERROR(VLOOKUP(AB22,'01-Inventario de Activos'!$A$13:$L$62,2,FALSE),"")</f>
        <v>16</v>
      </c>
      <c r="C22" s="37" t="str">
        <f>IFERROR(VLOOKUP(AB22,'01-Inventario de Activos'!$A$13:$L$62,3,FALSE),"")</f>
        <v>Reportes e informes de gestion Financiera</v>
      </c>
      <c r="D22" s="37" t="str">
        <f>IFERROR(VLOOKUP(AB22,'01-Inventario de Activos'!$A$13:$L$62,4,FALSE),"")</f>
        <v>Ejecución Presupuestal de ingresos y de gastos al CHIP, SNIES, entes de Control, Ministerio de Educación y usuarios, Ejecución de gastos de Certificados de Disponibilidad Presupuestal y Registros presupuestales, Ejecución de pagos al Sistema General de Regalías, Portafolio de inversiones y deuda pública al Ministerio de Hacienda, Infome de gestión financiera, operaciones efectivas de caja a la Calificadora de Riesgo, libro diario de caja menor de bienes y suministros, flujo de caja, recaudo de estampilla ley 1697 de 2013 y los demás que sean solicitados.</v>
      </c>
      <c r="E22" s="41" t="s">
        <v>311</v>
      </c>
      <c r="F22" s="43"/>
      <c r="G22" s="37" t="str">
        <f>IFERROR(VLOOKUP(AB22,'01-Inventario de Activos'!$A$13:$L$62,8,FALSE),"")</f>
        <v xml:space="preserve">Gestión Financiera </v>
      </c>
      <c r="H22" s="37" t="str">
        <f>IFERROR(VLOOKUP(AB22,'01-Inventario de Activos'!$A$13:$L$62,7,FALSE),"")</f>
        <v xml:space="preserve">Gestión Financiera </v>
      </c>
      <c r="I22" s="37">
        <f>IFERROR(VLOOKUP(AB22,'01-Inventario de Activos'!$A$13:$L$62,10,FALSE),"")</f>
        <v>0</v>
      </c>
      <c r="J22" s="37" t="str">
        <f>IFERROR(VLOOKUP(AB22,'01-Inventario de Activos'!$A$13:$L$62,11,FALSE),"")</f>
        <v>Equipo de cada responsable y en la web</v>
      </c>
      <c r="K22" s="37">
        <f>IFERROR(VLOOKUP(AB22,'01-Inventario de Activos'!$A$13:$L$62,12,FALSE),"")</f>
        <v>0</v>
      </c>
      <c r="L22" s="41" t="s">
        <v>320</v>
      </c>
      <c r="M22" s="41" t="s">
        <v>321</v>
      </c>
      <c r="N22" s="26" t="s">
        <v>200</v>
      </c>
      <c r="O22" s="54">
        <f t="shared" si="0"/>
        <v>3</v>
      </c>
      <c r="P22" s="26" t="s">
        <v>327</v>
      </c>
      <c r="Q22" s="186">
        <v>42906</v>
      </c>
      <c r="R22" s="26" t="s">
        <v>330</v>
      </c>
      <c r="S22" s="26" t="s">
        <v>329</v>
      </c>
      <c r="T22" s="13" t="s">
        <v>187</v>
      </c>
      <c r="U22" s="54">
        <f t="shared" si="1"/>
        <v>1</v>
      </c>
      <c r="V22" s="26" t="s">
        <v>336</v>
      </c>
      <c r="W22" s="13" t="s">
        <v>187</v>
      </c>
      <c r="X22" s="54">
        <f t="shared" si="2"/>
        <v>1</v>
      </c>
      <c r="Y22" s="13" t="s">
        <v>337</v>
      </c>
      <c r="Z22" s="54">
        <f t="shared" si="3"/>
        <v>3</v>
      </c>
      <c r="AA22" s="23" t="str">
        <f t="shared" si="4"/>
        <v>BAJA</v>
      </c>
      <c r="AB22" s="34">
        <v>11</v>
      </c>
    </row>
    <row r="23" spans="1:28" s="7" customFormat="1" ht="47.25" x14ac:dyDescent="0.2">
      <c r="A23" s="35">
        <f>COUNTIF($AA$11:AA23,"ALTA")</f>
        <v>0</v>
      </c>
      <c r="B23" s="39">
        <f>IFERROR(VLOOKUP(AB23,'01-Inventario de Activos'!$A$13:$L$62,2,FALSE),"")</f>
        <v>18</v>
      </c>
      <c r="C23" s="37" t="str">
        <f>IFERROR(VLOOKUP(AB23,'01-Inventario de Activos'!$A$13:$L$62,3,FALSE),"")</f>
        <v>Actos administrativos</v>
      </c>
      <c r="D23" s="37" t="str">
        <f>IFERROR(VLOOKUP(AB23,'01-Inventario de Activos'!$A$13:$L$62,4,FALSE),"")</f>
        <v>Documentos, Acuerdos, Resoluciones, politicas y lineamientos que soportan las actividades de Gestión Financiera</v>
      </c>
      <c r="E23" s="41" t="s">
        <v>311</v>
      </c>
      <c r="F23" s="43"/>
      <c r="G23" s="37" t="str">
        <f>IFERROR(VLOOKUP(AB23,'01-Inventario de Activos'!$A$13:$L$62,8,FALSE),"")</f>
        <v>GESTION FINANCIERA</v>
      </c>
      <c r="H23" s="37" t="str">
        <f>IFERROR(VLOOKUP(AB23,'01-Inventario de Activos'!$A$13:$L$62,7,FALSE),"")</f>
        <v>GESTION FINANCIERA</v>
      </c>
      <c r="I23" s="37">
        <f>IFERROR(VLOOKUP(AB23,'01-Inventario de Activos'!$A$13:$L$62,10,FALSE),"")</f>
        <v>0</v>
      </c>
      <c r="J23" s="37" t="str">
        <f>IFERROR(VLOOKUP(AB23,'01-Inventario de Activos'!$A$13:$L$62,11,FALSE),"")</f>
        <v>web institucional</v>
      </c>
      <c r="K23" s="37">
        <f>IFERROR(VLOOKUP(AB23,'01-Inventario de Activos'!$A$13:$L$62,12,FALSE),"")</f>
        <v>0</v>
      </c>
      <c r="L23" s="41" t="s">
        <v>322</v>
      </c>
      <c r="M23" s="41" t="s">
        <v>323</v>
      </c>
      <c r="N23" s="13" t="s">
        <v>198</v>
      </c>
      <c r="O23" s="54">
        <f t="shared" si="0"/>
        <v>1</v>
      </c>
      <c r="P23" s="26" t="s">
        <v>327</v>
      </c>
      <c r="Q23" s="186">
        <v>42906</v>
      </c>
      <c r="R23" s="26" t="s">
        <v>330</v>
      </c>
      <c r="S23" s="26" t="s">
        <v>329</v>
      </c>
      <c r="T23" s="13" t="s">
        <v>187</v>
      </c>
      <c r="U23" s="54">
        <f t="shared" si="1"/>
        <v>1</v>
      </c>
      <c r="V23" s="13" t="s">
        <v>336</v>
      </c>
      <c r="W23" s="13" t="s">
        <v>187</v>
      </c>
      <c r="X23" s="54">
        <f t="shared" si="2"/>
        <v>1</v>
      </c>
      <c r="Y23" s="13" t="s">
        <v>337</v>
      </c>
      <c r="Z23" s="54">
        <f t="shared" si="3"/>
        <v>1</v>
      </c>
      <c r="AA23" s="23" t="str">
        <f t="shared" si="4"/>
        <v>BAJA</v>
      </c>
      <c r="AB23" s="34">
        <v>12</v>
      </c>
    </row>
    <row r="24" spans="1:28" s="7" customFormat="1" ht="63" x14ac:dyDescent="0.2">
      <c r="A24" s="35">
        <f>COUNTIF($AA$11:AA24,"ALTA")</f>
        <v>0</v>
      </c>
      <c r="B24" s="39">
        <f>IFERROR(VLOOKUP(AB24,'01-Inventario de Activos'!$A$13:$L$62,2,FALSE),"")</f>
        <v>20</v>
      </c>
      <c r="C24" s="37" t="str">
        <f>IFERROR(VLOOKUP(AB24,'01-Inventario de Activos'!$A$13:$L$62,3,FALSE),"")</f>
        <v>Portafolio de inversiones</v>
      </c>
      <c r="D24" s="37" t="str">
        <f>IFERROR(VLOOKUP(AB24,'01-Inventario de Activos'!$A$13:$L$62,4,FALSE),"")</f>
        <v>Inventario de los activos financieros que componen el portafolio de inversiones de la Universidad Tecnológica de Pereira</v>
      </c>
      <c r="E24" s="41" t="s">
        <v>311</v>
      </c>
      <c r="F24" s="43"/>
      <c r="G24" s="37" t="str">
        <f>IFERROR(VLOOKUP(AB24,'01-Inventario de Activos'!$A$13:$L$62,8,FALSE),"")</f>
        <v>Gestión Tesorería</v>
      </c>
      <c r="H24" s="37" t="str">
        <f>IFERROR(VLOOKUP(AB24,'01-Inventario de Activos'!$A$13:$L$62,7,FALSE),"")</f>
        <v xml:space="preserve">Gestión Financiera </v>
      </c>
      <c r="I24" s="37">
        <f>IFERROR(VLOOKUP(AB24,'01-Inventario de Activos'!$A$13:$L$62,10,FALSE),"")</f>
        <v>0</v>
      </c>
      <c r="J24" s="37" t="str">
        <f>IFERROR(VLOOKUP(AB24,'01-Inventario de Activos'!$A$13:$L$62,11,FALSE),"")</f>
        <v>Equipo de computo Gestión de Tesorería</v>
      </c>
      <c r="K24" s="37">
        <f>IFERROR(VLOOKUP(AB24,'01-Inventario de Activos'!$A$13:$L$62,12,FALSE),"")</f>
        <v>0</v>
      </c>
      <c r="L24" s="41" t="s">
        <v>324</v>
      </c>
      <c r="M24" s="41" t="s">
        <v>325</v>
      </c>
      <c r="N24" s="13" t="s">
        <v>200</v>
      </c>
      <c r="O24" s="54">
        <f t="shared" si="0"/>
        <v>3</v>
      </c>
      <c r="P24" s="26" t="s">
        <v>331</v>
      </c>
      <c r="Q24" s="186">
        <v>42906</v>
      </c>
      <c r="R24" s="26" t="s">
        <v>332</v>
      </c>
      <c r="S24" s="13" t="s">
        <v>329</v>
      </c>
      <c r="T24" s="13" t="s">
        <v>187</v>
      </c>
      <c r="U24" s="54">
        <f t="shared" si="1"/>
        <v>1</v>
      </c>
      <c r="V24" s="13" t="s">
        <v>336</v>
      </c>
      <c r="W24" s="13" t="s">
        <v>187</v>
      </c>
      <c r="X24" s="54">
        <f t="shared" si="2"/>
        <v>1</v>
      </c>
      <c r="Y24" s="13" t="s">
        <v>338</v>
      </c>
      <c r="Z24" s="54">
        <f t="shared" si="3"/>
        <v>3</v>
      </c>
      <c r="AA24" s="23" t="str">
        <f t="shared" si="4"/>
        <v>BAJA</v>
      </c>
      <c r="AB24" s="34">
        <v>13</v>
      </c>
    </row>
    <row r="25" spans="1:28" s="7" customFormat="1" ht="63" x14ac:dyDescent="0.2">
      <c r="A25" s="35">
        <f>COUNTIF($AA$11:AA25,"ALTA")</f>
        <v>0</v>
      </c>
      <c r="B25" s="39">
        <f>IFERROR(VLOOKUP(AB25,'01-Inventario de Activos'!$A$13:$L$62,2,FALSE),"")</f>
        <v>21</v>
      </c>
      <c r="C25" s="37" t="str">
        <f>IFERROR(VLOOKUP(AB25,'01-Inventario de Activos'!$A$13:$L$62,3,FALSE),"")</f>
        <v>Protocolo para el diligenciamiento Portafolio de inversiones</v>
      </c>
      <c r="D25" s="37" t="str">
        <f>IFERROR(VLOOKUP(AB25,'01-Inventario de Activos'!$A$13:$L$62,4,FALSE),"")</f>
        <v>Documento que define los campos de la plantilla empleada para el diligenciamiento del portafolio de inversiones</v>
      </c>
      <c r="E25" s="41" t="s">
        <v>311</v>
      </c>
      <c r="F25" s="43"/>
      <c r="G25" s="37" t="str">
        <f>IFERROR(VLOOKUP(AB25,'01-Inventario de Activos'!$A$13:$L$62,8,FALSE),"")</f>
        <v>Gestión Tesorería</v>
      </c>
      <c r="H25" s="37" t="str">
        <f>IFERROR(VLOOKUP(AB25,'01-Inventario de Activos'!$A$13:$L$62,7,FALSE),"")</f>
        <v xml:space="preserve">Gestión Financiera </v>
      </c>
      <c r="I25" s="37">
        <f>IFERROR(VLOOKUP(AB25,'01-Inventario de Activos'!$A$13:$L$62,10,FALSE),"")</f>
        <v>0</v>
      </c>
      <c r="J25" s="37" t="str">
        <f>IFERROR(VLOOKUP(AB25,'01-Inventario de Activos'!$A$13:$L$62,11,FALSE),"")</f>
        <v>Equipo de computo Gestión de Tesorería</v>
      </c>
      <c r="K25" s="37">
        <f>IFERROR(VLOOKUP(AB25,'01-Inventario de Activos'!$A$13:$L$62,12,FALSE),"")</f>
        <v>0</v>
      </c>
      <c r="L25" s="41" t="s">
        <v>326</v>
      </c>
      <c r="M25" s="41" t="s">
        <v>325</v>
      </c>
      <c r="N25" s="13" t="s">
        <v>200</v>
      </c>
      <c r="O25" s="54">
        <f t="shared" si="0"/>
        <v>3</v>
      </c>
      <c r="P25" s="26" t="s">
        <v>331</v>
      </c>
      <c r="Q25" s="186">
        <v>42906</v>
      </c>
      <c r="R25" s="26" t="s">
        <v>330</v>
      </c>
      <c r="S25" s="13" t="s">
        <v>329</v>
      </c>
      <c r="T25" s="13" t="s">
        <v>187</v>
      </c>
      <c r="U25" s="54">
        <f t="shared" si="1"/>
        <v>1</v>
      </c>
      <c r="V25" s="13" t="s">
        <v>336</v>
      </c>
      <c r="W25" s="13" t="s">
        <v>187</v>
      </c>
      <c r="X25" s="54">
        <f t="shared" si="2"/>
        <v>1</v>
      </c>
      <c r="Y25" s="13" t="s">
        <v>338</v>
      </c>
      <c r="Z25" s="54">
        <f t="shared" si="3"/>
        <v>3</v>
      </c>
      <c r="AA25" s="23" t="str">
        <f t="shared" si="4"/>
        <v>BAJA</v>
      </c>
      <c r="AB25" s="34">
        <v>14</v>
      </c>
    </row>
    <row r="26" spans="1:28" s="7" customFormat="1" ht="78.75" x14ac:dyDescent="0.2">
      <c r="A26" s="35">
        <f>COUNTIF($AA$11:AA26,"ALTA")</f>
        <v>0</v>
      </c>
      <c r="B26" s="39">
        <f>IFERROR(VLOOKUP(AB26,'01-Inventario de Activos'!$A$13:$L$62,2,FALSE),"")</f>
        <v>22</v>
      </c>
      <c r="C26" s="37" t="str">
        <f>IFERROR(VLOOKUP(AB26,'01-Inventario de Activos'!$A$13:$L$62,3,FALSE),"")</f>
        <v>Manual de inversiones</v>
      </c>
      <c r="D26" s="37" t="str">
        <f>IFERROR(VLOOKUP(AB26,'01-Inventario de Activos'!$A$13:$L$62,4,FALSE),"")</f>
        <v>Documento que establece el objetivo, política y generalidades bajo las cuales se administran los excedentes de liquidez y la gestión del riesgo financiero de la Universidad Tecnológica de Pereira</v>
      </c>
      <c r="E26" s="41" t="s">
        <v>311</v>
      </c>
      <c r="F26" s="43"/>
      <c r="G26" s="37" t="str">
        <f>IFERROR(VLOOKUP(AB26,'01-Inventario de Activos'!$A$13:$L$62,8,FALSE),"")</f>
        <v>Gestión Tesorería</v>
      </c>
      <c r="H26" s="37" t="str">
        <f>IFERROR(VLOOKUP(AB26,'01-Inventario de Activos'!$A$13:$L$62,7,FALSE),"")</f>
        <v xml:space="preserve">Gestión Financiera </v>
      </c>
      <c r="I26" s="37">
        <f>IFERROR(VLOOKUP(AB26,'01-Inventario de Activos'!$A$13:$L$62,10,FALSE),"")</f>
        <v>0</v>
      </c>
      <c r="J26" s="37" t="str">
        <f>IFERROR(VLOOKUP(AB26,'01-Inventario de Activos'!$A$13:$L$62,11,FALSE),"")</f>
        <v>Equipo de computo Gestión de Tesorería</v>
      </c>
      <c r="K26" s="37">
        <f>IFERROR(VLOOKUP(AB26,'01-Inventario de Activos'!$A$13:$L$62,12,FALSE),"")</f>
        <v>0</v>
      </c>
      <c r="L26" s="41" t="s">
        <v>326</v>
      </c>
      <c r="M26" s="41" t="s">
        <v>325</v>
      </c>
      <c r="N26" s="13" t="s">
        <v>198</v>
      </c>
      <c r="O26" s="54">
        <f t="shared" ref="O26:O58" si="5">IF(N26="RESERVADA",5,IF(N26="PÚBLICA",1,IF(N26="CLASIFICADA",3,0)))</f>
        <v>1</v>
      </c>
      <c r="P26" s="26" t="s">
        <v>327</v>
      </c>
      <c r="Q26" s="186">
        <v>42906</v>
      </c>
      <c r="R26" s="26" t="s">
        <v>330</v>
      </c>
      <c r="S26" s="13" t="s">
        <v>329</v>
      </c>
      <c r="T26" s="13" t="s">
        <v>187</v>
      </c>
      <c r="U26" s="54">
        <f t="shared" ref="U26:U55" si="6">IF(T26="ALTA",3,IF(T26="MEDIA",2,IF(T26="BAJA",1,0)))</f>
        <v>1</v>
      </c>
      <c r="V26" s="13" t="s">
        <v>336</v>
      </c>
      <c r="W26" s="13" t="s">
        <v>187</v>
      </c>
      <c r="X26" s="54">
        <f t="shared" si="2"/>
        <v>1</v>
      </c>
      <c r="Y26" s="13" t="s">
        <v>337</v>
      </c>
      <c r="Z26" s="54">
        <f t="shared" ref="Z26:Z61" si="7">O26*U26*X26</f>
        <v>1</v>
      </c>
      <c r="AA26" s="23" t="str">
        <f t="shared" si="4"/>
        <v>BAJA</v>
      </c>
      <c r="AB26" s="34">
        <v>15</v>
      </c>
    </row>
    <row r="27" spans="1:28" s="7" customFormat="1" ht="15.75" x14ac:dyDescent="0.2">
      <c r="A27" s="35">
        <f>COUNTIF($AA$11:AA27,"ALTA")</f>
        <v>0</v>
      </c>
      <c r="B27" s="39" t="str">
        <f>IFERROR(VLOOKUP(AB27,'01-Inventario de Activos'!$A$13:$L$62,2,FALSE),"")</f>
        <v/>
      </c>
      <c r="C27" s="37" t="str">
        <f>IFERROR(VLOOKUP(AB27,'01-Inventario de Activos'!$A$13:$L$62,3,FALSE),"")</f>
        <v/>
      </c>
      <c r="D27" s="37" t="str">
        <f>IFERROR(VLOOKUP(AB27,'01-Inventario de Activos'!$A$13:$L$62,4,FALSE),"")</f>
        <v/>
      </c>
      <c r="E27" s="41"/>
      <c r="F27" s="43"/>
      <c r="G27" s="37" t="str">
        <f>IFERROR(VLOOKUP(AB27,'01-Inventario de Activos'!$A$13:$L$62,8,FALSE),"")</f>
        <v/>
      </c>
      <c r="H27" s="37" t="str">
        <f>IFERROR(VLOOKUP(AB27,'01-Inventario de Activos'!$A$13:$L$62,7,FALSE),"")</f>
        <v/>
      </c>
      <c r="I27" s="37" t="str">
        <f>IFERROR(VLOOKUP(AB27,'01-Inventario de Activos'!$A$13:$L$62,10,FALSE),"")</f>
        <v/>
      </c>
      <c r="J27" s="37" t="str">
        <f>IFERROR(VLOOKUP(AB27,'01-Inventario de Activos'!$A$13:$L$62,11,FALSE),"")</f>
        <v/>
      </c>
      <c r="K27" s="37" t="str">
        <f>IFERROR(VLOOKUP(AB27,'01-Inventario de Activos'!$A$13:$L$62,12,FALSE),"")</f>
        <v/>
      </c>
      <c r="L27" s="41"/>
      <c r="M27" s="58"/>
      <c r="N27" s="13"/>
      <c r="O27" s="54">
        <f t="shared" si="5"/>
        <v>0</v>
      </c>
      <c r="P27" s="59"/>
      <c r="Q27" s="55"/>
      <c r="R27" s="56"/>
      <c r="S27" s="56"/>
      <c r="T27" s="13"/>
      <c r="U27" s="54">
        <f t="shared" si="6"/>
        <v>0</v>
      </c>
      <c r="V27" s="59"/>
      <c r="W27" s="26"/>
      <c r="X27" s="54">
        <f t="shared" si="2"/>
        <v>0</v>
      </c>
      <c r="Y27" s="59"/>
      <c r="Z27" s="54">
        <f t="shared" si="7"/>
        <v>0</v>
      </c>
      <c r="AA27" s="23" t="str">
        <f t="shared" si="4"/>
        <v/>
      </c>
      <c r="AB27" s="34">
        <v>16</v>
      </c>
    </row>
    <row r="28" spans="1:28" s="7" customFormat="1" ht="15.75" x14ac:dyDescent="0.2">
      <c r="A28" s="35">
        <f>COUNTIF($AA$11:AA28,"ALTA")</f>
        <v>0</v>
      </c>
      <c r="B28" s="39" t="str">
        <f>IFERROR(VLOOKUP(AB28,'01-Inventario de Activos'!$A$13:$L$62,2,FALSE),"")</f>
        <v/>
      </c>
      <c r="C28" s="37" t="str">
        <f>IFERROR(VLOOKUP(AB28,'01-Inventario de Activos'!$A$13:$L$62,3,FALSE),"")</f>
        <v/>
      </c>
      <c r="D28" s="37" t="str">
        <f>IFERROR(VLOOKUP(AB28,'01-Inventario de Activos'!$A$13:$L$62,4,FALSE),"")</f>
        <v/>
      </c>
      <c r="E28" s="41"/>
      <c r="F28" s="43"/>
      <c r="G28" s="37" t="str">
        <f>IFERROR(VLOOKUP(AB28,'01-Inventario de Activos'!$A$13:$L$62,8,FALSE),"")</f>
        <v/>
      </c>
      <c r="H28" s="37" t="str">
        <f>IFERROR(VLOOKUP(AB28,'01-Inventario de Activos'!$A$13:$L$62,7,FALSE),"")</f>
        <v/>
      </c>
      <c r="I28" s="37" t="str">
        <f>IFERROR(VLOOKUP(AB28,'01-Inventario de Activos'!$A$13:$L$62,10,FALSE),"")</f>
        <v/>
      </c>
      <c r="J28" s="37" t="str">
        <f>IFERROR(VLOOKUP(AB28,'01-Inventario de Activos'!$A$13:$L$62,11,FALSE),"")</f>
        <v/>
      </c>
      <c r="K28" s="37" t="str">
        <f>IFERROR(VLOOKUP(AB28,'01-Inventario de Activos'!$A$13:$L$62,12,FALSE),"")</f>
        <v/>
      </c>
      <c r="L28" s="41"/>
      <c r="M28" s="58"/>
      <c r="N28" s="13"/>
      <c r="O28" s="54">
        <f t="shared" si="5"/>
        <v>0</v>
      </c>
      <c r="P28" s="59"/>
      <c r="Q28" s="55"/>
      <c r="R28" s="56"/>
      <c r="S28" s="56"/>
      <c r="T28" s="13"/>
      <c r="U28" s="54">
        <f t="shared" si="6"/>
        <v>0</v>
      </c>
      <c r="V28" s="59"/>
      <c r="W28" s="26"/>
      <c r="X28" s="54">
        <f t="shared" si="2"/>
        <v>0</v>
      </c>
      <c r="Y28" s="59"/>
      <c r="Z28" s="54">
        <f t="shared" si="7"/>
        <v>0</v>
      </c>
      <c r="AA28" s="23" t="str">
        <f t="shared" si="4"/>
        <v/>
      </c>
      <c r="AB28" s="34">
        <v>17</v>
      </c>
    </row>
    <row r="29" spans="1:28" s="7" customFormat="1" ht="15.75" x14ac:dyDescent="0.2">
      <c r="A29" s="35">
        <f>COUNTIF($AA$11:AA29,"ALTA")</f>
        <v>0</v>
      </c>
      <c r="B29" s="39" t="str">
        <f>IFERROR(VLOOKUP(AB29,'01-Inventario de Activos'!$A$13:$L$62,2,FALSE),"")</f>
        <v/>
      </c>
      <c r="C29" s="37" t="str">
        <f>IFERROR(VLOOKUP(AB29,'01-Inventario de Activos'!$A$13:$L$62,3,FALSE),"")</f>
        <v/>
      </c>
      <c r="D29" s="37" t="str">
        <f>IFERROR(VLOOKUP(AB29,'01-Inventario de Activos'!$A$13:$L$62,4,FALSE),"")</f>
        <v/>
      </c>
      <c r="E29" s="41"/>
      <c r="F29" s="43"/>
      <c r="G29" s="37" t="str">
        <f>IFERROR(VLOOKUP(AB29,'01-Inventario de Activos'!$A$13:$L$62,8,FALSE),"")</f>
        <v/>
      </c>
      <c r="H29" s="37" t="str">
        <f>IFERROR(VLOOKUP(AB29,'01-Inventario de Activos'!$A$13:$L$62,7,FALSE),"")</f>
        <v/>
      </c>
      <c r="I29" s="37" t="str">
        <f>IFERROR(VLOOKUP(AB29,'01-Inventario de Activos'!$A$13:$L$62,10,FALSE),"")</f>
        <v/>
      </c>
      <c r="J29" s="37" t="str">
        <f>IFERROR(VLOOKUP(AB29,'01-Inventario de Activos'!$A$13:$L$62,11,FALSE),"")</f>
        <v/>
      </c>
      <c r="K29" s="37" t="str">
        <f>IFERROR(VLOOKUP(AB29,'01-Inventario de Activos'!$A$13:$L$62,12,FALSE),"")</f>
        <v/>
      </c>
      <c r="L29" s="41"/>
      <c r="M29" s="58"/>
      <c r="N29" s="13"/>
      <c r="O29" s="54">
        <f t="shared" si="5"/>
        <v>0</v>
      </c>
      <c r="P29" s="59"/>
      <c r="Q29" s="55"/>
      <c r="R29" s="56"/>
      <c r="S29" s="56"/>
      <c r="T29" s="13"/>
      <c r="U29" s="54">
        <f t="shared" si="6"/>
        <v>0</v>
      </c>
      <c r="V29" s="59"/>
      <c r="W29" s="26"/>
      <c r="X29" s="54">
        <f t="shared" si="2"/>
        <v>0</v>
      </c>
      <c r="Y29" s="59"/>
      <c r="Z29" s="54">
        <f t="shared" si="7"/>
        <v>0</v>
      </c>
      <c r="AA29" s="23" t="str">
        <f t="shared" si="4"/>
        <v/>
      </c>
      <c r="AB29" s="34">
        <v>18</v>
      </c>
    </row>
    <row r="30" spans="1:28" s="7" customFormat="1" ht="15.75" x14ac:dyDescent="0.2">
      <c r="A30" s="35">
        <f>COUNTIF($AA$11:AA30,"ALTA")</f>
        <v>0</v>
      </c>
      <c r="B30" s="39" t="str">
        <f>IFERROR(VLOOKUP(AB30,'01-Inventario de Activos'!$A$13:$L$62,2,FALSE),"")</f>
        <v/>
      </c>
      <c r="C30" s="37" t="str">
        <f>IFERROR(VLOOKUP(AB30,'01-Inventario de Activos'!$A$13:$L$62,3,FALSE),"")</f>
        <v/>
      </c>
      <c r="D30" s="37" t="str">
        <f>IFERROR(VLOOKUP(AB30,'01-Inventario de Activos'!$A$13:$L$62,4,FALSE),"")</f>
        <v/>
      </c>
      <c r="E30" s="41"/>
      <c r="F30" s="43"/>
      <c r="G30" s="37" t="str">
        <f>IFERROR(VLOOKUP(AB30,'01-Inventario de Activos'!$A$13:$L$62,8,FALSE),"")</f>
        <v/>
      </c>
      <c r="H30" s="37" t="str">
        <f>IFERROR(VLOOKUP(AB30,'01-Inventario de Activos'!$A$13:$L$62,7,FALSE),"")</f>
        <v/>
      </c>
      <c r="I30" s="37" t="str">
        <f>IFERROR(VLOOKUP(AB30,'01-Inventario de Activos'!$A$13:$L$62,10,FALSE),"")</f>
        <v/>
      </c>
      <c r="J30" s="37" t="str">
        <f>IFERROR(VLOOKUP(AB30,'01-Inventario de Activos'!$A$13:$L$62,11,FALSE),"")</f>
        <v/>
      </c>
      <c r="K30" s="37" t="str">
        <f>IFERROR(VLOOKUP(AB30,'01-Inventario de Activos'!$A$13:$L$62,12,FALSE),"")</f>
        <v/>
      </c>
      <c r="L30" s="41"/>
      <c r="M30" s="41"/>
      <c r="N30" s="13"/>
      <c r="O30" s="54">
        <f t="shared" si="5"/>
        <v>0</v>
      </c>
      <c r="P30" s="13"/>
      <c r="Q30" s="13"/>
      <c r="R30" s="26"/>
      <c r="S30" s="13"/>
      <c r="T30" s="13"/>
      <c r="U30" s="54">
        <f t="shared" si="6"/>
        <v>0</v>
      </c>
      <c r="V30" s="13"/>
      <c r="W30" s="13"/>
      <c r="X30" s="54">
        <f t="shared" ref="X30:X55" si="8">IF(W30="ALTA",3,IF(W30="MEDIA",2,IF(W30="BAJA",1,0)))</f>
        <v>0</v>
      </c>
      <c r="Y30" s="13"/>
      <c r="Z30" s="54">
        <f t="shared" si="7"/>
        <v>0</v>
      </c>
      <c r="AA30" s="23" t="str">
        <f t="shared" si="4"/>
        <v/>
      </c>
      <c r="AB30" s="34">
        <v>19</v>
      </c>
    </row>
    <row r="31" spans="1:28" s="7" customFormat="1" ht="15.75" x14ac:dyDescent="0.2">
      <c r="A31" s="35">
        <f>COUNTIF($AA$11:AA31,"ALTA")</f>
        <v>0</v>
      </c>
      <c r="B31" s="39" t="str">
        <f>IFERROR(VLOOKUP(AB31,'01-Inventario de Activos'!$A$13:$L$62,2,FALSE),"")</f>
        <v/>
      </c>
      <c r="C31" s="37" t="str">
        <f>IFERROR(VLOOKUP(AB31,'01-Inventario de Activos'!$A$13:$L$62,3,FALSE),"")</f>
        <v/>
      </c>
      <c r="D31" s="37" t="str">
        <f>IFERROR(VLOOKUP(AB31,'01-Inventario de Activos'!$A$13:$L$62,4,FALSE),"")</f>
        <v/>
      </c>
      <c r="E31" s="41"/>
      <c r="F31" s="43"/>
      <c r="G31" s="37" t="str">
        <f>IFERROR(VLOOKUP(AB31,'01-Inventario de Activos'!$A$13:$L$62,8,FALSE),"")</f>
        <v/>
      </c>
      <c r="H31" s="37" t="str">
        <f>IFERROR(VLOOKUP(AB31,'01-Inventario de Activos'!$A$13:$L$62,7,FALSE),"")</f>
        <v/>
      </c>
      <c r="I31" s="37" t="str">
        <f>IFERROR(VLOOKUP(AB31,'01-Inventario de Activos'!$A$13:$L$62,10,FALSE),"")</f>
        <v/>
      </c>
      <c r="J31" s="37" t="str">
        <f>IFERROR(VLOOKUP(AB31,'01-Inventario de Activos'!$A$13:$L$62,11,FALSE),"")</f>
        <v/>
      </c>
      <c r="K31" s="37" t="str">
        <f>IFERROR(VLOOKUP(AB31,'01-Inventario de Activos'!$A$13:$L$62,12,FALSE),"")</f>
        <v/>
      </c>
      <c r="L31" s="41"/>
      <c r="M31" s="41"/>
      <c r="N31" s="13"/>
      <c r="O31" s="54">
        <f t="shared" si="5"/>
        <v>0</v>
      </c>
      <c r="P31" s="13"/>
      <c r="Q31" s="13"/>
      <c r="R31" s="26"/>
      <c r="S31" s="13"/>
      <c r="T31" s="13"/>
      <c r="U31" s="54">
        <f t="shared" si="6"/>
        <v>0</v>
      </c>
      <c r="V31" s="13"/>
      <c r="W31" s="13"/>
      <c r="X31" s="54">
        <f t="shared" si="8"/>
        <v>0</v>
      </c>
      <c r="Y31" s="13"/>
      <c r="Z31" s="54">
        <f t="shared" si="7"/>
        <v>0</v>
      </c>
      <c r="AA31" s="23" t="str">
        <f t="shared" si="4"/>
        <v/>
      </c>
      <c r="AB31" s="34">
        <v>20</v>
      </c>
    </row>
    <row r="32" spans="1:28" s="7" customFormat="1" ht="15.75" x14ac:dyDescent="0.2">
      <c r="A32" s="35">
        <f>COUNTIF($AA$11:AA32,"ALTA")</f>
        <v>0</v>
      </c>
      <c r="B32" s="39" t="str">
        <f>IFERROR(VLOOKUP(AB32,'01-Inventario de Activos'!$A$13:$L$62,2,FALSE),"")</f>
        <v/>
      </c>
      <c r="C32" s="37" t="str">
        <f>IFERROR(VLOOKUP(AB32,'01-Inventario de Activos'!$A$13:$L$62,3,FALSE),"")</f>
        <v/>
      </c>
      <c r="D32" s="37" t="str">
        <f>IFERROR(VLOOKUP(AB32,'01-Inventario de Activos'!$A$13:$L$62,4,FALSE),"")</f>
        <v/>
      </c>
      <c r="E32" s="41"/>
      <c r="F32" s="43"/>
      <c r="G32" s="37" t="str">
        <f>IFERROR(VLOOKUP(AB32,'01-Inventario de Activos'!$A$13:$L$62,8,FALSE),"")</f>
        <v/>
      </c>
      <c r="H32" s="37" t="str">
        <f>IFERROR(VLOOKUP(AB32,'01-Inventario de Activos'!$A$13:$L$62,7,FALSE),"")</f>
        <v/>
      </c>
      <c r="I32" s="37" t="str">
        <f>IFERROR(VLOOKUP(AB32,'01-Inventario de Activos'!$A$13:$L$62,10,FALSE),"")</f>
        <v/>
      </c>
      <c r="J32" s="37" t="str">
        <f>IFERROR(VLOOKUP(AB32,'01-Inventario de Activos'!$A$13:$L$62,11,FALSE),"")</f>
        <v/>
      </c>
      <c r="K32" s="37" t="str">
        <f>IFERROR(VLOOKUP(AB32,'01-Inventario de Activos'!$A$13:$L$62,12,FALSE),"")</f>
        <v/>
      </c>
      <c r="L32" s="41"/>
      <c r="M32" s="41"/>
      <c r="N32" s="13"/>
      <c r="O32" s="54">
        <f t="shared" si="5"/>
        <v>0</v>
      </c>
      <c r="P32" s="13"/>
      <c r="Q32" s="13"/>
      <c r="R32" s="26"/>
      <c r="S32" s="13"/>
      <c r="T32" s="13"/>
      <c r="U32" s="54">
        <f t="shared" si="6"/>
        <v>0</v>
      </c>
      <c r="V32" s="13"/>
      <c r="W32" s="13"/>
      <c r="X32" s="54">
        <f t="shared" si="8"/>
        <v>0</v>
      </c>
      <c r="Y32" s="13"/>
      <c r="Z32" s="54">
        <f t="shared" si="7"/>
        <v>0</v>
      </c>
      <c r="AA32" s="23" t="str">
        <f t="shared" si="4"/>
        <v/>
      </c>
      <c r="AB32" s="34">
        <v>21</v>
      </c>
    </row>
    <row r="33" spans="1:28" s="7" customFormat="1" ht="15.75" x14ac:dyDescent="0.2">
      <c r="A33" s="35">
        <f>COUNTIF($AA$11:AA33,"ALTA")</f>
        <v>0</v>
      </c>
      <c r="B33" s="39" t="str">
        <f>IFERROR(VLOOKUP(AB33,'01-Inventario de Activos'!$A$13:$L$62,2,FALSE),"")</f>
        <v/>
      </c>
      <c r="C33" s="37" t="str">
        <f>IFERROR(VLOOKUP(AB33,'01-Inventario de Activos'!$A$13:$L$62,3,FALSE),"")</f>
        <v/>
      </c>
      <c r="D33" s="37" t="str">
        <f>IFERROR(VLOOKUP(AB33,'01-Inventario de Activos'!$A$13:$L$62,4,FALSE),"")</f>
        <v/>
      </c>
      <c r="E33" s="41"/>
      <c r="F33" s="43"/>
      <c r="G33" s="37" t="str">
        <f>IFERROR(VLOOKUP(AB33,'01-Inventario de Activos'!$A$13:$L$62,8,FALSE),"")</f>
        <v/>
      </c>
      <c r="H33" s="37" t="str">
        <f>IFERROR(VLOOKUP(AB33,'01-Inventario de Activos'!$A$13:$L$62,7,FALSE),"")</f>
        <v/>
      </c>
      <c r="I33" s="37" t="str">
        <f>IFERROR(VLOOKUP(AB33,'01-Inventario de Activos'!$A$13:$L$62,10,FALSE),"")</f>
        <v/>
      </c>
      <c r="J33" s="37" t="str">
        <f>IFERROR(VLOOKUP(AB33,'01-Inventario de Activos'!$A$13:$L$62,11,FALSE),"")</f>
        <v/>
      </c>
      <c r="K33" s="37" t="str">
        <f>IFERROR(VLOOKUP(AB33,'01-Inventario de Activos'!$A$13:$L$62,12,FALSE),"")</f>
        <v/>
      </c>
      <c r="L33" s="41"/>
      <c r="M33" s="41"/>
      <c r="N33" s="13"/>
      <c r="O33" s="54">
        <f t="shared" si="5"/>
        <v>0</v>
      </c>
      <c r="P33" s="13"/>
      <c r="Q33" s="13"/>
      <c r="R33" s="26"/>
      <c r="S33" s="13"/>
      <c r="T33" s="13"/>
      <c r="U33" s="54">
        <f t="shared" si="6"/>
        <v>0</v>
      </c>
      <c r="V33" s="13"/>
      <c r="W33" s="13"/>
      <c r="X33" s="54">
        <f t="shared" si="8"/>
        <v>0</v>
      </c>
      <c r="Y33" s="13"/>
      <c r="Z33" s="54">
        <f t="shared" si="7"/>
        <v>0</v>
      </c>
      <c r="AA33" s="23" t="str">
        <f t="shared" si="4"/>
        <v/>
      </c>
      <c r="AB33" s="34">
        <v>22</v>
      </c>
    </row>
    <row r="34" spans="1:28" s="7" customFormat="1" ht="15.75" x14ac:dyDescent="0.2">
      <c r="A34" s="35">
        <f>COUNTIF($AA$11:AA34,"ALTA")</f>
        <v>0</v>
      </c>
      <c r="B34" s="39" t="str">
        <f>IFERROR(VLOOKUP(AB34,'01-Inventario de Activos'!$A$13:$L$62,2,FALSE),"")</f>
        <v/>
      </c>
      <c r="C34" s="37" t="str">
        <f>IFERROR(VLOOKUP(AB34,'01-Inventario de Activos'!$A$13:$L$62,3,FALSE),"")</f>
        <v/>
      </c>
      <c r="D34" s="37" t="str">
        <f>IFERROR(VLOOKUP(AB34,'01-Inventario de Activos'!$A$13:$L$62,4,FALSE),"")</f>
        <v/>
      </c>
      <c r="E34" s="41"/>
      <c r="F34" s="43"/>
      <c r="G34" s="37" t="str">
        <f>IFERROR(VLOOKUP(AB34,'01-Inventario de Activos'!$A$13:$L$62,8,FALSE),"")</f>
        <v/>
      </c>
      <c r="H34" s="37" t="str">
        <f>IFERROR(VLOOKUP(AB34,'01-Inventario de Activos'!$A$13:$L$62,7,FALSE),"")</f>
        <v/>
      </c>
      <c r="I34" s="37" t="str">
        <f>IFERROR(VLOOKUP(AB34,'01-Inventario de Activos'!$A$13:$L$62,10,FALSE),"")</f>
        <v/>
      </c>
      <c r="J34" s="37" t="str">
        <f>IFERROR(VLOOKUP(AB34,'01-Inventario de Activos'!$A$13:$L$62,11,FALSE),"")</f>
        <v/>
      </c>
      <c r="K34" s="37" t="str">
        <f>IFERROR(VLOOKUP(AB34,'01-Inventario de Activos'!$A$13:$L$62,12,FALSE),"")</f>
        <v/>
      </c>
      <c r="L34" s="41"/>
      <c r="M34" s="41"/>
      <c r="N34" s="13"/>
      <c r="O34" s="54">
        <f t="shared" si="5"/>
        <v>0</v>
      </c>
      <c r="P34" s="13"/>
      <c r="Q34" s="13"/>
      <c r="R34" s="26"/>
      <c r="S34" s="13"/>
      <c r="T34" s="13"/>
      <c r="U34" s="54">
        <f t="shared" si="6"/>
        <v>0</v>
      </c>
      <c r="V34" s="13"/>
      <c r="W34" s="13"/>
      <c r="X34" s="54">
        <f t="shared" si="8"/>
        <v>0</v>
      </c>
      <c r="Y34" s="13"/>
      <c r="Z34" s="54">
        <f t="shared" si="7"/>
        <v>0</v>
      </c>
      <c r="AA34" s="23" t="str">
        <f t="shared" si="4"/>
        <v/>
      </c>
      <c r="AB34" s="34">
        <v>23</v>
      </c>
    </row>
    <row r="35" spans="1:28" s="7" customFormat="1" ht="15.75" x14ac:dyDescent="0.2">
      <c r="A35" s="35">
        <f>COUNTIF($AA$11:AA35,"ALTA")</f>
        <v>0</v>
      </c>
      <c r="B35" s="39" t="str">
        <f>IFERROR(VLOOKUP(AB35,'01-Inventario de Activos'!$A$13:$L$62,2,FALSE),"")</f>
        <v/>
      </c>
      <c r="C35" s="37" t="str">
        <f>IFERROR(VLOOKUP(AB35,'01-Inventario de Activos'!$A$13:$L$62,3,FALSE),"")</f>
        <v/>
      </c>
      <c r="D35" s="37" t="str">
        <f>IFERROR(VLOOKUP(AB35,'01-Inventario de Activos'!$A$13:$L$62,4,FALSE),"")</f>
        <v/>
      </c>
      <c r="E35" s="41"/>
      <c r="F35" s="43"/>
      <c r="G35" s="37" t="str">
        <f>IFERROR(VLOOKUP(AB35,'01-Inventario de Activos'!$A$13:$L$62,8,FALSE),"")</f>
        <v/>
      </c>
      <c r="H35" s="37" t="str">
        <f>IFERROR(VLOOKUP(AB35,'01-Inventario de Activos'!$A$13:$L$62,7,FALSE),"")</f>
        <v/>
      </c>
      <c r="I35" s="37" t="str">
        <f>IFERROR(VLOOKUP(AB35,'01-Inventario de Activos'!$A$13:$L$62,10,FALSE),"")</f>
        <v/>
      </c>
      <c r="J35" s="37" t="str">
        <f>IFERROR(VLOOKUP(AB35,'01-Inventario de Activos'!$A$13:$L$62,11,FALSE),"")</f>
        <v/>
      </c>
      <c r="K35" s="37" t="str">
        <f>IFERROR(VLOOKUP(AB35,'01-Inventario de Activos'!$A$13:$L$62,12,FALSE),"")</f>
        <v/>
      </c>
      <c r="L35" s="41"/>
      <c r="M35" s="41"/>
      <c r="N35" s="13"/>
      <c r="O35" s="54">
        <f t="shared" si="5"/>
        <v>0</v>
      </c>
      <c r="P35" s="13"/>
      <c r="Q35" s="13"/>
      <c r="R35" s="26"/>
      <c r="S35" s="13"/>
      <c r="T35" s="13"/>
      <c r="U35" s="54">
        <f t="shared" si="6"/>
        <v>0</v>
      </c>
      <c r="V35" s="13"/>
      <c r="W35" s="13"/>
      <c r="X35" s="54">
        <f t="shared" si="8"/>
        <v>0</v>
      </c>
      <c r="Y35" s="13"/>
      <c r="Z35" s="54">
        <f t="shared" si="7"/>
        <v>0</v>
      </c>
      <c r="AA35" s="23" t="str">
        <f t="shared" si="4"/>
        <v/>
      </c>
      <c r="AB35" s="34">
        <v>24</v>
      </c>
    </row>
    <row r="36" spans="1:28" s="7" customFormat="1" ht="15.75" x14ac:dyDescent="0.2">
      <c r="A36" s="35">
        <f>COUNTIF($AA$11:AA36,"ALTA")</f>
        <v>0</v>
      </c>
      <c r="B36" s="39" t="str">
        <f>IFERROR(VLOOKUP(AB36,'01-Inventario de Activos'!$A$13:$L$62,2,FALSE),"")</f>
        <v/>
      </c>
      <c r="C36" s="37" t="str">
        <f>IFERROR(VLOOKUP(AB36,'01-Inventario de Activos'!$A$13:$L$62,3,FALSE),"")</f>
        <v/>
      </c>
      <c r="D36" s="37" t="str">
        <f>IFERROR(VLOOKUP(AB36,'01-Inventario de Activos'!$A$13:$L$62,4,FALSE),"")</f>
        <v/>
      </c>
      <c r="E36" s="41"/>
      <c r="F36" s="43"/>
      <c r="G36" s="37" t="str">
        <f>IFERROR(VLOOKUP(AB36,'01-Inventario de Activos'!$A$13:$L$62,8,FALSE),"")</f>
        <v/>
      </c>
      <c r="H36" s="37" t="str">
        <f>IFERROR(VLOOKUP(AB36,'01-Inventario de Activos'!$A$13:$L$62,7,FALSE),"")</f>
        <v/>
      </c>
      <c r="I36" s="37" t="str">
        <f>IFERROR(VLOOKUP(AB36,'01-Inventario de Activos'!$A$13:$L$62,10,FALSE),"")</f>
        <v/>
      </c>
      <c r="J36" s="37" t="str">
        <f>IFERROR(VLOOKUP(AB36,'01-Inventario de Activos'!$A$13:$L$62,11,FALSE),"")</f>
        <v/>
      </c>
      <c r="K36" s="37" t="str">
        <f>IFERROR(VLOOKUP(AB36,'01-Inventario de Activos'!$A$13:$L$62,12,FALSE),"")</f>
        <v/>
      </c>
      <c r="L36" s="41"/>
      <c r="M36" s="41"/>
      <c r="N36" s="13"/>
      <c r="O36" s="54">
        <f t="shared" si="5"/>
        <v>0</v>
      </c>
      <c r="P36" s="13"/>
      <c r="Q36" s="13"/>
      <c r="R36" s="26"/>
      <c r="S36" s="13"/>
      <c r="T36" s="13"/>
      <c r="U36" s="54">
        <f t="shared" si="6"/>
        <v>0</v>
      </c>
      <c r="V36" s="13"/>
      <c r="W36" s="13"/>
      <c r="X36" s="54">
        <f t="shared" si="8"/>
        <v>0</v>
      </c>
      <c r="Y36" s="13"/>
      <c r="Z36" s="54">
        <f t="shared" si="7"/>
        <v>0</v>
      </c>
      <c r="AA36" s="23" t="str">
        <f t="shared" si="4"/>
        <v/>
      </c>
      <c r="AB36" s="34">
        <v>25</v>
      </c>
    </row>
    <row r="37" spans="1:28" s="7" customFormat="1" ht="15.75" x14ac:dyDescent="0.2">
      <c r="A37" s="35">
        <f>COUNTIF($AA$11:AA37,"ALTA")</f>
        <v>0</v>
      </c>
      <c r="B37" s="39" t="str">
        <f>IFERROR(VLOOKUP(AB37,'01-Inventario de Activos'!$A$13:$L$62,2,FALSE),"")</f>
        <v/>
      </c>
      <c r="C37" s="37" t="str">
        <f>IFERROR(VLOOKUP(AB37,'01-Inventario de Activos'!$A$13:$L$62,3,FALSE),"")</f>
        <v/>
      </c>
      <c r="D37" s="37" t="str">
        <f>IFERROR(VLOOKUP(AB37,'01-Inventario de Activos'!$A$13:$L$62,4,FALSE),"")</f>
        <v/>
      </c>
      <c r="E37" s="41"/>
      <c r="F37" s="43"/>
      <c r="G37" s="37" t="str">
        <f>IFERROR(VLOOKUP(AB37,'01-Inventario de Activos'!$A$13:$L$62,8,FALSE),"")</f>
        <v/>
      </c>
      <c r="H37" s="37" t="str">
        <f>IFERROR(VLOOKUP(AB37,'01-Inventario de Activos'!$A$13:$L$62,7,FALSE),"")</f>
        <v/>
      </c>
      <c r="I37" s="37" t="str">
        <f>IFERROR(VLOOKUP(AB37,'01-Inventario de Activos'!$A$13:$L$62,10,FALSE),"")</f>
        <v/>
      </c>
      <c r="J37" s="37" t="str">
        <f>IFERROR(VLOOKUP(AB37,'01-Inventario de Activos'!$A$13:$L$62,11,FALSE),"")</f>
        <v/>
      </c>
      <c r="K37" s="37" t="str">
        <f>IFERROR(VLOOKUP(AB37,'01-Inventario de Activos'!$A$13:$L$62,12,FALSE),"")</f>
        <v/>
      </c>
      <c r="L37" s="41"/>
      <c r="M37" s="41"/>
      <c r="N37" s="13"/>
      <c r="O37" s="54">
        <f t="shared" si="5"/>
        <v>0</v>
      </c>
      <c r="P37" s="13"/>
      <c r="Q37" s="13"/>
      <c r="R37" s="26"/>
      <c r="S37" s="13"/>
      <c r="T37" s="13"/>
      <c r="U37" s="54">
        <f t="shared" si="6"/>
        <v>0</v>
      </c>
      <c r="V37" s="13"/>
      <c r="W37" s="13"/>
      <c r="X37" s="54">
        <f t="shared" si="8"/>
        <v>0</v>
      </c>
      <c r="Y37" s="13"/>
      <c r="Z37" s="54">
        <f t="shared" si="7"/>
        <v>0</v>
      </c>
      <c r="AA37" s="23" t="str">
        <f t="shared" si="4"/>
        <v/>
      </c>
      <c r="AB37" s="34">
        <v>26</v>
      </c>
    </row>
    <row r="38" spans="1:28" s="7" customFormat="1" ht="15.75" x14ac:dyDescent="0.2">
      <c r="A38" s="35">
        <f>COUNTIF($AA$11:AA38,"ALTA")</f>
        <v>0</v>
      </c>
      <c r="B38" s="39" t="str">
        <f>IFERROR(VLOOKUP(AB38,'01-Inventario de Activos'!$A$13:$L$62,2,FALSE),"")</f>
        <v/>
      </c>
      <c r="C38" s="37" t="str">
        <f>IFERROR(VLOOKUP(AB38,'01-Inventario de Activos'!$A$13:$L$62,3,FALSE),"")</f>
        <v/>
      </c>
      <c r="D38" s="37" t="str">
        <f>IFERROR(VLOOKUP(AB38,'01-Inventario de Activos'!$A$13:$L$62,4,FALSE),"")</f>
        <v/>
      </c>
      <c r="E38" s="41"/>
      <c r="F38" s="43"/>
      <c r="G38" s="37" t="str">
        <f>IFERROR(VLOOKUP(AB38,'01-Inventario de Activos'!$A$13:$L$62,8,FALSE),"")</f>
        <v/>
      </c>
      <c r="H38" s="37" t="str">
        <f>IFERROR(VLOOKUP(AB38,'01-Inventario de Activos'!$A$13:$L$62,7,FALSE),"")</f>
        <v/>
      </c>
      <c r="I38" s="37" t="str">
        <f>IFERROR(VLOOKUP(AB38,'01-Inventario de Activos'!$A$13:$L$62,10,FALSE),"")</f>
        <v/>
      </c>
      <c r="J38" s="37" t="str">
        <f>IFERROR(VLOOKUP(AB38,'01-Inventario de Activos'!$A$13:$L$62,11,FALSE),"")</f>
        <v/>
      </c>
      <c r="K38" s="37" t="str">
        <f>IFERROR(VLOOKUP(AB38,'01-Inventario de Activos'!$A$13:$L$62,12,FALSE),"")</f>
        <v/>
      </c>
      <c r="L38" s="41"/>
      <c r="M38" s="41"/>
      <c r="N38" s="13"/>
      <c r="O38" s="54">
        <f t="shared" si="5"/>
        <v>0</v>
      </c>
      <c r="P38" s="13"/>
      <c r="Q38" s="13"/>
      <c r="R38" s="26"/>
      <c r="S38" s="13"/>
      <c r="T38" s="13"/>
      <c r="U38" s="54">
        <f t="shared" si="6"/>
        <v>0</v>
      </c>
      <c r="V38" s="13"/>
      <c r="W38" s="13"/>
      <c r="X38" s="54">
        <f t="shared" si="8"/>
        <v>0</v>
      </c>
      <c r="Y38" s="13"/>
      <c r="Z38" s="54">
        <f t="shared" si="7"/>
        <v>0</v>
      </c>
      <c r="AA38" s="23" t="str">
        <f t="shared" si="4"/>
        <v/>
      </c>
      <c r="AB38" s="34">
        <v>27</v>
      </c>
    </row>
    <row r="39" spans="1:28" s="7" customFormat="1" ht="15.75" x14ac:dyDescent="0.2">
      <c r="A39" s="35">
        <f>COUNTIF($AA$11:AA39,"ALTA")</f>
        <v>0</v>
      </c>
      <c r="B39" s="39" t="str">
        <f>IFERROR(VLOOKUP(AB39,'01-Inventario de Activos'!$A$13:$L$62,2,FALSE),"")</f>
        <v/>
      </c>
      <c r="C39" s="37" t="str">
        <f>IFERROR(VLOOKUP(AB39,'01-Inventario de Activos'!$A$13:$L$62,3,FALSE),"")</f>
        <v/>
      </c>
      <c r="D39" s="37" t="str">
        <f>IFERROR(VLOOKUP(AB39,'01-Inventario de Activos'!$A$13:$L$62,4,FALSE),"")</f>
        <v/>
      </c>
      <c r="E39" s="41"/>
      <c r="F39" s="43"/>
      <c r="G39" s="37" t="str">
        <f>IFERROR(VLOOKUP(AB39,'01-Inventario de Activos'!$A$13:$L$62,8,FALSE),"")</f>
        <v/>
      </c>
      <c r="H39" s="37" t="str">
        <f>IFERROR(VLOOKUP(AB39,'01-Inventario de Activos'!$A$13:$L$62,7,FALSE),"")</f>
        <v/>
      </c>
      <c r="I39" s="37" t="str">
        <f>IFERROR(VLOOKUP(AB39,'01-Inventario de Activos'!$A$13:$L$62,10,FALSE),"")</f>
        <v/>
      </c>
      <c r="J39" s="37" t="str">
        <f>IFERROR(VLOOKUP(AB39,'01-Inventario de Activos'!$A$13:$L$62,11,FALSE),"")</f>
        <v/>
      </c>
      <c r="K39" s="37" t="str">
        <f>IFERROR(VLOOKUP(AB39,'01-Inventario de Activos'!$A$13:$L$62,12,FALSE),"")</f>
        <v/>
      </c>
      <c r="L39" s="41"/>
      <c r="M39" s="41"/>
      <c r="N39" s="13"/>
      <c r="O39" s="54">
        <f t="shared" si="5"/>
        <v>0</v>
      </c>
      <c r="P39" s="13"/>
      <c r="Q39" s="13"/>
      <c r="R39" s="26"/>
      <c r="S39" s="13"/>
      <c r="T39" s="13"/>
      <c r="U39" s="54">
        <f t="shared" si="6"/>
        <v>0</v>
      </c>
      <c r="V39" s="13"/>
      <c r="W39" s="13"/>
      <c r="X39" s="54">
        <f t="shared" si="8"/>
        <v>0</v>
      </c>
      <c r="Y39" s="13"/>
      <c r="Z39" s="54">
        <f t="shared" si="7"/>
        <v>0</v>
      </c>
      <c r="AA39" s="23" t="str">
        <f t="shared" si="4"/>
        <v/>
      </c>
      <c r="AB39" s="34">
        <v>28</v>
      </c>
    </row>
    <row r="40" spans="1:28" s="7" customFormat="1" ht="15.75" x14ac:dyDescent="0.2">
      <c r="A40" s="35">
        <f>COUNTIF($AA$11:AA40,"ALTA")</f>
        <v>0</v>
      </c>
      <c r="B40" s="39" t="str">
        <f>IFERROR(VLOOKUP(AB40,'01-Inventario de Activos'!$A$13:$L$62,2,FALSE),"")</f>
        <v/>
      </c>
      <c r="C40" s="37" t="str">
        <f>IFERROR(VLOOKUP(AB40,'01-Inventario de Activos'!$A$13:$L$62,3,FALSE),"")</f>
        <v/>
      </c>
      <c r="D40" s="37" t="str">
        <f>IFERROR(VLOOKUP(AB40,'01-Inventario de Activos'!$A$13:$L$62,4,FALSE),"")</f>
        <v/>
      </c>
      <c r="E40" s="41"/>
      <c r="F40" s="43"/>
      <c r="G40" s="37" t="str">
        <f>IFERROR(VLOOKUP(AB40,'01-Inventario de Activos'!$A$13:$L$62,8,FALSE),"")</f>
        <v/>
      </c>
      <c r="H40" s="37" t="str">
        <f>IFERROR(VLOOKUP(AB40,'01-Inventario de Activos'!$A$13:$L$62,7,FALSE),"")</f>
        <v/>
      </c>
      <c r="I40" s="37" t="str">
        <f>IFERROR(VLOOKUP(AB40,'01-Inventario de Activos'!$A$13:$L$62,10,FALSE),"")</f>
        <v/>
      </c>
      <c r="J40" s="37" t="str">
        <f>IFERROR(VLOOKUP(AB40,'01-Inventario de Activos'!$A$13:$L$62,11,FALSE),"")</f>
        <v/>
      </c>
      <c r="K40" s="37" t="str">
        <f>IFERROR(VLOOKUP(AB40,'01-Inventario de Activos'!$A$13:$L$62,12,FALSE),"")</f>
        <v/>
      </c>
      <c r="L40" s="41"/>
      <c r="M40" s="41"/>
      <c r="N40" s="13"/>
      <c r="O40" s="54">
        <f t="shared" si="5"/>
        <v>0</v>
      </c>
      <c r="P40" s="13"/>
      <c r="Q40" s="13"/>
      <c r="R40" s="26"/>
      <c r="S40" s="13"/>
      <c r="T40" s="13"/>
      <c r="U40" s="54">
        <f t="shared" si="6"/>
        <v>0</v>
      </c>
      <c r="V40" s="13"/>
      <c r="W40" s="13"/>
      <c r="X40" s="54">
        <f t="shared" si="8"/>
        <v>0</v>
      </c>
      <c r="Y40" s="13"/>
      <c r="Z40" s="54">
        <f t="shared" si="7"/>
        <v>0</v>
      </c>
      <c r="AA40" s="23" t="str">
        <f t="shared" si="4"/>
        <v/>
      </c>
      <c r="AB40" s="34">
        <v>29</v>
      </c>
    </row>
    <row r="41" spans="1:28" s="7" customFormat="1" ht="15.75" x14ac:dyDescent="0.2">
      <c r="A41" s="35">
        <f>COUNTIF($AA$11:AA41,"ALTA")</f>
        <v>0</v>
      </c>
      <c r="B41" s="39" t="str">
        <f>IFERROR(VLOOKUP(AB41,'01-Inventario de Activos'!$A$13:$L$62,2,FALSE),"")</f>
        <v/>
      </c>
      <c r="C41" s="37" t="str">
        <f>IFERROR(VLOOKUP(AB41,'01-Inventario de Activos'!$A$13:$L$62,3,FALSE),"")</f>
        <v/>
      </c>
      <c r="D41" s="37" t="str">
        <f>IFERROR(VLOOKUP(AB41,'01-Inventario de Activos'!$A$13:$L$62,4,FALSE),"")</f>
        <v/>
      </c>
      <c r="E41" s="41"/>
      <c r="F41" s="43"/>
      <c r="G41" s="37" t="str">
        <f>IFERROR(VLOOKUP(AB41,'01-Inventario de Activos'!$A$13:$L$62,8,FALSE),"")</f>
        <v/>
      </c>
      <c r="H41" s="37" t="str">
        <f>IFERROR(VLOOKUP(AB41,'01-Inventario de Activos'!$A$13:$L$62,7,FALSE),"")</f>
        <v/>
      </c>
      <c r="I41" s="37" t="str">
        <f>IFERROR(VLOOKUP(AB41,'01-Inventario de Activos'!$A$13:$L$62,10,FALSE),"")</f>
        <v/>
      </c>
      <c r="J41" s="37" t="str">
        <f>IFERROR(VLOOKUP(AB41,'01-Inventario de Activos'!$A$13:$L$62,11,FALSE),"")</f>
        <v/>
      </c>
      <c r="K41" s="37" t="str">
        <f>IFERROR(VLOOKUP(AB41,'01-Inventario de Activos'!$A$13:$L$62,12,FALSE),"")</f>
        <v/>
      </c>
      <c r="L41" s="41"/>
      <c r="M41" s="41"/>
      <c r="N41" s="13"/>
      <c r="O41" s="54">
        <f t="shared" si="5"/>
        <v>0</v>
      </c>
      <c r="P41" s="13"/>
      <c r="Q41" s="13"/>
      <c r="R41" s="26"/>
      <c r="S41" s="13"/>
      <c r="T41" s="13"/>
      <c r="U41" s="54">
        <f t="shared" si="6"/>
        <v>0</v>
      </c>
      <c r="V41" s="13"/>
      <c r="W41" s="13"/>
      <c r="X41" s="54">
        <f t="shared" si="8"/>
        <v>0</v>
      </c>
      <c r="Y41" s="13"/>
      <c r="Z41" s="54">
        <f t="shared" si="7"/>
        <v>0</v>
      </c>
      <c r="AA41" s="23" t="str">
        <f t="shared" si="4"/>
        <v/>
      </c>
      <c r="AB41" s="34">
        <v>30</v>
      </c>
    </row>
    <row r="42" spans="1:28" s="7" customFormat="1" ht="15.75" x14ac:dyDescent="0.2">
      <c r="A42" s="35">
        <f>COUNTIF($AA$11:AA42,"ALTA")</f>
        <v>0</v>
      </c>
      <c r="B42" s="39" t="str">
        <f>IFERROR(VLOOKUP(AB42,'01-Inventario de Activos'!$A$13:$L$62,2,FALSE),"")</f>
        <v/>
      </c>
      <c r="C42" s="37" t="str">
        <f>IFERROR(VLOOKUP(AB42,'01-Inventario de Activos'!$A$13:$L$62,3,FALSE),"")</f>
        <v/>
      </c>
      <c r="D42" s="37" t="str">
        <f>IFERROR(VLOOKUP(AB42,'01-Inventario de Activos'!$A$13:$L$62,4,FALSE),"")</f>
        <v/>
      </c>
      <c r="E42" s="41"/>
      <c r="F42" s="43"/>
      <c r="G42" s="37" t="str">
        <f>IFERROR(VLOOKUP(AB42,'01-Inventario de Activos'!$A$13:$L$62,8,FALSE),"")</f>
        <v/>
      </c>
      <c r="H42" s="37" t="str">
        <f>IFERROR(VLOOKUP(AB42,'01-Inventario de Activos'!$A$13:$L$62,7,FALSE),"")</f>
        <v/>
      </c>
      <c r="I42" s="37" t="str">
        <f>IFERROR(VLOOKUP(AB42,'01-Inventario de Activos'!$A$13:$L$62,10,FALSE),"")</f>
        <v/>
      </c>
      <c r="J42" s="37" t="str">
        <f>IFERROR(VLOOKUP(AB42,'01-Inventario de Activos'!$A$13:$L$62,11,FALSE),"")</f>
        <v/>
      </c>
      <c r="K42" s="37" t="str">
        <f>IFERROR(VLOOKUP(AB42,'01-Inventario de Activos'!$A$13:$L$62,12,FALSE),"")</f>
        <v/>
      </c>
      <c r="L42" s="41"/>
      <c r="M42" s="41"/>
      <c r="N42" s="13"/>
      <c r="O42" s="54">
        <f t="shared" si="5"/>
        <v>0</v>
      </c>
      <c r="P42" s="13"/>
      <c r="Q42" s="13"/>
      <c r="R42" s="26"/>
      <c r="S42" s="13"/>
      <c r="T42" s="13"/>
      <c r="U42" s="54">
        <f t="shared" si="6"/>
        <v>0</v>
      </c>
      <c r="V42" s="13"/>
      <c r="W42" s="13"/>
      <c r="X42" s="54">
        <f t="shared" si="8"/>
        <v>0</v>
      </c>
      <c r="Y42" s="13"/>
      <c r="Z42" s="54">
        <f t="shared" si="7"/>
        <v>0</v>
      </c>
      <c r="AA42" s="23" t="str">
        <f t="shared" si="4"/>
        <v/>
      </c>
      <c r="AB42" s="34">
        <v>31</v>
      </c>
    </row>
    <row r="43" spans="1:28" s="7" customFormat="1" ht="15.75" x14ac:dyDescent="0.2">
      <c r="A43" s="35">
        <f>COUNTIF($AA$11:AA43,"ALTA")</f>
        <v>0</v>
      </c>
      <c r="B43" s="39" t="str">
        <f>IFERROR(VLOOKUP(AB43,'01-Inventario de Activos'!$A$13:$L$62,2,FALSE),"")</f>
        <v/>
      </c>
      <c r="C43" s="37" t="str">
        <f>IFERROR(VLOOKUP(AB43,'01-Inventario de Activos'!$A$13:$L$62,3,FALSE),"")</f>
        <v/>
      </c>
      <c r="D43" s="37" t="str">
        <f>IFERROR(VLOOKUP(AB43,'01-Inventario de Activos'!$A$13:$L$62,4,FALSE),"")</f>
        <v/>
      </c>
      <c r="E43" s="41"/>
      <c r="F43" s="43"/>
      <c r="G43" s="37" t="str">
        <f>IFERROR(VLOOKUP(AB43,'01-Inventario de Activos'!$A$13:$L$62,8,FALSE),"")</f>
        <v/>
      </c>
      <c r="H43" s="37" t="str">
        <f>IFERROR(VLOOKUP(AB43,'01-Inventario de Activos'!$A$13:$L$62,7,FALSE),"")</f>
        <v/>
      </c>
      <c r="I43" s="37" t="str">
        <f>IFERROR(VLOOKUP(AB43,'01-Inventario de Activos'!$A$13:$L$62,10,FALSE),"")</f>
        <v/>
      </c>
      <c r="J43" s="37" t="str">
        <f>IFERROR(VLOOKUP(AB43,'01-Inventario de Activos'!$A$13:$L$62,11,FALSE),"")</f>
        <v/>
      </c>
      <c r="K43" s="37" t="str">
        <f>IFERROR(VLOOKUP(AB43,'01-Inventario de Activos'!$A$13:$L$62,12,FALSE),"")</f>
        <v/>
      </c>
      <c r="L43" s="41"/>
      <c r="M43" s="41"/>
      <c r="N43" s="13"/>
      <c r="O43" s="54">
        <f t="shared" si="5"/>
        <v>0</v>
      </c>
      <c r="P43" s="13"/>
      <c r="Q43" s="13"/>
      <c r="R43" s="26"/>
      <c r="S43" s="13"/>
      <c r="T43" s="13"/>
      <c r="U43" s="54">
        <f t="shared" si="6"/>
        <v>0</v>
      </c>
      <c r="V43" s="13"/>
      <c r="W43" s="13"/>
      <c r="X43" s="54">
        <f t="shared" si="8"/>
        <v>0</v>
      </c>
      <c r="Y43" s="13"/>
      <c r="Z43" s="54">
        <f t="shared" si="7"/>
        <v>0</v>
      </c>
      <c r="AA43" s="23" t="str">
        <f t="shared" si="4"/>
        <v/>
      </c>
      <c r="AB43" s="34">
        <v>32</v>
      </c>
    </row>
    <row r="44" spans="1:28" s="7" customFormat="1" ht="15.75" x14ac:dyDescent="0.2">
      <c r="A44" s="35">
        <f>COUNTIF($AA$11:AA44,"ALTA")</f>
        <v>0</v>
      </c>
      <c r="B44" s="39" t="str">
        <f>IFERROR(VLOOKUP(AB44,'01-Inventario de Activos'!$A$13:$L$62,2,FALSE),"")</f>
        <v/>
      </c>
      <c r="C44" s="37" t="str">
        <f>IFERROR(VLOOKUP(AB44,'01-Inventario de Activos'!$A$13:$L$62,3,FALSE),"")</f>
        <v/>
      </c>
      <c r="D44" s="37" t="str">
        <f>IFERROR(VLOOKUP(AB44,'01-Inventario de Activos'!$A$13:$L$62,4,FALSE),"")</f>
        <v/>
      </c>
      <c r="E44" s="41"/>
      <c r="F44" s="43"/>
      <c r="G44" s="37" t="str">
        <f>IFERROR(VLOOKUP(AB44,'01-Inventario de Activos'!$A$13:$L$62,8,FALSE),"")</f>
        <v/>
      </c>
      <c r="H44" s="37" t="str">
        <f>IFERROR(VLOOKUP(AB44,'01-Inventario de Activos'!$A$13:$L$62,7,FALSE),"")</f>
        <v/>
      </c>
      <c r="I44" s="37" t="str">
        <f>IFERROR(VLOOKUP(AB44,'01-Inventario de Activos'!$A$13:$L$62,10,FALSE),"")</f>
        <v/>
      </c>
      <c r="J44" s="37" t="str">
        <f>IFERROR(VLOOKUP(AB44,'01-Inventario de Activos'!$A$13:$L$62,11,FALSE),"")</f>
        <v/>
      </c>
      <c r="K44" s="37" t="str">
        <f>IFERROR(VLOOKUP(AB44,'01-Inventario de Activos'!$A$13:$L$62,12,FALSE),"")</f>
        <v/>
      </c>
      <c r="L44" s="41"/>
      <c r="M44" s="41"/>
      <c r="N44" s="13"/>
      <c r="O44" s="54">
        <f t="shared" si="5"/>
        <v>0</v>
      </c>
      <c r="P44" s="13"/>
      <c r="Q44" s="13"/>
      <c r="R44" s="26"/>
      <c r="S44" s="13"/>
      <c r="T44" s="13"/>
      <c r="U44" s="54">
        <f t="shared" si="6"/>
        <v>0</v>
      </c>
      <c r="V44" s="13"/>
      <c r="W44" s="13"/>
      <c r="X44" s="54">
        <f t="shared" si="8"/>
        <v>0</v>
      </c>
      <c r="Y44" s="13"/>
      <c r="Z44" s="54">
        <f t="shared" si="7"/>
        <v>0</v>
      </c>
      <c r="AA44" s="23" t="str">
        <f t="shared" si="4"/>
        <v/>
      </c>
      <c r="AB44" s="34">
        <v>33</v>
      </c>
    </row>
    <row r="45" spans="1:28" s="7" customFormat="1" ht="15.75" x14ac:dyDescent="0.2">
      <c r="A45" s="35">
        <f>COUNTIF($AA$11:AA45,"ALTA")</f>
        <v>0</v>
      </c>
      <c r="B45" s="39" t="str">
        <f>IFERROR(VLOOKUP(AB45,'01-Inventario de Activos'!$A$13:$L$62,2,FALSE),"")</f>
        <v/>
      </c>
      <c r="C45" s="37" t="str">
        <f>IFERROR(VLOOKUP(AB45,'01-Inventario de Activos'!$A$13:$L$62,3,FALSE),"")</f>
        <v/>
      </c>
      <c r="D45" s="37" t="str">
        <f>IFERROR(VLOOKUP(AB45,'01-Inventario de Activos'!$A$13:$L$62,4,FALSE),"")</f>
        <v/>
      </c>
      <c r="E45" s="41"/>
      <c r="F45" s="43"/>
      <c r="G45" s="37" t="str">
        <f>IFERROR(VLOOKUP(AB45,'01-Inventario de Activos'!$A$13:$L$62,8,FALSE),"")</f>
        <v/>
      </c>
      <c r="H45" s="37" t="str">
        <f>IFERROR(VLOOKUP(AB45,'01-Inventario de Activos'!$A$13:$L$62,7,FALSE),"")</f>
        <v/>
      </c>
      <c r="I45" s="37" t="str">
        <f>IFERROR(VLOOKUP(AB45,'01-Inventario de Activos'!$A$13:$L$62,10,FALSE),"")</f>
        <v/>
      </c>
      <c r="J45" s="37" t="str">
        <f>IFERROR(VLOOKUP(AB45,'01-Inventario de Activos'!$A$13:$L$62,11,FALSE),"")</f>
        <v/>
      </c>
      <c r="K45" s="37" t="str">
        <f>IFERROR(VLOOKUP(AB45,'01-Inventario de Activos'!$A$13:$L$62,12,FALSE),"")</f>
        <v/>
      </c>
      <c r="L45" s="41"/>
      <c r="M45" s="41"/>
      <c r="N45" s="13"/>
      <c r="O45" s="54">
        <f t="shared" si="5"/>
        <v>0</v>
      </c>
      <c r="P45" s="13"/>
      <c r="Q45" s="13"/>
      <c r="R45" s="26"/>
      <c r="S45" s="13"/>
      <c r="T45" s="13"/>
      <c r="U45" s="54">
        <f t="shared" si="6"/>
        <v>0</v>
      </c>
      <c r="V45" s="13"/>
      <c r="W45" s="13"/>
      <c r="X45" s="54">
        <f t="shared" si="8"/>
        <v>0</v>
      </c>
      <c r="Y45" s="13"/>
      <c r="Z45" s="54">
        <f t="shared" si="7"/>
        <v>0</v>
      </c>
      <c r="AA45" s="23" t="str">
        <f t="shared" si="4"/>
        <v/>
      </c>
      <c r="AB45" s="34">
        <v>34</v>
      </c>
    </row>
    <row r="46" spans="1:28" s="7" customFormat="1" ht="15.75" x14ac:dyDescent="0.2">
      <c r="A46" s="35">
        <f>COUNTIF($AA$11:AA46,"ALTA")</f>
        <v>0</v>
      </c>
      <c r="B46" s="39" t="str">
        <f>IFERROR(VLOOKUP(AB46,'01-Inventario de Activos'!$A$13:$L$62,2,FALSE),"")</f>
        <v/>
      </c>
      <c r="C46" s="37" t="str">
        <f>IFERROR(VLOOKUP(AB46,'01-Inventario de Activos'!$A$13:$L$62,3,FALSE),"")</f>
        <v/>
      </c>
      <c r="D46" s="37" t="str">
        <f>IFERROR(VLOOKUP(AB46,'01-Inventario de Activos'!$A$13:$L$62,4,FALSE),"")</f>
        <v/>
      </c>
      <c r="E46" s="41"/>
      <c r="F46" s="43"/>
      <c r="G46" s="37" t="str">
        <f>IFERROR(VLOOKUP(AB46,'01-Inventario de Activos'!$A$13:$L$62,8,FALSE),"")</f>
        <v/>
      </c>
      <c r="H46" s="37" t="str">
        <f>IFERROR(VLOOKUP(AB46,'01-Inventario de Activos'!$A$13:$L$62,7,FALSE),"")</f>
        <v/>
      </c>
      <c r="I46" s="37" t="str">
        <f>IFERROR(VLOOKUP(AB46,'01-Inventario de Activos'!$A$13:$L$62,10,FALSE),"")</f>
        <v/>
      </c>
      <c r="J46" s="37" t="str">
        <f>IFERROR(VLOOKUP(AB46,'01-Inventario de Activos'!$A$13:$L$62,11,FALSE),"")</f>
        <v/>
      </c>
      <c r="K46" s="37" t="str">
        <f>IFERROR(VLOOKUP(AB46,'01-Inventario de Activos'!$A$13:$L$62,12,FALSE),"")</f>
        <v/>
      </c>
      <c r="L46" s="41"/>
      <c r="M46" s="41"/>
      <c r="N46" s="13"/>
      <c r="O46" s="54">
        <f t="shared" si="5"/>
        <v>0</v>
      </c>
      <c r="P46" s="13"/>
      <c r="Q46" s="13"/>
      <c r="R46" s="26"/>
      <c r="S46" s="13"/>
      <c r="T46" s="13"/>
      <c r="U46" s="54">
        <f t="shared" si="6"/>
        <v>0</v>
      </c>
      <c r="V46" s="13"/>
      <c r="W46" s="13"/>
      <c r="X46" s="54">
        <f t="shared" si="8"/>
        <v>0</v>
      </c>
      <c r="Y46" s="13"/>
      <c r="Z46" s="54">
        <f t="shared" si="7"/>
        <v>0</v>
      </c>
      <c r="AA46" s="23" t="str">
        <f t="shared" si="4"/>
        <v/>
      </c>
      <c r="AB46" s="34">
        <v>35</v>
      </c>
    </row>
    <row r="47" spans="1:28" s="7" customFormat="1" ht="15.75" x14ac:dyDescent="0.2">
      <c r="A47" s="35">
        <f>COUNTIF($AA$11:AA47,"ALTA")</f>
        <v>0</v>
      </c>
      <c r="B47" s="39" t="str">
        <f>IFERROR(VLOOKUP(AB47,'01-Inventario de Activos'!$A$13:$L$62,2,FALSE),"")</f>
        <v/>
      </c>
      <c r="C47" s="37" t="str">
        <f>IFERROR(VLOOKUP(AB47,'01-Inventario de Activos'!$A$13:$L$62,3,FALSE),"")</f>
        <v/>
      </c>
      <c r="D47" s="37" t="str">
        <f>IFERROR(VLOOKUP(AB47,'01-Inventario de Activos'!$A$13:$L$62,4,FALSE),"")</f>
        <v/>
      </c>
      <c r="E47" s="41"/>
      <c r="F47" s="43"/>
      <c r="G47" s="37" t="str">
        <f>IFERROR(VLOOKUP(AB47,'01-Inventario de Activos'!$A$13:$L$62,8,FALSE),"")</f>
        <v/>
      </c>
      <c r="H47" s="37" t="str">
        <f>IFERROR(VLOOKUP(AB47,'01-Inventario de Activos'!$A$13:$L$62,7,FALSE),"")</f>
        <v/>
      </c>
      <c r="I47" s="37" t="str">
        <f>IFERROR(VLOOKUP(AB47,'01-Inventario de Activos'!$A$13:$L$62,10,FALSE),"")</f>
        <v/>
      </c>
      <c r="J47" s="37" t="str">
        <f>IFERROR(VLOOKUP(AB47,'01-Inventario de Activos'!$A$13:$L$62,11,FALSE),"")</f>
        <v/>
      </c>
      <c r="K47" s="37" t="str">
        <f>IFERROR(VLOOKUP(AB47,'01-Inventario de Activos'!$A$13:$L$62,12,FALSE),"")</f>
        <v/>
      </c>
      <c r="L47" s="41"/>
      <c r="M47" s="41"/>
      <c r="N47" s="13"/>
      <c r="O47" s="54">
        <f t="shared" si="5"/>
        <v>0</v>
      </c>
      <c r="P47" s="13"/>
      <c r="Q47" s="13"/>
      <c r="R47" s="26"/>
      <c r="S47" s="13"/>
      <c r="T47" s="13"/>
      <c r="U47" s="54">
        <f t="shared" si="6"/>
        <v>0</v>
      </c>
      <c r="V47" s="13"/>
      <c r="W47" s="13"/>
      <c r="X47" s="54">
        <f t="shared" si="8"/>
        <v>0</v>
      </c>
      <c r="Y47" s="13"/>
      <c r="Z47" s="54">
        <f t="shared" si="7"/>
        <v>0</v>
      </c>
      <c r="AA47" s="23" t="str">
        <f t="shared" si="4"/>
        <v/>
      </c>
      <c r="AB47" s="34">
        <v>36</v>
      </c>
    </row>
    <row r="48" spans="1:28" s="7" customFormat="1" ht="15.75" x14ac:dyDescent="0.2">
      <c r="A48" s="35">
        <f>COUNTIF($AA$11:AA48,"ALTA")</f>
        <v>0</v>
      </c>
      <c r="B48" s="39" t="str">
        <f>IFERROR(VLOOKUP(AB48,'01-Inventario de Activos'!$A$13:$L$62,2,FALSE),"")</f>
        <v/>
      </c>
      <c r="C48" s="37" t="str">
        <f>IFERROR(VLOOKUP(AB48,'01-Inventario de Activos'!$A$13:$L$62,3,FALSE),"")</f>
        <v/>
      </c>
      <c r="D48" s="37" t="str">
        <f>IFERROR(VLOOKUP(AB48,'01-Inventario de Activos'!$A$13:$L$62,4,FALSE),"")</f>
        <v/>
      </c>
      <c r="E48" s="41"/>
      <c r="F48" s="43"/>
      <c r="G48" s="37" t="str">
        <f>IFERROR(VLOOKUP(AB48,'01-Inventario de Activos'!$A$13:$L$62,8,FALSE),"")</f>
        <v/>
      </c>
      <c r="H48" s="37" t="str">
        <f>IFERROR(VLOOKUP(AB48,'01-Inventario de Activos'!$A$13:$L$62,7,FALSE),"")</f>
        <v/>
      </c>
      <c r="I48" s="37" t="str">
        <f>IFERROR(VLOOKUP(AB48,'01-Inventario de Activos'!$A$13:$L$62,10,FALSE),"")</f>
        <v/>
      </c>
      <c r="J48" s="37" t="str">
        <f>IFERROR(VLOOKUP(AB48,'01-Inventario de Activos'!$A$13:$L$62,11,FALSE),"")</f>
        <v/>
      </c>
      <c r="K48" s="37" t="str">
        <f>IFERROR(VLOOKUP(AB48,'01-Inventario de Activos'!$A$13:$L$62,12,FALSE),"")</f>
        <v/>
      </c>
      <c r="L48" s="41"/>
      <c r="M48" s="41"/>
      <c r="N48" s="13"/>
      <c r="O48" s="54">
        <f t="shared" si="5"/>
        <v>0</v>
      </c>
      <c r="P48" s="13"/>
      <c r="Q48" s="13"/>
      <c r="R48" s="26"/>
      <c r="S48" s="13"/>
      <c r="T48" s="13"/>
      <c r="U48" s="54">
        <f t="shared" si="6"/>
        <v>0</v>
      </c>
      <c r="V48" s="13"/>
      <c r="W48" s="13"/>
      <c r="X48" s="54">
        <f t="shared" si="8"/>
        <v>0</v>
      </c>
      <c r="Y48" s="13"/>
      <c r="Z48" s="54">
        <f t="shared" si="7"/>
        <v>0</v>
      </c>
      <c r="AA48" s="23" t="str">
        <f t="shared" si="4"/>
        <v/>
      </c>
      <c r="AB48" s="34">
        <v>37</v>
      </c>
    </row>
    <row r="49" spans="1:28" s="7" customFormat="1" ht="15.75" x14ac:dyDescent="0.2">
      <c r="A49" s="35">
        <f>COUNTIF($AA$11:AA49,"ALTA")</f>
        <v>0</v>
      </c>
      <c r="B49" s="39" t="str">
        <f>IFERROR(VLOOKUP(AB49,'01-Inventario de Activos'!$A$13:$L$62,2,FALSE),"")</f>
        <v/>
      </c>
      <c r="C49" s="37" t="str">
        <f>IFERROR(VLOOKUP(AB49,'01-Inventario de Activos'!$A$13:$L$62,3,FALSE),"")</f>
        <v/>
      </c>
      <c r="D49" s="37" t="str">
        <f>IFERROR(VLOOKUP(AB49,'01-Inventario de Activos'!$A$13:$L$62,4,FALSE),"")</f>
        <v/>
      </c>
      <c r="E49" s="41"/>
      <c r="F49" s="43"/>
      <c r="G49" s="37" t="str">
        <f>IFERROR(VLOOKUP(AB49,'01-Inventario de Activos'!$A$13:$L$62,8,FALSE),"")</f>
        <v/>
      </c>
      <c r="H49" s="37" t="str">
        <f>IFERROR(VLOOKUP(AB49,'01-Inventario de Activos'!$A$13:$L$62,7,FALSE),"")</f>
        <v/>
      </c>
      <c r="I49" s="37" t="str">
        <f>IFERROR(VLOOKUP(AB49,'01-Inventario de Activos'!$A$13:$L$62,10,FALSE),"")</f>
        <v/>
      </c>
      <c r="J49" s="37" t="str">
        <f>IFERROR(VLOOKUP(AB49,'01-Inventario de Activos'!$A$13:$L$62,11,FALSE),"")</f>
        <v/>
      </c>
      <c r="K49" s="37" t="str">
        <f>IFERROR(VLOOKUP(AB49,'01-Inventario de Activos'!$A$13:$L$62,12,FALSE),"")</f>
        <v/>
      </c>
      <c r="L49" s="41"/>
      <c r="M49" s="41"/>
      <c r="N49" s="13"/>
      <c r="O49" s="54">
        <f t="shared" si="5"/>
        <v>0</v>
      </c>
      <c r="P49" s="13"/>
      <c r="Q49" s="13"/>
      <c r="R49" s="26"/>
      <c r="S49" s="13"/>
      <c r="T49" s="13"/>
      <c r="U49" s="54">
        <f t="shared" si="6"/>
        <v>0</v>
      </c>
      <c r="V49" s="13"/>
      <c r="W49" s="13"/>
      <c r="X49" s="54">
        <f t="shared" si="8"/>
        <v>0</v>
      </c>
      <c r="Y49" s="13"/>
      <c r="Z49" s="54">
        <f t="shared" si="7"/>
        <v>0</v>
      </c>
      <c r="AA49" s="23" t="str">
        <f t="shared" si="4"/>
        <v/>
      </c>
      <c r="AB49" s="34">
        <v>38</v>
      </c>
    </row>
    <row r="50" spans="1:28" s="7" customFormat="1" ht="15.75" x14ac:dyDescent="0.2">
      <c r="A50" s="35">
        <f>COUNTIF($AA$11:AA50,"ALTA")</f>
        <v>0</v>
      </c>
      <c r="B50" s="39" t="str">
        <f>IFERROR(VLOOKUP(AB50,'01-Inventario de Activos'!$A$13:$L$62,2,FALSE),"")</f>
        <v/>
      </c>
      <c r="C50" s="37" t="str">
        <f>IFERROR(VLOOKUP(AB50,'01-Inventario de Activos'!$A$13:$L$62,3,FALSE),"")</f>
        <v/>
      </c>
      <c r="D50" s="37" t="str">
        <f>IFERROR(VLOOKUP(AB50,'01-Inventario de Activos'!$A$13:$L$62,4,FALSE),"")</f>
        <v/>
      </c>
      <c r="E50" s="41"/>
      <c r="F50" s="43"/>
      <c r="G50" s="37" t="str">
        <f>IFERROR(VLOOKUP(AB50,'01-Inventario de Activos'!$A$13:$L$62,8,FALSE),"")</f>
        <v/>
      </c>
      <c r="H50" s="37" t="str">
        <f>IFERROR(VLOOKUP(AB50,'01-Inventario de Activos'!$A$13:$L$62,7,FALSE),"")</f>
        <v/>
      </c>
      <c r="I50" s="37" t="str">
        <f>IFERROR(VLOOKUP(AB50,'01-Inventario de Activos'!$A$13:$L$62,10,FALSE),"")</f>
        <v/>
      </c>
      <c r="J50" s="37" t="str">
        <f>IFERROR(VLOOKUP(AB50,'01-Inventario de Activos'!$A$13:$L$62,11,FALSE),"")</f>
        <v/>
      </c>
      <c r="K50" s="37" t="str">
        <f>IFERROR(VLOOKUP(AB50,'01-Inventario de Activos'!$A$13:$L$62,12,FALSE),"")</f>
        <v/>
      </c>
      <c r="L50" s="41"/>
      <c r="M50" s="41"/>
      <c r="N50" s="13"/>
      <c r="O50" s="54">
        <f t="shared" si="5"/>
        <v>0</v>
      </c>
      <c r="P50" s="13"/>
      <c r="Q50" s="13"/>
      <c r="R50" s="26"/>
      <c r="S50" s="13"/>
      <c r="T50" s="13"/>
      <c r="U50" s="54">
        <f t="shared" si="6"/>
        <v>0</v>
      </c>
      <c r="V50" s="13"/>
      <c r="W50" s="13"/>
      <c r="X50" s="54">
        <f t="shared" si="8"/>
        <v>0</v>
      </c>
      <c r="Y50" s="13"/>
      <c r="Z50" s="54">
        <f t="shared" si="7"/>
        <v>0</v>
      </c>
      <c r="AA50" s="23" t="str">
        <f t="shared" si="4"/>
        <v/>
      </c>
      <c r="AB50" s="34">
        <v>39</v>
      </c>
    </row>
    <row r="51" spans="1:28" s="7" customFormat="1" ht="15.75" x14ac:dyDescent="0.2">
      <c r="A51" s="35">
        <f>COUNTIF($AA$11:AA51,"ALTA")</f>
        <v>0</v>
      </c>
      <c r="B51" s="39" t="str">
        <f>IFERROR(VLOOKUP(AB51,'01-Inventario de Activos'!$A$13:$L$62,2,FALSE),"")</f>
        <v/>
      </c>
      <c r="C51" s="37" t="str">
        <f>IFERROR(VLOOKUP(AB51,'01-Inventario de Activos'!$A$13:$L$62,3,FALSE),"")</f>
        <v/>
      </c>
      <c r="D51" s="37" t="str">
        <f>IFERROR(VLOOKUP(AB51,'01-Inventario de Activos'!$A$13:$L$62,4,FALSE),"")</f>
        <v/>
      </c>
      <c r="E51" s="41"/>
      <c r="F51" s="43"/>
      <c r="G51" s="37" t="str">
        <f>IFERROR(VLOOKUP(AB51,'01-Inventario de Activos'!$A$13:$L$62,8,FALSE),"")</f>
        <v/>
      </c>
      <c r="H51" s="37" t="str">
        <f>IFERROR(VLOOKUP(AB51,'01-Inventario de Activos'!$A$13:$L$62,7,FALSE),"")</f>
        <v/>
      </c>
      <c r="I51" s="37" t="str">
        <f>IFERROR(VLOOKUP(AB51,'01-Inventario de Activos'!$A$13:$L$62,10,FALSE),"")</f>
        <v/>
      </c>
      <c r="J51" s="37" t="str">
        <f>IFERROR(VLOOKUP(AB51,'01-Inventario de Activos'!$A$13:$L$62,11,FALSE),"")</f>
        <v/>
      </c>
      <c r="K51" s="37" t="str">
        <f>IFERROR(VLOOKUP(AB51,'01-Inventario de Activos'!$A$13:$L$62,12,FALSE),"")</f>
        <v/>
      </c>
      <c r="L51" s="41"/>
      <c r="M51" s="41"/>
      <c r="N51" s="13"/>
      <c r="O51" s="54">
        <f t="shared" si="5"/>
        <v>0</v>
      </c>
      <c r="P51" s="13"/>
      <c r="Q51" s="13"/>
      <c r="R51" s="26"/>
      <c r="S51" s="13"/>
      <c r="T51" s="13"/>
      <c r="U51" s="54">
        <f t="shared" si="6"/>
        <v>0</v>
      </c>
      <c r="V51" s="13"/>
      <c r="W51" s="13"/>
      <c r="X51" s="54">
        <f t="shared" si="8"/>
        <v>0</v>
      </c>
      <c r="Y51" s="13"/>
      <c r="Z51" s="54">
        <f t="shared" si="7"/>
        <v>0</v>
      </c>
      <c r="AA51" s="23" t="str">
        <f t="shared" si="4"/>
        <v/>
      </c>
      <c r="AB51" s="34">
        <v>40</v>
      </c>
    </row>
    <row r="52" spans="1:28" s="7" customFormat="1" ht="15.75" x14ac:dyDescent="0.2">
      <c r="A52" s="35">
        <f>COUNTIF($AA$11:AA52,"ALTA")</f>
        <v>0</v>
      </c>
      <c r="B52" s="39" t="str">
        <f>IFERROR(VLOOKUP(AB52,'01-Inventario de Activos'!$A$13:$L$62,2,FALSE),"")</f>
        <v/>
      </c>
      <c r="C52" s="37" t="str">
        <f>IFERROR(VLOOKUP(AB52,'01-Inventario de Activos'!$A$13:$L$62,3,FALSE),"")</f>
        <v/>
      </c>
      <c r="D52" s="37" t="str">
        <f>IFERROR(VLOOKUP(AB52,'01-Inventario de Activos'!$A$13:$L$62,4,FALSE),"")</f>
        <v/>
      </c>
      <c r="E52" s="41"/>
      <c r="F52" s="43"/>
      <c r="G52" s="37" t="str">
        <f>IFERROR(VLOOKUP(AB52,'01-Inventario de Activos'!$A$13:$L$62,8,FALSE),"")</f>
        <v/>
      </c>
      <c r="H52" s="37" t="str">
        <f>IFERROR(VLOOKUP(AB52,'01-Inventario de Activos'!$A$13:$L$62,7,FALSE),"")</f>
        <v/>
      </c>
      <c r="I52" s="37" t="str">
        <f>IFERROR(VLOOKUP(AB52,'01-Inventario de Activos'!$A$13:$L$62,10,FALSE),"")</f>
        <v/>
      </c>
      <c r="J52" s="37" t="str">
        <f>IFERROR(VLOOKUP(AB52,'01-Inventario de Activos'!$A$13:$L$62,11,FALSE),"")</f>
        <v/>
      </c>
      <c r="K52" s="37" t="str">
        <f>IFERROR(VLOOKUP(AB52,'01-Inventario de Activos'!$A$13:$L$62,12,FALSE),"")</f>
        <v/>
      </c>
      <c r="L52" s="41"/>
      <c r="M52" s="41"/>
      <c r="N52" s="13"/>
      <c r="O52" s="54">
        <f t="shared" si="5"/>
        <v>0</v>
      </c>
      <c r="P52" s="13"/>
      <c r="Q52" s="13"/>
      <c r="R52" s="26"/>
      <c r="S52" s="13"/>
      <c r="T52" s="13"/>
      <c r="U52" s="54">
        <f t="shared" si="6"/>
        <v>0</v>
      </c>
      <c r="V52" s="13"/>
      <c r="W52" s="13"/>
      <c r="X52" s="54">
        <f t="shared" si="8"/>
        <v>0</v>
      </c>
      <c r="Y52" s="13"/>
      <c r="Z52" s="54">
        <f t="shared" si="7"/>
        <v>0</v>
      </c>
      <c r="AA52" s="23" t="str">
        <f t="shared" si="4"/>
        <v/>
      </c>
      <c r="AB52" s="34">
        <v>41</v>
      </c>
    </row>
    <row r="53" spans="1:28" s="7" customFormat="1" ht="15.75" x14ac:dyDescent="0.2">
      <c r="A53" s="35">
        <f>COUNTIF($AA$11:AA53,"ALTA")</f>
        <v>0</v>
      </c>
      <c r="B53" s="39" t="str">
        <f>IFERROR(VLOOKUP(AB53,'01-Inventario de Activos'!$A$13:$L$62,2,FALSE),"")</f>
        <v/>
      </c>
      <c r="C53" s="37" t="str">
        <f>IFERROR(VLOOKUP(AB53,'01-Inventario de Activos'!$A$13:$L$62,3,FALSE),"")</f>
        <v/>
      </c>
      <c r="D53" s="37" t="str">
        <f>IFERROR(VLOOKUP(AB53,'01-Inventario de Activos'!$A$13:$L$62,4,FALSE),"")</f>
        <v/>
      </c>
      <c r="E53" s="41"/>
      <c r="F53" s="43"/>
      <c r="G53" s="37" t="str">
        <f>IFERROR(VLOOKUP(AB53,'01-Inventario de Activos'!$A$13:$L$62,8,FALSE),"")</f>
        <v/>
      </c>
      <c r="H53" s="37" t="str">
        <f>IFERROR(VLOOKUP(AB53,'01-Inventario de Activos'!$A$13:$L$62,7,FALSE),"")</f>
        <v/>
      </c>
      <c r="I53" s="37" t="str">
        <f>IFERROR(VLOOKUP(AB53,'01-Inventario de Activos'!$A$13:$L$62,10,FALSE),"")</f>
        <v/>
      </c>
      <c r="J53" s="37" t="str">
        <f>IFERROR(VLOOKUP(AB53,'01-Inventario de Activos'!$A$13:$L$62,11,FALSE),"")</f>
        <v/>
      </c>
      <c r="K53" s="37" t="str">
        <f>IFERROR(VLOOKUP(AB53,'01-Inventario de Activos'!$A$13:$L$62,12,FALSE),"")</f>
        <v/>
      </c>
      <c r="L53" s="41"/>
      <c r="M53" s="41"/>
      <c r="N53" s="13"/>
      <c r="O53" s="54">
        <f t="shared" si="5"/>
        <v>0</v>
      </c>
      <c r="P53" s="13"/>
      <c r="Q53" s="13"/>
      <c r="R53" s="26"/>
      <c r="S53" s="13"/>
      <c r="T53" s="13"/>
      <c r="U53" s="54">
        <f t="shared" si="6"/>
        <v>0</v>
      </c>
      <c r="V53" s="13"/>
      <c r="W53" s="13"/>
      <c r="X53" s="54">
        <f t="shared" si="8"/>
        <v>0</v>
      </c>
      <c r="Y53" s="13"/>
      <c r="Z53" s="54">
        <f t="shared" si="7"/>
        <v>0</v>
      </c>
      <c r="AA53" s="23" t="str">
        <f t="shared" si="4"/>
        <v/>
      </c>
      <c r="AB53" s="34">
        <v>42</v>
      </c>
    </row>
    <row r="54" spans="1:28" s="7" customFormat="1" ht="15.75" x14ac:dyDescent="0.2">
      <c r="A54" s="35">
        <f>COUNTIF($AA$11:AA54,"ALTA")</f>
        <v>0</v>
      </c>
      <c r="B54" s="39" t="str">
        <f>IFERROR(VLOOKUP(AB54,'01-Inventario de Activos'!$A$13:$L$62,2,FALSE),"")</f>
        <v/>
      </c>
      <c r="C54" s="37" t="str">
        <f>IFERROR(VLOOKUP(AB54,'01-Inventario de Activos'!$A$13:$L$62,3,FALSE),"")</f>
        <v/>
      </c>
      <c r="D54" s="37" t="str">
        <f>IFERROR(VLOOKUP(AB54,'01-Inventario de Activos'!$A$13:$L$62,4,FALSE),"")</f>
        <v/>
      </c>
      <c r="E54" s="41"/>
      <c r="F54" s="43"/>
      <c r="G54" s="37" t="str">
        <f>IFERROR(VLOOKUP(AB54,'01-Inventario de Activos'!$A$13:$L$62,8,FALSE),"")</f>
        <v/>
      </c>
      <c r="H54" s="37" t="str">
        <f>IFERROR(VLOOKUP(AB54,'01-Inventario de Activos'!$A$13:$L$62,7,FALSE),"")</f>
        <v/>
      </c>
      <c r="I54" s="37" t="str">
        <f>IFERROR(VLOOKUP(AB54,'01-Inventario de Activos'!$A$13:$L$62,10,FALSE),"")</f>
        <v/>
      </c>
      <c r="J54" s="37" t="str">
        <f>IFERROR(VLOOKUP(AB54,'01-Inventario de Activos'!$A$13:$L$62,11,FALSE),"")</f>
        <v/>
      </c>
      <c r="K54" s="37" t="str">
        <f>IFERROR(VLOOKUP(AB54,'01-Inventario de Activos'!$A$13:$L$62,12,FALSE),"")</f>
        <v/>
      </c>
      <c r="L54" s="41"/>
      <c r="M54" s="41"/>
      <c r="N54" s="13"/>
      <c r="O54" s="54">
        <f t="shared" si="5"/>
        <v>0</v>
      </c>
      <c r="P54" s="13"/>
      <c r="Q54" s="13"/>
      <c r="R54" s="26"/>
      <c r="S54" s="13"/>
      <c r="T54" s="13"/>
      <c r="U54" s="54">
        <f t="shared" si="6"/>
        <v>0</v>
      </c>
      <c r="V54" s="13"/>
      <c r="W54" s="13"/>
      <c r="X54" s="54">
        <f t="shared" si="8"/>
        <v>0</v>
      </c>
      <c r="Y54" s="13"/>
      <c r="Z54" s="54">
        <f t="shared" si="7"/>
        <v>0</v>
      </c>
      <c r="AA54" s="23" t="str">
        <f t="shared" si="4"/>
        <v/>
      </c>
      <c r="AB54" s="34">
        <v>43</v>
      </c>
    </row>
    <row r="55" spans="1:28" s="7" customFormat="1" ht="15.75" x14ac:dyDescent="0.2">
      <c r="A55" s="35">
        <f>COUNTIF($AA$11:AA55,"ALTA")</f>
        <v>0</v>
      </c>
      <c r="B55" s="39" t="str">
        <f>IFERROR(VLOOKUP(AB55,'01-Inventario de Activos'!$A$13:$L$62,2,FALSE),"")</f>
        <v/>
      </c>
      <c r="C55" s="37" t="str">
        <f>IFERROR(VLOOKUP(AB55,'01-Inventario de Activos'!$A$13:$L$62,3,FALSE),"")</f>
        <v/>
      </c>
      <c r="D55" s="37" t="str">
        <f>IFERROR(VLOOKUP(AB55,'01-Inventario de Activos'!$A$13:$L$62,4,FALSE),"")</f>
        <v/>
      </c>
      <c r="E55" s="41"/>
      <c r="F55" s="43"/>
      <c r="G55" s="37" t="str">
        <f>IFERROR(VLOOKUP(AB55,'01-Inventario de Activos'!$A$13:$L$62,8,FALSE),"")</f>
        <v/>
      </c>
      <c r="H55" s="37" t="str">
        <f>IFERROR(VLOOKUP(AB55,'01-Inventario de Activos'!$A$13:$L$62,7,FALSE),"")</f>
        <v/>
      </c>
      <c r="I55" s="37" t="str">
        <f>IFERROR(VLOOKUP(AB55,'01-Inventario de Activos'!$A$13:$L$62,10,FALSE),"")</f>
        <v/>
      </c>
      <c r="J55" s="37" t="str">
        <f>IFERROR(VLOOKUP(AB55,'01-Inventario de Activos'!$A$13:$L$62,11,FALSE),"")</f>
        <v/>
      </c>
      <c r="K55" s="37" t="str">
        <f>IFERROR(VLOOKUP(AB55,'01-Inventario de Activos'!$A$13:$L$62,12,FALSE),"")</f>
        <v/>
      </c>
      <c r="L55" s="41"/>
      <c r="M55" s="41"/>
      <c r="N55" s="13"/>
      <c r="O55" s="54">
        <f t="shared" si="5"/>
        <v>0</v>
      </c>
      <c r="P55" s="13"/>
      <c r="Q55" s="13"/>
      <c r="R55" s="26"/>
      <c r="S55" s="13"/>
      <c r="T55" s="13"/>
      <c r="U55" s="54">
        <f t="shared" si="6"/>
        <v>0</v>
      </c>
      <c r="V55" s="13"/>
      <c r="W55" s="13"/>
      <c r="X55" s="54">
        <f t="shared" si="8"/>
        <v>0</v>
      </c>
      <c r="Y55" s="13"/>
      <c r="Z55" s="54">
        <f t="shared" si="7"/>
        <v>0</v>
      </c>
      <c r="AA55" s="23" t="str">
        <f t="shared" si="4"/>
        <v/>
      </c>
      <c r="AB55" s="34">
        <v>44</v>
      </c>
    </row>
    <row r="56" spans="1:28" s="7" customFormat="1" ht="15.75" x14ac:dyDescent="0.2">
      <c r="A56" s="35">
        <f>COUNTIF($AA$11:AA56,"ALTA")</f>
        <v>0</v>
      </c>
      <c r="B56" s="39" t="str">
        <f>IFERROR(VLOOKUP(AB56,'01-Inventario de Activos'!$A$13:$L$62,2,FALSE),"")</f>
        <v/>
      </c>
      <c r="C56" s="37" t="str">
        <f>IFERROR(VLOOKUP(AB56,'01-Inventario de Activos'!$A$13:$L$62,3,FALSE),"")</f>
        <v/>
      </c>
      <c r="D56" s="37" t="str">
        <f>IFERROR(VLOOKUP(AB56,'01-Inventario de Activos'!$A$13:$L$62,4,FALSE),"")</f>
        <v/>
      </c>
      <c r="E56" s="41"/>
      <c r="F56" s="43"/>
      <c r="G56" s="37" t="str">
        <f>IFERROR(VLOOKUP(AB56,'01-Inventario de Activos'!$A$13:$L$62,8,FALSE),"")</f>
        <v/>
      </c>
      <c r="H56" s="37" t="str">
        <f>IFERROR(VLOOKUP(AB56,'01-Inventario de Activos'!$A$13:$L$62,7,FALSE),"")</f>
        <v/>
      </c>
      <c r="I56" s="37" t="str">
        <f>IFERROR(VLOOKUP(AB56,'01-Inventario de Activos'!$A$13:$L$62,10,FALSE),"")</f>
        <v/>
      </c>
      <c r="J56" s="37" t="str">
        <f>IFERROR(VLOOKUP(AB56,'01-Inventario de Activos'!$A$13:$L$62,11,FALSE),"")</f>
        <v/>
      </c>
      <c r="K56" s="37" t="str">
        <f>IFERROR(VLOOKUP(AB56,'01-Inventario de Activos'!$A$13:$L$62,12,FALSE),"")</f>
        <v/>
      </c>
      <c r="L56" s="41"/>
      <c r="M56" s="41"/>
      <c r="N56" s="17"/>
      <c r="O56" s="54">
        <f t="shared" si="5"/>
        <v>0</v>
      </c>
      <c r="P56" s="17"/>
      <c r="Q56" s="17"/>
      <c r="R56" s="26"/>
      <c r="S56" s="17"/>
      <c r="T56" s="17"/>
      <c r="U56" s="54">
        <f t="shared" ref="U56:U61" si="9">IF(T56="ALTA",3,IF(T56="MEDIA",2,IF(T56="BAJA",1,0)))</f>
        <v>0</v>
      </c>
      <c r="V56" s="17"/>
      <c r="W56" s="17"/>
      <c r="X56" s="54">
        <f t="shared" ref="X56:X61" si="10">IF(W56="ALTA",3,IF(W56="MEDIA",2,IF(W56="BAJA",1,0)))</f>
        <v>0</v>
      </c>
      <c r="Y56" s="17"/>
      <c r="Z56" s="54">
        <f t="shared" si="7"/>
        <v>0</v>
      </c>
      <c r="AA56" s="23" t="str">
        <f t="shared" si="4"/>
        <v/>
      </c>
      <c r="AB56" s="34">
        <v>45</v>
      </c>
    </row>
    <row r="57" spans="1:28" s="7" customFormat="1" ht="15.75" x14ac:dyDescent="0.2">
      <c r="A57" s="35">
        <f>COUNTIF($AA$11:AA57,"ALTA")</f>
        <v>0</v>
      </c>
      <c r="B57" s="39" t="str">
        <f>IFERROR(VLOOKUP(AB57,'01-Inventario de Activos'!$A$13:$L$62,2,FALSE),"")</f>
        <v/>
      </c>
      <c r="C57" s="37" t="str">
        <f>IFERROR(VLOOKUP(AB57,'01-Inventario de Activos'!$A$13:$L$62,3,FALSE),"")</f>
        <v/>
      </c>
      <c r="D57" s="37" t="str">
        <f>IFERROR(VLOOKUP(AB57,'01-Inventario de Activos'!$A$13:$L$62,4,FALSE),"")</f>
        <v/>
      </c>
      <c r="E57" s="41"/>
      <c r="F57" s="43"/>
      <c r="G57" s="37" t="str">
        <f>IFERROR(VLOOKUP(AB57,'01-Inventario de Activos'!$A$13:$L$62,8,FALSE),"")</f>
        <v/>
      </c>
      <c r="H57" s="37" t="str">
        <f>IFERROR(VLOOKUP(AB57,'01-Inventario de Activos'!$A$13:$L$62,7,FALSE),"")</f>
        <v/>
      </c>
      <c r="I57" s="37" t="str">
        <f>IFERROR(VLOOKUP(AB57,'01-Inventario de Activos'!$A$13:$L$62,10,FALSE),"")</f>
        <v/>
      </c>
      <c r="J57" s="37" t="str">
        <f>IFERROR(VLOOKUP(AB57,'01-Inventario de Activos'!$A$13:$L$62,11,FALSE),"")</f>
        <v/>
      </c>
      <c r="K57" s="37" t="str">
        <f>IFERROR(VLOOKUP(AB57,'01-Inventario de Activos'!$A$13:$L$62,12,FALSE),"")</f>
        <v/>
      </c>
      <c r="L57" s="41"/>
      <c r="M57" s="41"/>
      <c r="N57" s="17"/>
      <c r="O57" s="54">
        <f t="shared" si="5"/>
        <v>0</v>
      </c>
      <c r="P57" s="17"/>
      <c r="Q57" s="17"/>
      <c r="R57" s="26"/>
      <c r="S57" s="17"/>
      <c r="T57" s="17"/>
      <c r="U57" s="54">
        <f t="shared" si="9"/>
        <v>0</v>
      </c>
      <c r="V57" s="17"/>
      <c r="W57" s="17"/>
      <c r="X57" s="54">
        <f t="shared" si="10"/>
        <v>0</v>
      </c>
      <c r="Y57" s="17"/>
      <c r="Z57" s="54">
        <f t="shared" si="7"/>
        <v>0</v>
      </c>
      <c r="AA57" s="23" t="str">
        <f t="shared" si="4"/>
        <v/>
      </c>
      <c r="AB57" s="34">
        <v>46</v>
      </c>
    </row>
    <row r="58" spans="1:28" s="7" customFormat="1" ht="15.75" x14ac:dyDescent="0.2">
      <c r="A58" s="35">
        <f>COUNTIF($AA$11:AA58,"ALTA")</f>
        <v>0</v>
      </c>
      <c r="B58" s="39" t="str">
        <f>IFERROR(VLOOKUP(AB58,'01-Inventario de Activos'!$A$13:$L$62,2,FALSE),"")</f>
        <v/>
      </c>
      <c r="C58" s="37" t="str">
        <f>IFERROR(VLOOKUP(AB58,'01-Inventario de Activos'!$A$13:$L$62,3,FALSE),"")</f>
        <v/>
      </c>
      <c r="D58" s="37" t="str">
        <f>IFERROR(VLOOKUP(AB58,'01-Inventario de Activos'!$A$13:$L$62,4,FALSE),"")</f>
        <v/>
      </c>
      <c r="E58" s="41"/>
      <c r="F58" s="43"/>
      <c r="G58" s="37" t="str">
        <f>IFERROR(VLOOKUP(AB58,'01-Inventario de Activos'!$A$13:$L$62,8,FALSE),"")</f>
        <v/>
      </c>
      <c r="H58" s="37" t="str">
        <f>IFERROR(VLOOKUP(AB58,'01-Inventario de Activos'!$A$13:$L$62,7,FALSE),"")</f>
        <v/>
      </c>
      <c r="I58" s="37" t="str">
        <f>IFERROR(VLOOKUP(AB58,'01-Inventario de Activos'!$A$13:$L$62,10,FALSE),"")</f>
        <v/>
      </c>
      <c r="J58" s="37" t="str">
        <f>IFERROR(VLOOKUP(AB58,'01-Inventario de Activos'!$A$13:$L$62,11,FALSE),"")</f>
        <v/>
      </c>
      <c r="K58" s="37" t="str">
        <f>IFERROR(VLOOKUP(AB58,'01-Inventario de Activos'!$A$13:$L$62,12,FALSE),"")</f>
        <v/>
      </c>
      <c r="L58" s="41"/>
      <c r="M58" s="41"/>
      <c r="N58" s="17"/>
      <c r="O58" s="54">
        <f t="shared" si="5"/>
        <v>0</v>
      </c>
      <c r="P58" s="17"/>
      <c r="Q58" s="17"/>
      <c r="R58" s="26"/>
      <c r="S58" s="17"/>
      <c r="T58" s="17"/>
      <c r="U58" s="54">
        <f t="shared" si="9"/>
        <v>0</v>
      </c>
      <c r="V58" s="17"/>
      <c r="W58" s="17"/>
      <c r="X58" s="54">
        <f t="shared" si="10"/>
        <v>0</v>
      </c>
      <c r="Y58" s="17"/>
      <c r="Z58" s="54">
        <f t="shared" si="7"/>
        <v>0</v>
      </c>
      <c r="AA58" s="23" t="str">
        <f t="shared" si="4"/>
        <v/>
      </c>
      <c r="AB58" s="34">
        <v>47</v>
      </c>
    </row>
    <row r="59" spans="1:28" s="7" customFormat="1" ht="15.75" x14ac:dyDescent="0.2">
      <c r="A59" s="35">
        <f>COUNTIF($AA$11:AA59,"ALTA")</f>
        <v>0</v>
      </c>
      <c r="B59" s="39" t="str">
        <f>IFERROR(VLOOKUP(AB59,'01-Inventario de Activos'!$A$13:$L$62,2,FALSE),"")</f>
        <v/>
      </c>
      <c r="C59" s="37" t="str">
        <f>IFERROR(VLOOKUP(AB59,'01-Inventario de Activos'!$A$13:$L$62,3,FALSE),"")</f>
        <v/>
      </c>
      <c r="D59" s="37" t="str">
        <f>IFERROR(VLOOKUP(AB59,'01-Inventario de Activos'!$A$13:$L$62,4,FALSE),"")</f>
        <v/>
      </c>
      <c r="E59" s="41"/>
      <c r="F59" s="43"/>
      <c r="G59" s="37" t="str">
        <f>IFERROR(VLOOKUP(AB59,'01-Inventario de Activos'!$A$13:$L$62,8,FALSE),"")</f>
        <v/>
      </c>
      <c r="H59" s="37" t="str">
        <f>IFERROR(VLOOKUP(AB59,'01-Inventario de Activos'!$A$13:$L$62,7,FALSE),"")</f>
        <v/>
      </c>
      <c r="I59" s="37" t="str">
        <f>IFERROR(VLOOKUP(AB59,'01-Inventario de Activos'!$A$13:$L$62,10,FALSE),"")</f>
        <v/>
      </c>
      <c r="J59" s="37" t="str">
        <f>IFERROR(VLOOKUP(AB59,'01-Inventario de Activos'!$A$13:$L$62,11,FALSE),"")</f>
        <v/>
      </c>
      <c r="K59" s="37" t="str">
        <f>IFERROR(VLOOKUP(AB59,'01-Inventario de Activos'!$A$13:$L$62,12,FALSE),"")</f>
        <v/>
      </c>
      <c r="L59" s="41"/>
      <c r="M59" s="41"/>
      <c r="N59" s="17"/>
      <c r="O59" s="54">
        <f>IF(N59="RESERVADA",5,IF(N59="PÚBLICA",1,IF(N59="CLASIFICADA",3,0)))</f>
        <v>0</v>
      </c>
      <c r="P59" s="17"/>
      <c r="Q59" s="17"/>
      <c r="R59" s="26"/>
      <c r="S59" s="17"/>
      <c r="T59" s="17"/>
      <c r="U59" s="54">
        <f t="shared" si="9"/>
        <v>0</v>
      </c>
      <c r="V59" s="17"/>
      <c r="W59" s="17"/>
      <c r="X59" s="54">
        <f t="shared" si="10"/>
        <v>0</v>
      </c>
      <c r="Y59" s="17"/>
      <c r="Z59" s="54">
        <f t="shared" si="7"/>
        <v>0</v>
      </c>
      <c r="AA59" s="23" t="str">
        <f t="shared" si="4"/>
        <v/>
      </c>
      <c r="AB59" s="34">
        <v>48</v>
      </c>
    </row>
    <row r="60" spans="1:28" s="7" customFormat="1" ht="15.75" x14ac:dyDescent="0.2">
      <c r="A60" s="35">
        <f>COUNTIF($AA$11:AA60,"ALTA")</f>
        <v>0</v>
      </c>
      <c r="B60" s="39" t="str">
        <f>IFERROR(VLOOKUP(AB60,'01-Inventario de Activos'!$A$13:$L$62,2,FALSE),"")</f>
        <v/>
      </c>
      <c r="C60" s="37" t="str">
        <f>IFERROR(VLOOKUP(AB60,'01-Inventario de Activos'!$A$13:$L$62,3,FALSE),"")</f>
        <v/>
      </c>
      <c r="D60" s="37" t="str">
        <f>IFERROR(VLOOKUP(AB60,'01-Inventario de Activos'!$A$13:$L$62,4,FALSE),"")</f>
        <v/>
      </c>
      <c r="E60" s="41"/>
      <c r="F60" s="43"/>
      <c r="G60" s="37" t="str">
        <f>IFERROR(VLOOKUP(AB60,'01-Inventario de Activos'!$A$13:$L$62,8,FALSE),"")</f>
        <v/>
      </c>
      <c r="H60" s="37" t="str">
        <f>IFERROR(VLOOKUP(AB60,'01-Inventario de Activos'!$A$13:$L$62,7,FALSE),"")</f>
        <v/>
      </c>
      <c r="I60" s="37" t="str">
        <f>IFERROR(VLOOKUP(AB60,'01-Inventario de Activos'!$A$13:$L$62,10,FALSE),"")</f>
        <v/>
      </c>
      <c r="J60" s="37" t="str">
        <f>IFERROR(VLOOKUP(AB60,'01-Inventario de Activos'!$A$13:$L$62,11,FALSE),"")</f>
        <v/>
      </c>
      <c r="K60" s="37" t="str">
        <f>IFERROR(VLOOKUP(AB60,'01-Inventario de Activos'!$A$13:$L$62,12,FALSE),"")</f>
        <v/>
      </c>
      <c r="L60" s="41"/>
      <c r="M60" s="41"/>
      <c r="N60" s="17"/>
      <c r="O60" s="54">
        <f>IF(N60="RESERVADA",5,IF(N60="PÚBLICA",1,IF(N60="CLASIFICADA",3,0)))</f>
        <v>0</v>
      </c>
      <c r="P60" s="17"/>
      <c r="Q60" s="17"/>
      <c r="R60" s="26"/>
      <c r="S60" s="17"/>
      <c r="T60" s="17"/>
      <c r="U60" s="54">
        <f t="shared" si="9"/>
        <v>0</v>
      </c>
      <c r="V60" s="17"/>
      <c r="W60" s="17"/>
      <c r="X60" s="54">
        <f t="shared" si="10"/>
        <v>0</v>
      </c>
      <c r="Y60" s="17"/>
      <c r="Z60" s="54">
        <f t="shared" si="7"/>
        <v>0</v>
      </c>
      <c r="AA60" s="23" t="str">
        <f t="shared" si="4"/>
        <v/>
      </c>
      <c r="AB60" s="34">
        <v>49</v>
      </c>
    </row>
    <row r="61" spans="1:28" s="7" customFormat="1" ht="16.5" thickBot="1" x14ac:dyDescent="0.25">
      <c r="A61" s="35">
        <f>COUNTIF($AA$11:AA61,"ALTA")</f>
        <v>0</v>
      </c>
      <c r="B61" s="40" t="str">
        <f>IFERROR(VLOOKUP(AB61,'01-Inventario de Activos'!$A$13:$L$62,2,FALSE),"")</f>
        <v/>
      </c>
      <c r="C61" s="38" t="str">
        <f>IFERROR(VLOOKUP(AB61,'01-Inventario de Activos'!$A$13:$L$62,3,FALSE),"")</f>
        <v/>
      </c>
      <c r="D61" s="38" t="str">
        <f>IFERROR(VLOOKUP(AB61,'01-Inventario de Activos'!$A$13:$L$62,4,FALSE),"")</f>
        <v/>
      </c>
      <c r="E61" s="42"/>
      <c r="F61" s="50"/>
      <c r="G61" s="38" t="str">
        <f>IFERROR(VLOOKUP(AB61,'01-Inventario de Activos'!$A$13:$L$62,8,FALSE),"")</f>
        <v/>
      </c>
      <c r="H61" s="38" t="str">
        <f>IFERROR(VLOOKUP(AB61,'01-Inventario de Activos'!$A$13:$L$62,7,FALSE),"")</f>
        <v/>
      </c>
      <c r="I61" s="38" t="str">
        <f>IFERROR(VLOOKUP(AB61,'01-Inventario de Activos'!$A$13:$L$62,10,FALSE),"")</f>
        <v/>
      </c>
      <c r="J61" s="38" t="str">
        <f>IFERROR(VLOOKUP(AB61,'01-Inventario de Activos'!$A$13:$L$62,11,FALSE),"")</f>
        <v/>
      </c>
      <c r="K61" s="38" t="str">
        <f>IFERROR(VLOOKUP(AB61,'01-Inventario de Activos'!$A$13:$L$62,12,FALSE),"")</f>
        <v/>
      </c>
      <c r="L61" s="42"/>
      <c r="M61" s="42"/>
      <c r="N61" s="21"/>
      <c r="O61" s="44">
        <f>IF(N61="RESERVADA",5,IF(N61="PÚBLICA",1,IF(N61="CLASIFICADA",3,0)))</f>
        <v>0</v>
      </c>
      <c r="P61" s="21"/>
      <c r="Q61" s="21"/>
      <c r="R61" s="51"/>
      <c r="S61" s="21"/>
      <c r="T61" s="21"/>
      <c r="U61" s="44">
        <f t="shared" si="9"/>
        <v>0</v>
      </c>
      <c r="V61" s="21"/>
      <c r="W61" s="21"/>
      <c r="X61" s="44">
        <f t="shared" si="10"/>
        <v>0</v>
      </c>
      <c r="Y61" s="21"/>
      <c r="Z61" s="44">
        <f t="shared" si="7"/>
        <v>0</v>
      </c>
      <c r="AA61" s="23" t="str">
        <f t="shared" si="4"/>
        <v/>
      </c>
      <c r="AB61" s="34">
        <v>50</v>
      </c>
    </row>
    <row r="62" spans="1:28" s="7" customFormat="1" ht="15.75" x14ac:dyDescent="0.2"/>
    <row r="63" spans="1:28" s="7" customFormat="1" ht="15.75" x14ac:dyDescent="0.2"/>
    <row r="64" spans="1:28" s="7" customFormat="1" ht="15.75" x14ac:dyDescent="0.2">
      <c r="A64" s="7">
        <f>+COUNT(A12:A61)</f>
        <v>50</v>
      </c>
    </row>
    <row r="65" spans="1:1" s="7" customFormat="1" ht="15.75" x14ac:dyDescent="0.2"/>
    <row r="66" spans="1:1" s="7" customFormat="1" ht="15.75" x14ac:dyDescent="0.2"/>
    <row r="67" spans="1:1" s="7" customFormat="1" ht="15.75" x14ac:dyDescent="0.2"/>
    <row r="68" spans="1:1" s="7" customFormat="1" ht="15.75" x14ac:dyDescent="0.2"/>
    <row r="69" spans="1:1" s="7" customFormat="1" ht="15.75" x14ac:dyDescent="0.2"/>
    <row r="70" spans="1:1" s="7" customFormat="1" ht="15.75" x14ac:dyDescent="0.2"/>
    <row r="71" spans="1:1" s="7" customFormat="1" ht="15.75" x14ac:dyDescent="0.2"/>
    <row r="72" spans="1:1" ht="15.75" x14ac:dyDescent="0.2">
      <c r="A72" s="7"/>
    </row>
    <row r="73" spans="1:1" ht="15.75" x14ac:dyDescent="0.2">
      <c r="A73" s="7"/>
    </row>
  </sheetData>
  <sheetProtection password="EAB1" sheet="1" objects="1" scenarios="1" formatCells="0" formatColumns="0" formatRows="0" insertColumns="0"/>
  <dataConsolidate/>
  <mergeCells count="26">
    <mergeCell ref="B2:W2"/>
    <mergeCell ref="B4:W4"/>
    <mergeCell ref="F10:F11"/>
    <mergeCell ref="G10:G11"/>
    <mergeCell ref="B7:C7"/>
    <mergeCell ref="D7:I7"/>
    <mergeCell ref="J7:L7"/>
    <mergeCell ref="D10:D11"/>
    <mergeCell ref="L10:L11"/>
    <mergeCell ref="I9:M9"/>
    <mergeCell ref="N10:S10"/>
    <mergeCell ref="E10:E11"/>
    <mergeCell ref="M7:R7"/>
    <mergeCell ref="S7:V7"/>
    <mergeCell ref="B10:B11"/>
    <mergeCell ref="T10:V10"/>
    <mergeCell ref="W10:Y10"/>
    <mergeCell ref="H10:H11"/>
    <mergeCell ref="N9:AA9"/>
    <mergeCell ref="W7:AA7"/>
    <mergeCell ref="C10:C11"/>
    <mergeCell ref="I10:K10"/>
    <mergeCell ref="Z10:AA10"/>
    <mergeCell ref="B9:F9"/>
    <mergeCell ref="G9:H9"/>
    <mergeCell ref="M10:M11"/>
  </mergeCells>
  <phoneticPr fontId="18" type="noConversion"/>
  <conditionalFormatting sqref="N27:N61">
    <cfRule type="containsText" dxfId="31" priority="1071" operator="containsText" text="CLASIFICADA">
      <formula>NOT(ISERROR(SEARCH("CLASIFICADA",N27)))</formula>
    </cfRule>
    <cfRule type="containsText" dxfId="30" priority="1075" operator="containsText" text="RESERVADA">
      <formula>NOT(ISERROR(SEARCH("RESERVADA",N27)))</formula>
    </cfRule>
    <cfRule type="containsText" dxfId="29" priority="1077" operator="containsText" text="PÚBLICA">
      <formula>NOT(ISERROR(SEARCH("PÚBLICA",N27)))</formula>
    </cfRule>
  </conditionalFormatting>
  <conditionalFormatting sqref="U12:U61 X12:X61">
    <cfRule type="cellIs" dxfId="28" priority="1065" operator="equal">
      <formula>1</formula>
    </cfRule>
    <cfRule type="cellIs" dxfId="27" priority="1066" operator="equal">
      <formula>2</formula>
    </cfRule>
    <cfRule type="cellIs" dxfId="26" priority="1067" operator="equal">
      <formula>3</formula>
    </cfRule>
  </conditionalFormatting>
  <conditionalFormatting sqref="Z12:Z61">
    <cfRule type="cellIs" dxfId="25" priority="1053" operator="between">
      <formula>5</formula>
      <formula>10</formula>
    </cfRule>
    <cfRule type="cellIs" dxfId="24" priority="1054" operator="greaterThanOrEqual">
      <formula>12</formula>
    </cfRule>
    <cfRule type="cellIs" dxfId="23" priority="1055" operator="between">
      <formula>1</formula>
      <formula>4</formula>
    </cfRule>
  </conditionalFormatting>
  <conditionalFormatting sqref="O61">
    <cfRule type="containsText" dxfId="22" priority="38" operator="containsText" text="ALTA">
      <formula>NOT(ISERROR(SEARCH("ALTA",O61)))</formula>
    </cfRule>
    <cfRule type="containsText" dxfId="21" priority="39" operator="containsText" text="BAJA">
      <formula>NOT(ISERROR(SEARCH("BAJA",O61)))</formula>
    </cfRule>
  </conditionalFormatting>
  <conditionalFormatting sqref="O61">
    <cfRule type="cellIs" dxfId="20" priority="35" operator="equal">
      <formula>1</formula>
    </cfRule>
    <cfRule type="cellIs" dxfId="19" priority="36" operator="equal">
      <formula>2</formula>
    </cfRule>
    <cfRule type="cellIs" dxfId="18" priority="37" operator="equal">
      <formula>3</formula>
    </cfRule>
  </conditionalFormatting>
  <conditionalFormatting sqref="O12:O61">
    <cfRule type="cellIs" dxfId="17" priority="34" operator="equal">
      <formula>3</formula>
    </cfRule>
    <cfRule type="cellIs" dxfId="16" priority="1069" operator="equal">
      <formula>1</formula>
    </cfRule>
    <cfRule type="cellIs" dxfId="15" priority="1070" operator="equal">
      <formula>5</formula>
    </cfRule>
  </conditionalFormatting>
  <conditionalFormatting sqref="T27:T61 W27:W61">
    <cfRule type="containsText" dxfId="14" priority="1064" operator="containsText" text="MEDIA">
      <formula>NOT(ISERROR(SEARCH("MEDIA",T27)))</formula>
    </cfRule>
    <cfRule type="containsText" dxfId="13" priority="1082" operator="containsText" text="ALTA">
      <formula>NOT(ISERROR(SEARCH("ALTA",T27)))</formula>
    </cfRule>
    <cfRule type="containsText" dxfId="12" priority="1083" operator="containsText" text="BAJA">
      <formula>NOT(ISERROR(SEARCH("BAJA",T27)))</formula>
    </cfRule>
  </conditionalFormatting>
  <conditionalFormatting sqref="AA12:AA61">
    <cfRule type="containsText" dxfId="11" priority="23" operator="containsText" text="MEDIA">
      <formula>NOT(ISERROR(SEARCH("MEDIA",AA12)))</formula>
    </cfRule>
    <cfRule type="containsText" dxfId="10" priority="32" operator="containsText" text="ALTA">
      <formula>NOT(ISERROR(SEARCH("ALTA",AA12)))</formula>
    </cfRule>
    <cfRule type="containsText" dxfId="9" priority="33" operator="containsText" text="BAJA">
      <formula>NOT(ISERROR(SEARCH("BAJA",AA12)))</formula>
    </cfRule>
  </conditionalFormatting>
  <conditionalFormatting sqref="N12:N26">
    <cfRule type="containsText" dxfId="8" priority="7" operator="containsText" text="CLASIFICADA">
      <formula>NOT(ISERROR(SEARCH("CLASIFICADA",N12)))</formula>
    </cfRule>
    <cfRule type="containsText" dxfId="7" priority="8" operator="containsText" text="RESERVADA">
      <formula>NOT(ISERROR(SEARCH("RESERVADA",N12)))</formula>
    </cfRule>
    <cfRule type="containsText" dxfId="6" priority="9" operator="containsText" text="PÚBLICA">
      <formula>NOT(ISERROR(SEARCH("PÚBLICA",N12)))</formula>
    </cfRule>
  </conditionalFormatting>
  <conditionalFormatting sqref="T12:T26">
    <cfRule type="containsText" dxfId="5" priority="4" operator="containsText" text="MEDIA">
      <formula>NOT(ISERROR(SEARCH("MEDIA",T12)))</formula>
    </cfRule>
    <cfRule type="containsText" dxfId="4" priority="5" operator="containsText" text="ALTA">
      <formula>NOT(ISERROR(SEARCH("ALTA",T12)))</formula>
    </cfRule>
    <cfRule type="containsText" dxfId="3" priority="6" operator="containsText" text="BAJA">
      <formula>NOT(ISERROR(SEARCH("BAJA",T12)))</formula>
    </cfRule>
  </conditionalFormatting>
  <conditionalFormatting sqref="W12:W26">
    <cfRule type="containsText" dxfId="2" priority="1" operator="containsText" text="MEDIA">
      <formula>NOT(ISERROR(SEARCH("MEDIA",W12)))</formula>
    </cfRule>
    <cfRule type="containsText" dxfId="1" priority="2" operator="containsText" text="ALTA">
      <formula>NOT(ISERROR(SEARCH("ALTA",W12)))</formula>
    </cfRule>
    <cfRule type="containsText" dxfId="0" priority="3" operator="containsText" text="BAJA">
      <formula>NOT(ISERROR(SEARCH("BAJA",W12)))</formula>
    </cfRule>
  </conditionalFormatting>
  <dataValidations xWindow="1186" yWindow="204" count="24">
    <dataValidation allowBlank="1" showInputMessage="1" showErrorMessage="1" promptTitle="DESCRIPCIÓN INTEGRIDAD" prompt="Define porque el activo es catalogado en el respectivo nivel de integridad_x000a_." sqref="Y32:Y33 Y36:Y37 V12:V61"/>
    <dataValidation allowBlank="1" showInputMessage="1" showErrorMessage="1" promptTitle="DESCRIPCIÓN DISPONIBILIDAD" prompt="Define porque el activo es catalogado en el respectivo nivel de disponibilidad." sqref="Y38:Y61 Y34:Y35 Y12:Y31"/>
    <dataValidation allowBlank="1" showInputMessage="1" showErrorMessage="1" promptTitle="DESCRIPCIÓN CONFIDENCIALIDAD" prompt="Indicar porque el activo es Reservado o Clasificado.Teniendo encuenta: _x000a_* OBJETIVO LEGÍTIMO: Art. 18 y 19 Ley 1712/2014._x000a_* FUNDAMENTO CONSTITUCIONAL O LEGAL: Norma, Art., Inciso o parrafo que la ampara_x000a_* FUNDAMENTO JURÍDICO: Norma o fundamento jurídico_x000a_ " sqref="P12:P61"/>
    <dataValidation type="list" allowBlank="1" showInputMessage="1" showErrorMessage="1" errorTitle="CELDA DE SELECCIÓN" error="Seleccione una opción de la lista desplegable" promptTitle="NIVEL DE INTEGRIDAD" prompt="INTEGRIDAD: propiedad de salvaguardar la exactitud y estado completo de los activos de información._x000a__x000a_Determine el Nivel: Alta, Media y Baja" sqref="T12:T61">
      <formula1>"ALTA, MEDIA, BAJA"</formula1>
    </dataValidation>
    <dataValidation allowBlank="1" showInputMessage="1" showErrorMessage="1" promptTitle="VALOR" prompt="Corresponde a la calificación dada al activo de información, luego de evaluar sus propiedades." sqref="Z12:Z61"/>
    <dataValidation type="list" allowBlank="1" showInputMessage="1" showErrorMessage="1" errorTitle="CELDA DE SELECCIÓN" error="Seleccione una opción de la lista desplegable" promptTitle="NIVEL DE CONFIDENCIALIDAD" prompt="CONFIDENCIALIDAD: determina que la información no esté disponible ni sea revelada a individuos o procesos no autorizados._x000a__x000a_Determine el nivel:Reservada, Clasificada, Pública" sqref="N12:N61">
      <formula1>"RESERVADA, CLASIFICADA, PÚBLICA"</formula1>
    </dataValidation>
    <dataValidation allowBlank="1" showInputMessage="1" showErrorMessage="1" errorTitle="CELDA FORMULA" error="No modificar" promptTitle="CRITICIDAD DEL ACTIVO" prompt="Corresponde a la calificación dada al activo de información, luego de evaluar sus propiedades._x000a__x000a_Determine el Nivel de Criticidad: Alta, Media y Baja" sqref="AA12:AA61"/>
    <dataValidation type="list" allowBlank="1" showInputMessage="1" showErrorMessage="1" errorTitle="CELDA DE SELECCIÓN" error="Seleccione una opción de la lista desplegable" promptTitle="NIVEL DE DISPONIBILIDAD" prompt="DISPONIBILIDAD: Propiedad de que la información sea accesible y utilizable por solicitud de una entidad autorizado._x000a__x000a_Determine el Nivel: Alta, Media y Baja" sqref="W12:W61">
      <formula1>"ALTA, MEDIA, BAJA"</formula1>
    </dataValidation>
    <dataValidation allowBlank="1" showInputMessage="1" showErrorMessage="1" errorTitle="CELDA DE SELECCIÓN" error="Seleccione una opción de la lista desplegable." promptTitle="TIPO" prompt="Defina el Tipo de activo: Software, Conocimiento,  Servicio, Hardware, Otros." sqref="A12:A61"/>
    <dataValidation allowBlank="1" showInputMessage="1" showErrorMessage="1" promptTitle="ID" prompt="No. consecutivo" sqref="B12:B61"/>
    <dataValidation allowBlank="1" showInputMessage="1" showErrorMessage="1" promptTitle="NOMBRE DEL ACTIVO DE INFORMACIÓN" prompt="Nombre de identificación dado por el proceso  al activo de información." sqref="C12:C61"/>
    <dataValidation allowBlank="1" showInputMessage="1" showErrorMessage="1" promptTitle="DESCRIPCIÓN DEL ACTIVO" prompt="Detallar el activo de información. Puede incluir observaciones que se requieran para dar mayor claridad sobre el mismo." sqref="D12:D61"/>
    <dataValidation allowBlank="1" showInputMessage="1" showErrorMessage="1" promptTitle="IDIOMA DEL ACTIVO DE INFORAMCIÓN" prompt="Establece el idioma, lengua o dialecto en se encuentra la información" sqref="E12:E61"/>
    <dataValidation allowBlank="1" showInputMessage="1" showErrorMessage="1" promptTitle="CUSTODIO" prompt="Corresponde al cargo que salvaguarda el activo de infromación en su Confidencialidad, Integridad y Disponibilidad" sqref="G12:G61"/>
    <dataValidation allowBlank="1" showInputMessage="1" showErrorMessage="1" promptTitle="PROPIETARIO" prompt="Nombre del Área que tiene la responsabilidad de definir los accesos, permisos,  requisitos de salvaguarda y demás  controles que debe tener el activo de información._x000a_" sqref="H12:H61"/>
    <dataValidation allowBlank="1" showInputMessage="1" showErrorMessage="1" promptTitle="UBICACIÓN FISICA" prompt="Determina el lugar físico donde se almacena el activo de información" sqref="I12:I61"/>
    <dataValidation allowBlank="1" showInputMessage="1" showErrorMessage="1" promptTitle="UBICACIÓN DIGITAL" prompt="Determina la infraestructura tecnológica donde se almacena el activo de información" sqref="J12:J61"/>
    <dataValidation allowBlank="1" showInputMessage="1" showErrorMessage="1" promptTitle="UBICACIÓN CONOCIMIENTO" prompt="Determina el Nombre del Cargo que conoce el activo de información" sqref="K12:K61"/>
    <dataValidation allowBlank="1" showInputMessage="1" showErrorMessage="1" promptTitle="FORMATO" prompt="Identifica la forma, tamaño o modo en la que e presenta la inforamción o se permite su visualización o consulta, ejemplo: Hoja de cálculo (Excel), imagen (jpg), video (MPEG,AVI), Documento de Texto (Word), Aobe Acrobat (PDF), entre otros." sqref="L12:L61"/>
    <dataValidation allowBlank="1" showInputMessage="1" showErrorMessage="1" promptTitle="INF. PUBLICADA O DISPONIBLE" prompt="Indica si la información está publicada o disponible para ser solicitada, señalando donde está publicada o donde se puede consultar o solicitar." sqref="M12:M61"/>
    <dataValidation allowBlank="1" showInputMessage="1" showErrorMessage="1" promptTitle="FECHA DE CALIFICACIÓN" prompt="La fecha de calificación de la información como Reservada o Clasificada. (Fecha que se hace la clasificación)_x000a__x000a_" sqref="Q12:Q61"/>
    <dataValidation allowBlank="1" showInputMessage="1" showErrorMessage="1" promptTitle="TIEMPO DE CLASIFICACIÓN" prompt="Tiempo que cobija la clasificación de la información como Reservada o Clasificada._x000a__x000a_El tiempo se cuenta a partir de la fecha de generación._x000a_Tiempo Máximo: 15 años" sqref="S12:S61"/>
    <dataValidation allowBlank="1" showInputMessage="1" showErrorMessage="1" promptTitle="FECHA DE GENERACIÓN DEL ACTIVO" prompt="Identifica el momento de la creación de la información._x000a__x000a_* Fecha de identificación del activo de información en la Tabla de Retención._x000a__x000a_* Fecha desde que se inicio a generar el activo de información." sqref="F12:F61"/>
    <dataValidation allowBlank="1" showInputMessage="1" showErrorMessage="1" promptTitle="EXCEPCIÓN TOTAL O PARCIAL" prompt="Define la protección completa del activo de información o parcial de la información contenida, la cual genera una versión pública que mantenga la reserva o clasificación únicamente de la parte a proteger." sqref="R12:R61"/>
  </dataValidations>
  <pageMargins left="0.75" right="0.75" top="1" bottom="1" header="0.5" footer="0.5"/>
  <pageSetup paperSize="9" fitToWidth="0" orientation="landscape" horizontalDpi="300" verticalDpi="300" r:id="rId1"/>
  <headerFooter alignWithMargins="0"/>
  <ignoredErrors>
    <ignoredError sqref="U56:U61 X56:X61 O59:O61 Z26:Z61" unlocked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2"/>
  <sheetViews>
    <sheetView showGridLines="0" workbookViewId="0">
      <selection activeCell="F14" sqref="F14:L14"/>
    </sheetView>
  </sheetViews>
  <sheetFormatPr baseColWidth="10" defaultRowHeight="12.75" x14ac:dyDescent="0.2"/>
  <cols>
    <col min="1" max="2" width="2.85546875" style="83" customWidth="1"/>
    <col min="3" max="3" width="15.42578125" style="112" customWidth="1"/>
    <col min="4" max="5" width="13.28515625" style="112" customWidth="1"/>
    <col min="6" max="6" width="13.42578125" style="83" customWidth="1"/>
    <col min="7" max="7" width="16.85546875" style="83" customWidth="1"/>
    <col min="8" max="12" width="13.42578125" style="83" customWidth="1"/>
    <col min="13" max="16384" width="11.42578125" style="83"/>
  </cols>
  <sheetData>
    <row r="1" spans="1:12" x14ac:dyDescent="0.2">
      <c r="A1" s="80"/>
      <c r="B1" s="80"/>
      <c r="C1" s="81"/>
      <c r="D1" s="81"/>
      <c r="E1" s="81"/>
      <c r="F1" s="81"/>
      <c r="G1" s="81"/>
      <c r="H1" s="81"/>
      <c r="I1" s="81"/>
      <c r="J1" s="81"/>
      <c r="K1" s="82" t="s">
        <v>34</v>
      </c>
      <c r="L1" s="166" t="s">
        <v>42</v>
      </c>
    </row>
    <row r="2" spans="1:12" ht="15.75" customHeight="1" x14ac:dyDescent="0.2">
      <c r="B2" s="84"/>
      <c r="C2" s="345" t="s">
        <v>3</v>
      </c>
      <c r="D2" s="345"/>
      <c r="E2" s="345"/>
      <c r="F2" s="345"/>
      <c r="G2" s="345"/>
      <c r="H2" s="345"/>
      <c r="I2" s="345"/>
      <c r="J2" s="346"/>
      <c r="K2" s="82" t="s">
        <v>35</v>
      </c>
      <c r="L2" s="166">
        <v>3</v>
      </c>
    </row>
    <row r="3" spans="1:12" x14ac:dyDescent="0.2">
      <c r="A3" s="80"/>
      <c r="B3" s="80"/>
      <c r="C3" s="81"/>
      <c r="D3" s="81"/>
      <c r="E3" s="81"/>
      <c r="F3" s="81"/>
      <c r="G3" s="81"/>
      <c r="H3" s="81"/>
      <c r="I3" s="81"/>
      <c r="J3" s="81"/>
      <c r="K3" s="82" t="s">
        <v>36</v>
      </c>
      <c r="L3" s="162">
        <v>43944</v>
      </c>
    </row>
    <row r="4" spans="1:12" ht="18.75" x14ac:dyDescent="0.2">
      <c r="B4" s="84"/>
      <c r="C4" s="345" t="s">
        <v>104</v>
      </c>
      <c r="D4" s="345"/>
      <c r="E4" s="345"/>
      <c r="F4" s="345"/>
      <c r="G4" s="345"/>
      <c r="H4" s="345"/>
      <c r="I4" s="345"/>
      <c r="J4" s="346"/>
      <c r="K4" s="82" t="s">
        <v>37</v>
      </c>
      <c r="L4" s="166" t="s">
        <v>105</v>
      </c>
    </row>
    <row r="5" spans="1:12" ht="15" x14ac:dyDescent="0.2">
      <c r="A5" s="85"/>
      <c r="B5" s="85"/>
      <c r="C5" s="86"/>
      <c r="D5" s="86"/>
      <c r="E5" s="86"/>
      <c r="F5" s="85"/>
      <c r="G5" s="85"/>
      <c r="H5" s="85"/>
      <c r="I5" s="85"/>
      <c r="J5" s="85"/>
      <c r="K5" s="85"/>
      <c r="L5" s="85"/>
    </row>
    <row r="6" spans="1:12" ht="15" x14ac:dyDescent="0.2">
      <c r="A6" s="85"/>
      <c r="B6" s="85"/>
      <c r="C6" s="86"/>
      <c r="D6" s="86"/>
      <c r="E6" s="86"/>
      <c r="F6" s="85"/>
      <c r="G6" s="85"/>
      <c r="H6" s="85"/>
      <c r="I6" s="85"/>
      <c r="J6" s="85"/>
      <c r="K6" s="85"/>
      <c r="L6" s="85"/>
    </row>
    <row r="7" spans="1:12" ht="18.75" x14ac:dyDescent="0.2">
      <c r="A7" s="347" t="s">
        <v>9</v>
      </c>
      <c r="B7" s="348"/>
      <c r="C7" s="349" t="s">
        <v>106</v>
      </c>
      <c r="D7" s="350"/>
      <c r="E7" s="351"/>
      <c r="F7" s="352" t="s">
        <v>107</v>
      </c>
      <c r="G7" s="353"/>
      <c r="H7" s="353"/>
      <c r="I7" s="353"/>
      <c r="J7" s="353"/>
      <c r="K7" s="353"/>
      <c r="L7" s="354"/>
    </row>
    <row r="8" spans="1:12" ht="34.5" customHeight="1" x14ac:dyDescent="0.2">
      <c r="A8" s="330">
        <v>0</v>
      </c>
      <c r="B8" s="331"/>
      <c r="C8" s="318" t="s">
        <v>205</v>
      </c>
      <c r="D8" s="319"/>
      <c r="E8" s="320"/>
      <c r="F8" s="317" t="s">
        <v>206</v>
      </c>
      <c r="G8" s="310"/>
      <c r="H8" s="310"/>
      <c r="I8" s="310"/>
      <c r="J8" s="310"/>
      <c r="K8" s="310"/>
      <c r="L8" s="311"/>
    </row>
    <row r="9" spans="1:12" ht="15.75" x14ac:dyDescent="0.2">
      <c r="A9" s="330">
        <v>0</v>
      </c>
      <c r="B9" s="331"/>
      <c r="C9" s="318" t="s">
        <v>204</v>
      </c>
      <c r="D9" s="319"/>
      <c r="E9" s="320"/>
      <c r="F9" s="317" t="s">
        <v>207</v>
      </c>
      <c r="G9" s="310"/>
      <c r="H9" s="310"/>
      <c r="I9" s="310"/>
      <c r="J9" s="310"/>
      <c r="K9" s="310"/>
      <c r="L9" s="311"/>
    </row>
    <row r="10" spans="1:12" ht="15.75" x14ac:dyDescent="0.2">
      <c r="A10" s="330">
        <v>0</v>
      </c>
      <c r="B10" s="331"/>
      <c r="C10" s="318" t="s">
        <v>108</v>
      </c>
      <c r="D10" s="319"/>
      <c r="E10" s="320"/>
      <c r="F10" s="317" t="s">
        <v>109</v>
      </c>
      <c r="G10" s="310"/>
      <c r="H10" s="310"/>
      <c r="I10" s="310"/>
      <c r="J10" s="310"/>
      <c r="K10" s="310"/>
      <c r="L10" s="311"/>
    </row>
    <row r="11" spans="1:12" ht="36" customHeight="1" x14ac:dyDescent="0.2">
      <c r="A11" s="300">
        <v>1</v>
      </c>
      <c r="B11" s="301"/>
      <c r="C11" s="332" t="s">
        <v>12</v>
      </c>
      <c r="D11" s="333"/>
      <c r="E11" s="334"/>
      <c r="F11" s="321" t="s">
        <v>208</v>
      </c>
      <c r="G11" s="322"/>
      <c r="H11" s="322"/>
      <c r="I11" s="322"/>
      <c r="J11" s="322"/>
      <c r="K11" s="322"/>
      <c r="L11" s="323"/>
    </row>
    <row r="12" spans="1:12" ht="15.75" x14ac:dyDescent="0.2">
      <c r="A12" s="344">
        <v>1.1000000000000001</v>
      </c>
      <c r="B12" s="336"/>
      <c r="C12" s="337" t="s">
        <v>110</v>
      </c>
      <c r="D12" s="338"/>
      <c r="E12" s="339"/>
      <c r="F12" s="297" t="s">
        <v>111</v>
      </c>
      <c r="G12" s="298"/>
      <c r="H12" s="298"/>
      <c r="I12" s="298"/>
      <c r="J12" s="298"/>
      <c r="K12" s="298"/>
      <c r="L12" s="299"/>
    </row>
    <row r="13" spans="1:12" ht="18" customHeight="1" x14ac:dyDescent="0.2">
      <c r="A13" s="344">
        <v>1.2</v>
      </c>
      <c r="B13" s="336"/>
      <c r="C13" s="337" t="s">
        <v>112</v>
      </c>
      <c r="D13" s="338"/>
      <c r="E13" s="339"/>
      <c r="F13" s="297" t="s">
        <v>209</v>
      </c>
      <c r="G13" s="298"/>
      <c r="H13" s="298"/>
      <c r="I13" s="298"/>
      <c r="J13" s="298"/>
      <c r="K13" s="298"/>
      <c r="L13" s="299"/>
    </row>
    <row r="14" spans="1:12" ht="54.75" customHeight="1" x14ac:dyDescent="0.2">
      <c r="A14" s="344">
        <v>1.3</v>
      </c>
      <c r="B14" s="336"/>
      <c r="C14" s="337" t="s">
        <v>113</v>
      </c>
      <c r="D14" s="338"/>
      <c r="E14" s="339"/>
      <c r="F14" s="297" t="s">
        <v>210</v>
      </c>
      <c r="G14" s="298"/>
      <c r="H14" s="298"/>
      <c r="I14" s="298"/>
      <c r="J14" s="298"/>
      <c r="K14" s="298"/>
      <c r="L14" s="299"/>
    </row>
    <row r="15" spans="1:12" ht="41.25" customHeight="1" x14ac:dyDescent="0.2">
      <c r="A15" s="283">
        <v>1.4</v>
      </c>
      <c r="B15" s="284"/>
      <c r="C15" s="281" t="s">
        <v>114</v>
      </c>
      <c r="D15" s="281"/>
      <c r="E15" s="281"/>
      <c r="F15" s="282" t="s">
        <v>115</v>
      </c>
      <c r="G15" s="282"/>
      <c r="H15" s="282"/>
      <c r="I15" s="282"/>
      <c r="J15" s="282"/>
      <c r="K15" s="282"/>
      <c r="L15" s="282"/>
    </row>
    <row r="16" spans="1:12" ht="93" customHeight="1" x14ac:dyDescent="0.2">
      <c r="A16" s="340"/>
      <c r="B16" s="341"/>
      <c r="C16" s="271" t="s">
        <v>116</v>
      </c>
      <c r="D16" s="272"/>
      <c r="E16" s="272"/>
      <c r="F16" s="282" t="s">
        <v>117</v>
      </c>
      <c r="G16" s="282"/>
      <c r="H16" s="282"/>
      <c r="I16" s="282"/>
      <c r="J16" s="282"/>
      <c r="K16" s="282"/>
      <c r="L16" s="282"/>
    </row>
    <row r="17" spans="1:12" ht="35.25" customHeight="1" x14ac:dyDescent="0.2">
      <c r="A17" s="340"/>
      <c r="B17" s="341"/>
      <c r="C17" s="271" t="s">
        <v>118</v>
      </c>
      <c r="D17" s="272"/>
      <c r="E17" s="272"/>
      <c r="F17" s="282" t="s">
        <v>119</v>
      </c>
      <c r="G17" s="282"/>
      <c r="H17" s="282"/>
      <c r="I17" s="282"/>
      <c r="J17" s="282"/>
      <c r="K17" s="282"/>
      <c r="L17" s="282"/>
    </row>
    <row r="18" spans="1:12" ht="29.25" customHeight="1" x14ac:dyDescent="0.2">
      <c r="A18" s="340"/>
      <c r="B18" s="341"/>
      <c r="C18" s="271" t="s">
        <v>120</v>
      </c>
      <c r="D18" s="272"/>
      <c r="E18" s="272"/>
      <c r="F18" s="282" t="s">
        <v>211</v>
      </c>
      <c r="G18" s="282"/>
      <c r="H18" s="282"/>
      <c r="I18" s="282"/>
      <c r="J18" s="282"/>
      <c r="K18" s="282"/>
      <c r="L18" s="282"/>
    </row>
    <row r="19" spans="1:12" ht="40.5" customHeight="1" x14ac:dyDescent="0.2">
      <c r="A19" s="340"/>
      <c r="B19" s="341"/>
      <c r="C19" s="271" t="s">
        <v>121</v>
      </c>
      <c r="D19" s="272"/>
      <c r="E19" s="272"/>
      <c r="F19" s="282" t="s">
        <v>122</v>
      </c>
      <c r="G19" s="282"/>
      <c r="H19" s="282"/>
      <c r="I19" s="282"/>
      <c r="J19" s="282"/>
      <c r="K19" s="282"/>
      <c r="L19" s="282"/>
    </row>
    <row r="20" spans="1:12" ht="36" customHeight="1" x14ac:dyDescent="0.2">
      <c r="A20" s="340"/>
      <c r="B20" s="341"/>
      <c r="C20" s="271" t="s">
        <v>123</v>
      </c>
      <c r="D20" s="272"/>
      <c r="E20" s="272"/>
      <c r="F20" s="282" t="s">
        <v>124</v>
      </c>
      <c r="G20" s="282"/>
      <c r="H20" s="282"/>
      <c r="I20" s="282"/>
      <c r="J20" s="282"/>
      <c r="K20" s="282"/>
      <c r="L20" s="282"/>
    </row>
    <row r="21" spans="1:12" ht="20.25" customHeight="1" x14ac:dyDescent="0.2">
      <c r="A21" s="342"/>
      <c r="B21" s="343"/>
      <c r="C21" s="275" t="s">
        <v>125</v>
      </c>
      <c r="D21" s="276"/>
      <c r="E21" s="276"/>
      <c r="F21" s="282" t="s">
        <v>126</v>
      </c>
      <c r="G21" s="282"/>
      <c r="H21" s="282"/>
      <c r="I21" s="282"/>
      <c r="J21" s="282"/>
      <c r="K21" s="282"/>
      <c r="L21" s="282"/>
    </row>
    <row r="22" spans="1:12" ht="15.75" x14ac:dyDescent="0.2">
      <c r="A22" s="335">
        <v>1.5</v>
      </c>
      <c r="B22" s="336"/>
      <c r="C22" s="337" t="s">
        <v>205</v>
      </c>
      <c r="D22" s="338"/>
      <c r="E22" s="339"/>
      <c r="F22" s="297" t="s">
        <v>212</v>
      </c>
      <c r="G22" s="298"/>
      <c r="H22" s="298"/>
      <c r="I22" s="298"/>
      <c r="J22" s="298"/>
      <c r="K22" s="298"/>
      <c r="L22" s="299"/>
    </row>
    <row r="23" spans="1:12" ht="15.75" x14ac:dyDescent="0.2">
      <c r="A23" s="335">
        <v>1.6</v>
      </c>
      <c r="B23" s="336"/>
      <c r="C23" s="337" t="s">
        <v>127</v>
      </c>
      <c r="D23" s="338"/>
      <c r="E23" s="339"/>
      <c r="F23" s="297" t="s">
        <v>128</v>
      </c>
      <c r="G23" s="298"/>
      <c r="H23" s="298"/>
      <c r="I23" s="298"/>
      <c r="J23" s="298"/>
      <c r="K23" s="298"/>
      <c r="L23" s="299"/>
    </row>
    <row r="24" spans="1:12" ht="15.75" x14ac:dyDescent="0.2">
      <c r="A24" s="335">
        <v>1.7</v>
      </c>
      <c r="B24" s="336"/>
      <c r="C24" s="337" t="s">
        <v>129</v>
      </c>
      <c r="D24" s="338"/>
      <c r="E24" s="339"/>
      <c r="F24" s="297" t="s">
        <v>130</v>
      </c>
      <c r="G24" s="298"/>
      <c r="H24" s="298"/>
      <c r="I24" s="298"/>
      <c r="J24" s="298"/>
      <c r="K24" s="298"/>
      <c r="L24" s="299"/>
    </row>
    <row r="25" spans="1:12" ht="30.75" customHeight="1" x14ac:dyDescent="0.2">
      <c r="A25" s="300">
        <v>2</v>
      </c>
      <c r="B25" s="301"/>
      <c r="C25" s="332" t="s">
        <v>18</v>
      </c>
      <c r="D25" s="333"/>
      <c r="E25" s="334"/>
      <c r="F25" s="321" t="s">
        <v>131</v>
      </c>
      <c r="G25" s="322"/>
      <c r="H25" s="322"/>
      <c r="I25" s="322"/>
      <c r="J25" s="322"/>
      <c r="K25" s="322"/>
      <c r="L25" s="323"/>
    </row>
    <row r="26" spans="1:12" ht="88.5" customHeight="1" x14ac:dyDescent="0.2">
      <c r="A26" s="330">
        <v>2.1</v>
      </c>
      <c r="B26" s="331"/>
      <c r="C26" s="318" t="s">
        <v>132</v>
      </c>
      <c r="D26" s="319"/>
      <c r="E26" s="320"/>
      <c r="F26" s="317" t="s">
        <v>133</v>
      </c>
      <c r="G26" s="310"/>
      <c r="H26" s="310"/>
      <c r="I26" s="310"/>
      <c r="J26" s="310"/>
      <c r="K26" s="310"/>
      <c r="L26" s="311"/>
    </row>
    <row r="27" spans="1:12" ht="33.75" customHeight="1" x14ac:dyDescent="0.2">
      <c r="A27" s="330">
        <v>2.2000000000000002</v>
      </c>
      <c r="B27" s="331"/>
      <c r="C27" s="318" t="s">
        <v>134</v>
      </c>
      <c r="D27" s="319"/>
      <c r="E27" s="320"/>
      <c r="F27" s="317" t="s">
        <v>213</v>
      </c>
      <c r="G27" s="310"/>
      <c r="H27" s="310"/>
      <c r="I27" s="310"/>
      <c r="J27" s="310"/>
      <c r="K27" s="310"/>
      <c r="L27" s="311"/>
    </row>
    <row r="28" spans="1:12" ht="15.75" x14ac:dyDescent="0.2">
      <c r="A28" s="330">
        <v>2.2999999999999998</v>
      </c>
      <c r="B28" s="331"/>
      <c r="C28" s="318" t="s">
        <v>135</v>
      </c>
      <c r="D28" s="319"/>
      <c r="E28" s="320"/>
      <c r="F28" s="317" t="s">
        <v>136</v>
      </c>
      <c r="G28" s="310"/>
      <c r="H28" s="310"/>
      <c r="I28" s="310"/>
      <c r="J28" s="310"/>
      <c r="K28" s="310"/>
      <c r="L28" s="311"/>
    </row>
    <row r="29" spans="1:12" ht="41.25" customHeight="1" x14ac:dyDescent="0.2">
      <c r="A29" s="300">
        <v>3</v>
      </c>
      <c r="B29" s="301"/>
      <c r="C29" s="302" t="s">
        <v>8</v>
      </c>
      <c r="D29" s="303"/>
      <c r="E29" s="304"/>
      <c r="F29" s="321" t="s">
        <v>137</v>
      </c>
      <c r="G29" s="322"/>
      <c r="H29" s="322"/>
      <c r="I29" s="322"/>
      <c r="J29" s="322"/>
      <c r="K29" s="322"/>
      <c r="L29" s="323"/>
    </row>
    <row r="30" spans="1:12" ht="15.75" x14ac:dyDescent="0.2">
      <c r="A30" s="324">
        <v>3.1</v>
      </c>
      <c r="B30" s="325"/>
      <c r="C30" s="285" t="s">
        <v>138</v>
      </c>
      <c r="D30" s="286"/>
      <c r="E30" s="309"/>
      <c r="F30" s="310" t="s">
        <v>139</v>
      </c>
      <c r="G30" s="310"/>
      <c r="H30" s="310"/>
      <c r="I30" s="310"/>
      <c r="J30" s="310"/>
      <c r="K30" s="310"/>
      <c r="L30" s="311"/>
    </row>
    <row r="31" spans="1:12" ht="34.5" customHeight="1" x14ac:dyDescent="0.2">
      <c r="A31" s="326"/>
      <c r="B31" s="327"/>
      <c r="C31" s="271" t="s">
        <v>140</v>
      </c>
      <c r="D31" s="272"/>
      <c r="E31" s="290"/>
      <c r="F31" s="310" t="s">
        <v>141</v>
      </c>
      <c r="G31" s="310"/>
      <c r="H31" s="310"/>
      <c r="I31" s="310"/>
      <c r="J31" s="310"/>
      <c r="K31" s="310"/>
      <c r="L31" s="311"/>
    </row>
    <row r="32" spans="1:12" ht="38.25" customHeight="1" x14ac:dyDescent="0.2">
      <c r="A32" s="326"/>
      <c r="B32" s="327"/>
      <c r="C32" s="271" t="s">
        <v>142</v>
      </c>
      <c r="D32" s="272"/>
      <c r="E32" s="290"/>
      <c r="F32" s="310" t="s">
        <v>143</v>
      </c>
      <c r="G32" s="310"/>
      <c r="H32" s="310"/>
      <c r="I32" s="310"/>
      <c r="J32" s="310"/>
      <c r="K32" s="310"/>
      <c r="L32" s="311"/>
    </row>
    <row r="33" spans="1:12" ht="55.5" customHeight="1" x14ac:dyDescent="0.2">
      <c r="A33" s="328"/>
      <c r="B33" s="329"/>
      <c r="C33" s="275" t="s">
        <v>120</v>
      </c>
      <c r="D33" s="276"/>
      <c r="E33" s="291"/>
      <c r="F33" s="310" t="s">
        <v>144</v>
      </c>
      <c r="G33" s="310"/>
      <c r="H33" s="310"/>
      <c r="I33" s="310"/>
      <c r="J33" s="310"/>
      <c r="K33" s="310"/>
      <c r="L33" s="311"/>
    </row>
    <row r="34" spans="1:12" ht="51.75" customHeight="1" x14ac:dyDescent="0.2">
      <c r="A34" s="312">
        <v>3.2</v>
      </c>
      <c r="B34" s="313"/>
      <c r="C34" s="314" t="s">
        <v>145</v>
      </c>
      <c r="D34" s="315"/>
      <c r="E34" s="316"/>
      <c r="F34" s="317" t="s">
        <v>146</v>
      </c>
      <c r="G34" s="310"/>
      <c r="H34" s="310"/>
      <c r="I34" s="310"/>
      <c r="J34" s="310"/>
      <c r="K34" s="310"/>
      <c r="L34" s="311"/>
    </row>
    <row r="35" spans="1:12" ht="36" customHeight="1" x14ac:dyDescent="0.2">
      <c r="A35" s="312">
        <v>3.3</v>
      </c>
      <c r="B35" s="313"/>
      <c r="C35" s="318" t="s">
        <v>147</v>
      </c>
      <c r="D35" s="319"/>
      <c r="E35" s="320"/>
      <c r="F35" s="317" t="s">
        <v>148</v>
      </c>
      <c r="G35" s="310"/>
      <c r="H35" s="310"/>
      <c r="I35" s="310"/>
      <c r="J35" s="310"/>
      <c r="K35" s="310"/>
      <c r="L35" s="311"/>
    </row>
    <row r="36" spans="1:12" ht="39" customHeight="1" x14ac:dyDescent="0.2">
      <c r="A36" s="300">
        <v>4</v>
      </c>
      <c r="B36" s="301"/>
      <c r="C36" s="302" t="s">
        <v>149</v>
      </c>
      <c r="D36" s="303"/>
      <c r="E36" s="304"/>
      <c r="F36" s="305" t="s">
        <v>150</v>
      </c>
      <c r="G36" s="306"/>
      <c r="H36" s="306"/>
      <c r="I36" s="306"/>
      <c r="J36" s="306"/>
      <c r="K36" s="306"/>
      <c r="L36" s="307"/>
    </row>
    <row r="37" spans="1:12" ht="33" customHeight="1" x14ac:dyDescent="0.2">
      <c r="A37" s="283">
        <v>4.0999999999999996</v>
      </c>
      <c r="B37" s="308"/>
      <c r="C37" s="285" t="s">
        <v>151</v>
      </c>
      <c r="D37" s="286"/>
      <c r="E37" s="309"/>
      <c r="F37" s="282" t="s">
        <v>152</v>
      </c>
      <c r="G37" s="282"/>
      <c r="H37" s="282"/>
      <c r="I37" s="282"/>
      <c r="J37" s="282"/>
      <c r="K37" s="282"/>
      <c r="L37" s="282"/>
    </row>
    <row r="38" spans="1:12" ht="34.5" customHeight="1" x14ac:dyDescent="0.2">
      <c r="A38" s="87"/>
      <c r="B38" s="88"/>
      <c r="C38" s="271" t="s">
        <v>153</v>
      </c>
      <c r="D38" s="272"/>
      <c r="E38" s="290"/>
      <c r="F38" s="282" t="s">
        <v>154</v>
      </c>
      <c r="G38" s="282"/>
      <c r="H38" s="282"/>
      <c r="I38" s="282"/>
      <c r="J38" s="282"/>
      <c r="K38" s="282"/>
      <c r="L38" s="282"/>
    </row>
    <row r="39" spans="1:12" ht="36.75" customHeight="1" x14ac:dyDescent="0.2">
      <c r="A39" s="87"/>
      <c r="B39" s="88"/>
      <c r="C39" s="271" t="s">
        <v>155</v>
      </c>
      <c r="D39" s="272"/>
      <c r="E39" s="290"/>
      <c r="F39" s="294" t="s">
        <v>156</v>
      </c>
      <c r="G39" s="295"/>
      <c r="H39" s="295"/>
      <c r="I39" s="295"/>
      <c r="J39" s="295"/>
      <c r="K39" s="295"/>
      <c r="L39" s="296"/>
    </row>
    <row r="40" spans="1:12" ht="39.75" customHeight="1" x14ac:dyDescent="0.2">
      <c r="A40" s="87"/>
      <c r="B40" s="88"/>
      <c r="C40" s="271" t="s">
        <v>157</v>
      </c>
      <c r="D40" s="272"/>
      <c r="E40" s="290"/>
      <c r="F40" s="297" t="s">
        <v>158</v>
      </c>
      <c r="G40" s="298"/>
      <c r="H40" s="298"/>
      <c r="I40" s="298"/>
      <c r="J40" s="298"/>
      <c r="K40" s="298"/>
      <c r="L40" s="299"/>
    </row>
    <row r="41" spans="1:12" ht="34.5" customHeight="1" x14ac:dyDescent="0.2">
      <c r="A41" s="89"/>
      <c r="B41" s="90"/>
      <c r="C41" s="271" t="s">
        <v>159</v>
      </c>
      <c r="D41" s="272"/>
      <c r="E41" s="290"/>
      <c r="F41" s="282" t="s">
        <v>160</v>
      </c>
      <c r="G41" s="282"/>
      <c r="H41" s="282"/>
      <c r="I41" s="282"/>
      <c r="J41" s="282"/>
      <c r="K41" s="282"/>
      <c r="L41" s="282"/>
    </row>
    <row r="42" spans="1:12" ht="15.75" x14ac:dyDescent="0.2">
      <c r="A42" s="89"/>
      <c r="B42" s="90"/>
      <c r="C42" s="275" t="s">
        <v>161</v>
      </c>
      <c r="D42" s="276"/>
      <c r="E42" s="291"/>
      <c r="F42" s="282" t="s">
        <v>162</v>
      </c>
      <c r="G42" s="282"/>
      <c r="H42" s="282"/>
      <c r="I42" s="282"/>
      <c r="J42" s="282"/>
      <c r="K42" s="282"/>
      <c r="L42" s="282"/>
    </row>
    <row r="43" spans="1:12" ht="15.75" x14ac:dyDescent="0.2">
      <c r="A43" s="283">
        <v>4.2</v>
      </c>
      <c r="B43" s="284"/>
      <c r="C43" s="272" t="s">
        <v>163</v>
      </c>
      <c r="D43" s="272"/>
      <c r="E43" s="272"/>
      <c r="F43" s="292" t="s">
        <v>164</v>
      </c>
      <c r="G43" s="293"/>
      <c r="H43" s="293"/>
      <c r="I43" s="293"/>
      <c r="J43" s="293"/>
      <c r="K43" s="293"/>
      <c r="L43" s="274"/>
    </row>
    <row r="44" spans="1:12" ht="15.75" x14ac:dyDescent="0.2">
      <c r="A44" s="89"/>
      <c r="B44" s="91"/>
      <c r="C44" s="272" t="s">
        <v>153</v>
      </c>
      <c r="D44" s="272"/>
      <c r="E44" s="272"/>
      <c r="F44" s="273" t="s">
        <v>165</v>
      </c>
      <c r="G44" s="274"/>
      <c r="H44" s="274"/>
      <c r="I44" s="274"/>
      <c r="J44" s="274"/>
      <c r="K44" s="274"/>
      <c r="L44" s="274"/>
    </row>
    <row r="45" spans="1:12" ht="15.75" x14ac:dyDescent="0.2">
      <c r="A45" s="92"/>
      <c r="B45" s="93"/>
      <c r="C45" s="276" t="s">
        <v>155</v>
      </c>
      <c r="D45" s="276"/>
      <c r="E45" s="276"/>
      <c r="F45" s="277" t="s">
        <v>166</v>
      </c>
      <c r="G45" s="278"/>
      <c r="H45" s="278"/>
      <c r="I45" s="278"/>
      <c r="J45" s="278"/>
      <c r="K45" s="278"/>
      <c r="L45" s="279"/>
    </row>
    <row r="46" spans="1:12" ht="15.75" x14ac:dyDescent="0.2">
      <c r="A46" s="283">
        <v>4.3</v>
      </c>
      <c r="B46" s="284"/>
      <c r="C46" s="285" t="s">
        <v>167</v>
      </c>
      <c r="D46" s="286"/>
      <c r="E46" s="286"/>
      <c r="F46" s="287" t="s">
        <v>168</v>
      </c>
      <c r="G46" s="288"/>
      <c r="H46" s="288"/>
      <c r="I46" s="288"/>
      <c r="J46" s="288"/>
      <c r="K46" s="288"/>
      <c r="L46" s="289"/>
    </row>
    <row r="47" spans="1:12" ht="15.75" x14ac:dyDescent="0.2">
      <c r="A47" s="89"/>
      <c r="B47" s="91"/>
      <c r="C47" s="271" t="s">
        <v>153</v>
      </c>
      <c r="D47" s="272"/>
      <c r="E47" s="272"/>
      <c r="F47" s="273" t="s">
        <v>169</v>
      </c>
      <c r="G47" s="274"/>
      <c r="H47" s="274"/>
      <c r="I47" s="274"/>
      <c r="J47" s="274"/>
      <c r="K47" s="274"/>
      <c r="L47" s="274"/>
    </row>
    <row r="48" spans="1:12" ht="15.75" x14ac:dyDescent="0.2">
      <c r="A48" s="89"/>
      <c r="B48" s="91"/>
      <c r="C48" s="275" t="s">
        <v>155</v>
      </c>
      <c r="D48" s="276"/>
      <c r="E48" s="276"/>
      <c r="F48" s="277" t="s">
        <v>170</v>
      </c>
      <c r="G48" s="278"/>
      <c r="H48" s="278"/>
      <c r="I48" s="278"/>
      <c r="J48" s="278"/>
      <c r="K48" s="278"/>
      <c r="L48" s="279"/>
    </row>
    <row r="49" spans="1:12" ht="57" customHeight="1" x14ac:dyDescent="0.2">
      <c r="A49" s="280">
        <v>4.4000000000000004</v>
      </c>
      <c r="B49" s="280"/>
      <c r="C49" s="281" t="s">
        <v>171</v>
      </c>
      <c r="D49" s="281"/>
      <c r="E49" s="281"/>
      <c r="F49" s="282" t="s">
        <v>172</v>
      </c>
      <c r="G49" s="282"/>
      <c r="H49" s="282"/>
      <c r="I49" s="282"/>
      <c r="J49" s="282"/>
      <c r="K49" s="282"/>
      <c r="L49" s="282"/>
    </row>
    <row r="50" spans="1:12" ht="15.75" x14ac:dyDescent="0.2">
      <c r="A50" s="95"/>
      <c r="B50" s="96"/>
      <c r="C50" s="97"/>
      <c r="D50" s="97"/>
      <c r="E50" s="97"/>
      <c r="F50" s="98"/>
      <c r="G50" s="98"/>
      <c r="H50" s="98"/>
      <c r="I50" s="99"/>
      <c r="J50" s="99"/>
      <c r="K50" s="99"/>
      <c r="L50" s="99"/>
    </row>
    <row r="51" spans="1:12" ht="15.75" x14ac:dyDescent="0.2">
      <c r="A51" s="95"/>
      <c r="B51" s="96"/>
      <c r="C51" s="97"/>
      <c r="D51" s="97"/>
      <c r="E51" s="97"/>
      <c r="F51" s="98"/>
      <c r="G51" s="98"/>
      <c r="H51" s="98"/>
      <c r="I51" s="99"/>
      <c r="J51" s="99"/>
      <c r="K51" s="99"/>
      <c r="L51" s="99"/>
    </row>
    <row r="52" spans="1:12" ht="15.75" x14ac:dyDescent="0.2">
      <c r="A52" s="95"/>
      <c r="B52" s="96"/>
      <c r="C52" s="100"/>
      <c r="D52" s="100"/>
      <c r="E52" s="100"/>
      <c r="F52" s="101"/>
      <c r="G52" s="101"/>
      <c r="H52" s="101"/>
      <c r="I52" s="94"/>
      <c r="J52" s="94"/>
      <c r="K52" s="94"/>
      <c r="L52" s="94"/>
    </row>
    <row r="53" spans="1:12" ht="18.75" x14ac:dyDescent="0.2">
      <c r="A53" s="102"/>
      <c r="B53" s="103"/>
      <c r="C53" s="257" t="s">
        <v>173</v>
      </c>
      <c r="D53" s="258"/>
      <c r="E53" s="258"/>
      <c r="F53" s="258"/>
      <c r="G53" s="258"/>
      <c r="H53" s="258"/>
      <c r="I53" s="258"/>
      <c r="J53" s="258"/>
      <c r="K53" s="258"/>
      <c r="L53" s="259"/>
    </row>
    <row r="54" spans="1:12" ht="15.75" x14ac:dyDescent="0.2">
      <c r="A54" s="102"/>
      <c r="B54" s="104"/>
      <c r="C54" s="105" t="s">
        <v>153</v>
      </c>
      <c r="D54" s="260" t="s">
        <v>0</v>
      </c>
      <c r="E54" s="260"/>
      <c r="F54" s="260"/>
      <c r="G54" s="261" t="s">
        <v>1</v>
      </c>
      <c r="H54" s="262"/>
      <c r="I54" s="263"/>
      <c r="J54" s="260" t="s">
        <v>2</v>
      </c>
      <c r="K54" s="260"/>
      <c r="L54" s="260"/>
    </row>
    <row r="55" spans="1:12" ht="47.25" x14ac:dyDescent="0.2">
      <c r="A55" s="102"/>
      <c r="B55" s="104"/>
      <c r="C55" s="113" t="s">
        <v>174</v>
      </c>
      <c r="D55" s="114" t="s">
        <v>175</v>
      </c>
      <c r="E55" s="264" t="s">
        <v>176</v>
      </c>
      <c r="F55" s="265"/>
      <c r="G55" s="114" t="s">
        <v>177</v>
      </c>
      <c r="H55" s="254" t="s">
        <v>178</v>
      </c>
      <c r="I55" s="255"/>
      <c r="J55" s="114" t="s">
        <v>179</v>
      </c>
      <c r="K55" s="254" t="s">
        <v>180</v>
      </c>
      <c r="L55" s="255"/>
    </row>
    <row r="56" spans="1:12" ht="47.25" x14ac:dyDescent="0.2">
      <c r="A56" s="102"/>
      <c r="B56" s="104"/>
      <c r="C56" s="115" t="s">
        <v>181</v>
      </c>
      <c r="D56" s="116" t="s">
        <v>182</v>
      </c>
      <c r="E56" s="252" t="s">
        <v>183</v>
      </c>
      <c r="F56" s="253"/>
      <c r="G56" s="117" t="s">
        <v>184</v>
      </c>
      <c r="H56" s="254" t="s">
        <v>185</v>
      </c>
      <c r="I56" s="255"/>
      <c r="J56" s="117" t="s">
        <v>186</v>
      </c>
      <c r="K56" s="254" t="s">
        <v>185</v>
      </c>
      <c r="L56" s="255"/>
    </row>
    <row r="57" spans="1:12" ht="79.5" customHeight="1" x14ac:dyDescent="0.2">
      <c r="A57" s="80"/>
      <c r="B57" s="80"/>
      <c r="C57" s="118" t="s">
        <v>187</v>
      </c>
      <c r="D57" s="119" t="s">
        <v>188</v>
      </c>
      <c r="E57" s="256" t="s">
        <v>189</v>
      </c>
      <c r="F57" s="256"/>
      <c r="G57" s="119" t="s">
        <v>190</v>
      </c>
      <c r="H57" s="256" t="s">
        <v>191</v>
      </c>
      <c r="I57" s="256"/>
      <c r="J57" s="119" t="s">
        <v>192</v>
      </c>
      <c r="K57" s="256" t="s">
        <v>193</v>
      </c>
      <c r="L57" s="256"/>
    </row>
    <row r="58" spans="1:12" x14ac:dyDescent="0.2">
      <c r="A58" s="80"/>
      <c r="B58" s="80"/>
      <c r="C58" s="81"/>
      <c r="D58" s="81"/>
      <c r="E58" s="81"/>
      <c r="F58" s="81"/>
      <c r="G58" s="81"/>
      <c r="H58" s="81"/>
      <c r="I58" s="81"/>
      <c r="J58" s="81"/>
      <c r="K58" s="80"/>
      <c r="L58" s="80"/>
    </row>
    <row r="59" spans="1:12" ht="13.5" thickBot="1" x14ac:dyDescent="0.25">
      <c r="A59" s="80"/>
      <c r="B59" s="80"/>
      <c r="C59" s="81"/>
      <c r="D59" s="81"/>
      <c r="E59" s="81"/>
      <c r="F59" s="81"/>
      <c r="G59" s="81"/>
      <c r="H59" s="81"/>
      <c r="I59" s="81"/>
      <c r="J59" s="81"/>
      <c r="K59" s="80"/>
      <c r="L59" s="80"/>
    </row>
    <row r="60" spans="1:12" ht="16.5" thickBot="1" x14ac:dyDescent="0.25">
      <c r="A60" s="80"/>
      <c r="B60" s="80"/>
      <c r="C60" s="266" t="s">
        <v>194</v>
      </c>
      <c r="D60" s="267"/>
      <c r="E60" s="267"/>
      <c r="F60" s="267"/>
      <c r="G60" s="267"/>
      <c r="H60" s="267"/>
      <c r="I60" s="267"/>
      <c r="J60" s="268"/>
      <c r="K60" s="80"/>
      <c r="L60" s="80"/>
    </row>
    <row r="61" spans="1:12" s="108" customFormat="1" ht="32.25" thickBot="1" x14ac:dyDescent="0.25">
      <c r="A61" s="106"/>
      <c r="B61" s="106"/>
      <c r="C61" s="157" t="s">
        <v>195</v>
      </c>
      <c r="D61" s="158" t="s">
        <v>196</v>
      </c>
      <c r="E61" s="158" t="s">
        <v>1</v>
      </c>
      <c r="F61" s="158" t="s">
        <v>14</v>
      </c>
      <c r="G61" s="158" t="s">
        <v>2</v>
      </c>
      <c r="H61" s="158" t="s">
        <v>14</v>
      </c>
      <c r="I61" s="269" t="s">
        <v>197</v>
      </c>
      <c r="J61" s="270"/>
      <c r="K61" s="107"/>
      <c r="L61" s="106"/>
    </row>
    <row r="62" spans="1:12" ht="15.75" x14ac:dyDescent="0.2">
      <c r="A62" s="80"/>
      <c r="B62" s="80"/>
      <c r="C62" s="120" t="s">
        <v>198</v>
      </c>
      <c r="D62" s="121">
        <v>1</v>
      </c>
      <c r="E62" s="122" t="s">
        <v>187</v>
      </c>
      <c r="F62" s="121">
        <v>1</v>
      </c>
      <c r="G62" s="122" t="s">
        <v>187</v>
      </c>
      <c r="H62" s="121">
        <v>1</v>
      </c>
      <c r="I62" s="123">
        <v>1</v>
      </c>
      <c r="J62" s="246" t="s">
        <v>187</v>
      </c>
      <c r="K62" s="80"/>
      <c r="L62" s="80"/>
    </row>
    <row r="63" spans="1:12" ht="15.75" x14ac:dyDescent="0.2">
      <c r="A63" s="80"/>
      <c r="B63" s="80"/>
      <c r="C63" s="124" t="s">
        <v>198</v>
      </c>
      <c r="D63" s="125">
        <v>1</v>
      </c>
      <c r="E63" s="126" t="s">
        <v>187</v>
      </c>
      <c r="F63" s="125">
        <v>1</v>
      </c>
      <c r="G63" s="127" t="s">
        <v>181</v>
      </c>
      <c r="H63" s="128">
        <v>2</v>
      </c>
      <c r="I63" s="129">
        <v>2</v>
      </c>
      <c r="J63" s="247"/>
      <c r="K63" s="80"/>
      <c r="L63" s="80"/>
    </row>
    <row r="64" spans="1:12" ht="15.75" x14ac:dyDescent="0.2">
      <c r="A64" s="80"/>
      <c r="B64" s="80"/>
      <c r="C64" s="124" t="s">
        <v>198</v>
      </c>
      <c r="D64" s="125">
        <v>1</v>
      </c>
      <c r="E64" s="126" t="s">
        <v>187</v>
      </c>
      <c r="F64" s="125">
        <v>1</v>
      </c>
      <c r="G64" s="130" t="s">
        <v>174</v>
      </c>
      <c r="H64" s="131">
        <v>3</v>
      </c>
      <c r="I64" s="129">
        <v>3</v>
      </c>
      <c r="J64" s="247"/>
      <c r="K64" s="80"/>
      <c r="L64" s="80"/>
    </row>
    <row r="65" spans="1:12" ht="15.75" x14ac:dyDescent="0.2">
      <c r="A65" s="80"/>
      <c r="B65" s="80"/>
      <c r="C65" s="124" t="s">
        <v>198</v>
      </c>
      <c r="D65" s="125">
        <v>1</v>
      </c>
      <c r="E65" s="127" t="s">
        <v>199</v>
      </c>
      <c r="F65" s="128">
        <v>2</v>
      </c>
      <c r="G65" s="126" t="s">
        <v>187</v>
      </c>
      <c r="H65" s="125">
        <v>1</v>
      </c>
      <c r="I65" s="129">
        <v>2</v>
      </c>
      <c r="J65" s="247"/>
      <c r="K65" s="80"/>
      <c r="L65" s="80"/>
    </row>
    <row r="66" spans="1:12" ht="15.75" x14ac:dyDescent="0.2">
      <c r="A66" s="80"/>
      <c r="B66" s="80"/>
      <c r="C66" s="124" t="s">
        <v>198</v>
      </c>
      <c r="D66" s="125">
        <v>1</v>
      </c>
      <c r="E66" s="130" t="s">
        <v>174</v>
      </c>
      <c r="F66" s="131">
        <v>3</v>
      </c>
      <c r="G66" s="126" t="s">
        <v>187</v>
      </c>
      <c r="H66" s="125">
        <v>1</v>
      </c>
      <c r="I66" s="129">
        <v>3</v>
      </c>
      <c r="J66" s="247"/>
      <c r="K66" s="80"/>
      <c r="L66" s="80"/>
    </row>
    <row r="67" spans="1:12" ht="15.75" x14ac:dyDescent="0.2">
      <c r="A67" s="80"/>
      <c r="B67" s="80"/>
      <c r="C67" s="132" t="s">
        <v>200</v>
      </c>
      <c r="D67" s="128">
        <v>3</v>
      </c>
      <c r="E67" s="126" t="s">
        <v>187</v>
      </c>
      <c r="F67" s="125">
        <v>1</v>
      </c>
      <c r="G67" s="126" t="s">
        <v>187</v>
      </c>
      <c r="H67" s="125">
        <v>1</v>
      </c>
      <c r="I67" s="129">
        <v>3</v>
      </c>
      <c r="J67" s="247"/>
      <c r="K67" s="80"/>
      <c r="L67" s="80"/>
    </row>
    <row r="68" spans="1:12" ht="16.5" thickBot="1" x14ac:dyDescent="0.25">
      <c r="A68" s="80"/>
      <c r="B68" s="80"/>
      <c r="C68" s="133" t="s">
        <v>198</v>
      </c>
      <c r="D68" s="134">
        <v>1</v>
      </c>
      <c r="E68" s="135" t="s">
        <v>181</v>
      </c>
      <c r="F68" s="136">
        <v>2</v>
      </c>
      <c r="G68" s="135" t="s">
        <v>181</v>
      </c>
      <c r="H68" s="136">
        <v>2</v>
      </c>
      <c r="I68" s="137">
        <v>4</v>
      </c>
      <c r="J68" s="248"/>
      <c r="K68" s="80"/>
      <c r="L68" s="80"/>
    </row>
    <row r="69" spans="1:12" ht="15.75" x14ac:dyDescent="0.2">
      <c r="A69" s="80"/>
      <c r="B69" s="80"/>
      <c r="C69" s="138" t="s">
        <v>200</v>
      </c>
      <c r="D69" s="139">
        <v>3</v>
      </c>
      <c r="E69" s="140" t="s">
        <v>187</v>
      </c>
      <c r="F69" s="141">
        <v>1</v>
      </c>
      <c r="G69" s="142" t="s">
        <v>181</v>
      </c>
      <c r="H69" s="139">
        <v>2</v>
      </c>
      <c r="I69" s="143">
        <v>6</v>
      </c>
      <c r="J69" s="249" t="s">
        <v>181</v>
      </c>
      <c r="K69" s="80"/>
      <c r="L69" s="80"/>
    </row>
    <row r="70" spans="1:12" ht="15.75" x14ac:dyDescent="0.2">
      <c r="A70" s="80"/>
      <c r="B70" s="80"/>
      <c r="C70" s="132" t="s">
        <v>200</v>
      </c>
      <c r="D70" s="128">
        <v>3</v>
      </c>
      <c r="E70" s="126" t="s">
        <v>187</v>
      </c>
      <c r="F70" s="125">
        <v>1</v>
      </c>
      <c r="G70" s="130" t="s">
        <v>174</v>
      </c>
      <c r="H70" s="131">
        <v>3</v>
      </c>
      <c r="I70" s="144">
        <v>9</v>
      </c>
      <c r="J70" s="249"/>
      <c r="K70" s="80"/>
      <c r="L70" s="80"/>
    </row>
    <row r="71" spans="1:12" ht="15.75" x14ac:dyDescent="0.2">
      <c r="A71" s="80"/>
      <c r="B71" s="80"/>
      <c r="C71" s="132" t="s">
        <v>200</v>
      </c>
      <c r="D71" s="128">
        <v>3</v>
      </c>
      <c r="E71" s="127" t="s">
        <v>199</v>
      </c>
      <c r="F71" s="128">
        <v>2</v>
      </c>
      <c r="G71" s="126" t="s">
        <v>187</v>
      </c>
      <c r="H71" s="125">
        <v>1</v>
      </c>
      <c r="I71" s="144">
        <v>6</v>
      </c>
      <c r="J71" s="249"/>
      <c r="K71" s="80"/>
      <c r="L71" s="80"/>
    </row>
    <row r="72" spans="1:12" ht="15.75" x14ac:dyDescent="0.2">
      <c r="A72" s="80"/>
      <c r="B72" s="80"/>
      <c r="C72" s="132" t="s">
        <v>200</v>
      </c>
      <c r="D72" s="128">
        <v>3</v>
      </c>
      <c r="E72" s="130" t="s">
        <v>174</v>
      </c>
      <c r="F72" s="131">
        <v>3</v>
      </c>
      <c r="G72" s="126" t="s">
        <v>187</v>
      </c>
      <c r="H72" s="125">
        <v>1</v>
      </c>
      <c r="I72" s="144">
        <v>9</v>
      </c>
      <c r="J72" s="249"/>
      <c r="K72" s="80"/>
      <c r="L72" s="80"/>
    </row>
    <row r="73" spans="1:12" ht="15.75" x14ac:dyDescent="0.2">
      <c r="A73" s="80"/>
      <c r="B73" s="80"/>
      <c r="C73" s="145" t="s">
        <v>201</v>
      </c>
      <c r="D73" s="131">
        <v>5</v>
      </c>
      <c r="E73" s="126" t="s">
        <v>187</v>
      </c>
      <c r="F73" s="125">
        <v>1</v>
      </c>
      <c r="G73" s="126" t="s">
        <v>187</v>
      </c>
      <c r="H73" s="125">
        <v>1</v>
      </c>
      <c r="I73" s="144">
        <v>5</v>
      </c>
      <c r="J73" s="249"/>
      <c r="K73" s="80"/>
      <c r="L73" s="80"/>
    </row>
    <row r="74" spans="1:12" ht="15.75" x14ac:dyDescent="0.2">
      <c r="A74" s="80"/>
      <c r="B74" s="80"/>
      <c r="C74" s="124" t="s">
        <v>198</v>
      </c>
      <c r="D74" s="125">
        <v>1</v>
      </c>
      <c r="E74" s="127" t="s">
        <v>181</v>
      </c>
      <c r="F74" s="128">
        <v>2</v>
      </c>
      <c r="G74" s="130" t="s">
        <v>174</v>
      </c>
      <c r="H74" s="131">
        <v>3</v>
      </c>
      <c r="I74" s="144">
        <v>6</v>
      </c>
      <c r="J74" s="249"/>
      <c r="K74" s="80"/>
      <c r="L74" s="80"/>
    </row>
    <row r="75" spans="1:12" ht="15.75" x14ac:dyDescent="0.2">
      <c r="A75" s="80"/>
      <c r="B75" s="80"/>
      <c r="C75" s="124" t="s">
        <v>198</v>
      </c>
      <c r="D75" s="125">
        <v>1</v>
      </c>
      <c r="E75" s="130" t="s">
        <v>174</v>
      </c>
      <c r="F75" s="131">
        <v>3</v>
      </c>
      <c r="G75" s="127" t="s">
        <v>181</v>
      </c>
      <c r="H75" s="128">
        <v>2</v>
      </c>
      <c r="I75" s="144">
        <v>6</v>
      </c>
      <c r="J75" s="249"/>
      <c r="K75" s="80"/>
      <c r="L75" s="80"/>
    </row>
    <row r="76" spans="1:12" ht="15.75" x14ac:dyDescent="0.2">
      <c r="A76" s="80"/>
      <c r="B76" s="80"/>
      <c r="C76" s="124" t="s">
        <v>198</v>
      </c>
      <c r="D76" s="125">
        <v>1</v>
      </c>
      <c r="E76" s="130" t="s">
        <v>174</v>
      </c>
      <c r="F76" s="131">
        <v>3</v>
      </c>
      <c r="G76" s="130" t="s">
        <v>174</v>
      </c>
      <c r="H76" s="131">
        <v>3</v>
      </c>
      <c r="I76" s="144">
        <v>9</v>
      </c>
      <c r="J76" s="249"/>
      <c r="K76" s="80"/>
      <c r="L76" s="80"/>
    </row>
    <row r="77" spans="1:12" ht="15.75" x14ac:dyDescent="0.2">
      <c r="A77" s="80"/>
      <c r="B77" s="80"/>
      <c r="C77" s="145" t="s">
        <v>201</v>
      </c>
      <c r="D77" s="131">
        <v>5</v>
      </c>
      <c r="E77" s="126" t="s">
        <v>187</v>
      </c>
      <c r="F77" s="125">
        <v>1</v>
      </c>
      <c r="G77" s="127" t="s">
        <v>181</v>
      </c>
      <c r="H77" s="128">
        <v>2</v>
      </c>
      <c r="I77" s="144">
        <v>10</v>
      </c>
      <c r="J77" s="249"/>
      <c r="K77" s="80"/>
      <c r="L77" s="80"/>
    </row>
    <row r="78" spans="1:12" ht="16.5" thickBot="1" x14ac:dyDescent="0.25">
      <c r="A78" s="80"/>
      <c r="B78" s="80"/>
      <c r="C78" s="146" t="s">
        <v>201</v>
      </c>
      <c r="D78" s="147">
        <v>5</v>
      </c>
      <c r="E78" s="135" t="s">
        <v>199</v>
      </c>
      <c r="F78" s="136">
        <v>2</v>
      </c>
      <c r="G78" s="148" t="s">
        <v>187</v>
      </c>
      <c r="H78" s="134">
        <v>1</v>
      </c>
      <c r="I78" s="149">
        <v>10</v>
      </c>
      <c r="J78" s="250"/>
      <c r="K78" s="80"/>
      <c r="L78" s="80"/>
    </row>
    <row r="79" spans="1:12" ht="15.75" x14ac:dyDescent="0.2">
      <c r="A79" s="80"/>
      <c r="B79" s="80"/>
      <c r="C79" s="150" t="s">
        <v>200</v>
      </c>
      <c r="D79" s="151">
        <v>3</v>
      </c>
      <c r="E79" s="152" t="s">
        <v>181</v>
      </c>
      <c r="F79" s="151">
        <v>2</v>
      </c>
      <c r="G79" s="152" t="s">
        <v>181</v>
      </c>
      <c r="H79" s="151">
        <v>2</v>
      </c>
      <c r="I79" s="153">
        <v>12</v>
      </c>
      <c r="J79" s="251" t="s">
        <v>174</v>
      </c>
      <c r="K79" s="80"/>
      <c r="L79" s="80"/>
    </row>
    <row r="80" spans="1:12" ht="15.75" x14ac:dyDescent="0.2">
      <c r="A80" s="80"/>
      <c r="B80" s="80"/>
      <c r="C80" s="132" t="s">
        <v>200</v>
      </c>
      <c r="D80" s="128">
        <v>3</v>
      </c>
      <c r="E80" s="127" t="s">
        <v>181</v>
      </c>
      <c r="F80" s="128">
        <v>2</v>
      </c>
      <c r="G80" s="130" t="s">
        <v>174</v>
      </c>
      <c r="H80" s="131">
        <v>3</v>
      </c>
      <c r="I80" s="154">
        <v>18</v>
      </c>
      <c r="J80" s="249"/>
      <c r="K80" s="80"/>
      <c r="L80" s="80"/>
    </row>
    <row r="81" spans="1:12" ht="15.75" x14ac:dyDescent="0.2">
      <c r="A81" s="80"/>
      <c r="B81" s="80"/>
      <c r="C81" s="132" t="s">
        <v>200</v>
      </c>
      <c r="D81" s="128">
        <v>3</v>
      </c>
      <c r="E81" s="130" t="s">
        <v>174</v>
      </c>
      <c r="F81" s="131">
        <v>3</v>
      </c>
      <c r="G81" s="127" t="s">
        <v>181</v>
      </c>
      <c r="H81" s="128">
        <v>2</v>
      </c>
      <c r="I81" s="154">
        <v>18</v>
      </c>
      <c r="J81" s="249"/>
      <c r="K81" s="80"/>
      <c r="L81" s="80"/>
    </row>
    <row r="82" spans="1:12" ht="15.75" x14ac:dyDescent="0.2">
      <c r="A82" s="80"/>
      <c r="B82" s="80"/>
      <c r="C82" s="132" t="s">
        <v>200</v>
      </c>
      <c r="D82" s="128">
        <v>3</v>
      </c>
      <c r="E82" s="130" t="s">
        <v>174</v>
      </c>
      <c r="F82" s="131">
        <v>3</v>
      </c>
      <c r="G82" s="130" t="s">
        <v>174</v>
      </c>
      <c r="H82" s="131">
        <v>3</v>
      </c>
      <c r="I82" s="154">
        <v>27</v>
      </c>
      <c r="J82" s="249"/>
      <c r="K82" s="80"/>
      <c r="L82" s="80"/>
    </row>
    <row r="83" spans="1:12" ht="15.75" x14ac:dyDescent="0.2">
      <c r="A83" s="80"/>
      <c r="B83" s="80"/>
      <c r="C83" s="145" t="s">
        <v>201</v>
      </c>
      <c r="D83" s="131">
        <v>5</v>
      </c>
      <c r="E83" s="126" t="s">
        <v>187</v>
      </c>
      <c r="F83" s="125">
        <v>1</v>
      </c>
      <c r="G83" s="130" t="s">
        <v>174</v>
      </c>
      <c r="H83" s="131">
        <v>3</v>
      </c>
      <c r="I83" s="154">
        <v>15</v>
      </c>
      <c r="J83" s="249"/>
      <c r="K83" s="80"/>
      <c r="L83" s="80"/>
    </row>
    <row r="84" spans="1:12" ht="15.75" x14ac:dyDescent="0.2">
      <c r="A84" s="80"/>
      <c r="B84" s="80"/>
      <c r="C84" s="145" t="s">
        <v>201</v>
      </c>
      <c r="D84" s="131">
        <v>5</v>
      </c>
      <c r="E84" s="130" t="s">
        <v>174</v>
      </c>
      <c r="F84" s="131">
        <v>3</v>
      </c>
      <c r="G84" s="126" t="s">
        <v>187</v>
      </c>
      <c r="H84" s="125">
        <v>1</v>
      </c>
      <c r="I84" s="154">
        <v>15</v>
      </c>
      <c r="J84" s="249"/>
      <c r="K84" s="80"/>
      <c r="L84" s="80"/>
    </row>
    <row r="85" spans="1:12" ht="15.75" x14ac:dyDescent="0.2">
      <c r="A85" s="80"/>
      <c r="B85" s="80"/>
      <c r="C85" s="145" t="s">
        <v>201</v>
      </c>
      <c r="D85" s="131">
        <v>5</v>
      </c>
      <c r="E85" s="127" t="s">
        <v>181</v>
      </c>
      <c r="F85" s="128">
        <v>2</v>
      </c>
      <c r="G85" s="127" t="s">
        <v>181</v>
      </c>
      <c r="H85" s="128">
        <v>2</v>
      </c>
      <c r="I85" s="154">
        <v>20</v>
      </c>
      <c r="J85" s="249"/>
      <c r="K85" s="80"/>
      <c r="L85" s="80"/>
    </row>
    <row r="86" spans="1:12" ht="15.75" x14ac:dyDescent="0.2">
      <c r="A86" s="80"/>
      <c r="B86" s="80"/>
      <c r="C86" s="145" t="s">
        <v>201</v>
      </c>
      <c r="D86" s="131">
        <v>5</v>
      </c>
      <c r="E86" s="127" t="s">
        <v>181</v>
      </c>
      <c r="F86" s="128">
        <v>2</v>
      </c>
      <c r="G86" s="130" t="s">
        <v>174</v>
      </c>
      <c r="H86" s="131">
        <v>3</v>
      </c>
      <c r="I86" s="154">
        <v>30</v>
      </c>
      <c r="J86" s="249"/>
      <c r="K86" s="80"/>
      <c r="L86" s="80"/>
    </row>
    <row r="87" spans="1:12" ht="15.75" x14ac:dyDescent="0.2">
      <c r="A87" s="80"/>
      <c r="B87" s="80"/>
      <c r="C87" s="145" t="s">
        <v>201</v>
      </c>
      <c r="D87" s="131">
        <v>5</v>
      </c>
      <c r="E87" s="130" t="s">
        <v>174</v>
      </c>
      <c r="F87" s="131">
        <v>3</v>
      </c>
      <c r="G87" s="127" t="s">
        <v>181</v>
      </c>
      <c r="H87" s="128">
        <v>2</v>
      </c>
      <c r="I87" s="154">
        <v>30</v>
      </c>
      <c r="J87" s="249"/>
      <c r="K87" s="80"/>
      <c r="L87" s="80"/>
    </row>
    <row r="88" spans="1:12" ht="16.5" thickBot="1" x14ac:dyDescent="0.25">
      <c r="A88" s="80"/>
      <c r="B88" s="80"/>
      <c r="C88" s="146" t="s">
        <v>201</v>
      </c>
      <c r="D88" s="147">
        <v>5</v>
      </c>
      <c r="E88" s="155" t="s">
        <v>174</v>
      </c>
      <c r="F88" s="147">
        <v>3</v>
      </c>
      <c r="G88" s="155" t="s">
        <v>174</v>
      </c>
      <c r="H88" s="147">
        <v>3</v>
      </c>
      <c r="I88" s="156">
        <v>45</v>
      </c>
      <c r="J88" s="250"/>
      <c r="K88" s="80"/>
      <c r="L88" s="80"/>
    </row>
    <row r="89" spans="1:12" x14ac:dyDescent="0.2">
      <c r="A89" s="80"/>
      <c r="B89" s="80"/>
      <c r="C89" s="81"/>
      <c r="D89" s="81"/>
      <c r="E89" s="81"/>
      <c r="F89" s="81"/>
      <c r="G89" s="81"/>
      <c r="H89" s="81"/>
      <c r="I89" s="81"/>
      <c r="J89" s="81"/>
      <c r="K89" s="80"/>
      <c r="L89" s="80"/>
    </row>
    <row r="90" spans="1:12" x14ac:dyDescent="0.2">
      <c r="A90" s="80"/>
      <c r="B90" s="109"/>
      <c r="C90" s="109"/>
      <c r="D90" s="109"/>
      <c r="E90" s="109"/>
      <c r="F90" s="109"/>
      <c r="G90" s="109"/>
      <c r="H90" s="109"/>
      <c r="I90" s="81"/>
      <c r="J90" s="81"/>
      <c r="K90" s="80"/>
      <c r="L90" s="80"/>
    </row>
    <row r="91" spans="1:12" x14ac:dyDescent="0.2">
      <c r="A91" s="80"/>
      <c r="B91" s="109"/>
      <c r="C91" s="109"/>
      <c r="D91" s="109"/>
      <c r="E91" s="109"/>
      <c r="F91" s="109"/>
      <c r="G91" s="109"/>
      <c r="H91" s="109"/>
      <c r="I91" s="81"/>
      <c r="J91" s="81"/>
      <c r="K91" s="80"/>
      <c r="L91" s="80"/>
    </row>
    <row r="92" spans="1:12" ht="15.75" x14ac:dyDescent="0.2">
      <c r="A92" s="80"/>
      <c r="B92" s="109"/>
      <c r="C92" s="245"/>
      <c r="D92" s="245"/>
      <c r="E92" s="245"/>
      <c r="F92" s="245"/>
      <c r="G92" s="245"/>
      <c r="H92" s="245"/>
      <c r="I92" s="110"/>
      <c r="J92" s="110"/>
      <c r="K92" s="111"/>
      <c r="L92" s="111"/>
    </row>
    <row r="93" spans="1:12" x14ac:dyDescent="0.2">
      <c r="A93" s="80"/>
      <c r="B93" s="109"/>
      <c r="C93" s="109"/>
      <c r="D93" s="109"/>
      <c r="E93" s="109"/>
      <c r="F93" s="109"/>
      <c r="G93" s="109"/>
      <c r="H93" s="245"/>
      <c r="I93" s="81"/>
      <c r="J93" s="81"/>
      <c r="K93" s="80"/>
      <c r="L93" s="80"/>
    </row>
    <row r="94" spans="1:12" x14ac:dyDescent="0.2">
      <c r="A94" s="80"/>
      <c r="B94" s="109"/>
      <c r="C94" s="109"/>
      <c r="D94" s="109"/>
      <c r="E94" s="109"/>
      <c r="F94" s="109"/>
      <c r="G94" s="109"/>
      <c r="H94" s="245"/>
      <c r="I94" s="81"/>
      <c r="J94" s="81"/>
      <c r="K94" s="80"/>
      <c r="L94" s="80"/>
    </row>
    <row r="95" spans="1:12" x14ac:dyDescent="0.2">
      <c r="A95" s="80"/>
      <c r="B95" s="109"/>
      <c r="C95" s="109"/>
      <c r="D95" s="109"/>
      <c r="E95" s="109"/>
      <c r="F95" s="109"/>
      <c r="G95" s="109"/>
      <c r="H95" s="245"/>
      <c r="I95" s="81"/>
      <c r="J95" s="81"/>
      <c r="K95" s="80"/>
      <c r="L95" s="80"/>
    </row>
    <row r="96" spans="1:12" x14ac:dyDescent="0.2">
      <c r="A96" s="80"/>
      <c r="B96" s="109"/>
      <c r="C96" s="109"/>
      <c r="D96" s="109"/>
      <c r="E96" s="109"/>
      <c r="F96" s="109"/>
      <c r="G96" s="109"/>
      <c r="H96" s="109"/>
      <c r="I96" s="81"/>
      <c r="J96" s="81"/>
      <c r="K96" s="80"/>
      <c r="L96" s="80"/>
    </row>
    <row r="97" spans="1:12" x14ac:dyDescent="0.2">
      <c r="A97" s="80"/>
      <c r="B97" s="109"/>
      <c r="C97" s="109"/>
      <c r="D97" s="109"/>
      <c r="E97" s="109"/>
      <c r="F97" s="109"/>
      <c r="G97" s="109"/>
      <c r="H97" s="109"/>
      <c r="I97" s="81"/>
      <c r="J97" s="80"/>
      <c r="K97" s="81"/>
      <c r="L97" s="80"/>
    </row>
    <row r="98" spans="1:12" x14ac:dyDescent="0.2">
      <c r="A98" s="80"/>
      <c r="B98" s="109"/>
      <c r="C98" s="245"/>
      <c r="D98" s="245"/>
      <c r="E98" s="245"/>
      <c r="F98" s="109"/>
      <c r="G98" s="109"/>
      <c r="H98" s="109"/>
      <c r="I98" s="81"/>
      <c r="J98" s="81"/>
      <c r="K98" s="80"/>
      <c r="L98" s="80"/>
    </row>
    <row r="99" spans="1:12" x14ac:dyDescent="0.2">
      <c r="A99" s="80"/>
      <c r="B99" s="109"/>
      <c r="C99" s="109"/>
      <c r="D99" s="109"/>
      <c r="E99" s="109"/>
      <c r="F99" s="109"/>
      <c r="G99" s="109"/>
      <c r="H99" s="109"/>
      <c r="I99" s="81"/>
      <c r="J99" s="81"/>
      <c r="K99" s="80"/>
      <c r="L99" s="80"/>
    </row>
    <row r="100" spans="1:12" x14ac:dyDescent="0.2">
      <c r="A100" s="80"/>
      <c r="B100" s="80"/>
      <c r="C100" s="81"/>
      <c r="D100" s="81"/>
      <c r="E100" s="81"/>
      <c r="F100" s="81"/>
      <c r="G100" s="81"/>
      <c r="H100" s="81"/>
      <c r="I100" s="81"/>
      <c r="J100" s="81"/>
      <c r="K100" s="80"/>
      <c r="L100" s="80"/>
    </row>
    <row r="101" spans="1:12" x14ac:dyDescent="0.2">
      <c r="A101" s="80"/>
      <c r="B101" s="109"/>
      <c r="C101" s="109"/>
      <c r="D101" s="109"/>
      <c r="E101" s="109"/>
      <c r="F101" s="109"/>
      <c r="G101" s="109"/>
      <c r="H101" s="109"/>
      <c r="I101" s="109"/>
      <c r="J101" s="109"/>
      <c r="K101" s="80"/>
      <c r="L101" s="80"/>
    </row>
    <row r="102" spans="1:12" x14ac:dyDescent="0.2">
      <c r="A102" s="80"/>
      <c r="B102" s="109"/>
      <c r="C102" s="245"/>
      <c r="D102" s="245"/>
      <c r="E102" s="245"/>
      <c r="F102" s="245"/>
      <c r="G102" s="245"/>
      <c r="H102" s="245"/>
      <c r="I102" s="109"/>
      <c r="J102" s="109"/>
      <c r="K102" s="80"/>
      <c r="L102" s="80"/>
    </row>
    <row r="103" spans="1:12" x14ac:dyDescent="0.2">
      <c r="A103" s="80"/>
      <c r="B103" s="109"/>
      <c r="C103" s="109"/>
      <c r="D103" s="109"/>
      <c r="E103" s="109"/>
      <c r="F103" s="109"/>
      <c r="G103" s="109"/>
      <c r="H103" s="245"/>
      <c r="I103" s="109"/>
      <c r="J103" s="109"/>
      <c r="K103" s="80"/>
      <c r="L103" s="80"/>
    </row>
    <row r="104" spans="1:12" x14ac:dyDescent="0.2">
      <c r="A104" s="80"/>
      <c r="B104" s="109"/>
      <c r="C104" s="109"/>
      <c r="D104" s="109"/>
      <c r="E104" s="109"/>
      <c r="F104" s="109"/>
      <c r="G104" s="109"/>
      <c r="H104" s="245"/>
      <c r="I104" s="109"/>
      <c r="J104" s="109"/>
      <c r="K104" s="80"/>
      <c r="L104" s="80"/>
    </row>
    <row r="105" spans="1:12" x14ac:dyDescent="0.2">
      <c r="A105" s="80"/>
      <c r="B105" s="109"/>
      <c r="C105" s="109"/>
      <c r="D105" s="109"/>
      <c r="E105" s="109"/>
      <c r="F105" s="109"/>
      <c r="G105" s="109"/>
      <c r="H105" s="245"/>
      <c r="I105" s="109"/>
      <c r="J105" s="109"/>
      <c r="K105" s="80"/>
      <c r="L105" s="80"/>
    </row>
    <row r="106" spans="1:12" x14ac:dyDescent="0.2">
      <c r="A106" s="80"/>
      <c r="B106" s="109"/>
      <c r="C106" s="109"/>
      <c r="D106" s="109"/>
      <c r="E106" s="109"/>
      <c r="F106" s="109"/>
      <c r="G106" s="109"/>
      <c r="H106" s="109"/>
      <c r="I106" s="109"/>
      <c r="J106" s="109"/>
      <c r="K106" s="80"/>
      <c r="L106" s="80"/>
    </row>
    <row r="107" spans="1:12" x14ac:dyDescent="0.2">
      <c r="A107" s="80"/>
      <c r="B107" s="109"/>
      <c r="C107" s="109"/>
      <c r="D107" s="109"/>
      <c r="E107" s="109"/>
      <c r="F107" s="109"/>
      <c r="G107" s="109"/>
      <c r="H107" s="109"/>
      <c r="I107" s="109"/>
      <c r="J107" s="109"/>
      <c r="K107" s="80"/>
      <c r="L107" s="80"/>
    </row>
    <row r="108" spans="1:12" x14ac:dyDescent="0.2">
      <c r="A108" s="80"/>
      <c r="B108" s="109"/>
      <c r="C108" s="245"/>
      <c r="D108" s="245"/>
      <c r="E108" s="245"/>
      <c r="F108" s="109"/>
      <c r="G108" s="109"/>
      <c r="H108" s="109"/>
      <c r="I108" s="109"/>
      <c r="J108" s="109"/>
      <c r="K108" s="80"/>
      <c r="L108" s="80"/>
    </row>
    <row r="109" spans="1:12" x14ac:dyDescent="0.2">
      <c r="A109" s="80"/>
      <c r="B109" s="109"/>
      <c r="C109" s="109"/>
      <c r="D109" s="109"/>
      <c r="E109" s="109"/>
      <c r="F109" s="109"/>
      <c r="G109" s="109"/>
      <c r="H109" s="109"/>
      <c r="I109" s="109"/>
      <c r="J109" s="109"/>
      <c r="K109" s="80"/>
      <c r="L109" s="80"/>
    </row>
    <row r="110" spans="1:12" x14ac:dyDescent="0.2">
      <c r="A110" s="80"/>
      <c r="B110" s="109"/>
      <c r="C110" s="245"/>
      <c r="D110" s="245"/>
      <c r="E110" s="245"/>
      <c r="F110" s="245"/>
      <c r="G110" s="245"/>
      <c r="H110" s="245"/>
      <c r="I110" s="109"/>
      <c r="J110" s="109"/>
      <c r="K110" s="80"/>
      <c r="L110" s="80"/>
    </row>
    <row r="111" spans="1:12" x14ac:dyDescent="0.2">
      <c r="A111" s="80"/>
      <c r="B111" s="109"/>
      <c r="C111" s="109"/>
      <c r="D111" s="109"/>
      <c r="E111" s="109"/>
      <c r="F111" s="109"/>
      <c r="G111" s="109"/>
      <c r="H111" s="109"/>
      <c r="I111" s="109"/>
      <c r="J111" s="109"/>
      <c r="K111" s="80"/>
      <c r="L111" s="80"/>
    </row>
    <row r="112" spans="1:12" x14ac:dyDescent="0.2">
      <c r="A112" s="80"/>
      <c r="B112" s="109"/>
      <c r="C112" s="245"/>
      <c r="D112" s="245"/>
      <c r="E112" s="245"/>
      <c r="F112" s="245"/>
      <c r="G112" s="245"/>
      <c r="H112" s="245"/>
      <c r="I112" s="245"/>
      <c r="J112" s="109"/>
      <c r="K112" s="80"/>
      <c r="L112" s="80"/>
    </row>
    <row r="113" spans="1:12" x14ac:dyDescent="0.2">
      <c r="A113" s="80"/>
      <c r="B113" s="109"/>
      <c r="C113" s="109"/>
      <c r="D113" s="109"/>
      <c r="E113" s="109"/>
      <c r="F113" s="109"/>
      <c r="G113" s="109"/>
      <c r="H113" s="109"/>
      <c r="I113" s="245"/>
      <c r="J113" s="109"/>
      <c r="K113" s="80"/>
      <c r="L113" s="80"/>
    </row>
    <row r="114" spans="1:12" x14ac:dyDescent="0.2">
      <c r="A114" s="80"/>
      <c r="B114" s="109"/>
      <c r="C114" s="109"/>
      <c r="D114" s="109"/>
      <c r="E114" s="109"/>
      <c r="F114" s="109"/>
      <c r="G114" s="109"/>
      <c r="H114" s="109"/>
      <c r="I114" s="245"/>
      <c r="J114" s="109"/>
      <c r="K114" s="80"/>
      <c r="L114" s="80"/>
    </row>
    <row r="115" spans="1:12" x14ac:dyDescent="0.2">
      <c r="A115" s="80"/>
      <c r="B115" s="109"/>
      <c r="C115" s="109"/>
      <c r="D115" s="109"/>
      <c r="E115" s="109"/>
      <c r="F115" s="109"/>
      <c r="G115" s="109"/>
      <c r="H115" s="109"/>
      <c r="I115" s="245"/>
      <c r="J115" s="109"/>
      <c r="K115" s="80"/>
      <c r="L115" s="80"/>
    </row>
    <row r="116" spans="1:12" x14ac:dyDescent="0.2">
      <c r="A116" s="80"/>
      <c r="B116" s="109"/>
      <c r="C116" s="109"/>
      <c r="D116" s="109"/>
      <c r="E116" s="109"/>
      <c r="F116" s="109"/>
      <c r="G116" s="109"/>
      <c r="H116" s="109"/>
      <c r="I116" s="245"/>
      <c r="J116" s="109"/>
      <c r="K116" s="80"/>
      <c r="L116" s="80"/>
    </row>
    <row r="117" spans="1:12" x14ac:dyDescent="0.2">
      <c r="A117" s="80"/>
      <c r="B117" s="109"/>
      <c r="C117" s="109"/>
      <c r="D117" s="109"/>
      <c r="E117" s="109"/>
      <c r="F117" s="109"/>
      <c r="G117" s="109"/>
      <c r="H117" s="109"/>
      <c r="I117" s="245"/>
      <c r="J117" s="109"/>
      <c r="K117" s="80"/>
      <c r="L117" s="80"/>
    </row>
    <row r="118" spans="1:12" x14ac:dyDescent="0.2">
      <c r="A118" s="80"/>
      <c r="B118" s="109"/>
      <c r="C118" s="109"/>
      <c r="D118" s="109"/>
      <c r="E118" s="109"/>
      <c r="F118" s="109"/>
      <c r="G118" s="109"/>
      <c r="H118" s="109"/>
      <c r="I118" s="245"/>
      <c r="J118" s="109"/>
      <c r="K118" s="80"/>
      <c r="L118" s="80"/>
    </row>
    <row r="119" spans="1:12" x14ac:dyDescent="0.2">
      <c r="A119" s="80"/>
      <c r="B119" s="109"/>
      <c r="C119" s="109"/>
      <c r="D119" s="109"/>
      <c r="E119" s="109"/>
      <c r="F119" s="109"/>
      <c r="G119" s="109"/>
      <c r="H119" s="109"/>
      <c r="I119" s="109"/>
      <c r="J119" s="109"/>
      <c r="K119" s="80"/>
      <c r="L119" s="80"/>
    </row>
    <row r="120" spans="1:12" x14ac:dyDescent="0.2">
      <c r="A120" s="80"/>
      <c r="B120" s="109"/>
      <c r="C120" s="109"/>
      <c r="D120" s="109"/>
      <c r="E120" s="109"/>
      <c r="F120" s="109"/>
      <c r="G120" s="109"/>
      <c r="H120" s="109"/>
      <c r="I120" s="109"/>
      <c r="J120" s="109"/>
      <c r="K120" s="80"/>
      <c r="L120" s="80"/>
    </row>
    <row r="121" spans="1:12" x14ac:dyDescent="0.2">
      <c r="A121" s="80"/>
      <c r="B121" s="109"/>
      <c r="C121" s="109"/>
      <c r="D121" s="245"/>
      <c r="E121" s="245"/>
      <c r="F121" s="245"/>
      <c r="G121" s="245"/>
      <c r="H121" s="245"/>
      <c r="I121" s="109"/>
      <c r="J121" s="109"/>
      <c r="K121" s="80"/>
      <c r="L121" s="80"/>
    </row>
    <row r="122" spans="1:12" x14ac:dyDescent="0.2">
      <c r="A122" s="80"/>
      <c r="B122" s="109"/>
      <c r="C122" s="109"/>
      <c r="D122" s="109"/>
      <c r="E122" s="109"/>
      <c r="F122" s="109"/>
      <c r="G122" s="109"/>
      <c r="H122" s="109"/>
      <c r="I122" s="109"/>
      <c r="J122" s="109"/>
      <c r="K122" s="80"/>
      <c r="L122" s="80"/>
    </row>
    <row r="123" spans="1:12" x14ac:dyDescent="0.2">
      <c r="A123" s="80"/>
      <c r="B123" s="109"/>
      <c r="C123" s="109"/>
      <c r="D123" s="109"/>
      <c r="E123" s="109"/>
      <c r="F123" s="109"/>
      <c r="G123" s="109"/>
      <c r="H123" s="109"/>
      <c r="I123" s="109"/>
      <c r="J123" s="109"/>
      <c r="K123" s="80"/>
      <c r="L123" s="80"/>
    </row>
    <row r="124" spans="1:12" x14ac:dyDescent="0.2">
      <c r="A124" s="80"/>
      <c r="B124" s="109"/>
      <c r="C124" s="245"/>
      <c r="D124" s="245"/>
      <c r="E124" s="245"/>
      <c r="F124" s="245"/>
      <c r="G124" s="245"/>
      <c r="H124" s="245"/>
      <c r="I124" s="245"/>
      <c r="J124" s="109"/>
      <c r="K124" s="80"/>
      <c r="L124" s="80"/>
    </row>
    <row r="125" spans="1:12" x14ac:dyDescent="0.2">
      <c r="A125" s="80"/>
      <c r="B125" s="109"/>
      <c r="C125" s="245"/>
      <c r="D125" s="245"/>
      <c r="E125" s="245"/>
      <c r="F125" s="245"/>
      <c r="G125" s="245"/>
      <c r="H125" s="245"/>
      <c r="I125" s="245"/>
      <c r="J125" s="109"/>
      <c r="K125" s="80"/>
      <c r="L125" s="80"/>
    </row>
    <row r="126" spans="1:12" x14ac:dyDescent="0.2">
      <c r="A126" s="80"/>
      <c r="B126" s="109"/>
      <c r="C126" s="245"/>
      <c r="D126" s="245"/>
      <c r="E126" s="245"/>
      <c r="F126" s="245"/>
      <c r="G126" s="245"/>
      <c r="H126" s="245"/>
      <c r="I126" s="245"/>
      <c r="J126" s="109"/>
      <c r="K126" s="80"/>
      <c r="L126" s="80"/>
    </row>
    <row r="127" spans="1:12" x14ac:dyDescent="0.2">
      <c r="A127" s="80"/>
      <c r="B127" s="109"/>
      <c r="C127" s="245"/>
      <c r="D127" s="245"/>
      <c r="E127" s="245"/>
      <c r="F127" s="245"/>
      <c r="G127" s="245"/>
      <c r="H127" s="245"/>
      <c r="I127" s="245"/>
      <c r="J127" s="109"/>
      <c r="K127" s="80"/>
      <c r="L127" s="80"/>
    </row>
    <row r="128" spans="1:12" x14ac:dyDescent="0.2">
      <c r="A128" s="80"/>
      <c r="B128" s="109"/>
      <c r="C128" s="245"/>
      <c r="D128" s="245"/>
      <c r="E128" s="245"/>
      <c r="F128" s="245"/>
      <c r="G128" s="245"/>
      <c r="H128" s="245"/>
      <c r="I128" s="245"/>
      <c r="J128" s="109"/>
      <c r="K128" s="80"/>
      <c r="L128" s="80"/>
    </row>
    <row r="129" spans="1:12" x14ac:dyDescent="0.2">
      <c r="A129" s="80"/>
      <c r="B129" s="109"/>
      <c r="C129" s="245"/>
      <c r="D129" s="245"/>
      <c r="E129" s="245"/>
      <c r="F129" s="245"/>
      <c r="G129" s="245"/>
      <c r="H129" s="245"/>
      <c r="I129" s="245"/>
      <c r="J129" s="109"/>
      <c r="K129" s="80"/>
      <c r="L129" s="80"/>
    </row>
    <row r="130" spans="1:12" x14ac:dyDescent="0.2">
      <c r="A130" s="80"/>
      <c r="B130" s="109"/>
      <c r="C130" s="245"/>
      <c r="D130" s="245"/>
      <c r="E130" s="245"/>
      <c r="F130" s="245"/>
      <c r="G130" s="245"/>
      <c r="H130" s="245"/>
      <c r="I130" s="245"/>
      <c r="J130" s="109"/>
      <c r="K130" s="80"/>
      <c r="L130" s="80"/>
    </row>
    <row r="131" spans="1:12" x14ac:dyDescent="0.2">
      <c r="A131" s="80"/>
      <c r="B131" s="109"/>
      <c r="C131" s="245"/>
      <c r="D131" s="245"/>
      <c r="E131" s="245"/>
      <c r="F131" s="245"/>
      <c r="G131" s="245"/>
      <c r="H131" s="245"/>
      <c r="I131" s="245"/>
      <c r="J131" s="109"/>
      <c r="K131" s="80"/>
      <c r="L131" s="80"/>
    </row>
    <row r="132" spans="1:12" x14ac:dyDescent="0.2">
      <c r="A132" s="80"/>
      <c r="B132" s="109"/>
      <c r="C132" s="245"/>
      <c r="D132" s="245"/>
      <c r="E132" s="245"/>
      <c r="F132" s="245"/>
      <c r="G132" s="245"/>
      <c r="H132" s="245"/>
      <c r="I132" s="245"/>
      <c r="J132" s="109"/>
      <c r="K132" s="80"/>
      <c r="L132" s="80"/>
    </row>
    <row r="133" spans="1:12" x14ac:dyDescent="0.2">
      <c r="A133" s="80"/>
      <c r="B133" s="109"/>
      <c r="C133" s="245"/>
      <c r="D133" s="245"/>
      <c r="E133" s="245"/>
      <c r="F133" s="245"/>
      <c r="G133" s="245"/>
      <c r="H133" s="245"/>
      <c r="I133" s="245"/>
      <c r="J133" s="109"/>
      <c r="K133" s="80"/>
      <c r="L133" s="80"/>
    </row>
    <row r="134" spans="1:12" x14ac:dyDescent="0.2">
      <c r="A134" s="80"/>
      <c r="B134" s="109"/>
      <c r="C134" s="245"/>
      <c r="D134" s="245"/>
      <c r="E134" s="245"/>
      <c r="F134" s="245"/>
      <c r="G134" s="245"/>
      <c r="H134" s="245"/>
      <c r="I134" s="245"/>
      <c r="J134" s="109"/>
      <c r="K134" s="80"/>
      <c r="L134" s="80"/>
    </row>
    <row r="135" spans="1:12" x14ac:dyDescent="0.2">
      <c r="A135" s="80"/>
      <c r="B135" s="109"/>
      <c r="C135" s="245"/>
      <c r="D135" s="245"/>
      <c r="E135" s="245"/>
      <c r="F135" s="245"/>
      <c r="G135" s="245"/>
      <c r="H135" s="245"/>
      <c r="I135" s="245"/>
      <c r="J135" s="109"/>
      <c r="K135" s="80"/>
      <c r="L135" s="80"/>
    </row>
    <row r="136" spans="1:12" x14ac:dyDescent="0.2">
      <c r="A136" s="80"/>
      <c r="B136" s="109"/>
      <c r="C136" s="245"/>
      <c r="D136" s="245"/>
      <c r="E136" s="245"/>
      <c r="F136" s="245"/>
      <c r="G136" s="245"/>
      <c r="H136" s="245"/>
      <c r="I136" s="245"/>
      <c r="J136" s="109"/>
      <c r="K136" s="80"/>
      <c r="L136" s="80"/>
    </row>
    <row r="137" spans="1:12" x14ac:dyDescent="0.2">
      <c r="A137" s="80"/>
      <c r="B137" s="109"/>
      <c r="C137" s="245"/>
      <c r="D137" s="245"/>
      <c r="E137" s="245"/>
      <c r="F137" s="245"/>
      <c r="G137" s="245"/>
      <c r="H137" s="245"/>
      <c r="I137" s="245"/>
      <c r="J137" s="109"/>
      <c r="K137" s="80"/>
      <c r="L137" s="80"/>
    </row>
    <row r="138" spans="1:12" x14ac:dyDescent="0.2">
      <c r="A138" s="80"/>
      <c r="B138" s="109"/>
      <c r="C138" s="245"/>
      <c r="D138" s="245"/>
      <c r="E138" s="245"/>
      <c r="F138" s="245"/>
      <c r="G138" s="245"/>
      <c r="H138" s="245"/>
      <c r="I138" s="245"/>
      <c r="J138" s="109"/>
      <c r="K138" s="80"/>
      <c r="L138" s="80"/>
    </row>
    <row r="139" spans="1:12" x14ac:dyDescent="0.2">
      <c r="A139" s="80"/>
      <c r="B139" s="109"/>
      <c r="C139" s="245"/>
      <c r="D139" s="245"/>
      <c r="E139" s="245"/>
      <c r="F139" s="245"/>
      <c r="G139" s="245"/>
      <c r="H139" s="245"/>
      <c r="I139" s="245"/>
      <c r="J139" s="109"/>
      <c r="K139" s="80"/>
      <c r="L139" s="80"/>
    </row>
    <row r="140" spans="1:12" x14ac:dyDescent="0.2">
      <c r="A140" s="80"/>
      <c r="B140" s="109"/>
      <c r="C140" s="245"/>
      <c r="D140" s="245"/>
      <c r="E140" s="245"/>
      <c r="F140" s="245"/>
      <c r="G140" s="245"/>
      <c r="H140" s="245"/>
      <c r="I140" s="245"/>
      <c r="J140" s="109"/>
      <c r="K140" s="80"/>
      <c r="L140" s="80"/>
    </row>
    <row r="141" spans="1:12" x14ac:dyDescent="0.2">
      <c r="A141" s="80"/>
      <c r="B141" s="109"/>
      <c r="C141" s="245"/>
      <c r="D141" s="245"/>
      <c r="E141" s="245"/>
      <c r="F141" s="245"/>
      <c r="G141" s="245"/>
      <c r="H141" s="245"/>
      <c r="I141" s="245"/>
      <c r="J141" s="109"/>
      <c r="K141" s="80"/>
      <c r="L141" s="80"/>
    </row>
    <row r="142" spans="1:12" x14ac:dyDescent="0.2">
      <c r="A142" s="80"/>
      <c r="B142" s="109"/>
      <c r="C142" s="245"/>
      <c r="D142" s="245"/>
      <c r="E142" s="245"/>
      <c r="F142" s="245"/>
      <c r="G142" s="245"/>
      <c r="H142" s="245"/>
      <c r="I142" s="245"/>
      <c r="J142" s="109"/>
      <c r="K142" s="80"/>
      <c r="L142" s="80"/>
    </row>
    <row r="143" spans="1:12" x14ac:dyDescent="0.2">
      <c r="A143" s="80"/>
      <c r="B143" s="109"/>
      <c r="C143" s="245"/>
      <c r="D143" s="245"/>
      <c r="E143" s="245"/>
      <c r="F143" s="245"/>
      <c r="G143" s="245"/>
      <c r="H143" s="245"/>
      <c r="I143" s="245"/>
      <c r="J143" s="109"/>
      <c r="K143" s="80"/>
      <c r="L143" s="80"/>
    </row>
    <row r="144" spans="1:12" x14ac:dyDescent="0.2">
      <c r="A144" s="80"/>
      <c r="B144" s="109"/>
      <c r="C144" s="245"/>
      <c r="D144" s="245"/>
      <c r="E144" s="245"/>
      <c r="F144" s="245"/>
      <c r="G144" s="245"/>
      <c r="H144" s="245"/>
      <c r="I144" s="245"/>
      <c r="J144" s="109"/>
      <c r="K144" s="80"/>
      <c r="L144" s="80"/>
    </row>
    <row r="145" spans="1:12" x14ac:dyDescent="0.2">
      <c r="A145" s="80"/>
      <c r="B145" s="109"/>
      <c r="C145" s="109"/>
      <c r="D145" s="109"/>
      <c r="E145" s="109"/>
      <c r="F145" s="109"/>
      <c r="G145" s="109"/>
      <c r="H145" s="109"/>
      <c r="I145" s="109"/>
      <c r="J145" s="109"/>
      <c r="K145" s="80"/>
      <c r="L145" s="80"/>
    </row>
    <row r="146" spans="1:12" x14ac:dyDescent="0.2">
      <c r="A146" s="80"/>
      <c r="B146" s="109"/>
      <c r="C146" s="109"/>
      <c r="D146" s="109"/>
      <c r="E146" s="109"/>
      <c r="F146" s="109"/>
      <c r="G146" s="109"/>
      <c r="H146" s="109"/>
      <c r="I146" s="109"/>
      <c r="J146" s="109"/>
      <c r="K146" s="80"/>
      <c r="L146" s="80"/>
    </row>
    <row r="147" spans="1:12" x14ac:dyDescent="0.2">
      <c r="A147" s="80"/>
      <c r="B147" s="80"/>
      <c r="C147" s="81"/>
      <c r="D147" s="81"/>
      <c r="E147" s="81"/>
      <c r="F147" s="81"/>
      <c r="G147" s="81"/>
      <c r="H147" s="81"/>
      <c r="I147" s="81"/>
      <c r="J147" s="81"/>
      <c r="K147" s="80"/>
      <c r="L147" s="80"/>
    </row>
    <row r="148" spans="1:12" x14ac:dyDescent="0.2">
      <c r="A148" s="80"/>
      <c r="B148" s="80"/>
      <c r="C148" s="81"/>
      <c r="D148" s="81"/>
      <c r="E148" s="81"/>
      <c r="F148" s="81"/>
      <c r="G148" s="81"/>
      <c r="H148" s="81"/>
      <c r="I148" s="81"/>
      <c r="J148" s="81"/>
      <c r="K148" s="80"/>
      <c r="L148" s="80"/>
    </row>
    <row r="149" spans="1:12" x14ac:dyDescent="0.2">
      <c r="A149" s="80"/>
      <c r="B149" s="80"/>
      <c r="C149" s="81"/>
      <c r="D149" s="81"/>
      <c r="E149" s="81"/>
      <c r="F149" s="81"/>
      <c r="G149" s="81"/>
      <c r="H149" s="81"/>
      <c r="I149" s="81"/>
      <c r="J149" s="81"/>
      <c r="K149" s="80"/>
      <c r="L149" s="80"/>
    </row>
    <row r="150" spans="1:12" x14ac:dyDescent="0.2">
      <c r="A150" s="80"/>
      <c r="B150" s="80"/>
      <c r="C150" s="81"/>
      <c r="D150" s="81"/>
      <c r="E150" s="81"/>
      <c r="F150" s="81"/>
      <c r="G150" s="81"/>
      <c r="H150" s="81"/>
      <c r="I150" s="81"/>
      <c r="J150" s="81"/>
      <c r="K150" s="80"/>
      <c r="L150" s="80"/>
    </row>
    <row r="151" spans="1:12" x14ac:dyDescent="0.2">
      <c r="A151" s="80"/>
      <c r="B151" s="80"/>
      <c r="C151" s="81"/>
      <c r="D151" s="81"/>
      <c r="E151" s="81"/>
      <c r="F151" s="81"/>
      <c r="G151" s="81"/>
      <c r="H151" s="81"/>
      <c r="I151" s="81"/>
      <c r="J151" s="81"/>
      <c r="K151" s="80"/>
      <c r="L151" s="80"/>
    </row>
    <row r="152" spans="1:12" x14ac:dyDescent="0.2">
      <c r="A152" s="80"/>
      <c r="B152" s="80"/>
      <c r="C152" s="81"/>
      <c r="D152" s="81"/>
      <c r="E152" s="81"/>
      <c r="F152" s="81"/>
      <c r="G152" s="81"/>
      <c r="H152" s="81"/>
      <c r="I152" s="81"/>
      <c r="J152" s="81"/>
      <c r="K152" s="80"/>
      <c r="L152" s="80"/>
    </row>
    <row r="153" spans="1:12" x14ac:dyDescent="0.2">
      <c r="A153" s="80"/>
      <c r="B153" s="80"/>
      <c r="C153" s="81"/>
      <c r="D153" s="81"/>
      <c r="E153" s="81"/>
      <c r="F153" s="81"/>
      <c r="G153" s="81"/>
      <c r="H153" s="81"/>
      <c r="I153" s="81"/>
      <c r="J153" s="81"/>
      <c r="K153" s="80"/>
      <c r="L153" s="80"/>
    </row>
    <row r="154" spans="1:12" x14ac:dyDescent="0.2">
      <c r="A154" s="80"/>
      <c r="B154" s="80"/>
      <c r="C154" s="81"/>
      <c r="D154" s="81"/>
      <c r="E154" s="81"/>
      <c r="F154" s="81"/>
      <c r="G154" s="81"/>
      <c r="H154" s="81"/>
      <c r="I154" s="81"/>
      <c r="J154" s="81"/>
      <c r="K154" s="80"/>
      <c r="L154" s="80"/>
    </row>
    <row r="155" spans="1:12" x14ac:dyDescent="0.2">
      <c r="A155" s="80"/>
      <c r="B155" s="80"/>
      <c r="C155" s="81"/>
      <c r="D155" s="81"/>
      <c r="E155" s="81"/>
      <c r="F155" s="81"/>
      <c r="G155" s="81"/>
      <c r="H155" s="81"/>
      <c r="I155" s="81"/>
      <c r="J155" s="81"/>
      <c r="K155" s="80"/>
      <c r="L155" s="80"/>
    </row>
    <row r="156" spans="1:12" x14ac:dyDescent="0.2">
      <c r="A156" s="80"/>
      <c r="B156" s="80"/>
      <c r="C156" s="81"/>
      <c r="D156" s="81"/>
      <c r="E156" s="81"/>
      <c r="F156" s="81"/>
      <c r="G156" s="81"/>
      <c r="H156" s="81"/>
      <c r="I156" s="81"/>
      <c r="J156" s="81"/>
      <c r="K156" s="80"/>
      <c r="L156" s="80"/>
    </row>
    <row r="157" spans="1:12" x14ac:dyDescent="0.2">
      <c r="A157" s="80"/>
      <c r="B157" s="80"/>
      <c r="C157" s="81"/>
      <c r="D157" s="81"/>
      <c r="E157" s="81"/>
      <c r="F157" s="81"/>
      <c r="G157" s="81"/>
      <c r="H157" s="81"/>
      <c r="I157" s="81"/>
      <c r="J157" s="81"/>
      <c r="K157" s="80"/>
      <c r="L157" s="80"/>
    </row>
    <row r="158" spans="1:12" x14ac:dyDescent="0.2">
      <c r="A158" s="80"/>
      <c r="B158" s="80"/>
      <c r="C158" s="81"/>
      <c r="D158" s="81"/>
      <c r="E158" s="81"/>
      <c r="F158" s="81"/>
      <c r="G158" s="81"/>
      <c r="H158" s="81"/>
      <c r="I158" s="81"/>
      <c r="J158" s="81"/>
      <c r="K158" s="80"/>
      <c r="L158" s="80"/>
    </row>
    <row r="159" spans="1:12" x14ac:dyDescent="0.2">
      <c r="A159" s="80"/>
      <c r="B159" s="80"/>
      <c r="C159" s="81"/>
      <c r="D159" s="81"/>
      <c r="E159" s="81"/>
      <c r="F159" s="81"/>
      <c r="G159" s="81"/>
      <c r="H159" s="81"/>
      <c r="I159" s="81"/>
      <c r="J159" s="81"/>
      <c r="K159" s="80"/>
      <c r="L159" s="80"/>
    </row>
    <row r="160" spans="1:12" x14ac:dyDescent="0.2">
      <c r="A160" s="80"/>
      <c r="B160" s="80"/>
      <c r="C160" s="81"/>
      <c r="D160" s="81"/>
      <c r="E160" s="81"/>
      <c r="F160" s="81"/>
      <c r="G160" s="81"/>
      <c r="H160" s="81"/>
      <c r="I160" s="81"/>
      <c r="J160" s="81"/>
      <c r="K160" s="80"/>
      <c r="L160" s="80"/>
    </row>
    <row r="161" spans="1:12" x14ac:dyDescent="0.2">
      <c r="A161" s="80"/>
      <c r="B161" s="80"/>
      <c r="C161" s="81"/>
      <c r="D161" s="81"/>
      <c r="E161" s="81"/>
      <c r="F161" s="81"/>
      <c r="G161" s="81"/>
      <c r="H161" s="81"/>
      <c r="I161" s="81"/>
      <c r="J161" s="81"/>
      <c r="K161" s="80"/>
      <c r="L161" s="80"/>
    </row>
    <row r="162" spans="1:12" x14ac:dyDescent="0.2">
      <c r="A162" s="80"/>
      <c r="B162" s="80"/>
      <c r="C162" s="81"/>
      <c r="D162" s="81"/>
      <c r="E162" s="81"/>
      <c r="F162" s="81"/>
      <c r="G162" s="81"/>
      <c r="H162" s="81"/>
      <c r="I162" s="81"/>
      <c r="J162" s="81"/>
      <c r="K162" s="80"/>
      <c r="L162" s="80"/>
    </row>
    <row r="163" spans="1:12" x14ac:dyDescent="0.2">
      <c r="A163" s="80"/>
      <c r="B163" s="80"/>
      <c r="C163" s="81"/>
      <c r="D163" s="81"/>
      <c r="E163" s="81"/>
      <c r="F163" s="81"/>
      <c r="G163" s="81"/>
      <c r="H163" s="81"/>
      <c r="I163" s="81"/>
      <c r="J163" s="81"/>
      <c r="K163" s="80"/>
      <c r="L163" s="80"/>
    </row>
    <row r="164" spans="1:12" x14ac:dyDescent="0.2">
      <c r="A164" s="80"/>
      <c r="B164" s="80"/>
      <c r="C164" s="81"/>
      <c r="D164" s="81"/>
      <c r="E164" s="81"/>
      <c r="F164" s="81"/>
      <c r="G164" s="81"/>
      <c r="H164" s="81"/>
      <c r="I164" s="81"/>
      <c r="J164" s="81"/>
      <c r="K164" s="80"/>
      <c r="L164" s="80"/>
    </row>
    <row r="165" spans="1:12" x14ac:dyDescent="0.2">
      <c r="A165" s="80"/>
      <c r="B165" s="80"/>
      <c r="C165" s="81"/>
      <c r="D165" s="81"/>
      <c r="E165" s="81"/>
      <c r="F165" s="81"/>
      <c r="G165" s="81"/>
      <c r="H165" s="81"/>
      <c r="I165" s="81"/>
      <c r="J165" s="81"/>
      <c r="K165" s="80"/>
      <c r="L165" s="80"/>
    </row>
    <row r="166" spans="1:12" x14ac:dyDescent="0.2">
      <c r="A166" s="80"/>
      <c r="B166" s="80"/>
      <c r="C166" s="81"/>
      <c r="D166" s="81"/>
      <c r="E166" s="81"/>
      <c r="F166" s="81"/>
      <c r="G166" s="81"/>
      <c r="H166" s="81"/>
      <c r="I166" s="81"/>
      <c r="J166" s="81"/>
      <c r="K166" s="80"/>
      <c r="L166" s="80"/>
    </row>
    <row r="167" spans="1:12" x14ac:dyDescent="0.2">
      <c r="A167" s="80"/>
      <c r="B167" s="80"/>
      <c r="C167" s="81"/>
      <c r="D167" s="81"/>
      <c r="E167" s="81"/>
      <c r="F167" s="81"/>
      <c r="G167" s="81"/>
      <c r="H167" s="81"/>
      <c r="I167" s="81"/>
      <c r="J167" s="81"/>
      <c r="K167" s="80"/>
      <c r="L167" s="80"/>
    </row>
    <row r="168" spans="1:12" x14ac:dyDescent="0.2">
      <c r="A168" s="80"/>
      <c r="B168" s="80"/>
      <c r="C168" s="81"/>
      <c r="D168" s="81"/>
      <c r="E168" s="81"/>
      <c r="F168" s="81"/>
      <c r="G168" s="81"/>
      <c r="H168" s="81"/>
      <c r="I168" s="81"/>
      <c r="J168" s="81"/>
      <c r="K168" s="80"/>
      <c r="L168" s="80"/>
    </row>
    <row r="169" spans="1:12" x14ac:dyDescent="0.2">
      <c r="A169" s="80"/>
      <c r="B169" s="80"/>
      <c r="C169" s="81"/>
      <c r="D169" s="81"/>
      <c r="E169" s="81"/>
      <c r="F169" s="81"/>
      <c r="G169" s="81"/>
      <c r="H169" s="81"/>
      <c r="I169" s="81"/>
      <c r="J169" s="81"/>
      <c r="K169" s="80"/>
      <c r="L169" s="80"/>
    </row>
    <row r="170" spans="1:12" x14ac:dyDescent="0.2">
      <c r="A170" s="80"/>
      <c r="B170" s="80"/>
      <c r="C170" s="81"/>
      <c r="D170" s="81"/>
      <c r="E170" s="81"/>
      <c r="F170" s="81"/>
      <c r="G170" s="81"/>
      <c r="H170" s="81"/>
      <c r="I170" s="81"/>
      <c r="J170" s="81"/>
      <c r="K170" s="80"/>
      <c r="L170" s="80"/>
    </row>
    <row r="171" spans="1:12" x14ac:dyDescent="0.2">
      <c r="A171" s="80"/>
      <c r="B171" s="80"/>
      <c r="C171" s="81"/>
      <c r="D171" s="81"/>
      <c r="E171" s="81"/>
      <c r="F171" s="81"/>
      <c r="G171" s="81"/>
      <c r="H171" s="81"/>
      <c r="I171" s="81"/>
      <c r="J171" s="81"/>
      <c r="K171" s="80"/>
      <c r="L171" s="80"/>
    </row>
    <row r="172" spans="1:12" x14ac:dyDescent="0.2">
      <c r="A172" s="80"/>
      <c r="B172" s="80"/>
      <c r="C172" s="81"/>
      <c r="D172" s="81"/>
      <c r="E172" s="81"/>
      <c r="F172" s="81"/>
      <c r="G172" s="81"/>
      <c r="H172" s="81"/>
      <c r="I172" s="81"/>
      <c r="J172" s="81"/>
      <c r="K172" s="80"/>
      <c r="L172" s="80"/>
    </row>
    <row r="173" spans="1:12" x14ac:dyDescent="0.2">
      <c r="A173" s="80"/>
      <c r="B173" s="80"/>
      <c r="C173" s="81"/>
      <c r="D173" s="81"/>
      <c r="E173" s="81"/>
      <c r="F173" s="81"/>
      <c r="G173" s="81"/>
      <c r="H173" s="81"/>
      <c r="I173" s="81"/>
      <c r="J173" s="81"/>
      <c r="K173" s="80"/>
      <c r="L173" s="80"/>
    </row>
    <row r="174" spans="1:12" x14ac:dyDescent="0.2">
      <c r="A174" s="80"/>
      <c r="B174" s="80"/>
      <c r="C174" s="81"/>
      <c r="D174" s="81"/>
      <c r="E174" s="81"/>
      <c r="F174" s="81"/>
      <c r="G174" s="81"/>
      <c r="H174" s="81"/>
      <c r="I174" s="81"/>
      <c r="J174" s="81"/>
      <c r="K174" s="80"/>
      <c r="L174" s="80"/>
    </row>
    <row r="175" spans="1:12" x14ac:dyDescent="0.2">
      <c r="A175" s="80"/>
      <c r="B175" s="80"/>
      <c r="C175" s="81"/>
      <c r="D175" s="81"/>
      <c r="E175" s="81"/>
      <c r="F175" s="81"/>
      <c r="G175" s="81"/>
      <c r="H175" s="81"/>
      <c r="I175" s="81"/>
      <c r="J175" s="81"/>
      <c r="K175" s="80"/>
      <c r="L175" s="80"/>
    </row>
    <row r="176" spans="1:12" x14ac:dyDescent="0.2">
      <c r="A176" s="80"/>
      <c r="B176" s="80"/>
      <c r="C176" s="81"/>
      <c r="D176" s="81"/>
      <c r="E176" s="81"/>
      <c r="F176" s="81"/>
      <c r="G176" s="81"/>
      <c r="H176" s="81"/>
      <c r="I176" s="81"/>
      <c r="J176" s="81"/>
      <c r="K176" s="80"/>
      <c r="L176" s="80"/>
    </row>
    <row r="177" spans="1:12" x14ac:dyDescent="0.2">
      <c r="A177" s="80"/>
      <c r="B177" s="80"/>
      <c r="C177" s="81"/>
      <c r="D177" s="81"/>
      <c r="E177" s="81"/>
      <c r="F177" s="81"/>
      <c r="G177" s="81"/>
      <c r="H177" s="81"/>
      <c r="I177" s="81"/>
      <c r="J177" s="81"/>
      <c r="K177" s="80"/>
      <c r="L177" s="80"/>
    </row>
    <row r="178" spans="1:12" x14ac:dyDescent="0.2">
      <c r="A178" s="80"/>
      <c r="B178" s="80"/>
      <c r="C178" s="81"/>
      <c r="D178" s="81"/>
      <c r="E178" s="81"/>
      <c r="F178" s="81"/>
      <c r="G178" s="81"/>
      <c r="H178" s="81"/>
      <c r="I178" s="81"/>
      <c r="J178" s="81"/>
      <c r="K178" s="80"/>
      <c r="L178" s="80"/>
    </row>
    <row r="179" spans="1:12" x14ac:dyDescent="0.2">
      <c r="A179" s="80"/>
      <c r="B179" s="80"/>
      <c r="C179" s="81"/>
      <c r="D179" s="81"/>
      <c r="E179" s="81"/>
      <c r="F179" s="81"/>
      <c r="G179" s="81"/>
      <c r="H179" s="81"/>
      <c r="I179" s="81"/>
      <c r="J179" s="81"/>
      <c r="K179" s="80"/>
      <c r="L179" s="80"/>
    </row>
    <row r="180" spans="1:12" x14ac:dyDescent="0.2">
      <c r="A180" s="80"/>
      <c r="B180" s="80"/>
      <c r="C180" s="81"/>
      <c r="D180" s="81"/>
      <c r="E180" s="81"/>
      <c r="F180" s="81"/>
      <c r="G180" s="81"/>
      <c r="H180" s="81"/>
      <c r="I180" s="81"/>
      <c r="J180" s="81"/>
      <c r="K180" s="80"/>
      <c r="L180" s="80"/>
    </row>
    <row r="181" spans="1:12" x14ac:dyDescent="0.2">
      <c r="A181" s="80"/>
      <c r="B181" s="80"/>
      <c r="C181" s="81"/>
      <c r="D181" s="81"/>
      <c r="E181" s="81"/>
      <c r="F181" s="81"/>
      <c r="G181" s="81"/>
      <c r="H181" s="81"/>
      <c r="I181" s="81"/>
      <c r="J181" s="81"/>
      <c r="K181" s="80"/>
      <c r="L181" s="80"/>
    </row>
    <row r="182" spans="1:12" x14ac:dyDescent="0.2">
      <c r="A182" s="80"/>
      <c r="B182" s="80"/>
      <c r="C182" s="81"/>
      <c r="D182" s="81"/>
      <c r="E182" s="81"/>
      <c r="F182" s="81"/>
      <c r="G182" s="81"/>
      <c r="H182" s="81"/>
      <c r="I182" s="81"/>
      <c r="J182" s="81"/>
      <c r="K182" s="80"/>
      <c r="L182" s="80"/>
    </row>
  </sheetData>
  <sheetProtection password="EAB1" sheet="1" objects="1" scenarios="1" formatCells="0" formatColumns="0" formatRows="0" insertColumns="0" insertRows="0"/>
  <mergeCells count="154">
    <mergeCell ref="A9:B9"/>
    <mergeCell ref="C9:E9"/>
    <mergeCell ref="F9:L9"/>
    <mergeCell ref="A10:B10"/>
    <mergeCell ref="C10:E10"/>
    <mergeCell ref="F10:L10"/>
    <mergeCell ref="C2:J2"/>
    <mergeCell ref="C4:J4"/>
    <mergeCell ref="A7:B7"/>
    <mergeCell ref="C7:E7"/>
    <mergeCell ref="F7:L7"/>
    <mergeCell ref="A8:B8"/>
    <mergeCell ref="C8:E8"/>
    <mergeCell ref="F8:L8"/>
    <mergeCell ref="A13:B13"/>
    <mergeCell ref="C13:E13"/>
    <mergeCell ref="F13:L13"/>
    <mergeCell ref="A14:B14"/>
    <mergeCell ref="C14:E14"/>
    <mergeCell ref="F14:L14"/>
    <mergeCell ref="A11:B11"/>
    <mergeCell ref="C11:E11"/>
    <mergeCell ref="F11:L11"/>
    <mergeCell ref="A12:B12"/>
    <mergeCell ref="C12:E12"/>
    <mergeCell ref="F12:L12"/>
    <mergeCell ref="A23:B23"/>
    <mergeCell ref="C23:E23"/>
    <mergeCell ref="F23:L23"/>
    <mergeCell ref="A24:B24"/>
    <mergeCell ref="C24:E24"/>
    <mergeCell ref="F24:L24"/>
    <mergeCell ref="F19:L19"/>
    <mergeCell ref="C20:E20"/>
    <mergeCell ref="F20:L20"/>
    <mergeCell ref="C21:E21"/>
    <mergeCell ref="F21:L21"/>
    <mergeCell ref="A22:B22"/>
    <mergeCell ref="C22:E22"/>
    <mergeCell ref="F22:L22"/>
    <mergeCell ref="A15:B21"/>
    <mergeCell ref="C15:E15"/>
    <mergeCell ref="F15:L15"/>
    <mergeCell ref="C16:E16"/>
    <mergeCell ref="F16:L16"/>
    <mergeCell ref="C17:E17"/>
    <mergeCell ref="F17:L17"/>
    <mergeCell ref="C18:E18"/>
    <mergeCell ref="F18:L18"/>
    <mergeCell ref="C19:E19"/>
    <mergeCell ref="A27:B27"/>
    <mergeCell ref="C27:E27"/>
    <mergeCell ref="F27:L27"/>
    <mergeCell ref="A28:B28"/>
    <mergeCell ref="C28:E28"/>
    <mergeCell ref="F28:L28"/>
    <mergeCell ref="A25:B25"/>
    <mergeCell ref="C25:E25"/>
    <mergeCell ref="F25:L25"/>
    <mergeCell ref="A26:B26"/>
    <mergeCell ref="C26:E26"/>
    <mergeCell ref="F26:L26"/>
    <mergeCell ref="A29:B29"/>
    <mergeCell ref="C29:E29"/>
    <mergeCell ref="F29:L29"/>
    <mergeCell ref="A30:B33"/>
    <mergeCell ref="C30:E30"/>
    <mergeCell ref="F30:L30"/>
    <mergeCell ref="C31:E31"/>
    <mergeCell ref="F31:L31"/>
    <mergeCell ref="C32:E32"/>
    <mergeCell ref="F32:L32"/>
    <mergeCell ref="A36:B36"/>
    <mergeCell ref="C36:E36"/>
    <mergeCell ref="F36:L36"/>
    <mergeCell ref="A37:B37"/>
    <mergeCell ref="C37:E37"/>
    <mergeCell ref="F37:L37"/>
    <mergeCell ref="C33:E33"/>
    <mergeCell ref="F33:L33"/>
    <mergeCell ref="A34:B34"/>
    <mergeCell ref="C34:E34"/>
    <mergeCell ref="F34:L34"/>
    <mergeCell ref="A35:B35"/>
    <mergeCell ref="C35:E35"/>
    <mergeCell ref="F35:L35"/>
    <mergeCell ref="C41:E41"/>
    <mergeCell ref="F41:L41"/>
    <mergeCell ref="C42:E42"/>
    <mergeCell ref="F42:L42"/>
    <mergeCell ref="A43:B43"/>
    <mergeCell ref="C43:E43"/>
    <mergeCell ref="F43:L43"/>
    <mergeCell ref="C38:E38"/>
    <mergeCell ref="F38:L38"/>
    <mergeCell ref="C39:E39"/>
    <mergeCell ref="F39:L39"/>
    <mergeCell ref="C40:E40"/>
    <mergeCell ref="F40:L40"/>
    <mergeCell ref="C47:E47"/>
    <mergeCell ref="F47:L47"/>
    <mergeCell ref="C48:E48"/>
    <mergeCell ref="F48:L48"/>
    <mergeCell ref="A49:B49"/>
    <mergeCell ref="C49:E49"/>
    <mergeCell ref="F49:L49"/>
    <mergeCell ref="C44:E44"/>
    <mergeCell ref="F44:L44"/>
    <mergeCell ref="C45:E45"/>
    <mergeCell ref="F45:L45"/>
    <mergeCell ref="A46:B46"/>
    <mergeCell ref="C46:E46"/>
    <mergeCell ref="F46:L46"/>
    <mergeCell ref="C53:L53"/>
    <mergeCell ref="D54:F54"/>
    <mergeCell ref="G54:I54"/>
    <mergeCell ref="J54:L54"/>
    <mergeCell ref="E55:F55"/>
    <mergeCell ref="H55:I55"/>
    <mergeCell ref="K55:L55"/>
    <mergeCell ref="C60:J60"/>
    <mergeCell ref="I61:J61"/>
    <mergeCell ref="J62:J68"/>
    <mergeCell ref="J69:J78"/>
    <mergeCell ref="J79:J88"/>
    <mergeCell ref="C92:H92"/>
    <mergeCell ref="E56:F56"/>
    <mergeCell ref="H56:I56"/>
    <mergeCell ref="K56:L56"/>
    <mergeCell ref="E57:F57"/>
    <mergeCell ref="H57:I57"/>
    <mergeCell ref="K57:L57"/>
    <mergeCell ref="C112:I112"/>
    <mergeCell ref="I113:I118"/>
    <mergeCell ref="D121:H121"/>
    <mergeCell ref="C124:I124"/>
    <mergeCell ref="C125:D126"/>
    <mergeCell ref="E125:E126"/>
    <mergeCell ref="F125:I126"/>
    <mergeCell ref="H93:H95"/>
    <mergeCell ref="C98:E98"/>
    <mergeCell ref="C102:H102"/>
    <mergeCell ref="H103:H105"/>
    <mergeCell ref="C108:E108"/>
    <mergeCell ref="C110:H110"/>
    <mergeCell ref="C139:D144"/>
    <mergeCell ref="E139:E144"/>
    <mergeCell ref="F139:I144"/>
    <mergeCell ref="C127:D132"/>
    <mergeCell ref="E127:E132"/>
    <mergeCell ref="F127:I132"/>
    <mergeCell ref="C133:D138"/>
    <mergeCell ref="E133:E138"/>
    <mergeCell ref="F133:I138"/>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5</vt:i4>
      </vt:variant>
    </vt:vector>
  </HeadingPairs>
  <TitlesOfParts>
    <vt:vector size="8" baseType="lpstr">
      <vt:lpstr>01-Inventario de Activos</vt:lpstr>
      <vt:lpstr>02-Clasific. Activos Inform. </vt:lpstr>
      <vt:lpstr>Instructivo</vt:lpstr>
      <vt:lpstr>OEC</vt:lpstr>
      <vt:lpstr>procesos1</vt:lpstr>
      <vt:lpstr>TABLA</vt:lpstr>
      <vt:lpstr>TABLA1</vt:lpstr>
      <vt:lpstr>TABLA2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Jhonnier</dc:creator>
  <cp:lastModifiedBy>usuario1</cp:lastModifiedBy>
  <cp:lastPrinted>2015-03-03T21:06:59Z</cp:lastPrinted>
  <dcterms:created xsi:type="dcterms:W3CDTF">2012-08-09T21:00:51Z</dcterms:created>
  <dcterms:modified xsi:type="dcterms:W3CDTF">2020-05-12T18:51:39Z</dcterms:modified>
</cp:coreProperties>
</file>