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mc:AlternateContent xmlns:mc="http://schemas.openxmlformats.org/markup-compatibility/2006">
    <mc:Choice Requires="x15">
      <x15ac:absPath xmlns:x15ac="http://schemas.microsoft.com/office/spreadsheetml/2010/11/ac" url="C:\Users\usuario1\Desktop\Archivos Teletrabajo\SGSI\Activos de información actualizados\Actualizados Andrés\"/>
    </mc:Choice>
  </mc:AlternateContent>
  <bookViews>
    <workbookView xWindow="0" yWindow="0" windowWidth="20490" windowHeight="7755" tabRatio="916"/>
  </bookViews>
  <sheets>
    <sheet name="01-Inventario de Activos" sheetId="8" r:id="rId1"/>
    <sheet name="02-Clasific. Activos Inform. " sheetId="1" r:id="rId2"/>
    <sheet name="Instructivo" sheetId="9" r:id="rId3"/>
  </sheets>
  <externalReferences>
    <externalReference r:id="rId4"/>
    <externalReference r:id="rId5"/>
  </externalReferences>
  <definedNames>
    <definedName name="_xlnm._FilterDatabase" localSheetId="0" hidden="1">'01-Inventario de Activos'!$C$13:$C$25</definedName>
    <definedName name="_xlnm._FilterDatabase" localSheetId="1" hidden="1">'02-Clasific. Activos Inform. '!$B$1:$AA$1</definedName>
    <definedName name="ADQUISICIÓN_DESARROLLO_Y_MANTENIMIENTO_DE_SISTEMAS">#REF!</definedName>
    <definedName name="Antes_de_asumir_el_contratación">#REF!</definedName>
    <definedName name="Áreas_seguras">#REF!</definedName>
    <definedName name="ASPECTOS_DE_SEGURIDAD_DE_LA_INFORMACIÓN_EN_LA_GESTIÓN_DE_CONTINUIDAD_DE_NEGOCIO">#REF!</definedName>
    <definedName name="Clasificación_de_la_información">#REF!</definedName>
    <definedName name="Compromiso_de_la_información">#REF!</definedName>
    <definedName name="Compromiso_de_las_funciones">#REF!</definedName>
    <definedName name="Consideraciones_sobre_auditorias_de_los_sistemas_de_información">#REF!</definedName>
    <definedName name="Continuidad_de_seguridad_de_la_información">#REF!</definedName>
    <definedName name="CONTROL_DE_ACCESO">#REF!</definedName>
    <definedName name="Control_de_acceso_a_sistemas_y_aplicaciones">#REF!</definedName>
    <definedName name="Control_de_software_operacional">#REF!</definedName>
    <definedName name="Controles_Criptográficos">#REF!</definedName>
    <definedName name="Copias_de_respaldo">#REF!</definedName>
    <definedName name="CRIPTOGRAFIA">#REF!</definedName>
    <definedName name="CUMPLIMIENTO">#REF!</definedName>
    <definedName name="Cumplimiento_de_requisitos_legales_y_contractuales">#REF!</definedName>
    <definedName name="Daño_físico">#REF!</definedName>
    <definedName name="Datos_de_prueba">#REF!</definedName>
    <definedName name="DEPENDENCIA">'[1]01-Inventario de Activos'!$DC$9:$DC$50</definedName>
    <definedName name="Dispositivos_moviles_y_teletrabajo">#REF!</definedName>
    <definedName name="DOMINIO">#REF!</definedName>
    <definedName name="Durante_la_ejecución_del_empleo">#REF!</definedName>
    <definedName name="Equipos">#REF!</definedName>
    <definedName name="Eventos_naturales">#REF!</definedName>
    <definedName name="Fallas_técnicas">#REF!</definedName>
    <definedName name="Gestión_de_acceso_de_usuarios">#REF!</definedName>
    <definedName name="GESTIÓN_DE_ACTIVOS">#REF!</definedName>
    <definedName name="GESTIÓN_DE_INCIDENTES_DE_SEGURIDAD_DE_LA_INFORMACIÓN">#REF!</definedName>
    <definedName name="Gestión_de_la_prestación_de_servicio_de_proveedores">#REF!</definedName>
    <definedName name="Gestión_de_la_seguridad_en_las_redes">#REF!</definedName>
    <definedName name="Gestión_de_la_vulnerabilidad_técnica">#REF!</definedName>
    <definedName name="Gestión_de_los_incidentes_y_mejoras_en_la_seguridad_de_la_información">#REF!</definedName>
    <definedName name="GRAVE">#REF!</definedName>
    <definedName name="Hardware">#REF!</definedName>
    <definedName name="Hardware_">#REF!</definedName>
    <definedName name="Intrusos_empleados_con_entrenamiento_deficiente_descontento_malintencionado_negligente_deshonesto_o_despedido">#REF!</definedName>
    <definedName name="LEVE">#REF!</definedName>
    <definedName name="Lugar">#REF!</definedName>
    <definedName name="Lugar_">#REF!</definedName>
    <definedName name="Manejo_de_medios">#REF!</definedName>
    <definedName name="MODERADO">#REF!</definedName>
    <definedName name="nnnn">'[2]01-Mapa de riesgo'!#REF!</definedName>
    <definedName name="No_Aplica">#REF!</definedName>
    <definedName name="NO_DEFINIDO">#REF!</definedName>
    <definedName name="OEC">'01-Inventario de Activos'!$EQ$13:$EQ$50</definedName>
    <definedName name="Organización">#REF!</definedName>
    <definedName name="Organización_">#REF!</definedName>
    <definedName name="ORGANIZACIÓN_DE_LA_SEGURIDAD_DE_LA_INFORMACIÓN">#REF!</definedName>
    <definedName name="Organización_interna">#REF!</definedName>
    <definedName name="Orientación_de_la_dirección_para_la_gestión_de_la_seguridad_de_la_Información">#REF!</definedName>
    <definedName name="Pérdida_de_los_servicios_esenciales">#REF!</definedName>
    <definedName name="Personal">#REF!</definedName>
    <definedName name="Personal_">#REF!</definedName>
    <definedName name="Perturbación_debida_a_la_radiación">#REF!</definedName>
    <definedName name="Pirata_informatico_intruso_ilegal">#REF!</definedName>
    <definedName name="POLÍTICAS_DE_SEGURIDAD_DE_LA_INFORMACIÓN">#REF!</definedName>
    <definedName name="Procedimientos_operacionales_y_responsabilidades">#REF!</definedName>
    <definedName name="procesos1">'01-Inventario de Activos'!$ER$13:$ER$50</definedName>
    <definedName name="Protección_contra_códigos_maliciosos">#REF!</definedName>
    <definedName name="Red">#REF!</definedName>
    <definedName name="Red_">#REF!</definedName>
    <definedName name="Redundancias">#REF!</definedName>
    <definedName name="Registro_y_seguimiento">#REF!</definedName>
    <definedName name="RELACIONES_CON_LOS_PROVEEDORES">#REF!</definedName>
    <definedName name="Requisito_de_negocio_para_control_de_acceso">#REF!</definedName>
    <definedName name="Requisitos_de_seguridad_de_los_sistemas_de_información">#REF!</definedName>
    <definedName name="Responsabilidad_por_los_activos">#REF!</definedName>
    <definedName name="Responsabilidades_de_los_usuario">#REF!</definedName>
    <definedName name="Revisiones_de_seguridad_de_la_información">#REF!</definedName>
    <definedName name="Seguridad_de_la_información_en_las_relaciones_con_los_proveedores">#REF!</definedName>
    <definedName name="SEGURIDAD_DE_LAS_OPERACIONES">#REF!</definedName>
    <definedName name="SEGURIDAD_DE_LAS_TELECOMUNICACIONES">#REF!</definedName>
    <definedName name="SEGURIDAD_DE_LOS_RECURSOS_HUMANOS">#REF!</definedName>
    <definedName name="Seguridad_en_los_procesos_de_desarrollo_y_de_soporte">#REF!</definedName>
    <definedName name="SEGURIDAD_FÍSICA_Y_DEL_ENTORNO">#REF!</definedName>
    <definedName name="Software">#REF!</definedName>
    <definedName name="Software_">#REF!</definedName>
    <definedName name="TABLA">'01-Inventario de Activos'!$DC$8:$DD$36</definedName>
    <definedName name="TABLA1">'01-Inventario de Activos'!$EQ$13:$ER$50</definedName>
    <definedName name="TABLA2">'01-Inventario de Activos'!$EQ$9:$ER$50</definedName>
    <definedName name="Terminación_y_cambio_de_empleo">#REF!</definedName>
    <definedName name="Terrorismo">#REF!</definedName>
    <definedName name="TIPO_A">#REF!</definedName>
    <definedName name="TIPO_V">#REF!</definedName>
    <definedName name="Transferencia_de_información">#REF!</definedName>
  </definedNames>
  <calcPr calcId="152511"/>
</workbook>
</file>

<file path=xl/calcChain.xml><?xml version="1.0" encoding="utf-8"?>
<calcChain xmlns="http://schemas.openxmlformats.org/spreadsheetml/2006/main">
  <c r="F8" i="8" l="1"/>
  <c r="X12" i="1" l="1"/>
  <c r="X13" i="1"/>
  <c r="X14" i="1"/>
  <c r="X15" i="1"/>
  <c r="X16" i="1"/>
  <c r="X17" i="1"/>
  <c r="X18" i="1"/>
  <c r="X19" i="1"/>
  <c r="X20" i="1"/>
  <c r="X21" i="1"/>
  <c r="X22" i="1"/>
  <c r="X23" i="1"/>
  <c r="X24" i="1"/>
  <c r="X25" i="1"/>
  <c r="X26" i="1"/>
  <c r="X27" i="1"/>
  <c r="X28" i="1"/>
  <c r="X29" i="1"/>
  <c r="O12" i="1"/>
  <c r="O13" i="1"/>
  <c r="O14" i="1"/>
  <c r="O15" i="1"/>
  <c r="O16" i="1"/>
  <c r="O17" i="1"/>
  <c r="O18" i="1"/>
  <c r="O19" i="1"/>
  <c r="O20" i="1"/>
  <c r="O21" i="1"/>
  <c r="O22" i="1"/>
  <c r="O23" i="1"/>
  <c r="O24" i="1"/>
  <c r="O25" i="1"/>
  <c r="U12" i="1"/>
  <c r="U13" i="1"/>
  <c r="U14" i="1"/>
  <c r="U15" i="1"/>
  <c r="U16" i="1"/>
  <c r="U17" i="1"/>
  <c r="U18" i="1"/>
  <c r="U19" i="1"/>
  <c r="U20" i="1"/>
  <c r="U21" i="1"/>
  <c r="U22" i="1"/>
  <c r="U23" i="1"/>
  <c r="U24" i="1"/>
  <c r="U25" i="1"/>
  <c r="Z25" i="1" l="1"/>
  <c r="AA25" i="1" s="1"/>
  <c r="Z24" i="1"/>
  <c r="AA24" i="1" s="1"/>
  <c r="Z23" i="1"/>
  <c r="AA23" i="1" s="1"/>
  <c r="Z22" i="1"/>
  <c r="AA22" i="1" s="1"/>
  <c r="Z21" i="1"/>
  <c r="AA21" i="1" s="1"/>
  <c r="Z20" i="1"/>
  <c r="AA20" i="1" s="1"/>
  <c r="Z19" i="1"/>
  <c r="AA19" i="1" s="1"/>
  <c r="Z18" i="1"/>
  <c r="AA18" i="1" s="1"/>
  <c r="Z17" i="1"/>
  <c r="AA17" i="1" s="1"/>
  <c r="Z14" i="1"/>
  <c r="AA14" i="1" s="1"/>
  <c r="Z16" i="1"/>
  <c r="AA16" i="1" s="1"/>
  <c r="Z15" i="1"/>
  <c r="AA15" i="1" s="1"/>
  <c r="Z13" i="1"/>
  <c r="AA13" i="1" s="1"/>
  <c r="Z12" i="1"/>
  <c r="AA12" i="1" s="1"/>
  <c r="AA2" i="1"/>
  <c r="AA3" i="1"/>
  <c r="AA1" i="1"/>
  <c r="M7" i="1" l="1"/>
  <c r="D7" i="1"/>
  <c r="A12" i="1" l="1"/>
  <c r="A13" i="1"/>
  <c r="A14" i="1"/>
  <c r="A15" i="1"/>
  <c r="A16" i="1"/>
  <c r="A17" i="1"/>
  <c r="A18" i="1"/>
  <c r="A19" i="1"/>
  <c r="A20" i="1"/>
  <c r="A21" i="1"/>
  <c r="A23" i="1"/>
  <c r="A24" i="1"/>
  <c r="A22" i="1"/>
  <c r="A25" i="1"/>
  <c r="A14" i="8"/>
  <c r="A15" i="8"/>
  <c r="A16" i="8"/>
  <c r="A17" i="8"/>
  <c r="A18" i="8"/>
  <c r="A19" i="8"/>
  <c r="A20" i="8"/>
  <c r="A21" i="8"/>
  <c r="A22" i="8"/>
  <c r="A23" i="8"/>
  <c r="A24" i="8"/>
  <c r="A25" i="8"/>
  <c r="A26" i="8"/>
  <c r="A27" i="8"/>
  <c r="A28" i="8"/>
  <c r="A29" i="8"/>
  <c r="A30" i="8"/>
  <c r="A31" i="8"/>
  <c r="A32" i="8"/>
  <c r="A33" i="8"/>
  <c r="A34" i="8"/>
  <c r="A35" i="8"/>
  <c r="A36" i="8"/>
  <c r="A37" i="8"/>
  <c r="A38" i="8"/>
  <c r="A39" i="8"/>
  <c r="O26" i="1" l="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A13" i="8"/>
  <c r="A62" i="8"/>
  <c r="A61" i="8"/>
  <c r="A60" i="8"/>
  <c r="A59" i="8"/>
  <c r="A58" i="8"/>
  <c r="A57" i="8"/>
  <c r="A56" i="8"/>
  <c r="A55" i="8"/>
  <c r="A54" i="8"/>
  <c r="A53" i="8"/>
  <c r="A52" i="8"/>
  <c r="A51" i="8"/>
  <c r="A50" i="8"/>
  <c r="A49" i="8"/>
  <c r="A48" i="8"/>
  <c r="A47" i="8"/>
  <c r="A46" i="8"/>
  <c r="A45" i="8"/>
  <c r="A44" i="8"/>
  <c r="A43" i="8"/>
  <c r="A42" i="8"/>
  <c r="A41" i="8"/>
  <c r="A40" i="8"/>
  <c r="X30" i="1"/>
  <c r="X31" i="1"/>
  <c r="X32" i="1"/>
  <c r="X33" i="1"/>
  <c r="X34" i="1"/>
  <c r="X35" i="1"/>
  <c r="X36" i="1"/>
  <c r="X37" i="1"/>
  <c r="X38" i="1"/>
  <c r="X39" i="1"/>
  <c r="X40" i="1"/>
  <c r="X41" i="1"/>
  <c r="X42" i="1"/>
  <c r="X43" i="1"/>
  <c r="X44" i="1"/>
  <c r="X45" i="1"/>
  <c r="X46" i="1"/>
  <c r="X47" i="1"/>
  <c r="X48" i="1"/>
  <c r="X49" i="1"/>
  <c r="X50" i="1"/>
  <c r="X51" i="1"/>
  <c r="X52" i="1"/>
  <c r="X53" i="1"/>
  <c r="X54" i="1"/>
  <c r="X55" i="1"/>
  <c r="U26" i="1"/>
  <c r="U27" i="1"/>
  <c r="U28" i="1"/>
  <c r="U29" i="1"/>
  <c r="U30" i="1"/>
  <c r="U31" i="1"/>
  <c r="U32" i="1"/>
  <c r="U33" i="1"/>
  <c r="U34" i="1"/>
  <c r="U35" i="1"/>
  <c r="U36" i="1"/>
  <c r="U37" i="1"/>
  <c r="U38" i="1"/>
  <c r="U39" i="1"/>
  <c r="U40" i="1"/>
  <c r="U41" i="1"/>
  <c r="U42" i="1"/>
  <c r="U43" i="1"/>
  <c r="U44" i="1"/>
  <c r="U45" i="1"/>
  <c r="U46" i="1"/>
  <c r="U47" i="1"/>
  <c r="U48" i="1"/>
  <c r="U49" i="1"/>
  <c r="U50" i="1"/>
  <c r="U51" i="1"/>
  <c r="U52" i="1"/>
  <c r="U53" i="1"/>
  <c r="U54" i="1"/>
  <c r="U55" i="1"/>
  <c r="U56" i="1"/>
  <c r="X56" i="1"/>
  <c r="O59" i="1"/>
  <c r="O60" i="1"/>
  <c r="O61" i="1"/>
  <c r="X57" i="1"/>
  <c r="X58" i="1"/>
  <c r="X59" i="1"/>
  <c r="U57" i="1"/>
  <c r="U58" i="1"/>
  <c r="U59" i="1"/>
  <c r="U60" i="1"/>
  <c r="U61" i="1"/>
  <c r="X60" i="1"/>
  <c r="X61" i="1"/>
  <c r="K15" i="1" l="1"/>
  <c r="Z59" i="1"/>
  <c r="AA59" i="1" s="1"/>
  <c r="K13" i="1"/>
  <c r="K17" i="1"/>
  <c r="K19" i="1"/>
  <c r="K21" i="1"/>
  <c r="K23" i="1"/>
  <c r="K25" i="1"/>
  <c r="K27" i="1"/>
  <c r="K29" i="1"/>
  <c r="K31" i="1"/>
  <c r="K33" i="1"/>
  <c r="K35" i="1"/>
  <c r="K37" i="1"/>
  <c r="K39" i="1"/>
  <c r="K41" i="1"/>
  <c r="K43" i="1"/>
  <c r="K45" i="1"/>
  <c r="K47" i="1"/>
  <c r="K49" i="1"/>
  <c r="K51" i="1"/>
  <c r="K53" i="1"/>
  <c r="K55" i="1"/>
  <c r="K57" i="1"/>
  <c r="K59" i="1"/>
  <c r="K61" i="1"/>
  <c r="J13" i="1"/>
  <c r="J15" i="1"/>
  <c r="J17" i="1"/>
  <c r="J19" i="1"/>
  <c r="J21" i="1"/>
  <c r="K14" i="1"/>
  <c r="K16" i="1"/>
  <c r="K18" i="1"/>
  <c r="K20" i="1"/>
  <c r="K22" i="1"/>
  <c r="K24" i="1"/>
  <c r="K26" i="1"/>
  <c r="K28" i="1"/>
  <c r="K30" i="1"/>
  <c r="K32" i="1"/>
  <c r="K34" i="1"/>
  <c r="K36" i="1"/>
  <c r="K38" i="1"/>
  <c r="K40" i="1"/>
  <c r="K42" i="1"/>
  <c r="K44" i="1"/>
  <c r="K46" i="1"/>
  <c r="K48" i="1"/>
  <c r="K50" i="1"/>
  <c r="K52" i="1"/>
  <c r="K54" i="1"/>
  <c r="K56" i="1"/>
  <c r="K58" i="1"/>
  <c r="K60" i="1"/>
  <c r="K12" i="1"/>
  <c r="J14" i="1"/>
  <c r="J16" i="1"/>
  <c r="J18" i="1"/>
  <c r="J20" i="1"/>
  <c r="J22" i="1"/>
  <c r="J24" i="1"/>
  <c r="J26" i="1"/>
  <c r="J28" i="1"/>
  <c r="J30" i="1"/>
  <c r="J32" i="1"/>
  <c r="J34" i="1"/>
  <c r="J36" i="1"/>
  <c r="J38" i="1"/>
  <c r="J40" i="1"/>
  <c r="J42" i="1"/>
  <c r="J44" i="1"/>
  <c r="J46" i="1"/>
  <c r="J48" i="1"/>
  <c r="J50" i="1"/>
  <c r="J52" i="1"/>
  <c r="J54" i="1"/>
  <c r="J56" i="1"/>
  <c r="J58" i="1"/>
  <c r="J60" i="1"/>
  <c r="J12" i="1"/>
  <c r="I14" i="1"/>
  <c r="I16" i="1"/>
  <c r="I18" i="1"/>
  <c r="I20" i="1"/>
  <c r="I22" i="1"/>
  <c r="I24" i="1"/>
  <c r="I26" i="1"/>
  <c r="I28" i="1"/>
  <c r="I30" i="1"/>
  <c r="I32" i="1"/>
  <c r="I34" i="1"/>
  <c r="I36" i="1"/>
  <c r="I38" i="1"/>
  <c r="I40" i="1"/>
  <c r="I42" i="1"/>
  <c r="I44" i="1"/>
  <c r="I46" i="1"/>
  <c r="I48" i="1"/>
  <c r="I50" i="1"/>
  <c r="I52" i="1"/>
  <c r="I54" i="1"/>
  <c r="I56" i="1"/>
  <c r="I58" i="1"/>
  <c r="I60" i="1"/>
  <c r="I12" i="1"/>
  <c r="H14" i="1"/>
  <c r="H16" i="1"/>
  <c r="H18" i="1"/>
  <c r="H20" i="1"/>
  <c r="H22" i="1"/>
  <c r="H24" i="1"/>
  <c r="H26" i="1"/>
  <c r="H28" i="1"/>
  <c r="H30" i="1"/>
  <c r="H32" i="1"/>
  <c r="J23" i="1"/>
  <c r="J27" i="1"/>
  <c r="J31" i="1"/>
  <c r="J35" i="1"/>
  <c r="J39" i="1"/>
  <c r="J43" i="1"/>
  <c r="J47" i="1"/>
  <c r="J51" i="1"/>
  <c r="J55" i="1"/>
  <c r="J59" i="1"/>
  <c r="I13" i="1"/>
  <c r="I17" i="1"/>
  <c r="I21" i="1"/>
  <c r="I25" i="1"/>
  <c r="I29" i="1"/>
  <c r="I33" i="1"/>
  <c r="I37" i="1"/>
  <c r="I41" i="1"/>
  <c r="I45" i="1"/>
  <c r="I49" i="1"/>
  <c r="I53" i="1"/>
  <c r="I57" i="1"/>
  <c r="I61" i="1"/>
  <c r="H15" i="1"/>
  <c r="H19" i="1"/>
  <c r="H23" i="1"/>
  <c r="H27" i="1"/>
  <c r="H31" i="1"/>
  <c r="H34" i="1"/>
  <c r="H36" i="1"/>
  <c r="H38" i="1"/>
  <c r="H40" i="1"/>
  <c r="H42" i="1"/>
  <c r="H44" i="1"/>
  <c r="H46" i="1"/>
  <c r="H48" i="1"/>
  <c r="H50" i="1"/>
  <c r="H52" i="1"/>
  <c r="H54" i="1"/>
  <c r="H56" i="1"/>
  <c r="H58" i="1"/>
  <c r="H60" i="1"/>
  <c r="H12" i="1"/>
  <c r="G14" i="1"/>
  <c r="G16" i="1"/>
  <c r="G18" i="1"/>
  <c r="G20" i="1"/>
  <c r="G22" i="1"/>
  <c r="G24" i="1"/>
  <c r="G28" i="1"/>
  <c r="G30" i="1"/>
  <c r="G34" i="1"/>
  <c r="G38" i="1"/>
  <c r="G42" i="1"/>
  <c r="G48" i="1"/>
  <c r="G52" i="1"/>
  <c r="G56" i="1"/>
  <c r="G60" i="1"/>
  <c r="D14" i="1"/>
  <c r="D18" i="1"/>
  <c r="D22" i="1"/>
  <c r="D26" i="1"/>
  <c r="D30" i="1"/>
  <c r="D36" i="1"/>
  <c r="D40" i="1"/>
  <c r="D44" i="1"/>
  <c r="D48" i="1"/>
  <c r="D52" i="1"/>
  <c r="D56" i="1"/>
  <c r="D60" i="1"/>
  <c r="C14" i="1"/>
  <c r="C18" i="1"/>
  <c r="C22" i="1"/>
  <c r="C26" i="1"/>
  <c r="C30" i="1"/>
  <c r="C34" i="1"/>
  <c r="J25" i="1"/>
  <c r="J29" i="1"/>
  <c r="J33" i="1"/>
  <c r="J37" i="1"/>
  <c r="J41" i="1"/>
  <c r="J45" i="1"/>
  <c r="J49" i="1"/>
  <c r="J53" i="1"/>
  <c r="J57" i="1"/>
  <c r="J61" i="1"/>
  <c r="I15" i="1"/>
  <c r="I19" i="1"/>
  <c r="I23" i="1"/>
  <c r="I27" i="1"/>
  <c r="I31" i="1"/>
  <c r="I35" i="1"/>
  <c r="I39" i="1"/>
  <c r="I43" i="1"/>
  <c r="I47" i="1"/>
  <c r="I51" i="1"/>
  <c r="I55" i="1"/>
  <c r="I59" i="1"/>
  <c r="H13" i="1"/>
  <c r="H17" i="1"/>
  <c r="H21" i="1"/>
  <c r="H25" i="1"/>
  <c r="H29" i="1"/>
  <c r="H33" i="1"/>
  <c r="H35" i="1"/>
  <c r="H37" i="1"/>
  <c r="H39" i="1"/>
  <c r="H41" i="1"/>
  <c r="H43" i="1"/>
  <c r="H45" i="1"/>
  <c r="H47" i="1"/>
  <c r="H49" i="1"/>
  <c r="H51" i="1"/>
  <c r="H53" i="1"/>
  <c r="H55" i="1"/>
  <c r="H57" i="1"/>
  <c r="H59" i="1"/>
  <c r="H61" i="1"/>
  <c r="G13" i="1"/>
  <c r="G15" i="1"/>
  <c r="G17" i="1"/>
  <c r="G19" i="1"/>
  <c r="G21" i="1"/>
  <c r="G23" i="1"/>
  <c r="G25" i="1"/>
  <c r="G27" i="1"/>
  <c r="G29" i="1"/>
  <c r="G31" i="1"/>
  <c r="G33" i="1"/>
  <c r="G35" i="1"/>
  <c r="G37" i="1"/>
  <c r="G39" i="1"/>
  <c r="G41" i="1"/>
  <c r="G43" i="1"/>
  <c r="G45" i="1"/>
  <c r="G47" i="1"/>
  <c r="G49" i="1"/>
  <c r="G51" i="1"/>
  <c r="G53" i="1"/>
  <c r="G55" i="1"/>
  <c r="G57" i="1"/>
  <c r="G59" i="1"/>
  <c r="G61" i="1"/>
  <c r="D13" i="1"/>
  <c r="D15" i="1"/>
  <c r="D17" i="1"/>
  <c r="D19" i="1"/>
  <c r="D21" i="1"/>
  <c r="D23" i="1"/>
  <c r="D25" i="1"/>
  <c r="D27" i="1"/>
  <c r="D29" i="1"/>
  <c r="D31" i="1"/>
  <c r="D33" i="1"/>
  <c r="D35" i="1"/>
  <c r="D37" i="1"/>
  <c r="D39" i="1"/>
  <c r="D41" i="1"/>
  <c r="D43" i="1"/>
  <c r="D45" i="1"/>
  <c r="D47" i="1"/>
  <c r="D49" i="1"/>
  <c r="D51" i="1"/>
  <c r="D53" i="1"/>
  <c r="D55" i="1"/>
  <c r="D57" i="1"/>
  <c r="D59" i="1"/>
  <c r="D61" i="1"/>
  <c r="C13" i="1"/>
  <c r="C15" i="1"/>
  <c r="C17" i="1"/>
  <c r="C19" i="1"/>
  <c r="C21" i="1"/>
  <c r="C23" i="1"/>
  <c r="C25" i="1"/>
  <c r="C27" i="1"/>
  <c r="C29" i="1"/>
  <c r="C31" i="1"/>
  <c r="C33" i="1"/>
  <c r="C35" i="1"/>
  <c r="C37" i="1"/>
  <c r="C39" i="1"/>
  <c r="C41" i="1"/>
  <c r="C43" i="1"/>
  <c r="C45" i="1"/>
  <c r="C47" i="1"/>
  <c r="C49" i="1"/>
  <c r="C51" i="1"/>
  <c r="C53" i="1"/>
  <c r="C55" i="1"/>
  <c r="C57" i="1"/>
  <c r="C59" i="1"/>
  <c r="C61" i="1"/>
  <c r="B13" i="1"/>
  <c r="B15" i="1"/>
  <c r="B17" i="1"/>
  <c r="B19" i="1"/>
  <c r="B21" i="1"/>
  <c r="B23" i="1"/>
  <c r="B25" i="1"/>
  <c r="B27" i="1"/>
  <c r="B29" i="1"/>
  <c r="B31" i="1"/>
  <c r="B33" i="1"/>
  <c r="B35" i="1"/>
  <c r="B37" i="1"/>
  <c r="B39" i="1"/>
  <c r="B41" i="1"/>
  <c r="B43" i="1"/>
  <c r="B45" i="1"/>
  <c r="B47" i="1"/>
  <c r="B49" i="1"/>
  <c r="B51" i="1"/>
  <c r="B53" i="1"/>
  <c r="B55" i="1"/>
  <c r="B57" i="1"/>
  <c r="B59" i="1"/>
  <c r="B61" i="1"/>
  <c r="G26" i="1"/>
  <c r="G32" i="1"/>
  <c r="G36" i="1"/>
  <c r="G40" i="1"/>
  <c r="G44" i="1"/>
  <c r="G46" i="1"/>
  <c r="G50" i="1"/>
  <c r="G54" i="1"/>
  <c r="G58" i="1"/>
  <c r="G12" i="1"/>
  <c r="D16" i="1"/>
  <c r="D20" i="1"/>
  <c r="D24" i="1"/>
  <c r="D28" i="1"/>
  <c r="D32" i="1"/>
  <c r="D34" i="1"/>
  <c r="D38" i="1"/>
  <c r="D42" i="1"/>
  <c r="D46" i="1"/>
  <c r="D50" i="1"/>
  <c r="D54" i="1"/>
  <c r="D58" i="1"/>
  <c r="D12" i="1"/>
  <c r="C16" i="1"/>
  <c r="C20" i="1"/>
  <c r="C24" i="1"/>
  <c r="C28" i="1"/>
  <c r="C32" i="1"/>
  <c r="C36" i="1"/>
  <c r="C40" i="1"/>
  <c r="C44" i="1"/>
  <c r="C48" i="1"/>
  <c r="C52" i="1"/>
  <c r="C56" i="1"/>
  <c r="C60" i="1"/>
  <c r="B14" i="1"/>
  <c r="B18" i="1"/>
  <c r="B22" i="1"/>
  <c r="B34" i="1"/>
  <c r="B42" i="1"/>
  <c r="B50" i="1"/>
  <c r="B58" i="1"/>
  <c r="C38" i="1"/>
  <c r="C42" i="1"/>
  <c r="C46" i="1"/>
  <c r="C50" i="1"/>
  <c r="C54" i="1"/>
  <c r="C58" i="1"/>
  <c r="C12" i="1"/>
  <c r="B16" i="1"/>
  <c r="B20" i="1"/>
  <c r="B24" i="1"/>
  <c r="B28" i="1"/>
  <c r="B32" i="1"/>
  <c r="B36" i="1"/>
  <c r="B40" i="1"/>
  <c r="B44" i="1"/>
  <c r="B48" i="1"/>
  <c r="B52" i="1"/>
  <c r="B56" i="1"/>
  <c r="B60" i="1"/>
  <c r="B26" i="1"/>
  <c r="B30" i="1"/>
  <c r="B38" i="1"/>
  <c r="B46" i="1"/>
  <c r="B54" i="1"/>
  <c r="B12" i="1"/>
  <c r="Z57" i="1"/>
  <c r="AA57" i="1" s="1"/>
  <c r="Z29" i="1"/>
  <c r="AA29" i="1" s="1"/>
  <c r="Z27" i="1"/>
  <c r="AA27" i="1" s="1"/>
  <c r="Z39" i="1"/>
  <c r="AA39" i="1" s="1"/>
  <c r="Z37" i="1"/>
  <c r="AA37" i="1" s="1"/>
  <c r="Z53" i="1"/>
  <c r="AA53" i="1" s="1"/>
  <c r="Z51" i="1"/>
  <c r="AA51" i="1" s="1"/>
  <c r="Z43" i="1"/>
  <c r="AA43" i="1" s="1"/>
  <c r="Z35" i="1"/>
  <c r="AA35" i="1" s="1"/>
  <c r="Z58" i="1"/>
  <c r="AA58" i="1" s="1"/>
  <c r="Z61" i="1"/>
  <c r="AA61" i="1" s="1"/>
  <c r="Z40" i="1"/>
  <c r="AA40" i="1" s="1"/>
  <c r="Z32" i="1"/>
  <c r="AA32" i="1" s="1"/>
  <c r="Z60" i="1"/>
  <c r="AA60" i="1" s="1"/>
  <c r="Z47" i="1"/>
  <c r="AA47" i="1" s="1"/>
  <c r="Z52" i="1"/>
  <c r="AA52" i="1" s="1"/>
  <c r="Z55" i="1"/>
  <c r="AA55" i="1" s="1"/>
  <c r="Z26" i="1"/>
  <c r="AA26" i="1" s="1"/>
  <c r="Z31" i="1"/>
  <c r="AA31" i="1" s="1"/>
  <c r="Z49" i="1"/>
  <c r="AA49" i="1" s="1"/>
  <c r="Z45" i="1"/>
  <c r="AA45" i="1" s="1"/>
  <c r="Z41" i="1"/>
  <c r="AA41" i="1" s="1"/>
  <c r="Z33" i="1"/>
  <c r="AA33" i="1" s="1"/>
  <c r="Z56" i="1"/>
  <c r="AA56" i="1" s="1"/>
  <c r="Z48" i="1"/>
  <c r="AA48" i="1" s="1"/>
  <c r="Z36" i="1"/>
  <c r="AA36" i="1" s="1"/>
  <c r="A65" i="8"/>
  <c r="Z54" i="1"/>
  <c r="AA54" i="1" s="1"/>
  <c r="Z50" i="1"/>
  <c r="AA50" i="1" s="1"/>
  <c r="Z46" i="1"/>
  <c r="AA46" i="1" s="1"/>
  <c r="Z42" i="1"/>
  <c r="AA42" i="1" s="1"/>
  <c r="Z38" i="1"/>
  <c r="AA38" i="1" s="1"/>
  <c r="Z34" i="1"/>
  <c r="AA34" i="1" s="1"/>
  <c r="Z30" i="1"/>
  <c r="AA30" i="1" s="1"/>
  <c r="Z44" i="1"/>
  <c r="AA44" i="1" s="1"/>
  <c r="Z28" i="1"/>
  <c r="AA28" i="1" s="1"/>
  <c r="A36" i="1" l="1"/>
  <c r="A33" i="1"/>
  <c r="A49" i="1"/>
  <c r="A58" i="1"/>
  <c r="A29" i="1"/>
  <c r="A31" i="1"/>
  <c r="A59" i="1"/>
  <c r="A55" i="1"/>
  <c r="A44" i="1"/>
  <c r="A35" i="1"/>
  <c r="A45" i="1"/>
  <c r="A38" i="1"/>
  <c r="A57" i="1"/>
  <c r="A37" i="1"/>
  <c r="A47" i="1"/>
  <c r="A52" i="1"/>
  <c r="A39" i="1"/>
  <c r="A61" i="1"/>
  <c r="A54" i="1"/>
  <c r="A28" i="1"/>
  <c r="A40" i="1"/>
  <c r="A32" i="1"/>
  <c r="A53" i="1"/>
  <c r="A27" i="1"/>
  <c r="A60" i="1"/>
  <c r="A41" i="1"/>
  <c r="A26" i="1"/>
  <c r="A50" i="1"/>
  <c r="A56" i="1"/>
  <c r="A42" i="1"/>
  <c r="A46" i="1"/>
  <c r="A48" i="1"/>
  <c r="A34" i="1"/>
  <c r="A51" i="1"/>
  <c r="A43" i="1"/>
  <c r="A30" i="1"/>
  <c r="A64" i="1" l="1"/>
</calcChain>
</file>

<file path=xl/sharedStrings.xml><?xml version="1.0" encoding="utf-8"?>
<sst xmlns="http://schemas.openxmlformats.org/spreadsheetml/2006/main" count="1022" uniqueCount="397">
  <si>
    <t>CONFIDENCIALIDAD</t>
  </si>
  <si>
    <t>INTEGRIDAD</t>
  </si>
  <si>
    <t>DISPONIBILIDAD</t>
  </si>
  <si>
    <t>SISTEMA DE GESTIÓN DE SEGURIDAD DE LA INFORMACIÓN</t>
  </si>
  <si>
    <t>PROPIEDADES DE SEGURIDAD DEL ACTIVO DE INFORMACIÓN</t>
  </si>
  <si>
    <t>DESCRIPCIÓN</t>
  </si>
  <si>
    <t>NIVEL</t>
  </si>
  <si>
    <t>CRITICIDAD DEL ACTIVO</t>
  </si>
  <si>
    <t>UBICACIÓN DEL ACTIVO DE INFORMACIÓN</t>
  </si>
  <si>
    <t>ID</t>
  </si>
  <si>
    <t>NOMBRE</t>
  </si>
  <si>
    <t>PROPIETARIO</t>
  </si>
  <si>
    <t>GENERALIDADES DEL ACTIVO DE INFORMACIÓN</t>
  </si>
  <si>
    <t>FECHA ULTIMA ACTUALIZACIÓN</t>
  </si>
  <si>
    <t>Valor</t>
  </si>
  <si>
    <t>VALOR</t>
  </si>
  <si>
    <t>PERSONAL AUTORIZADO</t>
  </si>
  <si>
    <t xml:space="preserve"> CUSTODIO</t>
  </si>
  <si>
    <t>RESPONSABILIDAD FRENTE AL ACTIVO DE INFORMACIÓN</t>
  </si>
  <si>
    <t>JUSTIFICACIÓN</t>
  </si>
  <si>
    <t>FÍSICA</t>
  </si>
  <si>
    <t>DIGITAL</t>
  </si>
  <si>
    <t>CONOCIMIENTO</t>
  </si>
  <si>
    <t>CLASIFICACIÓN DE LOS ACTIVOS DE INFORMACIÓN</t>
  </si>
  <si>
    <t>IDIOMA</t>
  </si>
  <si>
    <t>SITIO DE PUBLICACIÓN O CONSULTA</t>
  </si>
  <si>
    <t>TIEMPO DE CLASIFICACIÓN</t>
  </si>
  <si>
    <t>FECHA DE GENERACIÓN</t>
  </si>
  <si>
    <t>FÍSICO</t>
  </si>
  <si>
    <t>MEDIO DE CONSERVACIÓN</t>
  </si>
  <si>
    <t xml:space="preserve">FORMATO </t>
  </si>
  <si>
    <t>EXCEPCIÓN TOTAL O PARCIAL</t>
  </si>
  <si>
    <t>FECHA DE CALIFICACIÓN</t>
  </si>
  <si>
    <t xml:space="preserve">TIPO ACTIVO </t>
  </si>
  <si>
    <t xml:space="preserve">Código </t>
  </si>
  <si>
    <t xml:space="preserve">Versión </t>
  </si>
  <si>
    <t xml:space="preserve">Fecha </t>
  </si>
  <si>
    <t xml:space="preserve">Página </t>
  </si>
  <si>
    <t xml:space="preserve">GENERALIDADES DEL ACTIVO </t>
  </si>
  <si>
    <t>RESPONSABILIDAD FRENTE AL ACTIVO</t>
  </si>
  <si>
    <t xml:space="preserve">UBICACIÓN DEL ACTIVO </t>
  </si>
  <si>
    <t>INVENTARIO DE ACTIVOS</t>
  </si>
  <si>
    <t>1313-F09</t>
  </si>
  <si>
    <t>DEPENDENCIA /ÁREA/OEC</t>
  </si>
  <si>
    <t>Facultad de Ciencias Empresariales</t>
  </si>
  <si>
    <t>PROCESOS</t>
  </si>
  <si>
    <t>Docencia
Investigacion e innovación
Extensión y proyección social
Administracion institucional</t>
  </si>
  <si>
    <t xml:space="preserve"> JEFE DEPENDENCIA /ÁREA/OEC</t>
  </si>
  <si>
    <t>DEPENDENCIA/ ÁREA/ OEC</t>
  </si>
  <si>
    <t>Dependencia /Área/OEC</t>
  </si>
  <si>
    <t>Procesos</t>
  </si>
  <si>
    <t>Facultad de Bellas Artes y Humanidades</t>
  </si>
  <si>
    <t>Facultad de Ciencias Agrarias y Agroindustria</t>
  </si>
  <si>
    <t>Facultad de Ciencias Ambientales</t>
  </si>
  <si>
    <t>Facultad de Ciencias Básicas</t>
  </si>
  <si>
    <t>Facultad de Ciencias de la Educación</t>
  </si>
  <si>
    <t>Facultad de Ciencias de la Salud</t>
  </si>
  <si>
    <t>Facultad de Ingenierías</t>
  </si>
  <si>
    <t>Facultad de Ingeniería Mecánica</t>
  </si>
  <si>
    <t>Facultad de Tecnologías</t>
  </si>
  <si>
    <t>Gestión de documentos</t>
  </si>
  <si>
    <t>Administracion institucional</t>
  </si>
  <si>
    <t>Gestión Financiera</t>
  </si>
  <si>
    <t>Gestión de Servicios Institucionales</t>
  </si>
  <si>
    <t>Administración institucional
Control y seguimiento institucional</t>
  </si>
  <si>
    <t>Gestión del Talento Humano</t>
  </si>
  <si>
    <t>Administración institucional
Bienestar institucional</t>
  </si>
  <si>
    <t>Gestión de Tecnologías Informáticas y Sistemas de Información</t>
  </si>
  <si>
    <t>Administración institucional</t>
  </si>
  <si>
    <t>Jurídica</t>
  </si>
  <si>
    <t>Planeación</t>
  </si>
  <si>
    <t>Direccionamiento institucional
Administracion institucional
Aseguramiento de la calidad institucional</t>
  </si>
  <si>
    <t xml:space="preserve">Rectoría </t>
  </si>
  <si>
    <t>Direccionamiento institucional</t>
  </si>
  <si>
    <t>Rectoría - Comunicaciones</t>
  </si>
  <si>
    <t>Recursos Informáticos y Educativos</t>
  </si>
  <si>
    <t>Relaciones Internacionales</t>
  </si>
  <si>
    <t>Internacionalización</t>
  </si>
  <si>
    <t>Secretaría General</t>
  </si>
  <si>
    <t>Sistema Integral de Gestión</t>
  </si>
  <si>
    <t>Aseguramiento de calidad institucional</t>
  </si>
  <si>
    <t>Vicerrectoría Académica</t>
  </si>
  <si>
    <t>Direccionamiento institucional
Docencia
Bienestar institucional
Aseguramiento de la calidad institucional</t>
  </si>
  <si>
    <t>Vicerrectoría Académica - Univirtual</t>
  </si>
  <si>
    <t>Extensión y Proyección Social</t>
  </si>
  <si>
    <t>Vicerrectoría Académica -Egresados</t>
  </si>
  <si>
    <t>Egresados</t>
  </si>
  <si>
    <t>Vicerrectoria Administrativa y Financiera</t>
  </si>
  <si>
    <t>Direccionamiento institucional
Extensión y Proyección Social
Administración institucional
Bienestar institucional
Control y seguimiento institucional</t>
  </si>
  <si>
    <t>Vicerrectoría Administrativa y Financiera - Jardín Botánico</t>
  </si>
  <si>
    <t>Vicerrectoría de Investigaciones, Innovación y Extensión</t>
  </si>
  <si>
    <t>Docencia
Investigacion e Innovación
Extensión y proyección social
Aseguramiento de la calidad institucional</t>
  </si>
  <si>
    <t>Vicerrectoría de Responsabilidad Social y Bienestar Universitario</t>
  </si>
  <si>
    <t>Docencia
Bienestar institucional</t>
  </si>
  <si>
    <t>Laboratorio de Genética Médica</t>
  </si>
  <si>
    <t>Extensión y proyección social</t>
  </si>
  <si>
    <t>Laboratorio de Aguas y Alimentos</t>
  </si>
  <si>
    <t>Laboratorio de Química Ambiental</t>
  </si>
  <si>
    <t>Laboratorio de Ensayos a Equipos Acondicionadores de Aire</t>
  </si>
  <si>
    <t>Laboratorio de Ensayos no Destructivos</t>
  </si>
  <si>
    <t>Laboratorio de Metrología Dimensional</t>
  </si>
  <si>
    <t>Laboratorio de Metrología de Variables Eléctricas</t>
  </si>
  <si>
    <t>Grupo de Investigación en Agua y Saneamiento</t>
  </si>
  <si>
    <t>JEFE DEPENDENCIA /ÁREA/OEC</t>
  </si>
  <si>
    <t>INSTRUCTIVO</t>
  </si>
  <si>
    <t>3 de 3</t>
  </si>
  <si>
    <t>CAMPO</t>
  </si>
  <si>
    <t>DEFINICIÓN</t>
  </si>
  <si>
    <t>Fecha última actualización</t>
  </si>
  <si>
    <t>Fecha en la cual se diligenció el formato</t>
  </si>
  <si>
    <t xml:space="preserve">ID </t>
  </si>
  <si>
    <t>Número consecutivo que permitirá identificar el activo de información</t>
  </si>
  <si>
    <t>Nombre del Activo de Información</t>
  </si>
  <si>
    <t>Descripción</t>
  </si>
  <si>
    <t xml:space="preserve">Tipo Activo </t>
  </si>
  <si>
    <t>Define el tipo al cual pertenece el activo. Para este campo se utilizan la siguiente clasificación: Información, Software, Conocimiento, Servicio, Hardware, Otros.</t>
  </si>
  <si>
    <t>Información</t>
  </si>
  <si>
    <t xml:space="preserve">Corresponden a este tipo, datos e información almacenada o procesada física o electrónicamente tales como: bases y archivos de datos, contratos y acuerdos, documentación del sistema, información sobre investigaciones, manuales de usuario, material de formación o capacitación, procedimientos operativos o de soporte, planes para la continuidad del negocio, acuerdos de recuperación, registros de auditoría e información archivada, entre otros. </t>
  </si>
  <si>
    <t>Software</t>
  </si>
  <si>
    <t>Software de aplicación, interfases, software del sistema, herramientas de desarrollo y otras utilidades relacionadas.</t>
  </si>
  <si>
    <t>Conocimiento</t>
  </si>
  <si>
    <t>Servicio</t>
  </si>
  <si>
    <t xml:space="preserve">Servicios de computación y comunicaciones, tales como Internet, correo electrónico, páginas de consulta, directorios compartidos e Intranet, entre otros. </t>
  </si>
  <si>
    <t>Hardware</t>
  </si>
  <si>
    <t xml:space="preserve">Son activos físicos como por ejemplo: equipos de cómputo y de comunicaciones, medios removibles, entre otros que por su criticidad son considerados activos de información, no sólo activos fijos. </t>
  </si>
  <si>
    <t>Otros</t>
  </si>
  <si>
    <t>Activos de información que no corresponden a ninguno de los tipos descritos anteriormente.</t>
  </si>
  <si>
    <t>Idioma</t>
  </si>
  <si>
    <t>Establece el idioma, lengua o dialecto en se encuentra la información</t>
  </si>
  <si>
    <t>Fecha de generación</t>
  </si>
  <si>
    <t>Identifica el momento de la creación del activo de información.
* Fecha de identificación del activo de información en la Tabla de Retención.
* Fecha desde que se inicio a generar el activo de información</t>
  </si>
  <si>
    <t>Se indica los cargos que tiene responsabilidad aprobada de la Dirección para el control de la producción, el desarrollo, el mantenimiento, el uso y la seguridad del activo de información (propietario); y los custodios relacionados en el desarrollo del proceso (administrador técnico y administrador funcional).</t>
  </si>
  <si>
    <t>Propietario</t>
  </si>
  <si>
    <t>Corresponde a un área designada que tiene la responsabilidad de crear y definir:
 - Quiénes tienen acceso y qué pueden hacer con la información (modificar, leer, etcétera).
 - Cuáles son los requisitos para que la información se salvaguarde ante  accesos no autorizados, modificación, pérdida de la confidencialidad o destrucción deliberada.
 - Qué se hace con la información una vez ya no es requerida.</t>
  </si>
  <si>
    <t>Custodio</t>
  </si>
  <si>
    <t>Personal Autorizado</t>
  </si>
  <si>
    <t>Corresponde al cargo o cargos que puede acceder al activo de información</t>
  </si>
  <si>
    <t>Hace referencia a la manera en que está representada o se almacena la información. Los valores posibles son: Física, digital, Conocimiento.</t>
  </si>
  <si>
    <t>Medio de conservación o Soporte</t>
  </si>
  <si>
    <t>Establece el soporte en el que se encuentra la información: Físico, Digital o Conocimiento.</t>
  </si>
  <si>
    <t>Física</t>
  </si>
  <si>
    <t>Se indica la ubicación donde se almacena el activo de información físico, con su respectivo detalle (impresa en papel, en fotografías, planos, entre otros).</t>
  </si>
  <si>
    <t>Digital</t>
  </si>
  <si>
    <t>Se indican la ubicación a nivel de infraestructura tecnológica el activo de información digital, con su respectivo detalle. (almacenada en bases de datos, medios digitales removibles, entre otros).</t>
  </si>
  <si>
    <t xml:space="preserve">Se indican el nombre del cargo que conoce sobre el activo de información que no se esta almacenado en medios físicos ni digitales, con su respectivo detalle. (el conocimiento puede estar de uno o varios cargos). </t>
  </si>
  <si>
    <t>Formato de Almacenamiento</t>
  </si>
  <si>
    <t>Identifica la forma, tamaño o modo en la que e presenta la información o se permite su visualización o consulta, ejemplo: Hoja de cálculo (Excel), imagen (jpg), video (MPEG,AVI), Documento de Texto (Word), Adobe Acrobat (PDF), etc.</t>
  </si>
  <si>
    <t>Información Publicada o Disponible</t>
  </si>
  <si>
    <t>Indica si la información está publicada o disponible para ser solicitada, señalando donde está publicada o donde se puede consultar o solicitar.</t>
  </si>
  <si>
    <t>PROPIEDADES DEL ACTIVO DE INFORMACIÓN</t>
  </si>
  <si>
    <t>Contempla las propiedades de los activos de información: Confidencialidad, Integridad y disponibilidad.</t>
  </si>
  <si>
    <t>Confidencialidad</t>
  </si>
  <si>
    <t>Determina que la información no esté disponible ni sea revelada a individuos o procesos no autorizados.</t>
  </si>
  <si>
    <t>Nivel</t>
  </si>
  <si>
    <t>Se determina el nivel de confidencialidad: Reservada, Clasificada, Pública (Ver tabla Propiedades de los Activos de Información)</t>
  </si>
  <si>
    <t>Justificación</t>
  </si>
  <si>
    <t xml:space="preserve">Indicar porque el activo es Reservado o Clasificado. Teniendo en cuenta: 
* OBJETIVO LEGÍTIMO: Art. 18 y 19 Ley 1712/2014.
* FUNDAMENTO CONSTITUCIONAL O LEGAL: Norma, Art., Inciso o párrafo que la ampara
* FUNDAMENTO JURÍDICO: Norma o fundamento jurídico
 </t>
  </si>
  <si>
    <t>Fecha de Calificación</t>
  </si>
  <si>
    <t>La fecha de calificación de la información como Reservada o Clasificada. (Fecha que se hace la clasificación)</t>
  </si>
  <si>
    <t>Excepción Total o Parcial</t>
  </si>
  <si>
    <t>Define la protección completa del activo de información o parcial de la información contenida, la cual genera una versión pública que mantenga la reserva únicamente de la parte a proteger.</t>
  </si>
  <si>
    <t>Tiempo de Clasificación</t>
  </si>
  <si>
    <t>Tiempo que cobija la clasificación de la información como Reservada o Clasificada.</t>
  </si>
  <si>
    <t>Integridad</t>
  </si>
  <si>
    <t>Propiedad de salvaguardar la exactitud y estado completo de los activos de información.</t>
  </si>
  <si>
    <t>Se determina el nivel de confidencialidad: Alta, Media, Baja (Ver tabla Propiedades de los Activos de Información)</t>
  </si>
  <si>
    <t>Explica las razones del nivel de integridad</t>
  </si>
  <si>
    <t>Disponibilidad</t>
  </si>
  <si>
    <t>Propiedad de que la información sea accesible y utilizable por solicitud de una entidad autorizado.</t>
  </si>
  <si>
    <t>Se determina el nivel de disponibilidad: Alta, Media, Baja (Ver tabla Propiedades de los Activos de Información)</t>
  </si>
  <si>
    <t>Explica las razones del nivel de disponibilidad</t>
  </si>
  <si>
    <t>Criticidad del activo de información</t>
  </si>
  <si>
    <t>Para obtener la criticidad del activo, se evalúa de acuerdo a la combinación de los resultados de la evaluación de las propiedades de los activos de información (Ver: Matriz criticidad de los activos de información)</t>
  </si>
  <si>
    <t>PROPIEDADES DE LOS ACTIVOS DE INFORMACIÓN</t>
  </si>
  <si>
    <t>ALTA</t>
  </si>
  <si>
    <t>RESERVADA
(5)</t>
  </si>
  <si>
    <t>Información disponible sólo para personas autorizadas y el acceso a ella esta prohibido por una política institucional, norma legal o constitucional.</t>
  </si>
  <si>
    <t>INTEGRIDAD ALTA
(3)</t>
  </si>
  <si>
    <t>Afecta el buen funcionamiento y/o prestación de los servicios en la Universidad en cuanto a lo económico, legal, operativo, y/o buen nombre y  honra  de las personas.</t>
  </si>
  <si>
    <t>DISPONIBILIDAD ALTA
(3)</t>
  </si>
  <si>
    <t>Afecta el funcionamiento y/o la prestación de los servicios en la Universidad.</t>
  </si>
  <si>
    <t>MEDIA</t>
  </si>
  <si>
    <t>CLASIFICADA
(3)</t>
  </si>
  <si>
    <t>Información disponible sólo para personas autorizadas y cuyo acceso podrá ser rechazado o denegado.</t>
  </si>
  <si>
    <t>INTEGRIDAD MEDIA
(2)</t>
  </si>
  <si>
    <t>Afecta el funcionamiento y/o la prestación de los servicios en el proceso.</t>
  </si>
  <si>
    <t>DISPONIBILIDAD MEDIA
(2)</t>
  </si>
  <si>
    <t>BAJA</t>
  </si>
  <si>
    <t>PÚBLICA
(1)</t>
  </si>
  <si>
    <t>Información que puede ser entregada o publicada por personas autorizadas sin restricciones.</t>
  </si>
  <si>
    <t xml:space="preserve">INTEGRIDAD BAJA
(1) </t>
  </si>
  <si>
    <t>No genera afectación al funcionamiento  y/o la prestación de los servicios  de la universidad o a los procesos.</t>
  </si>
  <si>
    <t>DISPONIBILIDAD BAJA
(1)</t>
  </si>
  <si>
    <t>No genera afectación al funcionamiento  y/o la prestación de los servicios de la universidad o a los procesos.</t>
  </si>
  <si>
    <t>MATRIZ: CRITICIDAD DE LOS ACTIVOS DE INFORMACIÓN</t>
  </si>
  <si>
    <t>CONFIDENCIAL</t>
  </si>
  <si>
    <t xml:space="preserve">Valor </t>
  </si>
  <si>
    <t>CRITICIDAD</t>
  </si>
  <si>
    <t>PÚBLICA</t>
  </si>
  <si>
    <t xml:space="preserve">MEDIA </t>
  </si>
  <si>
    <t>CLASIFICADA</t>
  </si>
  <si>
    <t>RESERVADA</t>
  </si>
  <si>
    <t>2 de 3</t>
  </si>
  <si>
    <t>1 de 3</t>
  </si>
  <si>
    <t>Jefe de Dependencia/área/OEC</t>
  </si>
  <si>
    <t>Dependencia/área/OEC</t>
  </si>
  <si>
    <t>Nombre de la Dependencia/área/OEC al que pertenece el activo de información.</t>
  </si>
  <si>
    <t>Nombre de la Dependencia/área/OEC</t>
  </si>
  <si>
    <t>Datos generales del activo, comprende: nombre, descripción, tipo.</t>
  </si>
  <si>
    <t>Nombre de identificación dado por la Dependencia/área/OEC al que pertenece.</t>
  </si>
  <si>
    <t>Detalla información sobre el activo de información, de manera que sea claramente identificable por todos los integrantes de la Dependencia/área/OEC. Puede incluir observaciones adicionales que sean requeridos para dar mayor claridad sobre el mismo.</t>
  </si>
  <si>
    <t xml:space="preserve">Personal de la Dependencia/área/OEC que por su conocimiento, habilidades,  experiencia y criticidad para el proceso, son consideradas activos de información. </t>
  </si>
  <si>
    <t>Área o dependencia principal, en el cual se identifico el activo de información.</t>
  </si>
  <si>
    <t>Corresponde a la  Dependencia/área/OEC que salvaguarda el activo de información en su Confidencialidad, Integridad y Disponibilidad</t>
  </si>
  <si>
    <t>Admisiones, Registro y Control Académico</t>
  </si>
  <si>
    <t>Docencia</t>
  </si>
  <si>
    <t>Biblioteca e Información Científica</t>
  </si>
  <si>
    <t>Control Interno</t>
  </si>
  <si>
    <t>Control y seguimiento institucional</t>
  </si>
  <si>
    <t xml:space="preserve">Control Interno Disciplinario </t>
  </si>
  <si>
    <t>Relación de Atención al Usuario</t>
  </si>
  <si>
    <t>Documento donde se relacionan todas las solicitudes de certificados laborales y atención al usuario personalmente o via telefónica</t>
  </si>
  <si>
    <t>Administración de personal.</t>
  </si>
  <si>
    <t>Auxiliar III</t>
  </si>
  <si>
    <t>X</t>
  </si>
  <si>
    <t>Documentos Digitales</t>
  </si>
  <si>
    <t>Aplicativo mediante el cual se recepcionan y elaboran las solicitudes de certificaciones laborales</t>
  </si>
  <si>
    <t>Aplicativo mediante el cual se ingresan las resoluciones de encargo aprobadas</t>
  </si>
  <si>
    <t>Resoluciones</t>
  </si>
  <si>
    <t>Documentos mediante los cuales se redactan los actos administrativos como nombramientos, encargos, asignación de funciones, vacaciones, licencias no remuneradas, modificación de horario, hora de lactancia, pensiones de jubilación.</t>
  </si>
  <si>
    <t>Informe Anual de vacaciones acumuladas del personal de planta</t>
  </si>
  <si>
    <t>Relación mediante la cual se lleva control y se determinan los funcionarios que tienen vacaciones acumuladas</t>
  </si>
  <si>
    <t>Informe Anual de encargos, asignación de funciones, licencias no remuneradas del personal docente de planta</t>
  </si>
  <si>
    <t>Relación de actos administrativos elaborados por cada uno de los conceptos relacionados para enviar al CIARP para trámites pertinentes</t>
  </si>
  <si>
    <t>Gestión de Actos Administrativos</t>
  </si>
  <si>
    <t>Historias Laborales</t>
  </si>
  <si>
    <t>Archivo de historias laborales   de los funcionarios activos, inactivos y jubilados de la Universidad</t>
  </si>
  <si>
    <t>Auxiliar II</t>
  </si>
  <si>
    <t>Aplicativo Digitalización Historias Laborales</t>
  </si>
  <si>
    <t>Contiene la información digital de cada historia laboral - Documentación durante la vinculación laboral con la Universidad</t>
  </si>
  <si>
    <t>1 Auxiliar II
2 Auxiliar I</t>
  </si>
  <si>
    <t>Gestión Recurso Humano - Módulo Hoja de Vida</t>
  </si>
  <si>
    <t xml:space="preserve">Contiene la información digital de cada historia laboral - Documentación específica </t>
  </si>
  <si>
    <t xml:space="preserve">Formato de permiso </t>
  </si>
  <si>
    <t xml:space="preserve">Documento mediante el cual se autorizan permisos hasta por 1 dia autorizados por el jefe inmediato </t>
  </si>
  <si>
    <t xml:space="preserve">
Auxiliar III </t>
  </si>
  <si>
    <t>Bonos Pensionales</t>
  </si>
  <si>
    <t>Documentos por los cuales se diligencian los formatos 1,2,3B con destino a Bono Pensional</t>
  </si>
  <si>
    <t>Administración de la compensación</t>
  </si>
  <si>
    <t>Técnico grado 16</t>
  </si>
  <si>
    <t>Informes a dependencias internas y externas y entidades externas</t>
  </si>
  <si>
    <t xml:space="preserve">Informe mensual de Puntos salario y bonificación
Informe anual costos y gastos personal de planta
Reporte presupuestal de nómina mensual
Reporte presupuestal de seguridad social mensual
Reporte de embargos mensual
Reporte de Cesantías mensuales y anuales
Informe SNIES
</t>
  </si>
  <si>
    <t>Todo el personal de Administración de la Compensación</t>
  </si>
  <si>
    <t>Control de Atención al Usuario</t>
  </si>
  <si>
    <t>Documento donde se relacionan todas las personas atendidas en Gestión del Talento Humano</t>
  </si>
  <si>
    <t>Control radicador de correspondencia</t>
  </si>
  <si>
    <t>Documento donde se relaciona toda la correspondencia interna y externa de Gestión del Talento Humano</t>
  </si>
  <si>
    <t>Oficios enviados y demás correspondencia tramitada en la dependencia</t>
  </si>
  <si>
    <t>Respuestas enviadas a las solicitudes recibidas en Gestión del Talento Humano</t>
  </si>
  <si>
    <t>Actas</t>
  </si>
  <si>
    <t>Reunion General Gestión del Talento Humano Equipo Estratégico
Reunion Actas Copasst
Comité de Conviviencia
Comité de Emergencias
Comisiones de Carrera
Comision de etica y buen gobierno
Procesos de selección</t>
  </si>
  <si>
    <r>
      <t xml:space="preserve">Gestión del Talento Humano (Reuniones Generales y Equipo Estrategico, Comision de Etica y Buen Gobierno, Comisiones de carrera),
Secretaria General (Comité de Convivencia)
Escuela de Química (Reunion Actas Copasst)
Seguridad y Salud en el Trabajo </t>
    </r>
    <r>
      <rPr>
        <sz val="12"/>
        <rFont val="Calibri"/>
        <family val="2"/>
        <scheme val="minor"/>
      </rPr>
      <t xml:space="preserve">(Comité de Emergencias)
</t>
    </r>
  </si>
  <si>
    <t>Auxiliar III 
Asesor Jurídico 
Profesional
Tecnico Grado 16</t>
  </si>
  <si>
    <t>Equipos de computo</t>
  </si>
  <si>
    <t>13 Equipos de computo compuestos por CPU, Teclado, Monitor y Mouse.</t>
  </si>
  <si>
    <t>2 Auxiliar I
1 Auxiliar II
2 Auxiliar III
1 Auxiliar Contratista
1 Profesionales 1
1 Profesional Contratista</t>
  </si>
  <si>
    <t>Documento mediante el cual se establecen los lineamiento para evaluucion de competencias y procesos de selección</t>
  </si>
  <si>
    <t>Desarrollo  Humano</t>
  </si>
  <si>
    <t xml:space="preserve">profesional </t>
  </si>
  <si>
    <t>x</t>
  </si>
  <si>
    <t>Informes capacitación institucional</t>
  </si>
  <si>
    <t>Registro desarrollo de las capácitaciones en las dependenicas</t>
  </si>
  <si>
    <t>Registro de asistencia</t>
  </si>
  <si>
    <t>documentos donde se registra la asistencia a eventos</t>
  </si>
  <si>
    <t>Informe ejecución anual plan de capacitación</t>
  </si>
  <si>
    <t>Informe de ejecucion plan de capacitacion</t>
  </si>
  <si>
    <t xml:space="preserve">Aplicativo evalución de competencias </t>
  </si>
  <si>
    <t>Aplicativo para evaluar al personal administrativo</t>
  </si>
  <si>
    <t>Informe general  e individual evalución  de competencias.</t>
  </si>
  <si>
    <t>Informes anuales de resultados de evaluacion de competencias</t>
  </si>
  <si>
    <t>Informe medición clima organizacional</t>
  </si>
  <si>
    <t>Informe de medicion de percepcion de clima en el estamento docente y administrativo</t>
  </si>
  <si>
    <t>Evaluación Inducción</t>
  </si>
  <si>
    <t xml:space="preserve">Documento donde el personal nuevo registra la evaluacion de la induccion </t>
  </si>
  <si>
    <t>Inofrme intervención ARL</t>
  </si>
  <si>
    <t>Documento que contiene la descripcion de las intervenciones realizadas por profesional</t>
  </si>
  <si>
    <t>SST</t>
  </si>
  <si>
    <t xml:space="preserve">Perfiles de cargo </t>
  </si>
  <si>
    <t>Documento que contiene los requisitos de los empleos de la Universidad</t>
  </si>
  <si>
    <t xml:space="preserve">Formatos proceso de selección </t>
  </si>
  <si>
    <t>Documentos soporte del proceso de selección (requisicion, incripcion proceso, convocatoria, lista de admitidos y no admitidos, citacion a pruebas, resultado de pruebas, entrevista, analisis integral de resultados)</t>
  </si>
  <si>
    <t xml:space="preserve">Pruebas  Psicotécnicas </t>
  </si>
  <si>
    <t>Contiene informacion de pruebas aplicadas los aspirantes</t>
  </si>
  <si>
    <t>Contratación administrativa</t>
  </si>
  <si>
    <t>Genera los contratos de transitorios administrativos formato pdf</t>
  </si>
  <si>
    <t>Vinculación</t>
  </si>
  <si>
    <t xml:space="preserve">Legalización </t>
  </si>
  <si>
    <t>Contiene la informacion y documentación presentada por las personas al momento de legalizar</t>
  </si>
  <si>
    <t xml:space="preserve">Documentos del Sistema de Gestión de Seguridad y Salud en el Trabajo </t>
  </si>
  <si>
    <t xml:space="preserve"> Se reriere a toda la documentación   de los procedimientos reglamentarios  que se contemplan en el  Sistema de Gestión de Seguridad  y Salud  en el Trabajo como son:  Objetivos SST, Plan de trabajo , evaluación de los estandares minimos, plan de capacitaciones,  matriz elementos de protección personal, matriz seguimiento a recomendaciones, seguimiento reuniones y programas de formación, cronograma inspecciones de seguridad, matriz de informes, matriz seguimiento medicina preventiva y entre otros. </t>
  </si>
  <si>
    <t xml:space="preserve">Gestión de Seguridad y Salud en el Trabajo </t>
  </si>
  <si>
    <t>Todo el personal de SST</t>
  </si>
  <si>
    <t xml:space="preserve">Historias Medicas Ocupacionales </t>
  </si>
  <si>
    <t>Archivo de historias  medicas Ocupacionales  de los funcionarios  de la Universidad, con los soportes correspondientes.</t>
  </si>
  <si>
    <t>Tecnico Administrativo  Grado 16 y  Medico Laboral</t>
  </si>
  <si>
    <t xml:space="preserve">Base de datos archivos de excel </t>
  </si>
  <si>
    <t>Contratación monitores academicos,contratacion transitorios administrativos,Contratación docentes transitorios y catedraticos,control de nómina y presupuesto empresa de servicios temporales.</t>
  </si>
  <si>
    <t xml:space="preserve">Modulo de certificaciones </t>
  </si>
  <si>
    <t>A traves de este software se otorgan los permisos para la certificacion de los docentes catedraticos.</t>
  </si>
  <si>
    <t>Administración de la Compensación</t>
  </si>
  <si>
    <t>Administración de solicitudes</t>
  </si>
  <si>
    <t>Contratación soportada en el acuerdo 21 de 2007</t>
  </si>
  <si>
    <t>AuxiliarIII</t>
  </si>
  <si>
    <t xml:space="preserve">Aplicativo Digitalización Historias Medicas Ocupacionales </t>
  </si>
  <si>
    <t>Contiene la información digital de cada historia medica ocupacional de los funcionarios de la Universidad</t>
  </si>
  <si>
    <t xml:space="preserve">  Medico Laboral</t>
  </si>
  <si>
    <t>8 Equipos de computo compuestos por CPU, Teclado, Monitor y Mouse.
Escaner (1)</t>
  </si>
  <si>
    <t xml:space="preserve">
1 Tecnico Administrativo  Grado 16
7 Contratistas
</t>
  </si>
  <si>
    <t>Comprobantes de nómina</t>
  </si>
  <si>
    <t>Comrpobante de pago mensual y certificado de ingresos y retenciones anual</t>
  </si>
  <si>
    <t>Formato Coaching</t>
  </si>
  <si>
    <t xml:space="preserve">Documento donde se registra la ejecución de sesión de coaching. </t>
  </si>
  <si>
    <t>Desarrollo Humano</t>
  </si>
  <si>
    <t xml:space="preserve">Español </t>
  </si>
  <si>
    <t>Excel</t>
  </si>
  <si>
    <t>PC Auxiliar III Tecnico grado 16</t>
  </si>
  <si>
    <t>word y PDF</t>
  </si>
  <si>
    <t>PC y Aplicativo GTH</t>
  </si>
  <si>
    <t>excel</t>
  </si>
  <si>
    <t xml:space="preserve">PC Auxiliar III </t>
  </si>
  <si>
    <t>Carpetas que contienen documentación de cada funcionario</t>
  </si>
  <si>
    <t xml:space="preserve">Archivo Historias Laborales - oficina Gestión del Talento Humano </t>
  </si>
  <si>
    <t xml:space="preserve">excel , Digital aplicativo </t>
  </si>
  <si>
    <t>Física, PC y Aplicativo GTH</t>
  </si>
  <si>
    <t xml:space="preserve">excel , PDF y Digital aplicativo </t>
  </si>
  <si>
    <t>Historia Laboral , PC</t>
  </si>
  <si>
    <t>PC</t>
  </si>
  <si>
    <t>fisico y virtual</t>
  </si>
  <si>
    <t>PC y archivo de gestión</t>
  </si>
  <si>
    <t>Físico</t>
  </si>
  <si>
    <t>archivo de gestión</t>
  </si>
  <si>
    <t>GTH</t>
  </si>
  <si>
    <t>PDF</t>
  </si>
  <si>
    <t>Word, Excel y PDF</t>
  </si>
  <si>
    <t>Oficina SST - Edificio 15C- S113</t>
  </si>
  <si>
    <t>pdf</t>
  </si>
  <si>
    <t>EXCELL</t>
  </si>
  <si>
    <t>Sistema de información; Oficina Gestión del Talento Humano</t>
  </si>
  <si>
    <t xml:space="preserve">Gestión del Talento Humano </t>
  </si>
  <si>
    <t>Articulo 18 ley 1712 de 2014</t>
  </si>
  <si>
    <t>EXCEPCIÓN PARCIAL</t>
  </si>
  <si>
    <t>1 año</t>
  </si>
  <si>
    <t>Indefinida</t>
  </si>
  <si>
    <t>EXCEPCIÓN TOTAL</t>
  </si>
  <si>
    <t>100 años</t>
  </si>
  <si>
    <t>1 AÑO</t>
  </si>
  <si>
    <t>Articulo 6 ley 1712 de 2014</t>
  </si>
  <si>
    <t>NA</t>
  </si>
  <si>
    <t>15 años</t>
  </si>
  <si>
    <t>indefinida</t>
  </si>
  <si>
    <t>Indefinido</t>
  </si>
  <si>
    <t>5 años</t>
  </si>
  <si>
    <t>EXCEPCION PARCIAL</t>
  </si>
  <si>
    <t>INDEFINIDA</t>
  </si>
  <si>
    <t xml:space="preserve">Art 19 ley 1712 parragrafo </t>
  </si>
  <si>
    <t xml:space="preserve">15 años </t>
  </si>
  <si>
    <t xml:space="preserve">Parcial </t>
  </si>
  <si>
    <t xml:space="preserve">Total </t>
  </si>
  <si>
    <t>PARCIAL</t>
  </si>
  <si>
    <t>Porque afecta el desarrollo del proceso y al usuario pero no el funcionamiento de la Institución</t>
  </si>
  <si>
    <t>Porque el documento se puede recuperar por varios medios por encontrarse en físico y digital</t>
  </si>
  <si>
    <t>Es información confidencial de cada funcionario y solo se presta a algunas dependencias autorizadas</t>
  </si>
  <si>
    <t xml:space="preserve">Contiene información de ausentismo de los funcionarios </t>
  </si>
  <si>
    <t xml:space="preserve">No afecta el funcionamiento institucional </t>
  </si>
  <si>
    <t>Porque afecta el desarrollo del proceso pero no el funcionamiento de la Institución</t>
  </si>
  <si>
    <t>Porque afecta el proceso del area y puede tener repercusiones legales por no tener una evidencia fisica</t>
  </si>
  <si>
    <t>Contiene informacion general y no afecta el funcionamioento de la Institución</t>
  </si>
  <si>
    <t>Porque es informacion general del proceso y no afecta el funcionamiento de la Institución</t>
  </si>
  <si>
    <t>Contiene informacion personal y no afecta el funcionamioento de la Institución</t>
  </si>
  <si>
    <t>Contiene informacion especifica de las dependencias y no afecta el funcionamioento de la Institución</t>
  </si>
  <si>
    <t>Es informacion del proceso y no afecta a la Universidad</t>
  </si>
  <si>
    <t>Informacion de interes general</t>
  </si>
  <si>
    <t>Informacion interes general, con informacion de carácter personal</t>
  </si>
  <si>
    <t xml:space="preserve">Es información confidencial de cada funcionario, solo en casos que lo exija la legislación colombiana se puede dar a concer . </t>
  </si>
  <si>
    <t>Es un control en el apoyo del desarrollo del proceso</t>
  </si>
  <si>
    <t>Porque la información se entrega solo a personal o entidades autorizadas</t>
  </si>
  <si>
    <t>Es necesario tener la solicitud por escrito, y es restringido por que son limitadas las entidades autorizadas</t>
  </si>
  <si>
    <t>Solamente el personal autorizado puede tener acceso a esta información</t>
  </si>
  <si>
    <t>No afecta el funcionamiento institucional</t>
  </si>
  <si>
    <t>Es un apoyo para el desarrollo de los procesos</t>
  </si>
  <si>
    <t>Es un resultado de un proceso</t>
  </si>
  <si>
    <t>Es el resultado individual de la evaluacion</t>
  </si>
  <si>
    <t>Documento de consulta</t>
  </si>
  <si>
    <t xml:space="preserve">Son procedimientos dentro del sistema  de Gestión </t>
  </si>
  <si>
    <t>Es un apoyo para el desarrollo del proceso</t>
  </si>
  <si>
    <t xml:space="preserve">su disponibilidad no afecta el funcionamiento isstitucioanl </t>
  </si>
  <si>
    <t>Jairo Ordilio Torres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</si>
</sst>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1010000]yyyy/mm/dd;@"/>
    <numFmt numFmtId="165" formatCode="yyyy\-mm\-dd;@"/>
    <numFmt numFmtId="166" formatCode="yyyy/mm/dd;@"/>
  </numFmts>
  <fonts count="29" x14ac:knownFonts="1">
    <font>
      <sz val="10"/>
      <name val="Arial"/>
      <family val="2"/>
    </font>
    <font>
      <sz val="11"/>
      <color theme="1"/>
      <name val="Calibri"/>
      <family val="2"/>
      <scheme val="minor"/>
    </font>
    <font>
      <sz val="10"/>
      <color indexed="8"/>
      <name val="Arial"/>
      <family val="2"/>
    </font>
    <font>
      <sz val="10"/>
      <name val="Arial"/>
      <family val="2"/>
    </font>
    <font>
      <sz val="10"/>
      <name val="Arial"/>
      <family val="2"/>
    </font>
    <font>
      <sz val="11"/>
      <color rgb="FF000000"/>
      <name val="Calibri"/>
      <family val="2"/>
    </font>
    <font>
      <sz val="10"/>
      <name val="Arial"/>
      <family val="2"/>
    </font>
    <font>
      <b/>
      <sz val="10"/>
      <name val="Calibri"/>
      <family val="2"/>
      <scheme val="minor"/>
    </font>
    <font>
      <sz val="10"/>
      <name val="Calibri"/>
      <family val="2"/>
      <scheme val="minor"/>
    </font>
    <font>
      <sz val="8"/>
      <name val="Calibri"/>
      <family val="2"/>
      <scheme val="minor"/>
    </font>
    <font>
      <sz val="12"/>
      <name val="Calibri"/>
      <family val="2"/>
      <scheme val="minor"/>
    </font>
    <font>
      <b/>
      <sz val="12"/>
      <color theme="0"/>
      <name val="Calibri"/>
      <family val="2"/>
      <scheme val="minor"/>
    </font>
    <font>
      <sz val="14"/>
      <name val="Calibri"/>
      <family val="2"/>
      <scheme val="minor"/>
    </font>
    <font>
      <b/>
      <sz val="14"/>
      <name val="Calibri"/>
      <family val="2"/>
      <scheme val="minor"/>
    </font>
    <font>
      <b/>
      <sz val="12"/>
      <color theme="1"/>
      <name val="Calibri"/>
      <family val="2"/>
      <scheme val="minor"/>
    </font>
    <font>
      <b/>
      <sz val="12"/>
      <name val="Calibri"/>
      <family val="2"/>
      <scheme val="minor"/>
    </font>
    <font>
      <sz val="12"/>
      <color indexed="8"/>
      <name val="Calibri"/>
      <family val="2"/>
      <scheme val="minor"/>
    </font>
    <font>
      <sz val="10"/>
      <name val="Arial"/>
      <family val="2"/>
    </font>
    <font>
      <sz val="8"/>
      <name val="Arial"/>
      <family val="2"/>
    </font>
    <font>
      <b/>
      <sz val="11"/>
      <color theme="0"/>
      <name val="Calibri"/>
      <family val="2"/>
      <scheme val="minor"/>
    </font>
    <font>
      <b/>
      <sz val="11"/>
      <color theme="1"/>
      <name val="Calibri"/>
      <family val="2"/>
      <scheme val="minor"/>
    </font>
    <font>
      <sz val="11"/>
      <name val="Calibri"/>
      <family val="2"/>
      <scheme val="minor"/>
    </font>
    <font>
      <b/>
      <sz val="10"/>
      <color theme="1"/>
      <name val="Calibri"/>
      <family val="2"/>
      <scheme val="minor"/>
    </font>
    <font>
      <sz val="10"/>
      <color theme="1"/>
      <name val="Calibri"/>
      <family val="2"/>
      <scheme val="minor"/>
    </font>
    <font>
      <b/>
      <sz val="8"/>
      <name val="Calibri"/>
      <family val="2"/>
      <scheme val="minor"/>
    </font>
    <font>
      <b/>
      <sz val="12"/>
      <color rgb="FFFF0000"/>
      <name val="Calibri"/>
      <family val="2"/>
      <scheme val="minor"/>
    </font>
    <font>
      <b/>
      <sz val="12"/>
      <color theme="9" tint="-0.249977111117893"/>
      <name val="Calibri"/>
      <family val="2"/>
      <scheme val="minor"/>
    </font>
    <font>
      <b/>
      <sz val="12"/>
      <color indexed="17"/>
      <name val="Calibri"/>
      <family val="2"/>
      <scheme val="minor"/>
    </font>
    <font>
      <sz val="12"/>
      <color rgb="FFFF0000"/>
      <name val="Calibri"/>
      <family val="2"/>
      <scheme val="minor"/>
    </font>
  </fonts>
  <fills count="13">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3"/>
        <bgColor indexed="64"/>
      </patternFill>
    </fill>
    <fill>
      <patternFill patternType="solid">
        <fgColor theme="0" tint="-0.249977111117893"/>
        <bgColor indexed="64"/>
      </patternFill>
    </fill>
    <fill>
      <patternFill patternType="solid">
        <fgColor rgb="FFE4E4E4"/>
        <bgColor indexed="64"/>
      </patternFill>
    </fill>
    <fill>
      <patternFill patternType="solid">
        <fgColor rgb="FFFF0000"/>
        <bgColor indexed="64"/>
      </patternFill>
    </fill>
    <fill>
      <patternFill patternType="solid">
        <fgColor rgb="FFFFC000"/>
        <bgColor indexed="64"/>
      </patternFill>
    </fill>
    <fill>
      <patternFill patternType="solid">
        <fgColor indexed="17"/>
        <bgColor indexed="64"/>
      </patternFill>
    </fill>
    <fill>
      <patternFill patternType="solid">
        <fgColor rgb="FF00B050"/>
        <bgColor indexed="64"/>
      </patternFill>
    </fill>
    <fill>
      <patternFill patternType="solid">
        <fgColor rgb="FFC00000"/>
        <bgColor indexed="64"/>
      </patternFill>
    </fill>
    <fill>
      <patternFill patternType="solid">
        <fgColor theme="0" tint="-4.9989318521683403E-2"/>
        <bgColor indexed="64"/>
      </patternFill>
    </fill>
  </fills>
  <borders count="44">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bottom/>
      <diagonal/>
    </border>
    <border>
      <left style="medium">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medium">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bottom style="thin">
        <color auto="1"/>
      </bottom>
      <diagonal/>
    </border>
    <border>
      <left/>
      <right style="medium">
        <color auto="1"/>
      </right>
      <top style="medium">
        <color auto="1"/>
      </top>
      <bottom style="thin">
        <color auto="1"/>
      </bottom>
      <diagonal/>
    </border>
    <border>
      <left/>
      <right style="thin">
        <color auto="1"/>
      </right>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indexed="64"/>
      </left>
      <right style="medium">
        <color indexed="64"/>
      </right>
      <top style="medium">
        <color indexed="64"/>
      </top>
      <bottom style="medium">
        <color indexed="64"/>
      </bottom>
      <diagonal/>
    </border>
    <border>
      <left style="medium">
        <color auto="1"/>
      </left>
      <right/>
      <top/>
      <bottom/>
      <diagonal/>
    </border>
    <border>
      <left/>
      <right style="thin">
        <color auto="1"/>
      </right>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style="medium">
        <color auto="1"/>
      </top>
      <bottom style="thin">
        <color auto="1"/>
      </bottom>
      <diagonal/>
    </border>
    <border>
      <left style="thin">
        <color auto="1"/>
      </left>
      <right style="medium">
        <color auto="1"/>
      </right>
      <top/>
      <bottom/>
      <diagonal/>
    </border>
    <border>
      <left style="thin">
        <color auto="1"/>
      </left>
      <right style="medium">
        <color auto="1"/>
      </right>
      <top/>
      <bottom style="medium">
        <color auto="1"/>
      </bottom>
      <diagonal/>
    </border>
  </borders>
  <cellStyleXfs count="11">
    <xf numFmtId="0" fontId="0" fillId="0" borderId="0">
      <alignment vertical="center"/>
    </xf>
    <xf numFmtId="0" fontId="4" fillId="0" borderId="0"/>
    <xf numFmtId="0" fontId="5" fillId="0" borderId="0"/>
    <xf numFmtId="0" fontId="3" fillId="0" borderId="0"/>
    <xf numFmtId="0" fontId="6" fillId="0" borderId="0"/>
    <xf numFmtId="0" fontId="17" fillId="0" borderId="0"/>
    <xf numFmtId="0" fontId="1" fillId="0" borderId="0"/>
    <xf numFmtId="0" fontId="3" fillId="0" borderId="0"/>
    <xf numFmtId="9" fontId="3" fillId="0" borderId="0" applyFont="0" applyFill="0" applyBorder="0" applyAlignment="0" applyProtection="0"/>
    <xf numFmtId="0" fontId="3" fillId="0" borderId="0"/>
    <xf numFmtId="0" fontId="3" fillId="0" borderId="0"/>
  </cellStyleXfs>
  <cellXfs count="372">
    <xf numFmtId="0" fontId="0" fillId="0" borderId="0" xfId="0">
      <alignment vertical="center"/>
    </xf>
    <xf numFmtId="0" fontId="8" fillId="3" borderId="0" xfId="0" applyFont="1" applyFill="1" applyProtection="1">
      <alignment vertical="center"/>
      <protection locked="0"/>
    </xf>
    <xf numFmtId="0" fontId="9" fillId="3" borderId="0" xfId="0" applyFont="1" applyFill="1" applyProtection="1">
      <alignment vertical="center"/>
      <protection locked="0"/>
    </xf>
    <xf numFmtId="0" fontId="7" fillId="3" borderId="0" xfId="0" applyFont="1" applyFill="1" applyAlignment="1" applyProtection="1">
      <alignment horizontal="center" vertical="center"/>
      <protection locked="0"/>
    </xf>
    <xf numFmtId="0" fontId="12" fillId="3" borderId="0" xfId="0" applyFont="1" applyFill="1" applyProtection="1">
      <alignment vertical="center"/>
      <protection locked="0"/>
    </xf>
    <xf numFmtId="0" fontId="10" fillId="3" borderId="0" xfId="0" applyFont="1" applyFill="1" applyBorder="1" applyAlignment="1" applyProtection="1">
      <alignment horizontal="center" vertical="center"/>
      <protection locked="0"/>
    </xf>
    <xf numFmtId="0" fontId="13" fillId="3" borderId="0" xfId="0" applyFont="1" applyFill="1" applyProtection="1">
      <alignment vertical="center"/>
      <protection locked="0"/>
    </xf>
    <xf numFmtId="0" fontId="10" fillId="3" borderId="0" xfId="0" applyFont="1" applyFill="1" applyProtection="1">
      <alignment vertical="center"/>
      <protection locked="0"/>
    </xf>
    <xf numFmtId="0" fontId="10" fillId="3" borderId="0" xfId="0" applyFont="1" applyFill="1" applyBorder="1" applyAlignment="1" applyProtection="1">
      <alignment vertical="center"/>
      <protection locked="0"/>
    </xf>
    <xf numFmtId="0" fontId="15" fillId="3" borderId="0" xfId="0" applyFont="1" applyFill="1" applyBorder="1" applyAlignment="1" applyProtection="1">
      <alignment horizontal="center" vertical="center"/>
      <protection locked="0"/>
    </xf>
    <xf numFmtId="0" fontId="10" fillId="3" borderId="1" xfId="1" applyFont="1" applyFill="1" applyBorder="1" applyAlignment="1" applyProtection="1">
      <alignment horizontal="center" vertical="center" wrapText="1"/>
      <protection locked="0"/>
    </xf>
    <xf numFmtId="0" fontId="16" fillId="3" borderId="14" xfId="0" applyNumberFormat="1" applyFont="1" applyFill="1" applyBorder="1" applyAlignment="1" applyProtection="1">
      <alignment horizontal="center" vertical="center" wrapText="1"/>
      <protection locked="0"/>
    </xf>
    <xf numFmtId="0" fontId="16" fillId="3" borderId="1" xfId="0" applyNumberFormat="1" applyFont="1" applyFill="1" applyBorder="1" applyAlignment="1" applyProtection="1">
      <alignment vertical="center" wrapText="1"/>
      <protection locked="0"/>
    </xf>
    <xf numFmtId="0" fontId="16" fillId="3" borderId="1" xfId="0" applyNumberFormat="1" applyFont="1" applyFill="1" applyBorder="1" applyAlignment="1" applyProtection="1">
      <alignment horizontal="center" vertical="center" wrapText="1"/>
      <protection locked="0"/>
    </xf>
    <xf numFmtId="0" fontId="16" fillId="0" borderId="14" xfId="0" applyNumberFormat="1" applyFont="1" applyFill="1" applyBorder="1" applyAlignment="1" applyProtection="1">
      <alignment horizontal="center" vertical="center" wrapText="1"/>
      <protection locked="0"/>
    </xf>
    <xf numFmtId="0" fontId="16" fillId="0" borderId="1" xfId="0" applyNumberFormat="1" applyFont="1" applyFill="1" applyBorder="1" applyAlignment="1" applyProtection="1">
      <alignment vertical="center" wrapText="1"/>
      <protection locked="0"/>
    </xf>
    <xf numFmtId="0" fontId="10" fillId="0" borderId="1" xfId="1" applyFont="1" applyBorder="1" applyAlignment="1" applyProtection="1">
      <alignment horizontal="center" vertical="center" wrapText="1"/>
      <protection locked="0"/>
    </xf>
    <xf numFmtId="0" fontId="16" fillId="0" borderId="1" xfId="0" applyNumberFormat="1" applyFont="1" applyFill="1" applyBorder="1" applyAlignment="1" applyProtection="1">
      <alignment horizontal="center" vertical="center" wrapText="1"/>
      <protection locked="0"/>
    </xf>
    <xf numFmtId="0" fontId="16" fillId="0" borderId="17" xfId="0" applyNumberFormat="1" applyFont="1" applyFill="1" applyBorder="1" applyAlignment="1" applyProtection="1">
      <alignment horizontal="center" vertical="center" wrapText="1"/>
      <protection locked="0"/>
    </xf>
    <xf numFmtId="0" fontId="16" fillId="0" borderId="7" xfId="0" applyNumberFormat="1" applyFont="1" applyFill="1" applyBorder="1" applyAlignment="1" applyProtection="1">
      <alignment vertical="center" wrapText="1"/>
      <protection locked="0"/>
    </xf>
    <xf numFmtId="0" fontId="10" fillId="0" borderId="7" xfId="1" applyFont="1" applyBorder="1" applyAlignment="1" applyProtection="1">
      <alignment horizontal="center" vertical="center" wrapText="1"/>
      <protection locked="0"/>
    </xf>
    <xf numFmtId="0" fontId="16" fillId="0" borderId="7" xfId="0" applyNumberFormat="1" applyFont="1" applyFill="1" applyBorder="1" applyAlignment="1" applyProtection="1">
      <alignment horizontal="center" vertical="center" wrapText="1"/>
      <protection locked="0"/>
    </xf>
    <xf numFmtId="0" fontId="13" fillId="3" borderId="0" xfId="0" applyFont="1" applyFill="1" applyAlignment="1" applyProtection="1">
      <alignment vertical="center"/>
      <protection locked="0"/>
    </xf>
    <xf numFmtId="0" fontId="16" fillId="0" borderId="6" xfId="0" applyNumberFormat="1" applyFont="1" applyFill="1" applyBorder="1" applyAlignment="1" applyProtection="1">
      <alignment horizontal="center" vertical="center" wrapText="1"/>
      <protection hidden="1"/>
    </xf>
    <xf numFmtId="0" fontId="14" fillId="2" borderId="9" xfId="0" applyNumberFormat="1" applyFont="1" applyFill="1" applyBorder="1" applyAlignment="1" applyProtection="1">
      <alignment horizontal="center" vertical="center" wrapText="1"/>
      <protection locked="0"/>
    </xf>
    <xf numFmtId="0" fontId="14" fillId="2" borderId="0" xfId="0" applyNumberFormat="1" applyFont="1" applyFill="1" applyBorder="1" applyAlignment="1" applyProtection="1">
      <alignment horizontal="center" vertical="center" wrapText="1"/>
      <protection locked="0"/>
    </xf>
    <xf numFmtId="0" fontId="16" fillId="3" borderId="5" xfId="0" applyNumberFormat="1" applyFont="1" applyFill="1" applyBorder="1" applyAlignment="1" applyProtection="1">
      <alignment horizontal="center" vertical="center" wrapText="1"/>
      <protection locked="0"/>
    </xf>
    <xf numFmtId="0" fontId="12" fillId="3" borderId="0" xfId="0" applyFont="1" applyFill="1" applyBorder="1" applyProtection="1">
      <alignment vertical="center"/>
      <protection locked="0"/>
    </xf>
    <xf numFmtId="0" fontId="8" fillId="3" borderId="0" xfId="0" applyFont="1" applyFill="1" applyBorder="1" applyProtection="1">
      <alignment vertical="center"/>
      <protection locked="0"/>
    </xf>
    <xf numFmtId="0" fontId="10" fillId="3" borderId="0" xfId="0" applyFont="1" applyFill="1" applyBorder="1" applyProtection="1">
      <alignment vertical="center"/>
      <protection locked="0"/>
    </xf>
    <xf numFmtId="0" fontId="16" fillId="3" borderId="6" xfId="0" applyNumberFormat="1" applyFont="1" applyFill="1" applyBorder="1" applyAlignment="1" applyProtection="1">
      <alignment horizontal="center" vertical="center" wrapText="1"/>
      <protection locked="0"/>
    </xf>
    <xf numFmtId="0" fontId="16" fillId="0" borderId="6" xfId="0" applyNumberFormat="1" applyFont="1" applyFill="1" applyBorder="1" applyAlignment="1" applyProtection="1">
      <alignment horizontal="center" vertical="center" wrapText="1"/>
      <protection locked="0"/>
    </xf>
    <xf numFmtId="0" fontId="16" fillId="0" borderId="8" xfId="0" applyNumberFormat="1" applyFont="1" applyFill="1" applyBorder="1" applyAlignment="1" applyProtection="1">
      <alignment horizontal="center" vertical="center" wrapText="1"/>
      <protection locked="0"/>
    </xf>
    <xf numFmtId="0" fontId="10" fillId="3" borderId="13" xfId="1" applyFont="1" applyFill="1" applyBorder="1" applyAlignment="1" applyProtection="1">
      <alignment horizontal="center" vertical="center" wrapText="1"/>
      <protection hidden="1"/>
    </xf>
    <xf numFmtId="0" fontId="10" fillId="3" borderId="0" xfId="0" applyFont="1" applyFill="1" applyProtection="1">
      <alignment vertical="center"/>
      <protection hidden="1"/>
    </xf>
    <xf numFmtId="0" fontId="10" fillId="3" borderId="1" xfId="1" applyFont="1" applyFill="1" applyBorder="1" applyAlignment="1" applyProtection="1">
      <alignment horizontal="center" vertical="center" wrapText="1"/>
      <protection hidden="1"/>
    </xf>
    <xf numFmtId="0" fontId="14" fillId="2" borderId="7" xfId="0" applyNumberFormat="1" applyFont="1" applyFill="1" applyBorder="1" applyAlignment="1" applyProtection="1">
      <alignment horizontal="center" vertical="center"/>
      <protection hidden="1"/>
    </xf>
    <xf numFmtId="0" fontId="16" fillId="3" borderId="11" xfId="0" applyNumberFormat="1" applyFont="1" applyFill="1" applyBorder="1" applyAlignment="1" applyProtection="1">
      <alignment horizontal="center" vertical="center" wrapText="1"/>
      <protection hidden="1"/>
    </xf>
    <xf numFmtId="0" fontId="16" fillId="3" borderId="27" xfId="0" applyNumberFormat="1" applyFont="1" applyFill="1" applyBorder="1" applyAlignment="1" applyProtection="1">
      <alignment horizontal="center" vertical="center" wrapText="1"/>
      <protection hidden="1"/>
    </xf>
    <xf numFmtId="0" fontId="16" fillId="3" borderId="14" xfId="0" applyNumberFormat="1" applyFont="1" applyFill="1" applyBorder="1" applyAlignment="1" applyProtection="1">
      <alignment horizontal="center" vertical="center" wrapText="1"/>
      <protection hidden="1"/>
    </xf>
    <xf numFmtId="0" fontId="16" fillId="3" borderId="17" xfId="0" applyNumberFormat="1" applyFont="1" applyFill="1" applyBorder="1" applyAlignment="1" applyProtection="1">
      <alignment horizontal="center" vertical="center" wrapText="1"/>
      <protection hidden="1"/>
    </xf>
    <xf numFmtId="0" fontId="16" fillId="3" borderId="11" xfId="0" applyNumberFormat="1" applyFont="1" applyFill="1" applyBorder="1" applyAlignment="1" applyProtection="1">
      <alignment horizontal="center" vertical="center" wrapText="1"/>
      <protection locked="0"/>
    </xf>
    <xf numFmtId="0" fontId="16" fillId="3" borderId="27" xfId="0" applyNumberFormat="1" applyFont="1" applyFill="1" applyBorder="1" applyAlignment="1" applyProtection="1">
      <alignment horizontal="center" vertical="center" wrapText="1"/>
      <protection locked="0"/>
    </xf>
    <xf numFmtId="0" fontId="10" fillId="3" borderId="11" xfId="0" applyNumberFormat="1" applyFont="1" applyFill="1" applyBorder="1" applyAlignment="1" applyProtection="1">
      <alignment horizontal="center" vertical="center" wrapText="1"/>
      <protection locked="0"/>
    </xf>
    <xf numFmtId="0" fontId="16" fillId="0" borderId="7" xfId="0" applyNumberFormat="1" applyFont="1" applyFill="1" applyBorder="1" applyAlignment="1" applyProtection="1">
      <alignment horizontal="center" vertical="center" wrapText="1"/>
      <protection hidden="1"/>
    </xf>
    <xf numFmtId="0" fontId="10" fillId="3" borderId="0" xfId="0" applyFont="1" applyFill="1" applyProtection="1">
      <alignment vertical="center"/>
    </xf>
    <xf numFmtId="0" fontId="14" fillId="2" borderId="9" xfId="0" applyNumberFormat="1" applyFont="1" applyFill="1" applyBorder="1" applyAlignment="1" applyProtection="1">
      <alignment horizontal="center" vertical="center" wrapText="1"/>
    </xf>
    <xf numFmtId="0" fontId="14" fillId="2" borderId="0" xfId="0" applyNumberFormat="1" applyFont="1" applyFill="1" applyBorder="1" applyAlignment="1" applyProtection="1">
      <alignment horizontal="center" vertical="center" wrapText="1"/>
    </xf>
    <xf numFmtId="0" fontId="14" fillId="2" borderId="7" xfId="0" applyNumberFormat="1" applyFont="1" applyFill="1" applyBorder="1" applyAlignment="1" applyProtection="1">
      <alignment horizontal="center" vertical="center" wrapText="1"/>
    </xf>
    <xf numFmtId="0" fontId="14" fillId="2" borderId="8" xfId="0" applyNumberFormat="1" applyFont="1" applyFill="1" applyBorder="1" applyAlignment="1" applyProtection="1">
      <alignment horizontal="center" vertical="center" wrapText="1"/>
    </xf>
    <xf numFmtId="0" fontId="10" fillId="3" borderId="7" xfId="0" applyNumberFormat="1" applyFont="1" applyFill="1" applyBorder="1" applyAlignment="1" applyProtection="1">
      <alignment horizontal="center" vertical="center" wrapText="1"/>
      <protection locked="0"/>
    </xf>
    <xf numFmtId="0" fontId="16" fillId="3" borderId="7" xfId="0" applyNumberFormat="1" applyFont="1" applyFill="1" applyBorder="1" applyAlignment="1" applyProtection="1">
      <alignment horizontal="center" vertical="center" wrapText="1"/>
      <protection locked="0"/>
    </xf>
    <xf numFmtId="0" fontId="16" fillId="0" borderId="1" xfId="0" applyNumberFormat="1" applyFont="1" applyFill="1" applyBorder="1" applyAlignment="1" applyProtection="1">
      <alignment horizontal="center" vertical="center" wrapText="1"/>
      <protection hidden="1"/>
    </xf>
    <xf numFmtId="0" fontId="7" fillId="0" borderId="1" xfId="7" applyFont="1" applyFill="1" applyBorder="1" applyAlignment="1">
      <alignment vertical="center" wrapText="1"/>
    </xf>
    <xf numFmtId="0" fontId="23" fillId="0" borderId="1" xfId="7" applyFont="1" applyFill="1" applyBorder="1" applyAlignment="1">
      <alignment vertical="center"/>
    </xf>
    <xf numFmtId="0" fontId="22" fillId="0" borderId="1" xfId="7" applyFont="1" applyFill="1" applyBorder="1" applyAlignment="1">
      <alignment vertical="center"/>
    </xf>
    <xf numFmtId="0" fontId="23" fillId="0" borderId="1" xfId="7" applyFont="1" applyFill="1" applyBorder="1" applyAlignment="1">
      <alignment vertical="center" wrapText="1"/>
    </xf>
    <xf numFmtId="0" fontId="22" fillId="0" borderId="1" xfId="7" applyFont="1" applyFill="1" applyBorder="1" applyAlignment="1">
      <alignment vertical="center" wrapText="1"/>
    </xf>
    <xf numFmtId="0" fontId="23" fillId="0" borderId="1" xfId="6" applyFont="1" applyFill="1" applyBorder="1" applyAlignment="1">
      <alignment vertical="center" wrapText="1"/>
    </xf>
    <xf numFmtId="0" fontId="23" fillId="0" borderId="1" xfId="7" applyFont="1" applyFill="1" applyBorder="1" applyAlignment="1">
      <alignment wrapText="1"/>
    </xf>
    <xf numFmtId="0" fontId="20" fillId="2" borderId="1" xfId="7" applyFont="1" applyFill="1" applyBorder="1" applyAlignment="1">
      <alignment horizontal="center" vertical="center"/>
    </xf>
    <xf numFmtId="0" fontId="14" fillId="2" borderId="29" xfId="0" applyNumberFormat="1" applyFont="1" applyFill="1" applyBorder="1" applyAlignment="1" applyProtection="1">
      <alignment horizontal="center" vertical="center" wrapText="1"/>
    </xf>
    <xf numFmtId="0" fontId="14" fillId="2" borderId="20" xfId="0" applyNumberFormat="1" applyFont="1" applyFill="1" applyBorder="1" applyAlignment="1" applyProtection="1">
      <alignment horizontal="center" vertical="center"/>
    </xf>
    <xf numFmtId="0" fontId="14" fillId="2" borderId="20" xfId="0" applyNumberFormat="1" applyFont="1" applyFill="1" applyBorder="1" applyAlignment="1" applyProtection="1">
      <alignment horizontal="center" vertical="center" wrapText="1"/>
    </xf>
    <xf numFmtId="0" fontId="21" fillId="3" borderId="30" xfId="0" applyFont="1" applyFill="1" applyBorder="1" applyAlignment="1" applyProtection="1">
      <alignment horizontal="center" vertical="center" wrapText="1"/>
      <protection locked="0"/>
    </xf>
    <xf numFmtId="0" fontId="0" fillId="3" borderId="0" xfId="0" applyFill="1">
      <alignment vertical="center"/>
    </xf>
    <xf numFmtId="0" fontId="4" fillId="3" borderId="0" xfId="1" applyFill="1"/>
    <xf numFmtId="0" fontId="19" fillId="4" borderId="3" xfId="0" applyFont="1" applyFill="1" applyBorder="1" applyAlignment="1" applyProtection="1">
      <alignment horizontal="center" vertical="center"/>
    </xf>
    <xf numFmtId="16" fontId="10" fillId="3" borderId="0" xfId="0" applyNumberFormat="1" applyFont="1" applyFill="1" applyProtection="1">
      <alignment vertical="center"/>
      <protection locked="0"/>
    </xf>
    <xf numFmtId="0" fontId="19" fillId="4" borderId="2" xfId="0" applyFont="1" applyFill="1" applyBorder="1" applyAlignment="1" applyProtection="1">
      <alignment horizontal="center" vertical="center" wrapText="1"/>
    </xf>
    <xf numFmtId="0" fontId="14" fillId="2" borderId="7" xfId="0" applyNumberFormat="1" applyFont="1" applyFill="1" applyBorder="1" applyAlignment="1" applyProtection="1">
      <alignment horizontal="center" vertical="center"/>
    </xf>
    <xf numFmtId="0" fontId="15" fillId="2" borderId="7" xfId="0" applyNumberFormat="1" applyFont="1" applyFill="1" applyBorder="1" applyAlignment="1" applyProtection="1">
      <alignment horizontal="center" vertical="center" wrapText="1"/>
    </xf>
    <xf numFmtId="0" fontId="19" fillId="4" borderId="2" xfId="0" applyFont="1" applyFill="1" applyBorder="1" applyAlignment="1" applyProtection="1">
      <alignment horizontal="center" vertical="center" wrapText="1"/>
    </xf>
    <xf numFmtId="0" fontId="13" fillId="3" borderId="0" xfId="0" applyFont="1" applyFill="1" applyBorder="1" applyProtection="1">
      <alignment vertical="center"/>
      <protection locked="0"/>
    </xf>
    <xf numFmtId="0" fontId="4" fillId="3" borderId="0" xfId="1" quotePrefix="1" applyFill="1"/>
    <xf numFmtId="0" fontId="8" fillId="3" borderId="0" xfId="6" applyFont="1" applyFill="1" applyAlignment="1" applyProtection="1">
      <alignment vertical="center"/>
      <protection hidden="1"/>
    </xf>
    <xf numFmtId="0" fontId="8" fillId="3" borderId="0" xfId="6" applyFont="1" applyFill="1" applyAlignment="1" applyProtection="1">
      <alignment horizontal="left" vertical="center"/>
      <protection hidden="1"/>
    </xf>
    <xf numFmtId="0" fontId="24" fillId="0" borderId="1" xfId="6" applyFont="1" applyBorder="1" applyAlignment="1" applyProtection="1">
      <alignment horizontal="right" vertical="center" wrapText="1"/>
      <protection hidden="1"/>
    </xf>
    <xf numFmtId="0" fontId="0" fillId="0" borderId="0" xfId="0" applyAlignment="1" applyProtection="1">
      <protection hidden="1"/>
    </xf>
    <xf numFmtId="0" fontId="13" fillId="3" borderId="0" xfId="6" applyFont="1" applyFill="1" applyAlignment="1" applyProtection="1">
      <alignment vertical="center"/>
      <protection hidden="1"/>
    </xf>
    <xf numFmtId="0" fontId="1" fillId="0" borderId="0" xfId="6" applyAlignment="1" applyProtection="1">
      <alignment vertical="center"/>
      <protection hidden="1"/>
    </xf>
    <xf numFmtId="0" fontId="1" fillId="0" borderId="0" xfId="6" applyAlignment="1" applyProtection="1">
      <alignment horizontal="left" vertical="center"/>
      <protection hidden="1"/>
    </xf>
    <xf numFmtId="0" fontId="15" fillId="3" borderId="37" xfId="6" applyFont="1" applyFill="1" applyBorder="1" applyAlignment="1" applyProtection="1">
      <alignment horizontal="center" vertical="center"/>
      <protection hidden="1"/>
    </xf>
    <xf numFmtId="0" fontId="15" fillId="3" borderId="0" xfId="6" applyFont="1" applyFill="1" applyBorder="1" applyAlignment="1" applyProtection="1">
      <alignment horizontal="center" vertical="center"/>
      <protection hidden="1"/>
    </xf>
    <xf numFmtId="0" fontId="15" fillId="3" borderId="37" xfId="6" applyFont="1" applyFill="1" applyBorder="1" applyAlignment="1" applyProtection="1">
      <alignment vertical="center"/>
      <protection hidden="1"/>
    </xf>
    <xf numFmtId="0" fontId="15" fillId="3" borderId="0" xfId="6" applyFont="1" applyFill="1" applyBorder="1" applyAlignment="1" applyProtection="1">
      <alignment horizontal="right" vertical="center"/>
      <protection hidden="1"/>
    </xf>
    <xf numFmtId="0" fontId="15" fillId="3" borderId="32" xfId="6" applyFont="1" applyFill="1" applyBorder="1" applyAlignment="1" applyProtection="1">
      <alignment horizontal="right" vertical="center"/>
      <protection hidden="1"/>
    </xf>
    <xf numFmtId="0" fontId="15" fillId="3" borderId="10" xfId="6" applyFont="1" applyFill="1" applyBorder="1" applyAlignment="1" applyProtection="1">
      <alignment vertical="center"/>
      <protection hidden="1"/>
    </xf>
    <xf numFmtId="0" fontId="15" fillId="3" borderId="11" xfId="6" applyFont="1" applyFill="1" applyBorder="1" applyAlignment="1" applyProtection="1">
      <alignment horizontal="right" vertical="center"/>
      <protection hidden="1"/>
    </xf>
    <xf numFmtId="0" fontId="10" fillId="3" borderId="0" xfId="6" applyFont="1" applyFill="1" applyBorder="1" applyAlignment="1" applyProtection="1">
      <alignment horizontal="left" vertical="center" wrapText="1"/>
      <protection hidden="1"/>
    </xf>
    <xf numFmtId="0" fontId="7" fillId="3" borderId="37" xfId="6" applyFont="1" applyFill="1" applyBorder="1" applyAlignment="1" applyProtection="1">
      <alignment horizontal="center" vertical="center"/>
      <protection hidden="1"/>
    </xf>
    <xf numFmtId="0" fontId="7" fillId="3" borderId="0" xfId="6" applyFont="1" applyFill="1" applyBorder="1" applyAlignment="1" applyProtection="1">
      <alignment horizontal="center" vertical="center"/>
      <protection hidden="1"/>
    </xf>
    <xf numFmtId="0" fontId="24" fillId="3" borderId="0" xfId="6" applyFont="1" applyFill="1" applyBorder="1" applyAlignment="1" applyProtection="1">
      <alignment horizontal="left" vertical="center" wrapText="1"/>
      <protection hidden="1"/>
    </xf>
    <xf numFmtId="0" fontId="24" fillId="3" borderId="0" xfId="6" applyFont="1" applyFill="1" applyBorder="1" applyAlignment="1" applyProtection="1">
      <alignment vertical="center" wrapText="1"/>
      <protection hidden="1"/>
    </xf>
    <xf numFmtId="0" fontId="10" fillId="3" borderId="0" xfId="6" applyFont="1" applyFill="1" applyBorder="1" applyAlignment="1" applyProtection="1">
      <alignment vertical="center" wrapText="1"/>
      <protection hidden="1"/>
    </xf>
    <xf numFmtId="0" fontId="24" fillId="3" borderId="12" xfId="6" applyFont="1" applyFill="1" applyBorder="1" applyAlignment="1" applyProtection="1">
      <alignment horizontal="left" vertical="center" wrapText="1"/>
      <protection hidden="1"/>
    </xf>
    <xf numFmtId="0" fontId="24" fillId="3" borderId="12" xfId="6" applyFont="1" applyFill="1" applyBorder="1" applyAlignment="1" applyProtection="1">
      <alignment vertical="center" wrapText="1"/>
      <protection hidden="1"/>
    </xf>
    <xf numFmtId="0" fontId="7" fillId="3" borderId="37" xfId="6" applyFont="1" applyFill="1" applyBorder="1" applyAlignment="1" applyProtection="1">
      <alignment vertical="center"/>
      <protection hidden="1"/>
    </xf>
    <xf numFmtId="0" fontId="15" fillId="3" borderId="32" xfId="6" applyFont="1" applyFill="1" applyBorder="1" applyAlignment="1" applyProtection="1">
      <alignment vertical="center"/>
      <protection hidden="1"/>
    </xf>
    <xf numFmtId="0" fontId="15" fillId="3" borderId="32" xfId="6" applyFont="1" applyFill="1" applyBorder="1" applyAlignment="1" applyProtection="1">
      <alignment horizontal="center" vertical="center"/>
      <protection hidden="1"/>
    </xf>
    <xf numFmtId="0" fontId="7" fillId="6" borderId="1" xfId="6" applyFont="1" applyFill="1" applyBorder="1" applyAlignment="1" applyProtection="1">
      <alignment horizontal="center" vertical="center" wrapText="1"/>
      <protection hidden="1"/>
    </xf>
    <xf numFmtId="0" fontId="8" fillId="3" borderId="0" xfId="6" applyFont="1" applyFill="1" applyAlignment="1" applyProtection="1">
      <alignment vertical="center" wrapText="1"/>
      <protection hidden="1"/>
    </xf>
    <xf numFmtId="0" fontId="8" fillId="3" borderId="0" xfId="6" applyFont="1" applyFill="1" applyBorder="1" applyAlignment="1" applyProtection="1">
      <alignment vertical="center" wrapText="1"/>
      <protection hidden="1"/>
    </xf>
    <xf numFmtId="0" fontId="0" fillId="0" borderId="0" xfId="0" applyAlignment="1" applyProtection="1">
      <alignment wrapText="1"/>
      <protection hidden="1"/>
    </xf>
    <xf numFmtId="0" fontId="4" fillId="0" borderId="0" xfId="1" applyProtection="1">
      <protection hidden="1"/>
    </xf>
    <xf numFmtId="0" fontId="10" fillId="3" borderId="0" xfId="6" applyFont="1" applyFill="1" applyAlignment="1" applyProtection="1">
      <alignment horizontal="left" vertical="center"/>
      <protection hidden="1"/>
    </xf>
    <xf numFmtId="0" fontId="10" fillId="3" borderId="0" xfId="6" applyFont="1" applyFill="1" applyAlignment="1" applyProtection="1">
      <alignment vertical="center"/>
      <protection hidden="1"/>
    </xf>
    <xf numFmtId="0" fontId="0" fillId="0" borderId="0" xfId="0" applyAlignment="1" applyProtection="1">
      <alignment horizontal="left"/>
      <protection hidden="1"/>
    </xf>
    <xf numFmtId="0" fontId="11" fillId="7" borderId="1" xfId="6" applyFont="1" applyFill="1" applyBorder="1" applyAlignment="1" applyProtection="1">
      <alignment horizontal="center" vertical="center" wrapText="1"/>
      <protection hidden="1"/>
    </xf>
    <xf numFmtId="0" fontId="25" fillId="0" borderId="1" xfId="6" applyFont="1" applyBorder="1" applyAlignment="1" applyProtection="1">
      <alignment horizontal="center" vertical="center" wrapText="1"/>
      <protection hidden="1"/>
    </xf>
    <xf numFmtId="0" fontId="11" fillId="8" borderId="5" xfId="6" applyFont="1" applyFill="1" applyBorder="1" applyAlignment="1" applyProtection="1">
      <alignment horizontal="center" vertical="center" wrapText="1"/>
      <protection hidden="1"/>
    </xf>
    <xf numFmtId="0" fontId="26" fillId="0" borderId="1" xfId="6" applyFont="1" applyBorder="1" applyAlignment="1" applyProtection="1">
      <alignment horizontal="center" vertical="center" wrapText="1"/>
      <protection hidden="1"/>
    </xf>
    <xf numFmtId="0" fontId="26" fillId="0" borderId="5" xfId="6" applyFont="1" applyBorder="1" applyAlignment="1" applyProtection="1">
      <alignment horizontal="center" vertical="center" wrapText="1"/>
      <protection hidden="1"/>
    </xf>
    <xf numFmtId="0" fontId="11" fillId="9" borderId="1" xfId="6" applyFont="1" applyFill="1" applyBorder="1" applyAlignment="1" applyProtection="1">
      <alignment horizontal="center" vertical="center" wrapText="1"/>
      <protection hidden="1"/>
    </xf>
    <xf numFmtId="0" fontId="27" fillId="0" borderId="1" xfId="6" applyFont="1" applyBorder="1" applyAlignment="1" applyProtection="1">
      <alignment horizontal="center" vertical="center" wrapText="1"/>
      <protection hidden="1"/>
    </xf>
    <xf numFmtId="0" fontId="10" fillId="10" borderId="15" xfId="6" applyFont="1" applyFill="1" applyBorder="1" applyAlignment="1" applyProtection="1">
      <alignment horizontal="center" vertical="center"/>
      <protection hidden="1"/>
    </xf>
    <xf numFmtId="2" fontId="10" fillId="10" borderId="16" xfId="6" applyNumberFormat="1" applyFont="1" applyFill="1" applyBorder="1" applyAlignment="1" applyProtection="1">
      <alignment horizontal="center" vertical="center"/>
      <protection hidden="1"/>
    </xf>
    <xf numFmtId="0" fontId="10" fillId="10" borderId="16" xfId="6" applyFont="1" applyFill="1" applyBorder="1" applyAlignment="1" applyProtection="1">
      <alignment horizontal="center" vertical="center"/>
      <protection hidden="1"/>
    </xf>
    <xf numFmtId="0" fontId="15" fillId="10" borderId="16" xfId="6" applyFont="1" applyFill="1" applyBorder="1" applyAlignment="1" applyProtection="1">
      <alignment horizontal="center" vertical="center"/>
      <protection hidden="1"/>
    </xf>
    <xf numFmtId="0" fontId="10" fillId="10" borderId="14" xfId="6" applyFont="1" applyFill="1" applyBorder="1" applyAlignment="1" applyProtection="1">
      <alignment horizontal="center" vertical="center"/>
      <protection hidden="1"/>
    </xf>
    <xf numFmtId="2" fontId="10" fillId="10" borderId="1" xfId="6" applyNumberFormat="1" applyFont="1" applyFill="1" applyBorder="1" applyAlignment="1" applyProtection="1">
      <alignment horizontal="center" vertical="center"/>
      <protection hidden="1"/>
    </xf>
    <xf numFmtId="0" fontId="10" fillId="10" borderId="1" xfId="6" applyFont="1" applyFill="1" applyBorder="1" applyAlignment="1" applyProtection="1">
      <alignment horizontal="center" vertical="center"/>
      <protection hidden="1"/>
    </xf>
    <xf numFmtId="0" fontId="10" fillId="8" borderId="1" xfId="6" applyFont="1" applyFill="1" applyBorder="1" applyAlignment="1" applyProtection="1">
      <alignment horizontal="center" vertical="center"/>
      <protection hidden="1"/>
    </xf>
    <xf numFmtId="2" fontId="10" fillId="8" borderId="1" xfId="6" applyNumberFormat="1" applyFont="1" applyFill="1" applyBorder="1" applyAlignment="1" applyProtection="1">
      <alignment horizontal="center" vertical="center"/>
      <protection hidden="1"/>
    </xf>
    <xf numFmtId="0" fontId="15" fillId="10" borderId="1" xfId="6" applyFont="1" applyFill="1" applyBorder="1" applyAlignment="1" applyProtection="1">
      <alignment horizontal="center" vertical="center"/>
      <protection hidden="1"/>
    </xf>
    <xf numFmtId="0" fontId="10" fillId="11" borderId="1" xfId="6" applyFont="1" applyFill="1" applyBorder="1" applyAlignment="1" applyProtection="1">
      <alignment horizontal="center" vertical="center"/>
      <protection hidden="1"/>
    </xf>
    <xf numFmtId="2" fontId="10" fillId="11" borderId="1" xfId="6" applyNumberFormat="1" applyFont="1" applyFill="1" applyBorder="1" applyAlignment="1" applyProtection="1">
      <alignment horizontal="center" vertical="center"/>
      <protection hidden="1"/>
    </xf>
    <xf numFmtId="0" fontId="10" fillId="8" borderId="14" xfId="6" applyFont="1" applyFill="1" applyBorder="1" applyAlignment="1" applyProtection="1">
      <alignment horizontal="center" vertical="center"/>
      <protection hidden="1"/>
    </xf>
    <xf numFmtId="0" fontId="10" fillId="10" borderId="17" xfId="6" applyFont="1" applyFill="1" applyBorder="1" applyAlignment="1" applyProtection="1">
      <alignment horizontal="center" vertical="center"/>
      <protection hidden="1"/>
    </xf>
    <xf numFmtId="2" fontId="10" fillId="10" borderId="7" xfId="6" applyNumberFormat="1" applyFont="1" applyFill="1" applyBorder="1" applyAlignment="1" applyProtection="1">
      <alignment horizontal="center" vertical="center"/>
      <protection hidden="1"/>
    </xf>
    <xf numFmtId="0" fontId="10" fillId="8" borderId="7" xfId="6" applyFont="1" applyFill="1" applyBorder="1" applyAlignment="1" applyProtection="1">
      <alignment horizontal="center" vertical="center"/>
      <protection hidden="1"/>
    </xf>
    <xf numFmtId="2" fontId="10" fillId="8" borderId="7" xfId="6" applyNumberFormat="1" applyFont="1" applyFill="1" applyBorder="1" applyAlignment="1" applyProtection="1">
      <alignment horizontal="center" vertical="center"/>
      <protection hidden="1"/>
    </xf>
    <xf numFmtId="0" fontId="15" fillId="10" borderId="7" xfId="6" applyFont="1" applyFill="1" applyBorder="1" applyAlignment="1" applyProtection="1">
      <alignment horizontal="center" vertical="center"/>
      <protection hidden="1"/>
    </xf>
    <xf numFmtId="0" fontId="10" fillId="8" borderId="19" xfId="6" applyFont="1" applyFill="1" applyBorder="1" applyAlignment="1" applyProtection="1">
      <alignment horizontal="center" vertical="center"/>
      <protection hidden="1"/>
    </xf>
    <xf numFmtId="2" fontId="10" fillId="8" borderId="5" xfId="6" applyNumberFormat="1" applyFont="1" applyFill="1" applyBorder="1" applyAlignment="1" applyProtection="1">
      <alignment horizontal="center" vertical="center"/>
      <protection hidden="1"/>
    </xf>
    <xf numFmtId="0" fontId="10" fillId="10" borderId="5" xfId="6" applyFont="1" applyFill="1" applyBorder="1" applyAlignment="1" applyProtection="1">
      <alignment horizontal="center" vertical="center"/>
      <protection hidden="1"/>
    </xf>
    <xf numFmtId="2" fontId="10" fillId="10" borderId="5" xfId="6" applyNumberFormat="1" applyFont="1" applyFill="1" applyBorder="1" applyAlignment="1" applyProtection="1">
      <alignment horizontal="center" vertical="center"/>
      <protection hidden="1"/>
    </xf>
    <xf numFmtId="0" fontId="10" fillId="8" borderId="5" xfId="6" applyFont="1" applyFill="1" applyBorder="1" applyAlignment="1" applyProtection="1">
      <alignment horizontal="center" vertical="center"/>
      <protection hidden="1"/>
    </xf>
    <xf numFmtId="0" fontId="15" fillId="8" borderId="5" xfId="6" applyFont="1" applyFill="1" applyBorder="1" applyAlignment="1" applyProtection="1">
      <alignment horizontal="center" vertical="center"/>
      <protection hidden="1"/>
    </xf>
    <xf numFmtId="0" fontId="15" fillId="8" borderId="1" xfId="6" applyFont="1" applyFill="1" applyBorder="1" applyAlignment="1" applyProtection="1">
      <alignment horizontal="center" vertical="center"/>
      <protection hidden="1"/>
    </xf>
    <xf numFmtId="0" fontId="10" fillId="11" borderId="14" xfId="6" applyFont="1" applyFill="1" applyBorder="1" applyAlignment="1" applyProtection="1">
      <alignment horizontal="center" vertical="center"/>
      <protection hidden="1"/>
    </xf>
    <xf numFmtId="0" fontId="10" fillId="11" borderId="17" xfId="6" applyFont="1" applyFill="1" applyBorder="1" applyAlignment="1" applyProtection="1">
      <alignment horizontal="center" vertical="center"/>
      <protection hidden="1"/>
    </xf>
    <xf numFmtId="2" fontId="10" fillId="11" borderId="7" xfId="6" applyNumberFormat="1" applyFont="1" applyFill="1" applyBorder="1" applyAlignment="1" applyProtection="1">
      <alignment horizontal="center" vertical="center"/>
      <protection hidden="1"/>
    </xf>
    <xf numFmtId="0" fontId="10" fillId="10" borderId="7" xfId="6" applyFont="1" applyFill="1" applyBorder="1" applyAlignment="1" applyProtection="1">
      <alignment horizontal="center" vertical="center"/>
      <protection hidden="1"/>
    </xf>
    <xf numFmtId="0" fontId="15" fillId="8" borderId="7" xfId="6" applyFont="1" applyFill="1" applyBorder="1" applyAlignment="1" applyProtection="1">
      <alignment horizontal="center" vertical="center"/>
      <protection hidden="1"/>
    </xf>
    <xf numFmtId="0" fontId="10" fillId="8" borderId="15" xfId="6" applyFont="1" applyFill="1" applyBorder="1" applyAlignment="1" applyProtection="1">
      <alignment horizontal="center" vertical="center"/>
      <protection hidden="1"/>
    </xf>
    <xf numFmtId="2" fontId="10" fillId="8" borderId="16" xfId="6" applyNumberFormat="1" applyFont="1" applyFill="1" applyBorder="1" applyAlignment="1" applyProtection="1">
      <alignment horizontal="center" vertical="center"/>
      <protection hidden="1"/>
    </xf>
    <xf numFmtId="0" fontId="10" fillId="8" borderId="16" xfId="6" applyFont="1" applyFill="1" applyBorder="1" applyAlignment="1" applyProtection="1">
      <alignment horizontal="center" vertical="center"/>
      <protection hidden="1"/>
    </xf>
    <xf numFmtId="0" fontId="15" fillId="11" borderId="16" xfId="6" applyFont="1" applyFill="1" applyBorder="1" applyAlignment="1" applyProtection="1">
      <alignment horizontal="center" vertical="center"/>
      <protection hidden="1"/>
    </xf>
    <xf numFmtId="0" fontId="15" fillId="11" borderId="1" xfId="6" applyFont="1" applyFill="1" applyBorder="1" applyAlignment="1" applyProtection="1">
      <alignment horizontal="center" vertical="center"/>
      <protection hidden="1"/>
    </xf>
    <xf numFmtId="0" fontId="10" fillId="11" borderId="7" xfId="6" applyFont="1" applyFill="1" applyBorder="1" applyAlignment="1" applyProtection="1">
      <alignment horizontal="center" vertical="center"/>
      <protection hidden="1"/>
    </xf>
    <xf numFmtId="0" fontId="15" fillId="11" borderId="7" xfId="6" applyFont="1" applyFill="1" applyBorder="1" applyAlignment="1" applyProtection="1">
      <alignment horizontal="center" vertical="center"/>
      <protection hidden="1"/>
    </xf>
    <xf numFmtId="0" fontId="15" fillId="2" borderId="38" xfId="6" applyFont="1" applyFill="1" applyBorder="1" applyAlignment="1" applyProtection="1">
      <alignment horizontal="center" vertical="center" wrapText="1"/>
      <protection hidden="1"/>
    </xf>
    <xf numFmtId="0" fontId="15" fillId="2" borderId="39" xfId="6" applyFont="1" applyFill="1" applyBorder="1" applyAlignment="1" applyProtection="1">
      <alignment horizontal="center" vertical="center" wrapText="1"/>
      <protection hidden="1"/>
    </xf>
    <xf numFmtId="0" fontId="24" fillId="0" borderId="1" xfId="0" applyFont="1" applyBorder="1" applyAlignment="1">
      <alignment horizontal="center" vertical="center" wrapText="1"/>
    </xf>
    <xf numFmtId="0" fontId="24" fillId="0" borderId="1" xfId="0" applyFont="1" applyBorder="1" applyAlignment="1">
      <alignment horizontal="right" vertical="center" wrapText="1"/>
    </xf>
    <xf numFmtId="0" fontId="24" fillId="3" borderId="1" xfId="0" applyFont="1" applyFill="1" applyBorder="1" applyAlignment="1" applyProtection="1">
      <alignment horizontal="center" vertical="center"/>
      <protection locked="0"/>
    </xf>
    <xf numFmtId="165" fontId="24" fillId="0" borderId="1" xfId="0" applyNumberFormat="1" applyFont="1" applyBorder="1" applyAlignment="1">
      <alignment horizontal="center" vertical="center" wrapText="1"/>
    </xf>
    <xf numFmtId="12" fontId="24" fillId="0" borderId="1" xfId="8" applyNumberFormat="1" applyFont="1" applyBorder="1" applyAlignment="1">
      <alignment horizontal="center" vertical="center" wrapText="1"/>
    </xf>
    <xf numFmtId="0" fontId="24" fillId="3" borderId="1" xfId="0" applyFont="1" applyFill="1" applyBorder="1" applyAlignment="1">
      <alignment horizontal="center" vertical="center" wrapText="1"/>
    </xf>
    <xf numFmtId="13" fontId="24" fillId="0" borderId="1" xfId="0" applyNumberFormat="1" applyFont="1" applyBorder="1" applyAlignment="1">
      <alignment horizontal="center" vertical="center" wrapText="1"/>
    </xf>
    <xf numFmtId="0" fontId="24" fillId="0" borderId="1" xfId="6" applyFont="1" applyBorder="1" applyAlignment="1" applyProtection="1">
      <alignment horizontal="center" vertical="center" wrapText="1"/>
      <protection hidden="1"/>
    </xf>
    <xf numFmtId="165" fontId="24" fillId="0" borderId="1" xfId="0" quotePrefix="1" applyNumberFormat="1" applyFont="1" applyBorder="1" applyAlignment="1">
      <alignment horizontal="center" vertical="center" wrapText="1"/>
    </xf>
    <xf numFmtId="166" fontId="8" fillId="3" borderId="30" xfId="0" applyNumberFormat="1" applyFont="1" applyFill="1" applyBorder="1" applyAlignment="1" applyProtection="1">
      <alignment horizontal="center" vertical="center"/>
      <protection locked="0"/>
    </xf>
    <xf numFmtId="0" fontId="10" fillId="3" borderId="1" xfId="9" applyFont="1" applyFill="1" applyBorder="1" applyAlignment="1" applyProtection="1">
      <alignment horizontal="center" vertical="center" wrapText="1"/>
      <protection locked="0"/>
    </xf>
    <xf numFmtId="0" fontId="16" fillId="3" borderId="14" xfId="0" applyNumberFormat="1" applyFont="1" applyFill="1" applyBorder="1" applyAlignment="1" applyProtection="1">
      <alignment horizontal="center" vertical="center" wrapText="1"/>
      <protection locked="0"/>
    </xf>
    <xf numFmtId="0" fontId="16" fillId="3" borderId="1" xfId="0" applyNumberFormat="1" applyFont="1" applyFill="1" applyBorder="1" applyAlignment="1" applyProtection="1">
      <alignment vertical="center" wrapText="1"/>
      <protection locked="0"/>
    </xf>
    <xf numFmtId="0" fontId="16" fillId="3" borderId="1" xfId="0" applyNumberFormat="1" applyFont="1" applyFill="1" applyBorder="1" applyAlignment="1" applyProtection="1">
      <alignment horizontal="center" vertical="center" wrapText="1"/>
      <protection locked="0"/>
    </xf>
    <xf numFmtId="0" fontId="16" fillId="0" borderId="1" xfId="0" applyNumberFormat="1" applyFont="1" applyFill="1" applyBorder="1" applyAlignment="1" applyProtection="1">
      <alignment vertical="center" wrapText="1"/>
      <protection locked="0"/>
    </xf>
    <xf numFmtId="0" fontId="16" fillId="0" borderId="1" xfId="0" applyNumberFormat="1" applyFont="1" applyFill="1" applyBorder="1" applyAlignment="1" applyProtection="1">
      <alignment horizontal="center" vertical="center" wrapText="1"/>
      <protection locked="0"/>
    </xf>
    <xf numFmtId="0" fontId="10" fillId="3" borderId="5" xfId="9" applyFont="1" applyFill="1" applyBorder="1" applyAlignment="1" applyProtection="1">
      <alignment horizontal="center" vertical="center" wrapText="1"/>
      <protection locked="0"/>
    </xf>
    <xf numFmtId="0" fontId="16" fillId="3" borderId="5" xfId="0" applyNumberFormat="1" applyFont="1" applyFill="1" applyBorder="1" applyAlignment="1" applyProtection="1">
      <alignment horizontal="center" vertical="center" wrapText="1"/>
      <protection locked="0"/>
    </xf>
    <xf numFmtId="0" fontId="16" fillId="3" borderId="19" xfId="0" applyNumberFormat="1" applyFont="1" applyFill="1" applyBorder="1" applyAlignment="1" applyProtection="1">
      <alignment horizontal="center" vertical="center" wrapText="1"/>
      <protection locked="0"/>
    </xf>
    <xf numFmtId="0" fontId="16" fillId="3" borderId="5" xfId="0" applyNumberFormat="1" applyFont="1" applyFill="1" applyBorder="1" applyAlignment="1" applyProtection="1">
      <alignment vertical="center" wrapText="1"/>
      <protection locked="0"/>
    </xf>
    <xf numFmtId="0" fontId="16" fillId="3" borderId="11" xfId="0" applyNumberFormat="1" applyFont="1" applyFill="1" applyBorder="1" applyAlignment="1" applyProtection="1">
      <alignment horizontal="center" vertical="center" wrapText="1"/>
      <protection locked="0"/>
    </xf>
    <xf numFmtId="0" fontId="2" fillId="0" borderId="1" xfId="0" applyNumberFormat="1" applyFont="1" applyFill="1" applyBorder="1" applyAlignment="1" applyProtection="1">
      <alignment horizontal="center" vertical="center" wrapText="1"/>
      <protection locked="0"/>
    </xf>
    <xf numFmtId="0" fontId="2" fillId="3" borderId="16" xfId="0" applyNumberFormat="1" applyFont="1" applyFill="1" applyBorder="1" applyAlignment="1" applyProtection="1">
      <alignment horizontal="center" vertical="center" wrapText="1"/>
      <protection locked="0"/>
    </xf>
    <xf numFmtId="0" fontId="2" fillId="3" borderId="1" xfId="0" applyNumberFormat="1" applyFont="1" applyFill="1" applyBorder="1" applyAlignment="1" applyProtection="1">
      <alignment horizontal="center" vertical="center" wrapText="1"/>
      <protection locked="0"/>
    </xf>
    <xf numFmtId="0" fontId="0" fillId="3" borderId="16" xfId="0" applyNumberFormat="1" applyFont="1" applyFill="1" applyBorder="1" applyAlignment="1" applyProtection="1">
      <alignment horizontal="center" vertical="center" wrapText="1"/>
      <protection locked="0"/>
    </xf>
    <xf numFmtId="14" fontId="16" fillId="3" borderId="5" xfId="0" applyNumberFormat="1" applyFont="1" applyFill="1" applyBorder="1" applyAlignment="1" applyProtection="1">
      <alignment horizontal="center" vertical="center" wrapText="1"/>
      <protection locked="0"/>
    </xf>
    <xf numFmtId="14" fontId="10" fillId="3" borderId="5" xfId="0" applyNumberFormat="1" applyFont="1" applyFill="1" applyBorder="1" applyAlignment="1" applyProtection="1">
      <alignment horizontal="center" vertical="center" wrapText="1"/>
      <protection locked="0"/>
    </xf>
    <xf numFmtId="14" fontId="16" fillId="3" borderId="1" xfId="0" applyNumberFormat="1" applyFont="1" applyFill="1" applyBorder="1" applyAlignment="1" applyProtection="1">
      <alignment horizontal="center" vertical="center" wrapText="1"/>
      <protection locked="0"/>
    </xf>
    <xf numFmtId="0" fontId="16" fillId="3" borderId="28" xfId="0" applyNumberFormat="1" applyFont="1" applyFill="1" applyBorder="1" applyAlignment="1" applyProtection="1">
      <alignment horizontal="center" vertical="center" wrapText="1"/>
      <protection locked="0"/>
    </xf>
    <xf numFmtId="0" fontId="16" fillId="3" borderId="18" xfId="0" applyNumberFormat="1" applyFont="1" applyFill="1" applyBorder="1" applyAlignment="1" applyProtection="1">
      <alignment vertical="center" wrapText="1"/>
      <protection locked="0"/>
    </xf>
    <xf numFmtId="0" fontId="10" fillId="0" borderId="1" xfId="0" applyNumberFormat="1" applyFont="1" applyFill="1" applyBorder="1" applyAlignment="1" applyProtection="1">
      <alignment horizontal="center" vertical="center" wrapText="1"/>
      <protection locked="0"/>
    </xf>
    <xf numFmtId="0" fontId="10" fillId="0" borderId="1" xfId="0" applyNumberFormat="1" applyFont="1" applyFill="1" applyBorder="1" applyAlignment="1" applyProtection="1">
      <alignment vertical="center" wrapText="1"/>
      <protection locked="0"/>
    </xf>
    <xf numFmtId="0" fontId="10" fillId="0" borderId="1" xfId="9" applyFont="1" applyFill="1" applyBorder="1" applyAlignment="1" applyProtection="1">
      <alignment horizontal="center" vertical="center" wrapText="1"/>
      <protection locked="0"/>
    </xf>
    <xf numFmtId="0" fontId="16" fillId="12" borderId="1" xfId="0" applyNumberFormat="1" applyFont="1" applyFill="1" applyBorder="1" applyAlignment="1" applyProtection="1">
      <alignment horizontal="center" vertical="center" wrapText="1"/>
      <protection locked="0"/>
    </xf>
    <xf numFmtId="0" fontId="0" fillId="3" borderId="1" xfId="0" applyNumberFormat="1" applyFont="1" applyFill="1" applyBorder="1" applyAlignment="1" applyProtection="1">
      <alignment horizontal="center" vertical="center" wrapText="1"/>
      <protection locked="0"/>
    </xf>
    <xf numFmtId="0" fontId="2" fillId="3" borderId="18" xfId="0" applyNumberFormat="1" applyFont="1" applyFill="1" applyBorder="1" applyAlignment="1" applyProtection="1">
      <alignment horizontal="center" vertical="center" wrapText="1"/>
      <protection locked="0"/>
    </xf>
    <xf numFmtId="0" fontId="16" fillId="3" borderId="18" xfId="0" applyNumberFormat="1" applyFont="1" applyFill="1" applyBorder="1" applyAlignment="1" applyProtection="1">
      <alignment horizontal="center" vertical="center" wrapText="1"/>
      <protection locked="0"/>
    </xf>
    <xf numFmtId="0" fontId="2" fillId="3" borderId="20" xfId="0" applyNumberFormat="1" applyFont="1" applyFill="1" applyBorder="1" applyAlignment="1" applyProtection="1">
      <alignment horizontal="center" vertical="center" wrapText="1"/>
      <protection locked="0"/>
    </xf>
    <xf numFmtId="0" fontId="16" fillId="12" borderId="11" xfId="0" applyNumberFormat="1" applyFont="1" applyFill="1" applyBorder="1" applyAlignment="1" applyProtection="1">
      <alignment horizontal="center" vertical="center" wrapText="1"/>
      <protection locked="0"/>
    </xf>
    <xf numFmtId="14" fontId="16" fillId="12" borderId="1" xfId="0" applyNumberFormat="1" applyFont="1" applyFill="1" applyBorder="1" applyAlignment="1" applyProtection="1">
      <alignment horizontal="center" vertical="center" wrapText="1"/>
      <protection locked="0"/>
    </xf>
    <xf numFmtId="0" fontId="16" fillId="12" borderId="5" xfId="0" applyNumberFormat="1" applyFont="1" applyFill="1" applyBorder="1" applyAlignment="1" applyProtection="1">
      <alignment horizontal="center" vertical="center" wrapText="1"/>
      <protection locked="0"/>
    </xf>
    <xf numFmtId="0" fontId="16" fillId="3" borderId="1" xfId="0" applyNumberFormat="1" applyFont="1" applyFill="1" applyBorder="1" applyAlignment="1" applyProtection="1">
      <alignment vertical="center"/>
      <protection locked="0"/>
    </xf>
    <xf numFmtId="0" fontId="10" fillId="3" borderId="1" xfId="0" applyNumberFormat="1" applyFont="1" applyFill="1" applyBorder="1" applyAlignment="1" applyProtection="1">
      <alignment horizontal="center" vertical="center" wrapText="1"/>
      <protection locked="0"/>
    </xf>
    <xf numFmtId="0" fontId="10" fillId="3" borderId="1" xfId="0" applyFont="1" applyFill="1" applyBorder="1" applyProtection="1">
      <alignment vertical="center"/>
      <protection locked="0"/>
    </xf>
    <xf numFmtId="0" fontId="28" fillId="3" borderId="1" xfId="0" applyNumberFormat="1" applyFont="1" applyFill="1" applyBorder="1" applyAlignment="1" applyProtection="1">
      <alignment horizontal="center" vertical="center" wrapText="1"/>
      <protection locked="0"/>
    </xf>
    <xf numFmtId="0" fontId="28" fillId="3" borderId="1" xfId="0" applyFont="1" applyFill="1" applyBorder="1" applyProtection="1">
      <alignment vertical="center"/>
      <protection locked="0"/>
    </xf>
    <xf numFmtId="0" fontId="16" fillId="3" borderId="13" xfId="0" applyNumberFormat="1" applyFont="1" applyFill="1" applyBorder="1" applyAlignment="1" applyProtection="1">
      <alignment horizontal="center" vertical="center" wrapText="1"/>
      <protection locked="0"/>
    </xf>
    <xf numFmtId="0" fontId="14" fillId="2" borderId="1" xfId="0" applyNumberFormat="1" applyFont="1" applyFill="1" applyBorder="1" applyAlignment="1" applyProtection="1">
      <alignment horizontal="center" vertical="center"/>
    </xf>
    <xf numFmtId="0" fontId="14" fillId="2" borderId="6" xfId="0" applyNumberFormat="1" applyFont="1" applyFill="1" applyBorder="1" applyAlignment="1" applyProtection="1">
      <alignment horizontal="center" vertical="center"/>
    </xf>
    <xf numFmtId="0" fontId="11" fillId="4" borderId="15" xfId="0" applyNumberFormat="1" applyFont="1" applyFill="1" applyBorder="1" applyAlignment="1" applyProtection="1">
      <alignment horizontal="center" vertical="center" wrapText="1"/>
    </xf>
    <xf numFmtId="0" fontId="11" fillId="4" borderId="16" xfId="0" applyNumberFormat="1" applyFont="1" applyFill="1" applyBorder="1" applyAlignment="1" applyProtection="1">
      <alignment horizontal="center" vertical="center" wrapText="1"/>
    </xf>
    <xf numFmtId="0" fontId="14" fillId="2" borderId="20" xfId="0" applyNumberFormat="1" applyFont="1" applyFill="1" applyBorder="1" applyAlignment="1" applyProtection="1">
      <alignment horizontal="center" vertical="center"/>
    </xf>
    <xf numFmtId="0" fontId="14" fillId="2" borderId="18" xfId="0" applyNumberFormat="1" applyFont="1" applyFill="1" applyBorder="1" applyAlignment="1" applyProtection="1">
      <alignment horizontal="center" vertical="center"/>
    </xf>
    <xf numFmtId="0" fontId="14" fillId="2" borderId="20" xfId="0" applyNumberFormat="1" applyFont="1" applyFill="1" applyBorder="1" applyAlignment="1" applyProtection="1">
      <alignment horizontal="center" vertical="center" wrapText="1"/>
    </xf>
    <xf numFmtId="0" fontId="14" fillId="2" borderId="18" xfId="0" applyNumberFormat="1" applyFont="1" applyFill="1" applyBorder="1" applyAlignment="1" applyProtection="1">
      <alignment horizontal="center" vertical="center" wrapText="1"/>
    </xf>
    <xf numFmtId="0" fontId="14" fillId="2" borderId="14" xfId="0" applyNumberFormat="1" applyFont="1" applyFill="1" applyBorder="1" applyAlignment="1" applyProtection="1">
      <alignment horizontal="center" vertical="center"/>
    </xf>
    <xf numFmtId="0" fontId="14" fillId="2" borderId="28" xfId="0" applyNumberFormat="1" applyFont="1" applyFill="1" applyBorder="1" applyAlignment="1" applyProtection="1">
      <alignment horizontal="center" vertical="center"/>
    </xf>
    <xf numFmtId="0" fontId="14" fillId="2" borderId="1" xfId="0" applyNumberFormat="1" applyFont="1" applyFill="1" applyBorder="1" applyAlignment="1" applyProtection="1">
      <alignment horizontal="center" vertical="center" wrapText="1"/>
    </xf>
    <xf numFmtId="0" fontId="11" fillId="4" borderId="24" xfId="0" applyNumberFormat="1" applyFont="1" applyFill="1" applyBorder="1" applyAlignment="1" applyProtection="1">
      <alignment horizontal="center" vertical="center" wrapText="1"/>
    </xf>
    <xf numFmtId="0" fontId="11" fillId="4" borderId="22" xfId="0" applyNumberFormat="1" applyFont="1" applyFill="1" applyBorder="1" applyAlignment="1" applyProtection="1">
      <alignment horizontal="center" vertical="center" wrapText="1"/>
    </xf>
    <xf numFmtId="0" fontId="11" fillId="4" borderId="23" xfId="0" applyNumberFormat="1" applyFont="1" applyFill="1" applyBorder="1" applyAlignment="1" applyProtection="1">
      <alignment horizontal="center" vertical="center" wrapText="1"/>
    </xf>
    <xf numFmtId="0" fontId="11" fillId="4" borderId="24" xfId="0" applyNumberFormat="1" applyFont="1" applyFill="1" applyBorder="1" applyAlignment="1" applyProtection="1">
      <alignment horizontal="center" vertical="center"/>
    </xf>
    <xf numFmtId="0" fontId="11" fillId="4" borderId="22" xfId="0" applyNumberFormat="1" applyFont="1" applyFill="1" applyBorder="1" applyAlignment="1" applyProtection="1">
      <alignment horizontal="center" vertical="center"/>
    </xf>
    <xf numFmtId="0" fontId="11" fillId="4" borderId="26" xfId="0" applyNumberFormat="1" applyFont="1" applyFill="1" applyBorder="1" applyAlignment="1" applyProtection="1">
      <alignment horizontal="center" vertical="center"/>
    </xf>
    <xf numFmtId="0" fontId="13" fillId="3" borderId="0" xfId="0" applyFont="1" applyFill="1" applyBorder="1" applyAlignment="1" applyProtection="1">
      <alignment horizontal="center" vertical="center"/>
      <protection locked="0"/>
    </xf>
    <xf numFmtId="0" fontId="21" fillId="3" borderId="2" xfId="0" applyFont="1" applyFill="1" applyBorder="1" applyAlignment="1" applyProtection="1">
      <alignment horizontal="center" vertical="center" wrapText="1"/>
      <protection hidden="1"/>
    </xf>
    <xf numFmtId="0" fontId="21" fillId="3" borderId="4" xfId="0" applyFont="1" applyFill="1" applyBorder="1" applyAlignment="1" applyProtection="1">
      <alignment horizontal="center" vertical="center" wrapText="1"/>
      <protection hidden="1"/>
    </xf>
    <xf numFmtId="0" fontId="19" fillId="4" borderId="2" xfId="0" applyFont="1" applyFill="1" applyBorder="1" applyAlignment="1" applyProtection="1">
      <alignment horizontal="center" vertical="center" wrapText="1"/>
    </xf>
    <xf numFmtId="0" fontId="19" fillId="4" borderId="3" xfId="0" applyFont="1" applyFill="1" applyBorder="1" applyAlignment="1" applyProtection="1">
      <alignment horizontal="center" vertical="center" wrapText="1"/>
    </xf>
    <xf numFmtId="0" fontId="10" fillId="3" borderId="3" xfId="0" applyFont="1" applyFill="1" applyBorder="1" applyAlignment="1" applyProtection="1">
      <alignment horizontal="center" vertical="center"/>
      <protection locked="0"/>
    </xf>
    <xf numFmtId="0" fontId="10" fillId="3" borderId="4" xfId="0" applyFont="1" applyFill="1" applyBorder="1" applyAlignment="1" applyProtection="1">
      <alignment horizontal="center" vertical="center"/>
      <protection locked="0"/>
    </xf>
    <xf numFmtId="0" fontId="13" fillId="3" borderId="0" xfId="0" applyFont="1" applyFill="1" applyAlignment="1" applyProtection="1">
      <alignment horizontal="center" vertical="center"/>
      <protection locked="0"/>
    </xf>
    <xf numFmtId="0" fontId="15" fillId="2" borderId="18" xfId="0" applyNumberFormat="1" applyFont="1" applyFill="1" applyBorder="1" applyAlignment="1" applyProtection="1">
      <alignment horizontal="center" vertical="center" wrapText="1"/>
    </xf>
    <xf numFmtId="0" fontId="15" fillId="2" borderId="21" xfId="0" applyNumberFormat="1" applyFont="1" applyFill="1" applyBorder="1" applyAlignment="1" applyProtection="1">
      <alignment horizontal="center" vertical="center" wrapText="1"/>
    </xf>
    <xf numFmtId="0" fontId="11" fillId="4" borderId="2" xfId="0" applyFont="1" applyFill="1" applyBorder="1" applyAlignment="1" applyProtection="1">
      <alignment horizontal="center" vertical="center" wrapText="1"/>
    </xf>
    <xf numFmtId="0" fontId="11" fillId="4" borderId="4" xfId="0" applyFont="1" applyFill="1" applyBorder="1" applyAlignment="1" applyProtection="1">
      <alignment horizontal="center" vertical="center" wrapText="1"/>
    </xf>
    <xf numFmtId="0" fontId="15" fillId="3" borderId="2"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1" fillId="4" borderId="3" xfId="0" applyFont="1" applyFill="1" applyBorder="1" applyAlignment="1" applyProtection="1">
      <alignment horizontal="center" vertical="center"/>
    </xf>
    <xf numFmtId="0" fontId="14" fillId="2" borderId="5" xfId="0" applyNumberFormat="1" applyFont="1" applyFill="1" applyBorder="1" applyAlignment="1" applyProtection="1">
      <alignment horizontal="center" vertical="center"/>
    </xf>
    <xf numFmtId="0" fontId="14" fillId="2" borderId="7" xfId="0" applyNumberFormat="1" applyFont="1" applyFill="1" applyBorder="1" applyAlignment="1" applyProtection="1">
      <alignment horizontal="center" vertical="center"/>
    </xf>
    <xf numFmtId="0" fontId="15" fillId="2" borderId="5" xfId="0" applyNumberFormat="1" applyFont="1" applyFill="1" applyBorder="1" applyAlignment="1" applyProtection="1">
      <alignment horizontal="center" vertical="center" wrapText="1"/>
    </xf>
    <xf numFmtId="0" fontId="15" fillId="2" borderId="7" xfId="0" applyNumberFormat="1" applyFont="1" applyFill="1" applyBorder="1" applyAlignment="1" applyProtection="1">
      <alignment horizontal="center" vertical="center" wrapText="1"/>
    </xf>
    <xf numFmtId="0" fontId="11" fillId="4" borderId="3" xfId="0" applyNumberFormat="1" applyFont="1" applyFill="1" applyBorder="1" applyAlignment="1" applyProtection="1">
      <alignment horizontal="center" vertical="center"/>
    </xf>
    <xf numFmtId="0" fontId="11" fillId="4" borderId="4" xfId="0" applyNumberFormat="1" applyFont="1" applyFill="1" applyBorder="1" applyAlignment="1" applyProtection="1">
      <alignment horizontal="center" vertical="center"/>
    </xf>
    <xf numFmtId="0" fontId="14" fillId="2" borderId="10" xfId="0" applyFont="1" applyFill="1" applyBorder="1" applyAlignment="1" applyProtection="1">
      <alignment horizontal="center" vertical="center"/>
    </xf>
    <xf numFmtId="0" fontId="14" fillId="2" borderId="12" xfId="0" applyFont="1" applyFill="1" applyBorder="1" applyAlignment="1" applyProtection="1">
      <alignment horizontal="center" vertical="center"/>
    </xf>
    <xf numFmtId="0" fontId="14" fillId="2" borderId="11" xfId="0" applyFont="1" applyFill="1" applyBorder="1" applyAlignment="1" applyProtection="1">
      <alignment horizontal="center" vertical="center"/>
    </xf>
    <xf numFmtId="0" fontId="15" fillId="2" borderId="5" xfId="0" applyNumberFormat="1" applyFont="1" applyFill="1" applyBorder="1" applyAlignment="1" applyProtection="1">
      <alignment horizontal="center" vertical="center"/>
    </xf>
    <xf numFmtId="0" fontId="15" fillId="2" borderId="7" xfId="0" applyNumberFormat="1" applyFont="1" applyFill="1" applyBorder="1" applyAlignment="1" applyProtection="1">
      <alignment horizontal="center" vertical="center"/>
    </xf>
    <xf numFmtId="0" fontId="14" fillId="3" borderId="2" xfId="0" applyFont="1" applyFill="1" applyBorder="1" applyAlignment="1" applyProtection="1">
      <alignment horizontal="center" vertical="center"/>
    </xf>
    <xf numFmtId="0" fontId="14" fillId="3" borderId="3" xfId="0" applyFont="1" applyFill="1" applyBorder="1" applyAlignment="1" applyProtection="1">
      <alignment horizontal="center" vertical="center"/>
    </xf>
    <xf numFmtId="0" fontId="14" fillId="3" borderId="4" xfId="0" applyFont="1" applyFill="1" applyBorder="1" applyAlignment="1" applyProtection="1">
      <alignment horizontal="center" vertical="center"/>
    </xf>
    <xf numFmtId="0" fontId="11" fillId="4" borderId="31" xfId="0" applyFont="1" applyFill="1" applyBorder="1" applyAlignment="1" applyProtection="1">
      <alignment horizontal="center" vertical="center" wrapText="1"/>
    </xf>
    <xf numFmtId="0" fontId="11" fillId="4" borderId="0" xfId="0" applyFont="1" applyFill="1" applyBorder="1" applyAlignment="1" applyProtection="1">
      <alignment horizontal="center" vertical="center" wrapText="1"/>
    </xf>
    <xf numFmtId="0" fontId="14" fillId="2" borderId="19" xfId="0" applyNumberFormat="1" applyFont="1" applyFill="1" applyBorder="1" applyAlignment="1" applyProtection="1">
      <alignment horizontal="center" vertical="center"/>
    </xf>
    <xf numFmtId="0" fontId="14" fillId="2" borderId="17" xfId="0" applyNumberFormat="1" applyFont="1" applyFill="1" applyBorder="1" applyAlignment="1" applyProtection="1">
      <alignment horizontal="center" vertical="center"/>
    </xf>
    <xf numFmtId="0" fontId="14" fillId="2" borderId="5" xfId="0" applyFont="1" applyFill="1" applyBorder="1" applyAlignment="1" applyProtection="1">
      <alignment horizontal="center" vertical="center"/>
    </xf>
    <xf numFmtId="0" fontId="11" fillId="4" borderId="2" xfId="0" applyFont="1" applyFill="1" applyBorder="1" applyAlignment="1" applyProtection="1">
      <alignment horizontal="center" vertical="center"/>
    </xf>
    <xf numFmtId="0" fontId="11" fillId="4" borderId="4" xfId="0" applyFont="1" applyFill="1" applyBorder="1" applyAlignment="1" applyProtection="1">
      <alignment horizontal="center" vertical="center"/>
    </xf>
    <xf numFmtId="164" fontId="10" fillId="3" borderId="2" xfId="0" applyNumberFormat="1" applyFont="1" applyFill="1" applyBorder="1" applyAlignment="1" applyProtection="1">
      <alignment horizontal="center" vertical="center"/>
      <protection locked="0"/>
    </xf>
    <xf numFmtId="164" fontId="10" fillId="3" borderId="3" xfId="0" applyNumberFormat="1" applyFont="1" applyFill="1" applyBorder="1" applyAlignment="1" applyProtection="1">
      <alignment horizontal="center" vertical="center"/>
      <protection locked="0"/>
    </xf>
    <xf numFmtId="164" fontId="10" fillId="3" borderId="4" xfId="0" applyNumberFormat="1" applyFont="1" applyFill="1" applyBorder="1" applyAlignment="1" applyProtection="1">
      <alignment horizontal="center" vertical="center"/>
      <protection locked="0"/>
    </xf>
    <xf numFmtId="0" fontId="14" fillId="2" borderId="5" xfId="0" applyNumberFormat="1" applyFont="1" applyFill="1" applyBorder="1" applyAlignment="1" applyProtection="1">
      <alignment horizontal="center" vertical="center" wrapText="1"/>
    </xf>
    <xf numFmtId="0" fontId="14" fillId="2" borderId="25" xfId="0" applyNumberFormat="1" applyFont="1" applyFill="1" applyBorder="1" applyAlignment="1" applyProtection="1">
      <alignment horizontal="center" vertical="center" wrapText="1"/>
    </xf>
    <xf numFmtId="0" fontId="11" fillId="4" borderId="2" xfId="0" applyNumberFormat="1" applyFont="1" applyFill="1" applyBorder="1" applyAlignment="1" applyProtection="1">
      <alignment horizontal="center" vertical="center" wrapText="1"/>
    </xf>
    <xf numFmtId="0" fontId="11" fillId="4" borderId="3" xfId="0" applyNumberFormat="1" applyFont="1" applyFill="1" applyBorder="1" applyAlignment="1" applyProtection="1">
      <alignment horizontal="center" vertical="center" wrapText="1"/>
    </xf>
    <xf numFmtId="0" fontId="11" fillId="4" borderId="4" xfId="0" applyNumberFormat="1" applyFont="1" applyFill="1" applyBorder="1" applyAlignment="1" applyProtection="1">
      <alignment horizontal="center" vertical="center" wrapText="1"/>
    </xf>
    <xf numFmtId="0" fontId="15" fillId="0" borderId="13" xfId="6" applyFont="1" applyBorder="1" applyAlignment="1" applyProtection="1">
      <alignment horizontal="center" vertical="center"/>
      <protection hidden="1"/>
    </xf>
    <xf numFmtId="0" fontId="15" fillId="0" borderId="33" xfId="6" applyFont="1" applyBorder="1" applyAlignment="1" applyProtection="1">
      <alignment horizontal="center" vertical="center"/>
      <protection hidden="1"/>
    </xf>
    <xf numFmtId="0" fontId="15" fillId="0" borderId="13" xfId="6" applyFont="1" applyBorder="1" applyAlignment="1" applyProtection="1">
      <alignment horizontal="left" vertical="center"/>
      <protection hidden="1"/>
    </xf>
    <xf numFmtId="0" fontId="15" fillId="0" borderId="34" xfId="6" applyFont="1" applyBorder="1" applyAlignment="1" applyProtection="1">
      <alignment horizontal="left" vertical="center"/>
      <protection hidden="1"/>
    </xf>
    <xf numFmtId="0" fontId="15" fillId="0" borderId="33" xfId="6" applyFont="1" applyBorder="1" applyAlignment="1" applyProtection="1">
      <alignment horizontal="left" vertical="center"/>
      <protection hidden="1"/>
    </xf>
    <xf numFmtId="0" fontId="10" fillId="0" borderId="13" xfId="6" applyFont="1" applyBorder="1" applyAlignment="1" applyProtection="1">
      <alignment horizontal="left" vertical="center" wrapText="1"/>
      <protection hidden="1"/>
    </xf>
    <xf numFmtId="0" fontId="10" fillId="0" borderId="34" xfId="6" applyFont="1" applyBorder="1" applyAlignment="1" applyProtection="1">
      <alignment horizontal="left" vertical="center" wrapText="1"/>
      <protection hidden="1"/>
    </xf>
    <xf numFmtId="0" fontId="10" fillId="0" borderId="33" xfId="6" applyFont="1" applyBorder="1" applyAlignment="1" applyProtection="1">
      <alignment horizontal="left" vertical="center" wrapText="1"/>
      <protection hidden="1"/>
    </xf>
    <xf numFmtId="0" fontId="13" fillId="3" borderId="0" xfId="6" applyFont="1" applyFill="1" applyAlignment="1" applyProtection="1">
      <alignment horizontal="center" vertical="center"/>
      <protection hidden="1"/>
    </xf>
    <xf numFmtId="0" fontId="13" fillId="3" borderId="32" xfId="6" applyFont="1" applyFill="1" applyBorder="1" applyAlignment="1" applyProtection="1">
      <alignment horizontal="center" vertical="center"/>
      <protection hidden="1"/>
    </xf>
    <xf numFmtId="0" fontId="7" fillId="5" borderId="13" xfId="6" applyFont="1" applyFill="1" applyBorder="1" applyAlignment="1" applyProtection="1">
      <alignment horizontal="center" vertical="center"/>
      <protection hidden="1"/>
    </xf>
    <xf numFmtId="0" fontId="7" fillId="5" borderId="33" xfId="6" applyFont="1" applyFill="1" applyBorder="1" applyAlignment="1" applyProtection="1">
      <alignment horizontal="center" vertical="center"/>
      <protection hidden="1"/>
    </xf>
    <xf numFmtId="0" fontId="13" fillId="5" borderId="13" xfId="6" applyFont="1" applyFill="1" applyBorder="1" applyAlignment="1" applyProtection="1">
      <alignment horizontal="left" vertical="center"/>
      <protection hidden="1"/>
    </xf>
    <xf numFmtId="0" fontId="13" fillId="5" borderId="34" xfId="6" applyFont="1" applyFill="1" applyBorder="1" applyAlignment="1" applyProtection="1">
      <alignment horizontal="left" vertical="center"/>
      <protection hidden="1"/>
    </xf>
    <xf numFmtId="0" fontId="13" fillId="5" borderId="33" xfId="6" applyFont="1" applyFill="1" applyBorder="1" applyAlignment="1" applyProtection="1">
      <alignment horizontal="left" vertical="center"/>
      <protection hidden="1"/>
    </xf>
    <xf numFmtId="0" fontId="13" fillId="5" borderId="13" xfId="6" applyFont="1" applyFill="1" applyBorder="1" applyAlignment="1" applyProtection="1">
      <alignment horizontal="center" vertical="center"/>
      <protection hidden="1"/>
    </xf>
    <xf numFmtId="0" fontId="13" fillId="5" borderId="34" xfId="6" applyFont="1" applyFill="1" applyBorder="1" applyAlignment="1" applyProtection="1">
      <alignment horizontal="center" vertical="center"/>
      <protection hidden="1"/>
    </xf>
    <xf numFmtId="0" fontId="13" fillId="5" borderId="33" xfId="6" applyFont="1" applyFill="1" applyBorder="1" applyAlignment="1" applyProtection="1">
      <alignment horizontal="center" vertical="center"/>
      <protection hidden="1"/>
    </xf>
    <xf numFmtId="0" fontId="15" fillId="3" borderId="13" xfId="6" applyFont="1" applyFill="1" applyBorder="1" applyAlignment="1" applyProtection="1">
      <alignment horizontal="center" vertical="center"/>
      <protection hidden="1"/>
    </xf>
    <xf numFmtId="0" fontId="15" fillId="3" borderId="33" xfId="6" applyFont="1" applyFill="1" applyBorder="1" applyAlignment="1" applyProtection="1">
      <alignment horizontal="center" vertical="center"/>
      <protection hidden="1"/>
    </xf>
    <xf numFmtId="0" fontId="15" fillId="3" borderId="13" xfId="6" applyFont="1" applyFill="1" applyBorder="1" applyAlignment="1" applyProtection="1">
      <alignment horizontal="left" vertical="center"/>
      <protection hidden="1"/>
    </xf>
    <xf numFmtId="0" fontId="15" fillId="3" borderId="34" xfId="6" applyFont="1" applyFill="1" applyBorder="1" applyAlignment="1" applyProtection="1">
      <alignment horizontal="left" vertical="center"/>
      <protection hidden="1"/>
    </xf>
    <xf numFmtId="0" fontId="15" fillId="3" borderId="33" xfId="6" applyFont="1" applyFill="1" applyBorder="1" applyAlignment="1" applyProtection="1">
      <alignment horizontal="left" vertical="center"/>
      <protection hidden="1"/>
    </xf>
    <xf numFmtId="0" fontId="10" fillId="3" borderId="13" xfId="6" applyFont="1" applyFill="1" applyBorder="1" applyAlignment="1" applyProtection="1">
      <alignment horizontal="left" vertical="center" wrapText="1"/>
      <protection hidden="1"/>
    </xf>
    <xf numFmtId="0" fontId="10" fillId="3" borderId="34" xfId="6" applyFont="1" applyFill="1" applyBorder="1" applyAlignment="1" applyProtection="1">
      <alignment horizontal="left" vertical="center" wrapText="1"/>
      <protection hidden="1"/>
    </xf>
    <xf numFmtId="0" fontId="10" fillId="3" borderId="33" xfId="6" applyFont="1" applyFill="1" applyBorder="1" applyAlignment="1" applyProtection="1">
      <alignment horizontal="left" vertical="center" wrapText="1"/>
      <protection hidden="1"/>
    </xf>
    <xf numFmtId="0" fontId="15" fillId="6" borderId="13" xfId="6" applyFont="1" applyFill="1" applyBorder="1" applyAlignment="1" applyProtection="1">
      <alignment horizontal="center" vertical="center"/>
      <protection hidden="1"/>
    </xf>
    <xf numFmtId="0" fontId="15" fillId="6" borderId="33" xfId="6" applyFont="1" applyFill="1" applyBorder="1" applyAlignment="1" applyProtection="1">
      <alignment horizontal="center" vertical="center"/>
      <protection hidden="1"/>
    </xf>
    <xf numFmtId="0" fontId="15" fillId="6" borderId="13" xfId="6" applyFont="1" applyFill="1" applyBorder="1" applyAlignment="1" applyProtection="1">
      <alignment horizontal="left" vertical="center" wrapText="1"/>
      <protection hidden="1"/>
    </xf>
    <xf numFmtId="0" fontId="15" fillId="6" borderId="34" xfId="6" applyFont="1" applyFill="1" applyBorder="1" applyAlignment="1" applyProtection="1">
      <alignment horizontal="left" vertical="center" wrapText="1"/>
      <protection hidden="1"/>
    </xf>
    <xf numFmtId="0" fontId="15" fillId="6" borderId="33" xfId="6" applyFont="1" applyFill="1" applyBorder="1" applyAlignment="1" applyProtection="1">
      <alignment horizontal="left" vertical="center" wrapText="1"/>
      <protection hidden="1"/>
    </xf>
    <xf numFmtId="0" fontId="10" fillId="6" borderId="13" xfId="6" applyFont="1" applyFill="1" applyBorder="1" applyAlignment="1" applyProtection="1">
      <alignment vertical="center" wrapText="1"/>
      <protection hidden="1"/>
    </xf>
    <xf numFmtId="0" fontId="10" fillId="6" borderId="34" xfId="6" applyFont="1" applyFill="1" applyBorder="1" applyAlignment="1" applyProtection="1">
      <alignment vertical="center" wrapText="1"/>
      <protection hidden="1"/>
    </xf>
    <xf numFmtId="0" fontId="10" fillId="6" borderId="33" xfId="6" applyFont="1" applyFill="1" applyBorder="1" applyAlignment="1" applyProtection="1">
      <alignment vertical="center" wrapText="1"/>
      <protection hidden="1"/>
    </xf>
    <xf numFmtId="0" fontId="15" fillId="3" borderId="34" xfId="6" applyFont="1" applyFill="1" applyBorder="1" applyAlignment="1" applyProtection="1">
      <alignment horizontal="center" vertical="center"/>
      <protection hidden="1"/>
    </xf>
    <xf numFmtId="0" fontId="10" fillId="3" borderId="1" xfId="6" applyFont="1" applyFill="1" applyBorder="1" applyAlignment="1" applyProtection="1">
      <alignment horizontal="left" vertical="center" wrapText="1"/>
      <protection hidden="1"/>
    </xf>
    <xf numFmtId="0" fontId="15" fillId="3" borderId="37" xfId="6" applyFont="1" applyFill="1" applyBorder="1" applyAlignment="1" applyProtection="1">
      <alignment horizontal="left" vertical="center"/>
      <protection hidden="1"/>
    </xf>
    <xf numFmtId="0" fontId="15" fillId="3" borderId="0" xfId="6" applyFont="1" applyFill="1" applyBorder="1" applyAlignment="1" applyProtection="1">
      <alignment horizontal="left" vertical="center"/>
      <protection hidden="1"/>
    </xf>
    <xf numFmtId="0" fontId="15" fillId="3" borderId="10" xfId="6" applyFont="1" applyFill="1" applyBorder="1" applyAlignment="1" applyProtection="1">
      <alignment horizontal="left" vertical="center"/>
      <protection hidden="1"/>
    </xf>
    <xf numFmtId="0" fontId="15" fillId="3" borderId="12" xfId="6" applyFont="1" applyFill="1" applyBorder="1" applyAlignment="1" applyProtection="1">
      <alignment horizontal="left" vertical="center"/>
      <protection hidden="1"/>
    </xf>
    <xf numFmtId="0" fontId="15" fillId="3" borderId="35" xfId="6" applyFont="1" applyFill="1" applyBorder="1" applyAlignment="1" applyProtection="1">
      <alignment horizontal="center" vertical="center"/>
      <protection hidden="1"/>
    </xf>
    <xf numFmtId="0" fontId="15" fillId="3" borderId="36" xfId="6" applyFont="1" applyFill="1" applyBorder="1" applyAlignment="1" applyProtection="1">
      <alignment horizontal="center" vertical="center"/>
      <protection hidden="1"/>
    </xf>
    <xf numFmtId="0" fontId="15" fillId="3" borderId="37" xfId="6" applyFont="1" applyFill="1" applyBorder="1" applyAlignment="1" applyProtection="1">
      <alignment horizontal="center" vertical="center"/>
      <protection hidden="1"/>
    </xf>
    <xf numFmtId="0" fontId="15" fillId="3" borderId="32" xfId="6" applyFont="1" applyFill="1" applyBorder="1" applyAlignment="1" applyProtection="1">
      <alignment horizontal="center" vertical="center"/>
      <protection hidden="1"/>
    </xf>
    <xf numFmtId="0" fontId="15" fillId="3" borderId="10" xfId="6" applyFont="1" applyFill="1" applyBorder="1" applyAlignment="1" applyProtection="1">
      <alignment horizontal="center" vertical="center"/>
      <protection hidden="1"/>
    </xf>
    <xf numFmtId="0" fontId="15" fillId="3" borderId="11" xfId="6" applyFont="1" applyFill="1" applyBorder="1" applyAlignment="1" applyProtection="1">
      <alignment horizontal="center" vertical="center"/>
      <protection hidden="1"/>
    </xf>
    <xf numFmtId="0" fontId="15" fillId="3" borderId="1" xfId="6" applyFont="1" applyFill="1" applyBorder="1" applyAlignment="1" applyProtection="1">
      <alignment horizontal="left" vertical="center"/>
      <protection hidden="1"/>
    </xf>
    <xf numFmtId="0" fontId="15" fillId="6" borderId="35" xfId="6" applyFont="1" applyFill="1" applyBorder="1" applyAlignment="1" applyProtection="1">
      <alignment horizontal="left" vertical="center" wrapText="1"/>
      <protection hidden="1"/>
    </xf>
    <xf numFmtId="0" fontId="15" fillId="6" borderId="9" xfId="6" applyFont="1" applyFill="1" applyBorder="1" applyAlignment="1" applyProtection="1">
      <alignment horizontal="left" vertical="center" wrapText="1"/>
      <protection hidden="1"/>
    </xf>
    <xf numFmtId="0" fontId="15" fillId="6" borderId="36" xfId="6" applyFont="1" applyFill="1" applyBorder="1" applyAlignment="1" applyProtection="1">
      <alignment horizontal="left" vertical="center" wrapText="1"/>
      <protection hidden="1"/>
    </xf>
    <xf numFmtId="0" fontId="15" fillId="0" borderId="35" xfId="6" applyFont="1" applyFill="1" applyBorder="1" applyAlignment="1" applyProtection="1">
      <alignment horizontal="center" vertical="center"/>
      <protection hidden="1"/>
    </xf>
    <xf numFmtId="0" fontId="15" fillId="0" borderId="9" xfId="6" applyFont="1" applyFill="1" applyBorder="1" applyAlignment="1" applyProtection="1">
      <alignment horizontal="center" vertical="center"/>
      <protection hidden="1"/>
    </xf>
    <xf numFmtId="0" fontId="15" fillId="0" borderId="37" xfId="6" applyFont="1" applyFill="1" applyBorder="1" applyAlignment="1" applyProtection="1">
      <alignment horizontal="center" vertical="center"/>
      <protection hidden="1"/>
    </xf>
    <xf numFmtId="0" fontId="15" fillId="0" borderId="0" xfId="6" applyFont="1" applyFill="1" applyBorder="1" applyAlignment="1" applyProtection="1">
      <alignment horizontal="center" vertical="center"/>
      <protection hidden="1"/>
    </xf>
    <xf numFmtId="0" fontId="15" fillId="0" borderId="10" xfId="6" applyFont="1" applyFill="1" applyBorder="1" applyAlignment="1" applyProtection="1">
      <alignment horizontal="center" vertical="center"/>
      <protection hidden="1"/>
    </xf>
    <xf numFmtId="0" fontId="15" fillId="0" borderId="12" xfId="6" applyFont="1" applyFill="1" applyBorder="1" applyAlignment="1" applyProtection="1">
      <alignment horizontal="center" vertical="center"/>
      <protection hidden="1"/>
    </xf>
    <xf numFmtId="0" fontId="15" fillId="3" borderId="35" xfId="6" applyFont="1" applyFill="1" applyBorder="1" applyAlignment="1" applyProtection="1">
      <alignment horizontal="left" vertical="center"/>
      <protection hidden="1"/>
    </xf>
    <xf numFmtId="0" fontId="15" fillId="3" borderId="9" xfId="6" applyFont="1" applyFill="1" applyBorder="1" applyAlignment="1" applyProtection="1">
      <alignment horizontal="left" vertical="center"/>
      <protection hidden="1"/>
    </xf>
    <xf numFmtId="0" fontId="15" fillId="3" borderId="36" xfId="6" applyFont="1" applyFill="1" applyBorder="1" applyAlignment="1" applyProtection="1">
      <alignment horizontal="left" vertical="center"/>
      <protection hidden="1"/>
    </xf>
    <xf numFmtId="0" fontId="15" fillId="3" borderId="32" xfId="6" applyFont="1" applyFill="1" applyBorder="1" applyAlignment="1" applyProtection="1">
      <alignment horizontal="left" vertical="center"/>
      <protection hidden="1"/>
    </xf>
    <xf numFmtId="0" fontId="10" fillId="6" borderId="35" xfId="6" applyFont="1" applyFill="1" applyBorder="1" applyAlignment="1" applyProtection="1">
      <alignment vertical="center" wrapText="1"/>
      <protection hidden="1"/>
    </xf>
    <xf numFmtId="0" fontId="10" fillId="6" borderId="9" xfId="6" applyFont="1" applyFill="1" applyBorder="1" applyAlignment="1" applyProtection="1">
      <alignment vertical="center" wrapText="1"/>
      <protection hidden="1"/>
    </xf>
    <xf numFmtId="0" fontId="10" fillId="6" borderId="36" xfId="6" applyFont="1" applyFill="1" applyBorder="1" applyAlignment="1" applyProtection="1">
      <alignment vertical="center" wrapText="1"/>
      <protection hidden="1"/>
    </xf>
    <xf numFmtId="0" fontId="15" fillId="3" borderId="9" xfId="6" applyFont="1" applyFill="1" applyBorder="1" applyAlignment="1" applyProtection="1">
      <alignment horizontal="center" vertical="center"/>
      <protection hidden="1"/>
    </xf>
    <xf numFmtId="0" fontId="15" fillId="3" borderId="11" xfId="6" applyFont="1" applyFill="1" applyBorder="1" applyAlignment="1" applyProtection="1">
      <alignment horizontal="left" vertical="center"/>
      <protection hidden="1"/>
    </xf>
    <xf numFmtId="0" fontId="15" fillId="0" borderId="13" xfId="6" applyFont="1" applyFill="1" applyBorder="1" applyAlignment="1" applyProtection="1">
      <alignment horizontal="center" vertical="center"/>
      <protection hidden="1"/>
    </xf>
    <xf numFmtId="0" fontId="15" fillId="0" borderId="33" xfId="6" applyFont="1" applyFill="1" applyBorder="1" applyAlignment="1" applyProtection="1">
      <alignment horizontal="center" vertical="center"/>
      <protection hidden="1"/>
    </xf>
    <xf numFmtId="0" fontId="15" fillId="0" borderId="10" xfId="6" applyFont="1" applyBorder="1" applyAlignment="1" applyProtection="1">
      <alignment horizontal="left" vertical="center"/>
      <protection hidden="1"/>
    </xf>
    <xf numFmtId="0" fontId="15" fillId="0" borderId="12" xfId="6" applyFont="1" applyBorder="1" applyAlignment="1" applyProtection="1">
      <alignment horizontal="left" vertical="center"/>
      <protection hidden="1"/>
    </xf>
    <xf numFmtId="0" fontId="15" fillId="0" borderId="11" xfId="6" applyFont="1" applyBorder="1" applyAlignment="1" applyProtection="1">
      <alignment horizontal="left" vertical="center"/>
      <protection hidden="1"/>
    </xf>
    <xf numFmtId="0" fontId="10" fillId="3" borderId="37" xfId="6" applyFont="1" applyFill="1" applyBorder="1" applyAlignment="1" applyProtection="1">
      <alignment horizontal="left" vertical="center" wrapText="1"/>
      <protection hidden="1"/>
    </xf>
    <xf numFmtId="0" fontId="10" fillId="3" borderId="0" xfId="6" applyFont="1" applyFill="1" applyBorder="1" applyAlignment="1" applyProtection="1">
      <alignment horizontal="left" vertical="center" wrapText="1"/>
      <protection hidden="1"/>
    </xf>
    <xf numFmtId="0" fontId="10" fillId="3" borderId="32" xfId="6" applyFont="1" applyFill="1" applyBorder="1" applyAlignment="1" applyProtection="1">
      <alignment horizontal="left" vertical="center" wrapText="1"/>
      <protection hidden="1"/>
    </xf>
    <xf numFmtId="0" fontId="10" fillId="3" borderId="13" xfId="6" applyFont="1" applyFill="1" applyBorder="1" applyAlignment="1" applyProtection="1">
      <alignment horizontal="left" vertical="top" wrapText="1"/>
      <protection hidden="1"/>
    </xf>
    <xf numFmtId="0" fontId="10" fillId="3" borderId="34" xfId="6" applyFont="1" applyFill="1" applyBorder="1" applyAlignment="1" applyProtection="1">
      <alignment horizontal="left" vertical="top" wrapText="1"/>
      <protection hidden="1"/>
    </xf>
    <xf numFmtId="0" fontId="10" fillId="3" borderId="33" xfId="6" applyFont="1" applyFill="1" applyBorder="1" applyAlignment="1" applyProtection="1">
      <alignment horizontal="left" vertical="top" wrapText="1"/>
      <protection hidden="1"/>
    </xf>
    <xf numFmtId="0" fontId="10" fillId="3" borderId="18" xfId="6" applyFont="1" applyFill="1" applyBorder="1" applyAlignment="1" applyProtection="1">
      <alignment horizontal="left" vertical="center" wrapText="1"/>
      <protection hidden="1"/>
    </xf>
    <xf numFmtId="0" fontId="10" fillId="3" borderId="10" xfId="6" applyFont="1" applyFill="1" applyBorder="1" applyAlignment="1" applyProtection="1">
      <alignment horizontal="left" vertical="center" wrapText="1"/>
      <protection hidden="1"/>
    </xf>
    <xf numFmtId="0" fontId="10" fillId="3" borderId="12" xfId="6" applyFont="1" applyFill="1" applyBorder="1" applyAlignment="1" applyProtection="1">
      <alignment horizontal="left" vertical="center" wrapText="1"/>
      <protection hidden="1"/>
    </xf>
    <xf numFmtId="0" fontId="10" fillId="3" borderId="11" xfId="6" applyFont="1" applyFill="1" applyBorder="1" applyAlignment="1" applyProtection="1">
      <alignment horizontal="left" vertical="center" wrapText="1"/>
      <protection hidden="1"/>
    </xf>
    <xf numFmtId="0" fontId="15" fillId="3" borderId="1" xfId="6" applyFont="1" applyFill="1" applyBorder="1" applyAlignment="1" applyProtection="1">
      <alignment horizontal="center" vertical="center"/>
      <protection hidden="1"/>
    </xf>
    <xf numFmtId="0" fontId="10" fillId="3" borderId="35" xfId="6" applyFont="1" applyFill="1" applyBorder="1" applyAlignment="1" applyProtection="1">
      <alignment horizontal="left" vertical="center" wrapText="1"/>
      <protection hidden="1"/>
    </xf>
    <xf numFmtId="0" fontId="10" fillId="3" borderId="9" xfId="6" applyFont="1" applyFill="1" applyBorder="1" applyAlignment="1" applyProtection="1">
      <alignment horizontal="left" vertical="center" wrapText="1"/>
      <protection hidden="1"/>
    </xf>
    <xf numFmtId="0" fontId="10" fillId="3" borderId="36" xfId="6" applyFont="1" applyFill="1" applyBorder="1" applyAlignment="1" applyProtection="1">
      <alignment horizontal="left" vertical="center" wrapText="1"/>
      <protection hidden="1"/>
    </xf>
    <xf numFmtId="0" fontId="13" fillId="6" borderId="13" xfId="6" applyFont="1" applyFill="1" applyBorder="1" applyAlignment="1" applyProtection="1">
      <alignment horizontal="center" vertical="center"/>
      <protection hidden="1"/>
    </xf>
    <xf numFmtId="0" fontId="13" fillId="6" borderId="34" xfId="6" applyFont="1" applyFill="1" applyBorder="1" applyAlignment="1" applyProtection="1">
      <alignment horizontal="center" vertical="center"/>
      <protection hidden="1"/>
    </xf>
    <xf numFmtId="0" fontId="13" fillId="6" borderId="33" xfId="6" applyFont="1" applyFill="1" applyBorder="1" applyAlignment="1" applyProtection="1">
      <alignment horizontal="center" vertical="center"/>
      <protection hidden="1"/>
    </xf>
    <xf numFmtId="0" fontId="7" fillId="6" borderId="1" xfId="6" applyFont="1" applyFill="1" applyBorder="1" applyAlignment="1" applyProtection="1">
      <alignment horizontal="center" vertical="center" wrapText="1"/>
      <protection hidden="1"/>
    </xf>
    <xf numFmtId="0" fontId="7" fillId="6" borderId="13" xfId="6" applyFont="1" applyFill="1" applyBorder="1" applyAlignment="1" applyProtection="1">
      <alignment horizontal="center" vertical="center" wrapText="1"/>
      <protection hidden="1"/>
    </xf>
    <xf numFmtId="0" fontId="7" fillId="6" borderId="34" xfId="6" applyFont="1" applyFill="1" applyBorder="1" applyAlignment="1" applyProtection="1">
      <alignment horizontal="center" vertical="center" wrapText="1"/>
      <protection hidden="1"/>
    </xf>
    <xf numFmtId="0" fontId="7" fillId="6" borderId="33" xfId="6" applyFont="1" applyFill="1" applyBorder="1" applyAlignment="1" applyProtection="1">
      <alignment horizontal="center" vertical="center" wrapText="1"/>
      <protection hidden="1"/>
    </xf>
    <xf numFmtId="0" fontId="10" fillId="0" borderId="13" xfId="6" applyFont="1" applyBorder="1" applyAlignment="1" applyProtection="1">
      <alignment horizontal="center" vertical="center" wrapText="1"/>
      <protection hidden="1"/>
    </xf>
    <xf numFmtId="0" fontId="10" fillId="0" borderId="33" xfId="6" applyFont="1" applyBorder="1" applyAlignment="1" applyProtection="1">
      <alignment horizontal="center" vertical="center" wrapText="1"/>
      <protection hidden="1"/>
    </xf>
    <xf numFmtId="0" fontId="10" fillId="0" borderId="35" xfId="6" applyFont="1" applyBorder="1" applyAlignment="1" applyProtection="1">
      <alignment horizontal="center" vertical="center" wrapText="1"/>
      <protection hidden="1"/>
    </xf>
    <xf numFmtId="0" fontId="10" fillId="0" borderId="36" xfId="6" applyFont="1" applyBorder="1" applyAlignment="1" applyProtection="1">
      <alignment horizontal="center" vertical="center" wrapText="1"/>
      <protection hidden="1"/>
    </xf>
    <xf numFmtId="0" fontId="15" fillId="2" borderId="2" xfId="6" applyFont="1" applyFill="1" applyBorder="1" applyAlignment="1" applyProtection="1">
      <alignment horizontal="center" vertical="center"/>
      <protection hidden="1"/>
    </xf>
    <xf numFmtId="0" fontId="15" fillId="2" borderId="3" xfId="6" applyFont="1" applyFill="1" applyBorder="1" applyAlignment="1" applyProtection="1">
      <alignment horizontal="center" vertical="center"/>
      <protection hidden="1"/>
    </xf>
    <xf numFmtId="0" fontId="15" fillId="2" borderId="4" xfId="6" applyFont="1" applyFill="1" applyBorder="1" applyAlignment="1" applyProtection="1">
      <alignment horizontal="center" vertical="center"/>
      <protection hidden="1"/>
    </xf>
    <xf numFmtId="0" fontId="15" fillId="2" borderId="39" xfId="6" applyFont="1" applyFill="1" applyBorder="1" applyAlignment="1" applyProtection="1">
      <alignment horizontal="center" vertical="center" wrapText="1"/>
      <protection hidden="1"/>
    </xf>
    <xf numFmtId="0" fontId="15" fillId="2" borderId="40" xfId="6" applyFont="1" applyFill="1" applyBorder="1" applyAlignment="1" applyProtection="1">
      <alignment horizontal="center" vertical="center" wrapText="1"/>
      <protection hidden="1"/>
    </xf>
    <xf numFmtId="0" fontId="13" fillId="0" borderId="41" xfId="6" applyFont="1" applyBorder="1" applyAlignment="1" applyProtection="1">
      <alignment horizontal="center" vertical="center"/>
      <protection hidden="1"/>
    </xf>
    <xf numFmtId="0" fontId="13" fillId="0" borderId="6" xfId="6" applyFont="1" applyBorder="1" applyAlignment="1" applyProtection="1">
      <alignment horizontal="center" vertical="center"/>
      <protection hidden="1"/>
    </xf>
    <xf numFmtId="0" fontId="13" fillId="0" borderId="8" xfId="6" applyFont="1" applyBorder="1" applyAlignment="1" applyProtection="1">
      <alignment horizontal="center" vertical="center"/>
      <protection hidden="1"/>
    </xf>
    <xf numFmtId="0" fontId="13" fillId="0" borderId="42" xfId="6" applyFont="1" applyBorder="1" applyAlignment="1" applyProtection="1">
      <alignment horizontal="center" vertical="center"/>
      <protection hidden="1"/>
    </xf>
    <xf numFmtId="0" fontId="13" fillId="0" borderId="43" xfId="6" applyFont="1" applyBorder="1" applyAlignment="1" applyProtection="1">
      <alignment horizontal="center" vertical="center"/>
      <protection hidden="1"/>
    </xf>
    <xf numFmtId="0" fontId="13" fillId="0" borderId="40" xfId="6" applyFont="1" applyBorder="1" applyAlignment="1" applyProtection="1">
      <alignment horizontal="center" vertical="center"/>
      <protection hidden="1"/>
    </xf>
    <xf numFmtId="0" fontId="4" fillId="0" borderId="0" xfId="1" applyProtection="1">
      <protection hidden="1"/>
    </xf>
    <xf numFmtId="0" fontId="10" fillId="3" borderId="13" xfId="6" applyFont="1" applyFill="1" applyBorder="1" applyAlignment="1" applyProtection="1">
      <alignment horizontal="center" vertical="center" wrapText="1"/>
      <protection hidden="1"/>
    </xf>
    <xf numFmtId="0" fontId="10" fillId="3" borderId="33" xfId="6" applyFont="1" applyFill="1" applyBorder="1" applyAlignment="1" applyProtection="1">
      <alignment horizontal="center" vertical="center" wrapText="1"/>
      <protection hidden="1"/>
    </xf>
    <xf numFmtId="0" fontId="10" fillId="0" borderId="1" xfId="6" applyFont="1" applyBorder="1" applyAlignment="1" applyProtection="1">
      <alignment horizontal="center" vertical="center" wrapText="1"/>
      <protection hidden="1"/>
    </xf>
  </cellXfs>
  <cellStyles count="11">
    <cellStyle name="Normal" xfId="0" builtinId="0"/>
    <cellStyle name="Normal 2" xfId="1"/>
    <cellStyle name="Normal 2 2" xfId="9"/>
    <cellStyle name="Normal 3" xfId="4"/>
    <cellStyle name="Normal 3 2" xfId="7"/>
    <cellStyle name="Normal 4" xfId="2"/>
    <cellStyle name="Normal 5" xfId="5"/>
    <cellStyle name="Normal 5 2" xfId="10"/>
    <cellStyle name="Normal 6" xfId="6"/>
    <cellStyle name="Porcentaje" xfId="8" builtinId="5"/>
    <cellStyle name="TableStyleLight1 2" xfId="3"/>
  </cellStyles>
  <dxfs count="32">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theme="5"/>
        </patternFill>
      </fill>
    </dxf>
    <dxf>
      <fill>
        <patternFill>
          <bgColor rgb="FF00B050"/>
        </patternFill>
      </fill>
    </dxf>
    <dxf>
      <fill>
        <patternFill>
          <bgColor rgb="FFFFC000"/>
        </patternFill>
      </fill>
    </dxf>
    <dxf>
      <fill>
        <patternFill>
          <bgColor rgb="FFC00000"/>
        </patternFill>
      </fill>
    </dxf>
    <dxf>
      <fill>
        <patternFill>
          <bgColor rgb="FFFFC000"/>
        </patternFill>
      </fill>
    </dxf>
    <dxf>
      <fill>
        <patternFill>
          <bgColor rgb="FF00B050"/>
        </patternFill>
      </fill>
    </dxf>
    <dxf>
      <fill>
        <patternFill>
          <bgColor rgb="FF00B050"/>
        </patternFill>
      </fill>
    </dxf>
    <dxf>
      <fill>
        <patternFill>
          <bgColor rgb="FFC00000"/>
        </patternFill>
      </fill>
    </dxf>
    <dxf>
      <fill>
        <patternFill>
          <bgColor rgb="FF00B05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00B050"/>
        </patternFill>
      </fill>
    </dxf>
    <dxf>
      <fill>
        <patternFill>
          <bgColor rgb="FF00B050"/>
        </patternFill>
      </fill>
    </dxf>
    <dxf>
      <fill>
        <patternFill>
          <bgColor rgb="FFC00000"/>
        </patternFill>
      </fill>
    </dxf>
    <dxf>
      <fill>
        <patternFill>
          <bgColor rgb="FFFFC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92D050"/>
      <rgbColor rgb="00FF9900"/>
      <rgbColor rgb="00F9CB9C"/>
      <rgbColor rgb="00FFFF00"/>
      <rgbColor rgb="00FFFFFF"/>
      <rgbColor rgb="00FFFF99"/>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66"/>
      <color rgb="FFE4E4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177208</xdr:colOff>
      <xdr:row>0</xdr:row>
      <xdr:rowOff>57396</xdr:rowOff>
    </xdr:from>
    <xdr:to>
      <xdr:col>2</xdr:col>
      <xdr:colOff>1501102</xdr:colOff>
      <xdr:row>3</xdr:row>
      <xdr:rowOff>292346</xdr:rowOff>
    </xdr:to>
    <xdr:pic>
      <xdr:nvPicPr>
        <xdr:cNvPr id="2" name="1 Imagen">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5808" y="57396"/>
          <a:ext cx="1323894" cy="9493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167264</xdr:colOff>
      <xdr:row>0</xdr:row>
      <xdr:rowOff>47905</xdr:rowOff>
    </xdr:from>
    <xdr:to>
      <xdr:col>2</xdr:col>
      <xdr:colOff>859235</xdr:colOff>
      <xdr:row>3</xdr:row>
      <xdr:rowOff>183917</xdr:rowOff>
    </xdr:to>
    <xdr:pic>
      <xdr:nvPicPr>
        <xdr:cNvPr id="2" name="1 Imagen">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7264" y="47905"/>
          <a:ext cx="1072971" cy="7789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28576</xdr:colOff>
      <xdr:row>0</xdr:row>
      <xdr:rowOff>93502</xdr:rowOff>
    </xdr:from>
    <xdr:to>
      <xdr:col>3</xdr:col>
      <xdr:colOff>104776</xdr:colOff>
      <xdr:row>4</xdr:row>
      <xdr:rowOff>152400</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9076" y="93502"/>
          <a:ext cx="1295400" cy="82089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rboleda/Desktop/plantilla%20activos%20de%20inform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uario%20UTP/Desktop/Formato%20Riesgos-SGC-FOR-011-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Inventario de Activos"/>
      <sheetName val="02-Clasific. Activos Inform. "/>
    </sheetNames>
    <sheetDataSet>
      <sheetData sheetId="0">
        <row r="9">
          <cell r="DC9" t="str">
            <v>Admisiones, Registro y Control Académico</v>
          </cell>
        </row>
        <row r="10">
          <cell r="DC10" t="str">
            <v>Biblioteca e Información Científica</v>
          </cell>
        </row>
        <row r="11">
          <cell r="DC11" t="str">
            <v>Control Interno</v>
          </cell>
        </row>
        <row r="12">
          <cell r="DC12" t="str">
            <v xml:space="preserve">Control Interno Disciplinario </v>
          </cell>
        </row>
        <row r="13">
          <cell r="DC13" t="str">
            <v>Facultad de Bellas Artes y Humanidades</v>
          </cell>
        </row>
        <row r="14">
          <cell r="DC14" t="str">
            <v>Facultad de Ciencias Agrarias y Agroindustria</v>
          </cell>
        </row>
        <row r="15">
          <cell r="DC15" t="str">
            <v>Facultad de Ciencias Ambientales</v>
          </cell>
        </row>
        <row r="16">
          <cell r="DC16" t="str">
            <v>Facultad de Ciencias Básicas</v>
          </cell>
        </row>
        <row r="17">
          <cell r="DC17" t="str">
            <v>Facultad de Ciencias de la Educación</v>
          </cell>
        </row>
        <row r="18">
          <cell r="DC18" t="str">
            <v>Facultad de Ciencias Empresariales</v>
          </cell>
        </row>
        <row r="19">
          <cell r="DC19" t="str">
            <v>Facultad de Ciencias de la Salud</v>
          </cell>
        </row>
        <row r="20">
          <cell r="DC20" t="str">
            <v>Facultad de Ingenierías</v>
          </cell>
        </row>
        <row r="21">
          <cell r="DC21" t="str">
            <v>Facultad de Ingeniería Mecánica</v>
          </cell>
        </row>
        <row r="22">
          <cell r="DC22" t="str">
            <v>Facultad de Tecnologías</v>
          </cell>
        </row>
        <row r="23">
          <cell r="DC23" t="str">
            <v>Gestión de documentos</v>
          </cell>
        </row>
        <row r="24">
          <cell r="DC24" t="str">
            <v>Gestión Financiera</v>
          </cell>
        </row>
        <row r="25">
          <cell r="DC25" t="str">
            <v>Gestión de Servicios Institucionales</v>
          </cell>
        </row>
        <row r="26">
          <cell r="DC26" t="str">
            <v>Gestión del Talento Humano</v>
          </cell>
        </row>
        <row r="27">
          <cell r="DC27" t="str">
            <v>Gestión de Tecnologías Informáticas y Sistemas de Información</v>
          </cell>
        </row>
        <row r="28">
          <cell r="DC28" t="str">
            <v>Jurídica</v>
          </cell>
        </row>
        <row r="29">
          <cell r="DC29" t="str">
            <v>Planeación</v>
          </cell>
        </row>
        <row r="30">
          <cell r="DC30" t="str">
            <v xml:space="preserve">Rectoría </v>
          </cell>
        </row>
        <row r="31">
          <cell r="DC31" t="str">
            <v>Rectoría - Comunicaciones</v>
          </cell>
        </row>
        <row r="32">
          <cell r="DC32" t="str">
            <v>Recursos Informáticos y Educativos</v>
          </cell>
        </row>
        <row r="33">
          <cell r="DC33" t="str">
            <v>Relaciones Internacionales</v>
          </cell>
        </row>
        <row r="34">
          <cell r="DC34" t="str">
            <v>Secretaría General</v>
          </cell>
        </row>
        <row r="35">
          <cell r="DC35" t="str">
            <v>Sistema Integral de Gestión</v>
          </cell>
        </row>
        <row r="36">
          <cell r="DC36" t="str">
            <v>Vicerrectoría Académica</v>
          </cell>
        </row>
        <row r="37">
          <cell r="DC37" t="str">
            <v>Vicerrectoría Académica - Univirtual</v>
          </cell>
        </row>
        <row r="38">
          <cell r="DC38" t="str">
            <v>Vicerrectoría Académica -Egresados</v>
          </cell>
        </row>
        <row r="39">
          <cell r="DC39" t="str">
            <v>Vicerrectoria Administrativa y Financiera</v>
          </cell>
        </row>
        <row r="40">
          <cell r="DC40" t="str">
            <v>Vicerrectoría Administrativa y Financiera - Jardín Botánico</v>
          </cell>
        </row>
        <row r="41">
          <cell r="DC41" t="str">
            <v>Vicerrectoría de Investigaciones, Innovación y Extensión</v>
          </cell>
        </row>
        <row r="42">
          <cell r="DC42" t="str">
            <v>Vicerrectoría de Responsabilidad Social y Bienestar Universitario</v>
          </cell>
        </row>
        <row r="43">
          <cell r="DC43" t="str">
            <v>Laboratorio de Genética Médica</v>
          </cell>
        </row>
        <row r="44">
          <cell r="DC44" t="str">
            <v>Laboratorio de Aguas y Alimentos</v>
          </cell>
        </row>
        <row r="45">
          <cell r="DC45" t="str">
            <v>Laboratorio de Química Ambiental</v>
          </cell>
        </row>
        <row r="46">
          <cell r="DC46" t="str">
            <v>Laboratorio de Ensayos a Equipos Acondicionadores de Aire</v>
          </cell>
        </row>
        <row r="47">
          <cell r="DC47" t="str">
            <v>Laboratorio de Ensayos no Destructivos</v>
          </cell>
        </row>
        <row r="48">
          <cell r="DC48" t="str">
            <v>Laboratorio de Metrología Dimensional</v>
          </cell>
        </row>
        <row r="49">
          <cell r="DC49" t="str">
            <v>Laboratorio de Metrología de Variables Eléctricas</v>
          </cell>
        </row>
        <row r="50">
          <cell r="DC50" t="str">
            <v>Grupo de Investigación en Agua y Saneamiento</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Mapa de riesgo"/>
      <sheetName val="02-Plan Contingencia"/>
      <sheetName val="03-Seguimiento"/>
      <sheetName val="Hoja1"/>
      <sheetName val="INSTRUCTIVO"/>
      <sheetName val="ESCALA"/>
    </sheetNames>
    <sheetDataSet>
      <sheetData sheetId="0">
        <row r="5">
          <cell r="A5" t="str">
            <v xml:space="preserve">PROCESO (Usuario Metodología)  </v>
          </cell>
        </row>
      </sheetData>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ER74"/>
  <sheetViews>
    <sheetView tabSelected="1" topLeftCell="G1" zoomScaleNormal="100" zoomScalePageLayoutView="90" workbookViewId="0">
      <selection activeCell="L13" sqref="L13"/>
    </sheetView>
  </sheetViews>
  <sheetFormatPr baseColWidth="10" defaultRowHeight="12.75" x14ac:dyDescent="0.2"/>
  <cols>
    <col min="1" max="1" width="4.5703125" style="1" hidden="1" customWidth="1"/>
    <col min="2" max="2" width="3.42578125" style="1" customWidth="1"/>
    <col min="3" max="3" width="27.85546875" style="1" customWidth="1"/>
    <col min="4" max="4" width="32.7109375" style="1" customWidth="1"/>
    <col min="5" max="5" width="18" style="28" customWidth="1"/>
    <col min="6" max="6" width="24" style="1" customWidth="1"/>
    <col min="7" max="7" width="14.140625" style="1" customWidth="1"/>
    <col min="8" max="8" width="19.42578125" style="1" customWidth="1"/>
    <col min="9" max="9" width="21.42578125" style="1" customWidth="1"/>
    <col min="10" max="10" width="19.85546875" style="1" customWidth="1"/>
    <col min="11" max="11" width="20.7109375" style="1" customWidth="1"/>
    <col min="12" max="12" width="24.28515625" style="1" customWidth="1"/>
    <col min="13" max="13" width="4.7109375" style="2" customWidth="1"/>
    <col min="14" max="14" width="16.7109375" style="2" customWidth="1"/>
    <col min="15" max="15" width="12.7109375" style="2" customWidth="1"/>
    <col min="16" max="16" width="4.85546875" style="2" customWidth="1"/>
    <col min="17" max="17" width="16.140625" style="2" customWidth="1"/>
    <col min="18" max="18" width="12.7109375" style="2" customWidth="1"/>
    <col min="19" max="19" width="4.7109375" style="2" customWidth="1"/>
    <col min="20" max="20" width="16" style="2" customWidth="1"/>
    <col min="21" max="21" width="6.42578125" style="2" customWidth="1"/>
    <col min="22" max="22" width="14" style="2" customWidth="1"/>
    <col min="23" max="146" width="11.42578125" style="1"/>
    <col min="147" max="147" width="37" style="1" hidden="1" customWidth="1"/>
    <col min="148" max="148" width="32" style="1" hidden="1" customWidth="1"/>
    <col min="149" max="16384" width="11.42578125" style="1"/>
  </cols>
  <sheetData>
    <row r="1" spans="1:148" ht="18.75" x14ac:dyDescent="0.2">
      <c r="B1" s="218" t="s">
        <v>3</v>
      </c>
      <c r="C1" s="218"/>
      <c r="D1" s="218"/>
      <c r="E1" s="218"/>
      <c r="F1" s="218"/>
      <c r="G1" s="218"/>
      <c r="H1" s="218"/>
      <c r="I1" s="218"/>
      <c r="J1" s="218"/>
      <c r="K1" s="155" t="s">
        <v>34</v>
      </c>
      <c r="L1" s="154" t="s">
        <v>42</v>
      </c>
      <c r="M1" s="22"/>
      <c r="N1" s="22"/>
      <c r="O1" s="22"/>
      <c r="P1" s="22"/>
      <c r="Q1" s="22"/>
      <c r="R1" s="22"/>
      <c r="S1" s="22"/>
      <c r="T1" s="22"/>
      <c r="U1" s="3"/>
    </row>
    <row r="2" spans="1:148" ht="18.75" x14ac:dyDescent="0.2">
      <c r="B2" s="28"/>
      <c r="C2" s="73"/>
      <c r="D2" s="27"/>
      <c r="E2" s="27"/>
      <c r="F2" s="27"/>
      <c r="G2" s="27"/>
      <c r="H2" s="27"/>
      <c r="I2" s="27"/>
      <c r="J2" s="27"/>
      <c r="K2" s="155" t="s">
        <v>35</v>
      </c>
      <c r="L2" s="159">
        <v>3</v>
      </c>
      <c r="M2" s="4"/>
      <c r="N2" s="4"/>
      <c r="O2" s="4"/>
      <c r="P2" s="4"/>
      <c r="Q2" s="4"/>
      <c r="R2" s="4"/>
      <c r="S2" s="4"/>
      <c r="T2" s="4"/>
    </row>
    <row r="3" spans="1:148" ht="18.75" x14ac:dyDescent="0.2">
      <c r="B3" s="218" t="s">
        <v>41</v>
      </c>
      <c r="C3" s="218"/>
      <c r="D3" s="218"/>
      <c r="E3" s="218"/>
      <c r="F3" s="218"/>
      <c r="G3" s="218"/>
      <c r="H3" s="218"/>
      <c r="I3" s="218"/>
      <c r="J3" s="218"/>
      <c r="K3" s="155" t="s">
        <v>36</v>
      </c>
      <c r="L3" s="162">
        <v>43944</v>
      </c>
      <c r="M3" s="22"/>
      <c r="N3" s="22"/>
      <c r="O3" s="22"/>
      <c r="P3" s="22"/>
      <c r="Q3" s="22"/>
      <c r="R3" s="22"/>
      <c r="S3" s="22"/>
      <c r="T3" s="66"/>
      <c r="U3" s="66"/>
      <c r="V3" s="66"/>
      <c r="W3" s="66"/>
      <c r="X3" s="66"/>
      <c r="Y3" s="66"/>
      <c r="Z3" s="66"/>
      <c r="AA3" s="66"/>
      <c r="AB3" s="66"/>
      <c r="AC3" s="66"/>
      <c r="AD3" s="66"/>
      <c r="AE3" s="66"/>
      <c r="AF3" s="66"/>
      <c r="AG3" s="66"/>
      <c r="AH3" s="66"/>
    </row>
    <row r="4" spans="1:148" ht="25.5" customHeight="1" x14ac:dyDescent="0.2">
      <c r="B4" s="28"/>
      <c r="C4" s="28"/>
      <c r="D4" s="28"/>
      <c r="F4" s="28"/>
      <c r="G4" s="28"/>
      <c r="H4" s="28"/>
      <c r="I4" s="28"/>
      <c r="J4" s="28"/>
      <c r="K4" s="155" t="s">
        <v>37</v>
      </c>
      <c r="L4" s="160" t="s">
        <v>203</v>
      </c>
      <c r="P4" s="66"/>
      <c r="Q4" s="66"/>
      <c r="R4" s="66"/>
      <c r="S4" s="66"/>
      <c r="T4" s="66"/>
      <c r="U4" s="66"/>
      <c r="V4" s="66"/>
      <c r="W4" s="66"/>
      <c r="X4" s="66"/>
      <c r="Y4" s="66"/>
      <c r="Z4" s="66"/>
      <c r="AA4" s="66"/>
      <c r="AB4" s="66"/>
      <c r="AC4" s="66"/>
      <c r="AD4" s="66"/>
      <c r="AE4" s="66"/>
      <c r="AF4" s="66"/>
      <c r="AG4" s="66"/>
      <c r="AH4" s="66"/>
    </row>
    <row r="5" spans="1:148" hidden="1" x14ac:dyDescent="0.2"/>
    <row r="6" spans="1:148" ht="13.5" hidden="1" thickBot="1" x14ac:dyDescent="0.25"/>
    <row r="7" spans="1:148" ht="12.75" customHeight="1" thickBot="1" x14ac:dyDescent="0.25">
      <c r="K7" s="2"/>
      <c r="L7" s="2"/>
      <c r="P7" s="66"/>
      <c r="Q7" s="66"/>
      <c r="R7" s="66"/>
      <c r="S7" s="66"/>
      <c r="T7" s="66"/>
      <c r="U7" s="66"/>
      <c r="V7" s="66"/>
      <c r="W7" s="66"/>
      <c r="X7" s="66"/>
      <c r="Y7" s="66"/>
      <c r="Z7" s="66"/>
      <c r="AA7" s="66"/>
      <c r="AB7" s="66"/>
      <c r="AC7" s="66"/>
      <c r="AD7" s="66"/>
      <c r="AE7" s="66"/>
      <c r="AF7" s="66"/>
      <c r="AG7" s="66"/>
      <c r="AH7" s="66"/>
    </row>
    <row r="8" spans="1:148" ht="30.75" customHeight="1" thickBot="1" x14ac:dyDescent="0.25">
      <c r="B8" s="221" t="s">
        <v>43</v>
      </c>
      <c r="C8" s="222"/>
      <c r="D8" s="64" t="s">
        <v>65</v>
      </c>
      <c r="E8" s="67" t="s">
        <v>45</v>
      </c>
      <c r="F8" s="219" t="str">
        <f>IFERROR(VLOOKUP(D8,TABLA2,2,0),"")</f>
        <v>Administración institucional
Bienestar institucional</v>
      </c>
      <c r="G8" s="220"/>
      <c r="H8" s="69" t="s">
        <v>47</v>
      </c>
      <c r="I8" s="223" t="s">
        <v>396</v>
      </c>
      <c r="J8" s="224"/>
      <c r="K8" s="72" t="s">
        <v>13</v>
      </c>
      <c r="L8" s="163">
        <v>43623</v>
      </c>
      <c r="M8" s="65"/>
      <c r="N8" s="65"/>
      <c r="O8" s="65"/>
      <c r="P8" s="66"/>
      <c r="Q8" s="74"/>
      <c r="R8" s="66"/>
      <c r="S8" s="66"/>
      <c r="T8" s="66"/>
      <c r="U8" s="66"/>
      <c r="V8" s="66"/>
      <c r="W8" s="66"/>
      <c r="X8" s="66"/>
      <c r="Y8" s="66"/>
      <c r="Z8" s="66"/>
      <c r="AA8" s="66"/>
      <c r="AB8" s="66"/>
      <c r="AC8" s="66"/>
      <c r="AD8" s="66"/>
      <c r="AE8" s="66"/>
      <c r="AF8" s="66"/>
      <c r="AG8" s="66"/>
      <c r="AH8" s="66"/>
      <c r="EQ8" s="60" t="s">
        <v>49</v>
      </c>
      <c r="ER8" s="60" t="s">
        <v>50</v>
      </c>
    </row>
    <row r="9" spans="1:148" s="7" customFormat="1" ht="17.25" customHeight="1" thickBot="1" x14ac:dyDescent="0.25">
      <c r="A9" s="9"/>
      <c r="B9" s="9"/>
      <c r="C9" s="8"/>
      <c r="D9" s="8"/>
      <c r="E9" s="8"/>
      <c r="F9" s="8"/>
      <c r="G9" s="8"/>
      <c r="H9" s="8"/>
      <c r="I9" s="9"/>
      <c r="J9" s="5"/>
      <c r="K9" s="5"/>
      <c r="L9" s="5"/>
      <c r="M9" s="5"/>
      <c r="N9" s="5"/>
      <c r="O9" s="5"/>
      <c r="P9" s="66"/>
      <c r="Q9" s="66"/>
      <c r="R9" s="66"/>
      <c r="S9" s="66"/>
      <c r="T9" s="66"/>
      <c r="U9" s="66"/>
      <c r="V9" s="66"/>
      <c r="W9" s="66"/>
      <c r="X9" s="66"/>
      <c r="Y9" s="66"/>
      <c r="Z9" s="66"/>
      <c r="AA9" s="66"/>
      <c r="AB9" s="66"/>
      <c r="AC9" s="66"/>
      <c r="AD9" s="66"/>
      <c r="AE9" s="66"/>
      <c r="AF9" s="66"/>
      <c r="AG9" s="66"/>
      <c r="AH9" s="66"/>
      <c r="EQ9" s="55" t="s">
        <v>214</v>
      </c>
      <c r="ER9" s="56" t="s">
        <v>215</v>
      </c>
    </row>
    <row r="10" spans="1:148" s="7" customFormat="1" ht="28.5" customHeight="1" x14ac:dyDescent="0.2">
      <c r="B10" s="203" t="s">
        <v>38</v>
      </c>
      <c r="C10" s="204"/>
      <c r="D10" s="204"/>
      <c r="E10" s="204"/>
      <c r="F10" s="204"/>
      <c r="G10" s="212" t="s">
        <v>39</v>
      </c>
      <c r="H10" s="213"/>
      <c r="I10" s="214"/>
      <c r="J10" s="215" t="s">
        <v>40</v>
      </c>
      <c r="K10" s="216"/>
      <c r="L10" s="217"/>
      <c r="P10" s="66"/>
      <c r="Q10" s="66"/>
      <c r="R10" s="66"/>
      <c r="S10" s="66"/>
      <c r="T10" s="66"/>
      <c r="U10" s="66"/>
      <c r="V10" s="66"/>
      <c r="W10" s="66"/>
      <c r="X10" s="66"/>
      <c r="Y10" s="66"/>
      <c r="Z10" s="66"/>
      <c r="AA10" s="66"/>
      <c r="AB10" s="66"/>
      <c r="AC10" s="66"/>
      <c r="AD10" s="66"/>
      <c r="AE10" s="66"/>
      <c r="AF10" s="66"/>
      <c r="AG10" s="66"/>
      <c r="AH10" s="66"/>
      <c r="EQ10" s="55" t="s">
        <v>216</v>
      </c>
      <c r="ER10" s="56" t="s">
        <v>215</v>
      </c>
    </row>
    <row r="11" spans="1:148" s="7" customFormat="1" ht="15.75" customHeight="1" x14ac:dyDescent="0.2">
      <c r="A11" s="24"/>
      <c r="B11" s="209" t="s">
        <v>9</v>
      </c>
      <c r="C11" s="201" t="s">
        <v>10</v>
      </c>
      <c r="D11" s="211" t="s">
        <v>5</v>
      </c>
      <c r="E11" s="211" t="s">
        <v>33</v>
      </c>
      <c r="F11" s="211" t="s">
        <v>48</v>
      </c>
      <c r="G11" s="205" t="s">
        <v>11</v>
      </c>
      <c r="H11" s="205" t="s">
        <v>17</v>
      </c>
      <c r="I11" s="207" t="s">
        <v>16</v>
      </c>
      <c r="J11" s="201" t="s">
        <v>29</v>
      </c>
      <c r="K11" s="201"/>
      <c r="L11" s="202"/>
      <c r="P11" s="66"/>
      <c r="Q11" s="66"/>
      <c r="R11" s="66"/>
      <c r="S11" s="66"/>
      <c r="T11" s="66"/>
      <c r="U11" s="66"/>
      <c r="V11" s="66"/>
      <c r="W11" s="66"/>
      <c r="X11" s="66"/>
      <c r="Y11" s="66"/>
      <c r="Z11" s="66"/>
      <c r="AA11" s="66"/>
      <c r="AB11" s="66"/>
      <c r="AC11" s="66"/>
      <c r="AD11" s="66"/>
      <c r="AE11" s="66"/>
      <c r="AF11" s="66"/>
      <c r="AG11" s="66"/>
      <c r="AH11" s="66"/>
      <c r="EQ11" s="55" t="s">
        <v>217</v>
      </c>
      <c r="ER11" s="56" t="s">
        <v>218</v>
      </c>
    </row>
    <row r="12" spans="1:148" s="7" customFormat="1" ht="33" customHeight="1" thickBot="1" x14ac:dyDescent="0.25">
      <c r="A12" s="25"/>
      <c r="B12" s="210"/>
      <c r="C12" s="205"/>
      <c r="D12" s="207"/>
      <c r="E12" s="207"/>
      <c r="F12" s="207"/>
      <c r="G12" s="206"/>
      <c r="H12" s="206"/>
      <c r="I12" s="208"/>
      <c r="J12" s="62" t="s">
        <v>20</v>
      </c>
      <c r="K12" s="63" t="s">
        <v>21</v>
      </c>
      <c r="L12" s="61" t="s">
        <v>22</v>
      </c>
      <c r="P12" s="66"/>
      <c r="Q12" s="66"/>
      <c r="R12" s="66"/>
      <c r="S12" s="66"/>
      <c r="EQ12" s="55" t="s">
        <v>219</v>
      </c>
      <c r="ER12" s="56" t="s">
        <v>218</v>
      </c>
    </row>
    <row r="13" spans="1:148" s="7" customFormat="1" ht="78.75" x14ac:dyDescent="0.2">
      <c r="A13" s="33">
        <f>COUNTIF($E$11:E13,"Información")</f>
        <v>1</v>
      </c>
      <c r="B13" s="172">
        <v>1</v>
      </c>
      <c r="C13" s="173" t="s">
        <v>220</v>
      </c>
      <c r="D13" s="173" t="s">
        <v>221</v>
      </c>
      <c r="E13" s="170" t="s">
        <v>116</v>
      </c>
      <c r="F13" s="186" t="s">
        <v>222</v>
      </c>
      <c r="G13" s="171" t="s">
        <v>65</v>
      </c>
      <c r="H13" s="171" t="s">
        <v>65</v>
      </c>
      <c r="I13" s="176" t="s">
        <v>223</v>
      </c>
      <c r="J13" s="176"/>
      <c r="K13" s="176" t="s">
        <v>224</v>
      </c>
      <c r="L13" s="178"/>
      <c r="P13" s="66"/>
      <c r="Q13" s="66"/>
      <c r="R13" s="66"/>
      <c r="S13" s="66"/>
      <c r="EQ13" s="55" t="s">
        <v>51</v>
      </c>
      <c r="ER13" s="56" t="s">
        <v>46</v>
      </c>
    </row>
    <row r="14" spans="1:148" s="7" customFormat="1" ht="63" x14ac:dyDescent="0.2">
      <c r="A14" s="33">
        <f>COUNTIF($E$11:E14,"Información")</f>
        <v>1</v>
      </c>
      <c r="B14" s="165">
        <v>2</v>
      </c>
      <c r="C14" s="173" t="s">
        <v>225</v>
      </c>
      <c r="D14" s="173" t="s">
        <v>226</v>
      </c>
      <c r="E14" s="170" t="s">
        <v>118</v>
      </c>
      <c r="F14" s="186" t="s">
        <v>222</v>
      </c>
      <c r="G14" s="171" t="s">
        <v>65</v>
      </c>
      <c r="H14" s="171" t="s">
        <v>65</v>
      </c>
      <c r="I14" s="189" t="s">
        <v>223</v>
      </c>
      <c r="J14" s="177"/>
      <c r="K14" s="177" t="s">
        <v>224</v>
      </c>
      <c r="L14" s="177"/>
      <c r="EQ14" s="55" t="s">
        <v>52</v>
      </c>
      <c r="ER14" s="56" t="s">
        <v>46</v>
      </c>
    </row>
    <row r="15" spans="1:148" s="7" customFormat="1" ht="51" x14ac:dyDescent="0.2">
      <c r="A15" s="33">
        <f>COUNTIF($E$11:E15,"Información")</f>
        <v>1</v>
      </c>
      <c r="B15" s="182">
        <v>3</v>
      </c>
      <c r="C15" s="183" t="s">
        <v>225</v>
      </c>
      <c r="D15" s="183" t="s">
        <v>227</v>
      </c>
      <c r="E15" s="170" t="s">
        <v>118</v>
      </c>
      <c r="F15" s="186" t="s">
        <v>222</v>
      </c>
      <c r="G15" s="190" t="s">
        <v>65</v>
      </c>
      <c r="H15" s="190" t="s">
        <v>65</v>
      </c>
      <c r="I15" s="191" t="s">
        <v>223</v>
      </c>
      <c r="J15" s="191"/>
      <c r="K15" s="191" t="s">
        <v>224</v>
      </c>
      <c r="L15" s="191"/>
      <c r="EQ15" s="55" t="s">
        <v>53</v>
      </c>
      <c r="ER15" s="56" t="s">
        <v>46</v>
      </c>
    </row>
    <row r="16" spans="1:148" s="7" customFormat="1" ht="141.75" x14ac:dyDescent="0.2">
      <c r="A16" s="33">
        <f>COUNTIF($E$11:E16,"Información")</f>
        <v>2</v>
      </c>
      <c r="B16" s="167">
        <v>4</v>
      </c>
      <c r="C16" s="166" t="s">
        <v>228</v>
      </c>
      <c r="D16" s="166" t="s">
        <v>229</v>
      </c>
      <c r="E16" s="164" t="s">
        <v>116</v>
      </c>
      <c r="F16" s="186" t="s">
        <v>222</v>
      </c>
      <c r="G16" s="167" t="s">
        <v>65</v>
      </c>
      <c r="H16" s="167" t="s">
        <v>65</v>
      </c>
      <c r="I16" s="177" t="s">
        <v>223</v>
      </c>
      <c r="J16" s="177" t="s">
        <v>224</v>
      </c>
      <c r="K16" s="177" t="s">
        <v>224</v>
      </c>
      <c r="L16" s="177"/>
      <c r="EQ16" s="55" t="s">
        <v>54</v>
      </c>
      <c r="ER16" s="56" t="s">
        <v>46</v>
      </c>
    </row>
    <row r="17" spans="1:148" s="7" customFormat="1" ht="63" x14ac:dyDescent="0.2">
      <c r="A17" s="33">
        <f>COUNTIF($E$11:E17,"Información")</f>
        <v>3</v>
      </c>
      <c r="B17" s="167">
        <v>5</v>
      </c>
      <c r="C17" s="166" t="s">
        <v>230</v>
      </c>
      <c r="D17" s="166" t="s">
        <v>231</v>
      </c>
      <c r="E17" s="164" t="s">
        <v>116</v>
      </c>
      <c r="F17" s="186" t="s">
        <v>222</v>
      </c>
      <c r="G17" s="167" t="s">
        <v>65</v>
      </c>
      <c r="H17" s="167" t="s">
        <v>65</v>
      </c>
      <c r="I17" s="177" t="s">
        <v>223</v>
      </c>
      <c r="J17" s="177"/>
      <c r="K17" s="177" t="s">
        <v>224</v>
      </c>
      <c r="L17" s="177"/>
      <c r="EQ17" s="55" t="s">
        <v>55</v>
      </c>
      <c r="ER17" s="56" t="s">
        <v>46</v>
      </c>
    </row>
    <row r="18" spans="1:148" s="7" customFormat="1" ht="78.75" x14ac:dyDescent="0.2">
      <c r="A18" s="33">
        <f>COUNTIF($E$11:E18,"Información")</f>
        <v>4</v>
      </c>
      <c r="B18" s="167">
        <v>6</v>
      </c>
      <c r="C18" s="166" t="s">
        <v>232</v>
      </c>
      <c r="D18" s="166" t="s">
        <v>233</v>
      </c>
      <c r="E18" s="164" t="s">
        <v>116</v>
      </c>
      <c r="F18" s="186" t="s">
        <v>222</v>
      </c>
      <c r="G18" s="177" t="s">
        <v>234</v>
      </c>
      <c r="H18" s="177" t="s">
        <v>234</v>
      </c>
      <c r="I18" s="177" t="s">
        <v>223</v>
      </c>
      <c r="J18" s="177"/>
      <c r="K18" s="177" t="s">
        <v>224</v>
      </c>
      <c r="L18" s="177"/>
      <c r="EQ18" s="55" t="s">
        <v>44</v>
      </c>
      <c r="ER18" s="56" t="s">
        <v>46</v>
      </c>
    </row>
    <row r="19" spans="1:148" s="7" customFormat="1" ht="63" x14ac:dyDescent="0.2">
      <c r="A19" s="33">
        <f>COUNTIF($E$11:E19,"Información")</f>
        <v>5</v>
      </c>
      <c r="B19" s="167">
        <v>7</v>
      </c>
      <c r="C19" s="166" t="s">
        <v>235</v>
      </c>
      <c r="D19" s="166" t="s">
        <v>236</v>
      </c>
      <c r="E19" s="164" t="s">
        <v>116</v>
      </c>
      <c r="F19" s="186" t="s">
        <v>222</v>
      </c>
      <c r="G19" s="167" t="s">
        <v>65</v>
      </c>
      <c r="H19" s="167" t="s">
        <v>65</v>
      </c>
      <c r="I19" s="177" t="s">
        <v>237</v>
      </c>
      <c r="J19" s="177" t="s">
        <v>224</v>
      </c>
      <c r="K19" s="177"/>
      <c r="L19" s="177"/>
      <c r="EQ19" s="55" t="s">
        <v>56</v>
      </c>
      <c r="ER19" s="56" t="s">
        <v>46</v>
      </c>
    </row>
    <row r="20" spans="1:148" s="7" customFormat="1" ht="78.75" x14ac:dyDescent="0.2">
      <c r="A20" s="33">
        <f>COUNTIF($E$11:E20,"Información")</f>
        <v>5</v>
      </c>
      <c r="B20" s="167">
        <v>8</v>
      </c>
      <c r="C20" s="166" t="s">
        <v>238</v>
      </c>
      <c r="D20" s="166" t="s">
        <v>239</v>
      </c>
      <c r="E20" s="164" t="s">
        <v>118</v>
      </c>
      <c r="F20" s="186" t="s">
        <v>222</v>
      </c>
      <c r="G20" s="167" t="s">
        <v>65</v>
      </c>
      <c r="H20" s="167" t="s">
        <v>65</v>
      </c>
      <c r="I20" s="177" t="s">
        <v>240</v>
      </c>
      <c r="J20" s="177"/>
      <c r="K20" s="177" t="s">
        <v>224</v>
      </c>
      <c r="L20" s="177"/>
      <c r="EQ20" s="55" t="s">
        <v>57</v>
      </c>
      <c r="ER20" s="56" t="s">
        <v>46</v>
      </c>
    </row>
    <row r="21" spans="1:148" s="7" customFormat="1" ht="51" x14ac:dyDescent="0.2">
      <c r="A21" s="33">
        <f>COUNTIF($E$11:E21,"Información")</f>
        <v>5</v>
      </c>
      <c r="B21" s="169">
        <v>9</v>
      </c>
      <c r="C21" s="168" t="s">
        <v>241</v>
      </c>
      <c r="D21" s="168" t="s">
        <v>242</v>
      </c>
      <c r="E21" s="164" t="s">
        <v>118</v>
      </c>
      <c r="F21" s="186" t="s">
        <v>222</v>
      </c>
      <c r="G21" s="169" t="s">
        <v>65</v>
      </c>
      <c r="H21" s="169" t="s">
        <v>65</v>
      </c>
      <c r="I21" s="175" t="s">
        <v>237</v>
      </c>
      <c r="J21" s="175"/>
      <c r="K21" s="175" t="s">
        <v>224</v>
      </c>
      <c r="L21" s="175"/>
      <c r="EQ21" s="55" t="s">
        <v>58</v>
      </c>
      <c r="ER21" s="56" t="s">
        <v>46</v>
      </c>
    </row>
    <row r="22" spans="1:148" s="7" customFormat="1" ht="63" x14ac:dyDescent="0.2">
      <c r="A22" s="33">
        <f>COUNTIF($E$11:E22,"Información")</f>
        <v>6</v>
      </c>
      <c r="B22" s="182">
        <v>10</v>
      </c>
      <c r="C22" s="183" t="s">
        <v>243</v>
      </c>
      <c r="D22" s="183" t="s">
        <v>244</v>
      </c>
      <c r="E22" s="164" t="s">
        <v>116</v>
      </c>
      <c r="F22" s="186" t="s">
        <v>222</v>
      </c>
      <c r="G22" s="190" t="s">
        <v>65</v>
      </c>
      <c r="H22" s="190" t="s">
        <v>65</v>
      </c>
      <c r="I22" s="189" t="s">
        <v>245</v>
      </c>
      <c r="J22" s="189" t="s">
        <v>224</v>
      </c>
      <c r="K22" s="189" t="s">
        <v>224</v>
      </c>
      <c r="L22" s="189"/>
      <c r="EQ22" s="55" t="s">
        <v>59</v>
      </c>
      <c r="ER22" s="56" t="s">
        <v>46</v>
      </c>
    </row>
    <row r="23" spans="1:148" s="7" customFormat="1" ht="47.25" x14ac:dyDescent="0.2">
      <c r="A23" s="33">
        <f>COUNTIF($E$11:E23,"Información")</f>
        <v>7</v>
      </c>
      <c r="B23" s="167">
        <v>11</v>
      </c>
      <c r="C23" s="195" t="s">
        <v>246</v>
      </c>
      <c r="D23" s="166" t="s">
        <v>247</v>
      </c>
      <c r="E23" s="164" t="s">
        <v>116</v>
      </c>
      <c r="F23" s="177" t="s">
        <v>248</v>
      </c>
      <c r="G23" s="167" t="s">
        <v>65</v>
      </c>
      <c r="H23" s="167" t="s">
        <v>65</v>
      </c>
      <c r="I23" s="177" t="s">
        <v>249</v>
      </c>
      <c r="J23" s="177" t="s">
        <v>224</v>
      </c>
      <c r="K23" s="177" t="s">
        <v>224</v>
      </c>
      <c r="L23" s="177"/>
      <c r="EQ23" s="53" t="s">
        <v>60</v>
      </c>
      <c r="ER23" s="56" t="s">
        <v>61</v>
      </c>
    </row>
    <row r="24" spans="1:148" s="7" customFormat="1" ht="220.5" x14ac:dyDescent="0.2">
      <c r="A24" s="33">
        <f>COUNTIF($E$11:E24,"Información")</f>
        <v>8</v>
      </c>
      <c r="B24" s="167">
        <v>12</v>
      </c>
      <c r="C24" s="166" t="s">
        <v>250</v>
      </c>
      <c r="D24" s="166" t="s">
        <v>251</v>
      </c>
      <c r="E24" s="164" t="s">
        <v>116</v>
      </c>
      <c r="F24" s="177" t="s">
        <v>248</v>
      </c>
      <c r="G24" s="167" t="s">
        <v>65</v>
      </c>
      <c r="H24" s="167" t="s">
        <v>65</v>
      </c>
      <c r="I24" s="177" t="s">
        <v>252</v>
      </c>
      <c r="J24" s="177" t="s">
        <v>224</v>
      </c>
      <c r="K24" s="177" t="s">
        <v>224</v>
      </c>
      <c r="L24" s="177"/>
      <c r="EQ24" s="53" t="s">
        <v>62</v>
      </c>
      <c r="ER24" s="54" t="s">
        <v>61</v>
      </c>
    </row>
    <row r="25" spans="1:148" s="7" customFormat="1" ht="47.25" x14ac:dyDescent="0.2">
      <c r="A25" s="33">
        <f>COUNTIF($E$11:E25,"Información")</f>
        <v>9</v>
      </c>
      <c r="B25" s="167">
        <v>13</v>
      </c>
      <c r="C25" s="166" t="s">
        <v>253</v>
      </c>
      <c r="D25" s="166" t="s">
        <v>254</v>
      </c>
      <c r="E25" s="164" t="s">
        <v>116</v>
      </c>
      <c r="F25" s="167" t="s">
        <v>65</v>
      </c>
      <c r="G25" s="167" t="s">
        <v>65</v>
      </c>
      <c r="H25" s="167" t="s">
        <v>65</v>
      </c>
      <c r="I25" s="177" t="s">
        <v>223</v>
      </c>
      <c r="J25" s="177"/>
      <c r="K25" s="177" t="s">
        <v>224</v>
      </c>
      <c r="L25" s="177"/>
      <c r="EQ25" s="53" t="s">
        <v>63</v>
      </c>
      <c r="ER25" s="56" t="s">
        <v>64</v>
      </c>
    </row>
    <row r="26" spans="1:148" s="7" customFormat="1" ht="63" x14ac:dyDescent="0.2">
      <c r="A26" s="33">
        <f>COUNTIF($E$11:E26,"Información")</f>
        <v>10</v>
      </c>
      <c r="B26" s="167">
        <v>14</v>
      </c>
      <c r="C26" s="166" t="s">
        <v>255</v>
      </c>
      <c r="D26" s="166" t="s">
        <v>256</v>
      </c>
      <c r="E26" s="164" t="s">
        <v>116</v>
      </c>
      <c r="F26" s="167" t="s">
        <v>65</v>
      </c>
      <c r="G26" s="167" t="s">
        <v>65</v>
      </c>
      <c r="H26" s="167" t="s">
        <v>65</v>
      </c>
      <c r="I26" s="177" t="s">
        <v>223</v>
      </c>
      <c r="J26" s="177"/>
      <c r="K26" s="177" t="s">
        <v>224</v>
      </c>
      <c r="L26" s="177"/>
      <c r="EQ26" s="53" t="s">
        <v>65</v>
      </c>
      <c r="ER26" s="56" t="s">
        <v>66</v>
      </c>
    </row>
    <row r="27" spans="1:148" s="7" customFormat="1" ht="47.25" x14ac:dyDescent="0.2">
      <c r="A27" s="33">
        <f>COUNTIF($E$11:E27,"Información")</f>
        <v>11</v>
      </c>
      <c r="B27" s="167">
        <v>15</v>
      </c>
      <c r="C27" s="166" t="s">
        <v>257</v>
      </c>
      <c r="D27" s="168" t="s">
        <v>258</v>
      </c>
      <c r="E27" s="164" t="s">
        <v>116</v>
      </c>
      <c r="F27" s="167" t="s">
        <v>65</v>
      </c>
      <c r="G27" s="167" t="s">
        <v>65</v>
      </c>
      <c r="H27" s="167" t="s">
        <v>65</v>
      </c>
      <c r="I27" s="177" t="s">
        <v>223</v>
      </c>
      <c r="J27" s="177" t="s">
        <v>224</v>
      </c>
      <c r="K27" s="177"/>
      <c r="L27" s="177"/>
      <c r="EQ27" s="53" t="s">
        <v>67</v>
      </c>
      <c r="ER27" s="56" t="s">
        <v>68</v>
      </c>
    </row>
    <row r="28" spans="1:148" s="7" customFormat="1" ht="315" x14ac:dyDescent="0.2">
      <c r="A28" s="33">
        <f>COUNTIF($E$11:E28,"Información")</f>
        <v>12</v>
      </c>
      <c r="B28" s="167">
        <v>16</v>
      </c>
      <c r="C28" s="166" t="s">
        <v>259</v>
      </c>
      <c r="D28" s="166" t="s">
        <v>260</v>
      </c>
      <c r="E28" s="164" t="s">
        <v>116</v>
      </c>
      <c r="F28" s="167" t="s">
        <v>65</v>
      </c>
      <c r="G28" s="167" t="s">
        <v>65</v>
      </c>
      <c r="H28" s="167" t="s">
        <v>261</v>
      </c>
      <c r="I28" s="167" t="s">
        <v>262</v>
      </c>
      <c r="J28" s="177" t="s">
        <v>224</v>
      </c>
      <c r="K28" s="177"/>
      <c r="L28" s="175"/>
      <c r="EQ28" s="53" t="s">
        <v>69</v>
      </c>
      <c r="ER28" s="56" t="s">
        <v>61</v>
      </c>
    </row>
    <row r="29" spans="1:148" s="7" customFormat="1" ht="89.25" x14ac:dyDescent="0.2">
      <c r="A29" s="33">
        <f>COUNTIF($E$11:E29,"Información")</f>
        <v>12</v>
      </c>
      <c r="B29" s="167">
        <v>17</v>
      </c>
      <c r="C29" s="166" t="s">
        <v>263</v>
      </c>
      <c r="D29" s="166" t="s">
        <v>264</v>
      </c>
      <c r="E29" s="164" t="s">
        <v>123</v>
      </c>
      <c r="F29" s="186" t="s">
        <v>222</v>
      </c>
      <c r="G29" s="167" t="s">
        <v>65</v>
      </c>
      <c r="H29" s="167" t="s">
        <v>65</v>
      </c>
      <c r="I29" s="175" t="s">
        <v>265</v>
      </c>
      <c r="J29" s="175" t="s">
        <v>224</v>
      </c>
      <c r="K29" s="175"/>
      <c r="L29" s="175"/>
      <c r="EQ29" s="53" t="s">
        <v>70</v>
      </c>
      <c r="ER29" s="56" t="s">
        <v>71</v>
      </c>
    </row>
    <row r="30" spans="1:148" s="7" customFormat="1" ht="63" x14ac:dyDescent="0.2">
      <c r="A30" s="33">
        <f>COUNTIF($E$11:E30,"Información")</f>
        <v>13</v>
      </c>
      <c r="B30" s="167">
        <v>18</v>
      </c>
      <c r="C30" s="166" t="s">
        <v>228</v>
      </c>
      <c r="D30" s="166" t="s">
        <v>266</v>
      </c>
      <c r="E30" s="164" t="s">
        <v>116</v>
      </c>
      <c r="F30" s="164" t="s">
        <v>267</v>
      </c>
      <c r="G30" s="167" t="s">
        <v>65</v>
      </c>
      <c r="H30" s="167" t="s">
        <v>65</v>
      </c>
      <c r="I30" s="167" t="s">
        <v>268</v>
      </c>
      <c r="J30" s="167" t="s">
        <v>269</v>
      </c>
      <c r="K30" s="167" t="s">
        <v>269</v>
      </c>
      <c r="L30" s="188"/>
      <c r="EQ30" s="53" t="s">
        <v>72</v>
      </c>
      <c r="ER30" s="56" t="s">
        <v>73</v>
      </c>
    </row>
    <row r="31" spans="1:148" s="7" customFormat="1" ht="47.25" x14ac:dyDescent="0.2">
      <c r="A31" s="33">
        <f>COUNTIF($E$11:E31,"Información")</f>
        <v>14</v>
      </c>
      <c r="B31" s="167">
        <v>19</v>
      </c>
      <c r="C31" s="166" t="s">
        <v>270</v>
      </c>
      <c r="D31" s="166" t="s">
        <v>271</v>
      </c>
      <c r="E31" s="164" t="s">
        <v>116</v>
      </c>
      <c r="F31" s="164" t="s">
        <v>267</v>
      </c>
      <c r="G31" s="167" t="s">
        <v>65</v>
      </c>
      <c r="H31" s="167" t="s">
        <v>65</v>
      </c>
      <c r="I31" s="177" t="s">
        <v>268</v>
      </c>
      <c r="J31" s="177" t="s">
        <v>269</v>
      </c>
      <c r="K31" s="177" t="s">
        <v>269</v>
      </c>
      <c r="L31" s="177"/>
      <c r="EQ31" s="53" t="s">
        <v>74</v>
      </c>
      <c r="ER31" s="56" t="s">
        <v>61</v>
      </c>
    </row>
    <row r="32" spans="1:148" s="7" customFormat="1" ht="47.25" x14ac:dyDescent="0.2">
      <c r="A32" s="33">
        <f>COUNTIF($E$11:E32,"Información")</f>
        <v>15</v>
      </c>
      <c r="B32" s="167">
        <v>20</v>
      </c>
      <c r="C32" s="166" t="s">
        <v>272</v>
      </c>
      <c r="D32" s="166" t="s">
        <v>273</v>
      </c>
      <c r="E32" s="164" t="s">
        <v>116</v>
      </c>
      <c r="F32" s="164" t="s">
        <v>267</v>
      </c>
      <c r="G32" s="167" t="s">
        <v>65</v>
      </c>
      <c r="H32" s="167" t="s">
        <v>65</v>
      </c>
      <c r="I32" s="177" t="s">
        <v>268</v>
      </c>
      <c r="J32" s="177" t="s">
        <v>269</v>
      </c>
      <c r="K32" s="177" t="s">
        <v>269</v>
      </c>
      <c r="L32" s="177"/>
      <c r="EQ32" s="53" t="s">
        <v>75</v>
      </c>
      <c r="ER32" s="56" t="s">
        <v>61</v>
      </c>
    </row>
    <row r="33" spans="1:148" s="7" customFormat="1" ht="47.25" x14ac:dyDescent="0.2">
      <c r="A33" s="33">
        <f>COUNTIF($E$11:E33,"Información")</f>
        <v>16</v>
      </c>
      <c r="B33" s="167">
        <v>21</v>
      </c>
      <c r="C33" s="166" t="s">
        <v>274</v>
      </c>
      <c r="D33" s="166" t="s">
        <v>275</v>
      </c>
      <c r="E33" s="164" t="s">
        <v>116</v>
      </c>
      <c r="F33" s="164" t="s">
        <v>267</v>
      </c>
      <c r="G33" s="167" t="s">
        <v>65</v>
      </c>
      <c r="H33" s="167" t="s">
        <v>65</v>
      </c>
      <c r="I33" s="177" t="s">
        <v>268</v>
      </c>
      <c r="J33" s="177"/>
      <c r="K33" s="177" t="s">
        <v>269</v>
      </c>
      <c r="L33" s="177"/>
      <c r="EQ33" s="53" t="s">
        <v>76</v>
      </c>
      <c r="ER33" s="56" t="s">
        <v>77</v>
      </c>
    </row>
    <row r="34" spans="1:148" s="7" customFormat="1" ht="47.25" x14ac:dyDescent="0.2">
      <c r="A34" s="33">
        <f>COUNTIF($E$11:E34,"Información")</f>
        <v>16</v>
      </c>
      <c r="B34" s="167">
        <v>22</v>
      </c>
      <c r="C34" s="166" t="s">
        <v>276</v>
      </c>
      <c r="D34" s="166" t="s">
        <v>277</v>
      </c>
      <c r="E34" s="164" t="s">
        <v>118</v>
      </c>
      <c r="F34" s="164" t="s">
        <v>267</v>
      </c>
      <c r="G34" s="167" t="s">
        <v>65</v>
      </c>
      <c r="H34" s="167" t="s">
        <v>65</v>
      </c>
      <c r="I34" s="177" t="s">
        <v>268</v>
      </c>
      <c r="J34" s="177"/>
      <c r="K34" s="177" t="s">
        <v>269</v>
      </c>
      <c r="L34" s="177"/>
      <c r="EQ34" s="53" t="s">
        <v>78</v>
      </c>
      <c r="ER34" s="56" t="s">
        <v>61</v>
      </c>
    </row>
    <row r="35" spans="1:148" s="7" customFormat="1" ht="47.25" x14ac:dyDescent="0.2">
      <c r="A35" s="33">
        <f>COUNTIF($E$11:E35,"Información")</f>
        <v>17</v>
      </c>
      <c r="B35" s="167">
        <v>23</v>
      </c>
      <c r="C35" s="166" t="s">
        <v>278</v>
      </c>
      <c r="D35" s="166" t="s">
        <v>279</v>
      </c>
      <c r="E35" s="164" t="s">
        <v>116</v>
      </c>
      <c r="F35" s="164" t="s">
        <v>267</v>
      </c>
      <c r="G35" s="167" t="s">
        <v>65</v>
      </c>
      <c r="H35" s="167" t="s">
        <v>65</v>
      </c>
      <c r="I35" s="177" t="s">
        <v>268</v>
      </c>
      <c r="J35" s="177"/>
      <c r="K35" s="177" t="s">
        <v>269</v>
      </c>
      <c r="L35" s="177"/>
      <c r="EQ35" s="57" t="s">
        <v>79</v>
      </c>
      <c r="ER35" s="56" t="s">
        <v>80</v>
      </c>
    </row>
    <row r="36" spans="1:148" s="7" customFormat="1" ht="63.75" x14ac:dyDescent="0.2">
      <c r="A36" s="33">
        <f>COUNTIF($E$11:E36,"Información")</f>
        <v>18</v>
      </c>
      <c r="B36" s="167">
        <v>24</v>
      </c>
      <c r="C36" s="166" t="s">
        <v>280</v>
      </c>
      <c r="D36" s="166" t="s">
        <v>281</v>
      </c>
      <c r="E36" s="164" t="s">
        <v>116</v>
      </c>
      <c r="F36" s="164" t="s">
        <v>267</v>
      </c>
      <c r="G36" s="167" t="s">
        <v>65</v>
      </c>
      <c r="H36" s="167" t="s">
        <v>65</v>
      </c>
      <c r="I36" s="167" t="s">
        <v>268</v>
      </c>
      <c r="J36" s="167" t="s">
        <v>269</v>
      </c>
      <c r="K36" s="167" t="s">
        <v>269</v>
      </c>
      <c r="L36" s="167"/>
      <c r="EQ36" s="53" t="s">
        <v>81</v>
      </c>
      <c r="ER36" s="58" t="s">
        <v>82</v>
      </c>
    </row>
    <row r="37" spans="1:148" s="7" customFormat="1" ht="47.25" x14ac:dyDescent="0.2">
      <c r="A37" s="33">
        <f>COUNTIF($E$11:E37,"Información")</f>
        <v>19</v>
      </c>
      <c r="B37" s="167">
        <v>25</v>
      </c>
      <c r="C37" s="166" t="s">
        <v>282</v>
      </c>
      <c r="D37" s="166" t="s">
        <v>283</v>
      </c>
      <c r="E37" s="164" t="s">
        <v>116</v>
      </c>
      <c r="F37" s="164" t="s">
        <v>267</v>
      </c>
      <c r="G37" s="167" t="s">
        <v>65</v>
      </c>
      <c r="H37" s="167" t="s">
        <v>65</v>
      </c>
      <c r="I37" s="167" t="s">
        <v>268</v>
      </c>
      <c r="J37" s="167" t="s">
        <v>269</v>
      </c>
      <c r="K37" s="167" t="s">
        <v>224</v>
      </c>
      <c r="L37" s="167"/>
      <c r="EQ37" s="53" t="s">
        <v>83</v>
      </c>
      <c r="ER37" s="56" t="s">
        <v>84</v>
      </c>
    </row>
    <row r="38" spans="1:148" s="7" customFormat="1" ht="47.25" x14ac:dyDescent="0.2">
      <c r="A38" s="33">
        <f>COUNTIF($E$11:E38,"Información")</f>
        <v>20</v>
      </c>
      <c r="B38" s="167">
        <v>26</v>
      </c>
      <c r="C38" s="166" t="s">
        <v>284</v>
      </c>
      <c r="D38" s="166" t="s">
        <v>285</v>
      </c>
      <c r="E38" s="164" t="s">
        <v>116</v>
      </c>
      <c r="F38" s="164" t="s">
        <v>286</v>
      </c>
      <c r="G38" s="167" t="s">
        <v>65</v>
      </c>
      <c r="H38" s="167" t="s">
        <v>65</v>
      </c>
      <c r="I38" s="167" t="s">
        <v>268</v>
      </c>
      <c r="J38" s="167"/>
      <c r="K38" s="167" t="s">
        <v>269</v>
      </c>
      <c r="L38" s="167"/>
      <c r="EQ38" s="53" t="s">
        <v>85</v>
      </c>
      <c r="ER38" s="59" t="s">
        <v>86</v>
      </c>
    </row>
    <row r="39" spans="1:148" s="7" customFormat="1" ht="63.75" x14ac:dyDescent="0.2">
      <c r="A39" s="33">
        <f>COUNTIF($E$11:E39,"Información")</f>
        <v>21</v>
      </c>
      <c r="B39" s="167">
        <v>27</v>
      </c>
      <c r="C39" s="166" t="s">
        <v>287</v>
      </c>
      <c r="D39" s="166" t="s">
        <v>288</v>
      </c>
      <c r="E39" s="164" t="s">
        <v>116</v>
      </c>
      <c r="F39" s="164" t="s">
        <v>267</v>
      </c>
      <c r="G39" s="167" t="s">
        <v>65</v>
      </c>
      <c r="H39" s="167" t="s">
        <v>65</v>
      </c>
      <c r="I39" s="167" t="s">
        <v>268</v>
      </c>
      <c r="J39" s="167"/>
      <c r="K39" s="167" t="s">
        <v>269</v>
      </c>
      <c r="L39" s="167"/>
      <c r="EQ39" s="57" t="s">
        <v>87</v>
      </c>
      <c r="ER39" s="56" t="s">
        <v>88</v>
      </c>
    </row>
    <row r="40" spans="1:148" s="7" customFormat="1" ht="110.25" x14ac:dyDescent="0.2">
      <c r="A40" s="33">
        <f>COUNTIF($E$11:E40,"Información")</f>
        <v>22</v>
      </c>
      <c r="B40" s="167">
        <v>28</v>
      </c>
      <c r="C40" s="166" t="s">
        <v>289</v>
      </c>
      <c r="D40" s="166" t="s">
        <v>290</v>
      </c>
      <c r="E40" s="164" t="s">
        <v>116</v>
      </c>
      <c r="F40" s="164" t="s">
        <v>222</v>
      </c>
      <c r="G40" s="167" t="s">
        <v>65</v>
      </c>
      <c r="H40" s="167" t="s">
        <v>65</v>
      </c>
      <c r="I40" s="167" t="s">
        <v>268</v>
      </c>
      <c r="J40" s="167" t="s">
        <v>269</v>
      </c>
      <c r="K40" s="167" t="s">
        <v>269</v>
      </c>
      <c r="L40" s="167"/>
      <c r="EQ40" s="53" t="s">
        <v>89</v>
      </c>
      <c r="ER40" s="56" t="s">
        <v>84</v>
      </c>
    </row>
    <row r="41" spans="1:148" s="7" customFormat="1" ht="63.75" x14ac:dyDescent="0.2">
      <c r="A41" s="33">
        <f>COUNTIF($E$11:E41,"Información")</f>
        <v>23</v>
      </c>
      <c r="B41" s="167">
        <v>29</v>
      </c>
      <c r="C41" s="166" t="s">
        <v>291</v>
      </c>
      <c r="D41" s="166" t="s">
        <v>292</v>
      </c>
      <c r="E41" s="164" t="s">
        <v>116</v>
      </c>
      <c r="F41" s="164" t="s">
        <v>267</v>
      </c>
      <c r="G41" s="167" t="s">
        <v>65</v>
      </c>
      <c r="H41" s="167" t="s">
        <v>65</v>
      </c>
      <c r="I41" s="167" t="s">
        <v>268</v>
      </c>
      <c r="J41" s="167" t="s">
        <v>269</v>
      </c>
      <c r="K41" s="167" t="s">
        <v>269</v>
      </c>
      <c r="L41" s="167"/>
      <c r="EQ41" s="53" t="s">
        <v>90</v>
      </c>
      <c r="ER41" s="58" t="s">
        <v>91</v>
      </c>
    </row>
    <row r="42" spans="1:148" s="7" customFormat="1" ht="47.25" x14ac:dyDescent="0.2">
      <c r="A42" s="33">
        <f>COUNTIF($E$11:E42,"Información")</f>
        <v>23</v>
      </c>
      <c r="B42" s="184">
        <v>30</v>
      </c>
      <c r="C42" s="185" t="s">
        <v>293</v>
      </c>
      <c r="D42" s="185" t="s">
        <v>294</v>
      </c>
      <c r="E42" s="164" t="s">
        <v>118</v>
      </c>
      <c r="F42" s="164" t="s">
        <v>222</v>
      </c>
      <c r="G42" s="184" t="s">
        <v>65</v>
      </c>
      <c r="H42" s="184" t="s">
        <v>295</v>
      </c>
      <c r="I42" s="184" t="s">
        <v>223</v>
      </c>
      <c r="J42" s="184"/>
      <c r="K42" s="184" t="s">
        <v>269</v>
      </c>
      <c r="L42" s="184"/>
      <c r="EQ42" s="53" t="s">
        <v>92</v>
      </c>
      <c r="ER42" s="56" t="s">
        <v>93</v>
      </c>
    </row>
    <row r="43" spans="1:148" s="7" customFormat="1" ht="63" x14ac:dyDescent="0.2">
      <c r="A43" s="33">
        <f>COUNTIF($E$11:E43,"Información")</f>
        <v>23</v>
      </c>
      <c r="B43" s="184">
        <v>31</v>
      </c>
      <c r="C43" s="185" t="s">
        <v>296</v>
      </c>
      <c r="D43" s="185" t="s">
        <v>297</v>
      </c>
      <c r="E43" s="164" t="s">
        <v>118</v>
      </c>
      <c r="F43" s="164" t="s">
        <v>222</v>
      </c>
      <c r="G43" s="184" t="s">
        <v>65</v>
      </c>
      <c r="H43" s="184" t="s">
        <v>295</v>
      </c>
      <c r="I43" s="184" t="s">
        <v>237</v>
      </c>
      <c r="J43" s="184"/>
      <c r="K43" s="184" t="s">
        <v>269</v>
      </c>
      <c r="L43" s="184"/>
      <c r="EQ43" s="57" t="s">
        <v>94</v>
      </c>
      <c r="ER43" s="56" t="s">
        <v>95</v>
      </c>
    </row>
    <row r="44" spans="1:148" s="7" customFormat="1" ht="283.5" x14ac:dyDescent="0.2">
      <c r="A44" s="33">
        <f>COUNTIF($E$11:E44,"Información")</f>
        <v>24</v>
      </c>
      <c r="B44" s="196">
        <v>32</v>
      </c>
      <c r="C44" s="166" t="s">
        <v>298</v>
      </c>
      <c r="D44" s="164" t="s">
        <v>299</v>
      </c>
      <c r="E44" s="164" t="s">
        <v>116</v>
      </c>
      <c r="F44" s="167" t="s">
        <v>286</v>
      </c>
      <c r="G44" s="167" t="s">
        <v>65</v>
      </c>
      <c r="H44" s="167" t="s">
        <v>300</v>
      </c>
      <c r="I44" s="167" t="s">
        <v>301</v>
      </c>
      <c r="J44" s="167"/>
      <c r="K44" s="167" t="s">
        <v>269</v>
      </c>
      <c r="L44" s="196"/>
      <c r="EQ44" s="57" t="s">
        <v>96</v>
      </c>
      <c r="ER44" s="56" t="s">
        <v>95</v>
      </c>
    </row>
    <row r="45" spans="1:148" s="7" customFormat="1" ht="78.75" x14ac:dyDescent="0.2">
      <c r="A45" s="33">
        <f>COUNTIF($E$11:E45,"Información")</f>
        <v>25</v>
      </c>
      <c r="B45" s="167">
        <v>33</v>
      </c>
      <c r="C45" s="166" t="s">
        <v>302</v>
      </c>
      <c r="D45" s="164" t="s">
        <v>303</v>
      </c>
      <c r="E45" s="164" t="s">
        <v>116</v>
      </c>
      <c r="F45" s="167" t="s">
        <v>286</v>
      </c>
      <c r="G45" s="167" t="s">
        <v>65</v>
      </c>
      <c r="H45" s="167" t="s">
        <v>300</v>
      </c>
      <c r="I45" s="167" t="s">
        <v>304</v>
      </c>
      <c r="J45" s="167" t="s">
        <v>224</v>
      </c>
      <c r="K45" s="167"/>
      <c r="L45" s="167"/>
      <c r="EQ45" s="57" t="s">
        <v>97</v>
      </c>
      <c r="ER45" s="56" t="s">
        <v>95</v>
      </c>
    </row>
    <row r="46" spans="1:148" s="7" customFormat="1" ht="126" x14ac:dyDescent="0.2">
      <c r="A46" s="33">
        <f>COUNTIF($E$11:E46,"Información")</f>
        <v>26</v>
      </c>
      <c r="B46" s="167">
        <v>34</v>
      </c>
      <c r="C46" s="166" t="s">
        <v>305</v>
      </c>
      <c r="D46" s="166" t="s">
        <v>306</v>
      </c>
      <c r="E46" s="164" t="s">
        <v>116</v>
      </c>
      <c r="F46" s="164" t="s">
        <v>222</v>
      </c>
      <c r="G46" s="167" t="s">
        <v>65</v>
      </c>
      <c r="H46" s="167" t="s">
        <v>295</v>
      </c>
      <c r="I46" s="167" t="s">
        <v>223</v>
      </c>
      <c r="J46" s="167"/>
      <c r="K46" s="167" t="s">
        <v>269</v>
      </c>
      <c r="L46" s="167"/>
      <c r="EQ46" s="57" t="s">
        <v>98</v>
      </c>
      <c r="ER46" s="56" t="s">
        <v>95</v>
      </c>
    </row>
    <row r="47" spans="1:148" s="7" customFormat="1" ht="63" x14ac:dyDescent="0.2">
      <c r="A47" s="33">
        <f>COUNTIF($E$11:E47,"Información")</f>
        <v>27</v>
      </c>
      <c r="B47" s="167">
        <v>35</v>
      </c>
      <c r="C47" s="166" t="s">
        <v>307</v>
      </c>
      <c r="D47" s="166" t="s">
        <v>308</v>
      </c>
      <c r="E47" s="164" t="s">
        <v>116</v>
      </c>
      <c r="F47" s="164" t="s">
        <v>248</v>
      </c>
      <c r="G47" s="167" t="s">
        <v>65</v>
      </c>
      <c r="H47" s="167" t="s">
        <v>309</v>
      </c>
      <c r="I47" s="177" t="s">
        <v>252</v>
      </c>
      <c r="J47" s="167"/>
      <c r="K47" s="167" t="s">
        <v>269</v>
      </c>
      <c r="L47" s="167"/>
      <c r="EQ47" s="57" t="s">
        <v>99</v>
      </c>
      <c r="ER47" s="56" t="s">
        <v>95</v>
      </c>
    </row>
    <row r="48" spans="1:148" s="7" customFormat="1" ht="47.25" x14ac:dyDescent="0.2">
      <c r="A48" s="33">
        <f>COUNTIF($E$11:E48,"Información")</f>
        <v>27</v>
      </c>
      <c r="B48" s="167">
        <v>36</v>
      </c>
      <c r="C48" s="166" t="s">
        <v>310</v>
      </c>
      <c r="D48" s="164" t="s">
        <v>311</v>
      </c>
      <c r="E48" s="164" t="s">
        <v>118</v>
      </c>
      <c r="F48" s="164" t="s">
        <v>222</v>
      </c>
      <c r="G48" s="167" t="s">
        <v>65</v>
      </c>
      <c r="H48" s="167" t="s">
        <v>295</v>
      </c>
      <c r="I48" s="167" t="s">
        <v>312</v>
      </c>
      <c r="J48" s="167"/>
      <c r="K48" s="167" t="s">
        <v>269</v>
      </c>
      <c r="L48" s="197"/>
      <c r="EQ48" s="57" t="s">
        <v>100</v>
      </c>
      <c r="ER48" s="56" t="s">
        <v>95</v>
      </c>
    </row>
    <row r="49" spans="1:148" s="7" customFormat="1" ht="63" x14ac:dyDescent="0.2">
      <c r="A49" s="33">
        <f>COUNTIF($E$11:E49,"Información")</f>
        <v>27</v>
      </c>
      <c r="B49" s="167">
        <v>37</v>
      </c>
      <c r="C49" s="166" t="s">
        <v>313</v>
      </c>
      <c r="D49" s="164" t="s">
        <v>314</v>
      </c>
      <c r="E49" s="164" t="s">
        <v>118</v>
      </c>
      <c r="F49" s="167" t="s">
        <v>300</v>
      </c>
      <c r="G49" s="167" t="s">
        <v>65</v>
      </c>
      <c r="H49" s="167" t="s">
        <v>300</v>
      </c>
      <c r="I49" s="167" t="s">
        <v>315</v>
      </c>
      <c r="J49" s="167"/>
      <c r="K49" s="167" t="s">
        <v>224</v>
      </c>
      <c r="L49" s="197"/>
      <c r="EQ49" s="53" t="s">
        <v>101</v>
      </c>
      <c r="ER49" s="56" t="s">
        <v>95</v>
      </c>
    </row>
    <row r="50" spans="1:148" s="7" customFormat="1" ht="94.5" x14ac:dyDescent="0.2">
      <c r="A50" s="33">
        <f>COUNTIF($E$11:E50,"Información")</f>
        <v>27</v>
      </c>
      <c r="B50" s="167">
        <v>38</v>
      </c>
      <c r="C50" s="166" t="s">
        <v>263</v>
      </c>
      <c r="D50" s="164" t="s">
        <v>316</v>
      </c>
      <c r="E50" s="164" t="s">
        <v>123</v>
      </c>
      <c r="F50" s="167" t="s">
        <v>300</v>
      </c>
      <c r="G50" s="167" t="s">
        <v>65</v>
      </c>
      <c r="H50" s="167" t="s">
        <v>300</v>
      </c>
      <c r="I50" s="167" t="s">
        <v>317</v>
      </c>
      <c r="J50" s="167" t="s">
        <v>224</v>
      </c>
      <c r="K50" s="167"/>
      <c r="L50" s="197"/>
      <c r="EQ50" s="53" t="s">
        <v>102</v>
      </c>
      <c r="ER50" s="56" t="s">
        <v>95</v>
      </c>
    </row>
    <row r="51" spans="1:148" s="7" customFormat="1" ht="47.25" x14ac:dyDescent="0.2">
      <c r="A51" s="33">
        <f>COUNTIF($E$11:E51,"Información")</f>
        <v>28</v>
      </c>
      <c r="B51" s="167">
        <v>39</v>
      </c>
      <c r="C51" s="166" t="s">
        <v>318</v>
      </c>
      <c r="D51" s="164" t="s">
        <v>319</v>
      </c>
      <c r="E51" s="164" t="s">
        <v>116</v>
      </c>
      <c r="F51" s="167" t="s">
        <v>248</v>
      </c>
      <c r="G51" s="167" t="s">
        <v>65</v>
      </c>
      <c r="H51" s="167" t="s">
        <v>309</v>
      </c>
      <c r="I51" s="177" t="s">
        <v>252</v>
      </c>
      <c r="J51" s="198"/>
      <c r="K51" s="200" t="s">
        <v>224</v>
      </c>
      <c r="L51" s="199"/>
    </row>
    <row r="52" spans="1:148" s="7" customFormat="1" ht="47.25" x14ac:dyDescent="0.2">
      <c r="A52" s="33">
        <f>COUNTIF($E$11:E52,"Información")</f>
        <v>29</v>
      </c>
      <c r="B52" s="166">
        <v>40</v>
      </c>
      <c r="C52" s="166" t="s">
        <v>320</v>
      </c>
      <c r="D52" s="164" t="s">
        <v>321</v>
      </c>
      <c r="E52" s="164" t="s">
        <v>116</v>
      </c>
      <c r="F52" s="167" t="s">
        <v>322</v>
      </c>
      <c r="G52" s="167" t="s">
        <v>65</v>
      </c>
      <c r="H52" s="167" t="s">
        <v>322</v>
      </c>
      <c r="I52" s="167" t="s">
        <v>268</v>
      </c>
      <c r="J52" s="167" t="s">
        <v>269</v>
      </c>
      <c r="K52" s="200" t="s">
        <v>269</v>
      </c>
      <c r="L52" s="197"/>
    </row>
    <row r="53" spans="1:148" s="7" customFormat="1" ht="15.75" x14ac:dyDescent="0.2">
      <c r="A53" s="33">
        <f>COUNTIF($E$11:E53,"Información")</f>
        <v>29</v>
      </c>
      <c r="B53" s="11"/>
      <c r="C53" s="12"/>
      <c r="D53" s="13"/>
      <c r="E53" s="10"/>
      <c r="F53" s="10"/>
      <c r="G53" s="13"/>
      <c r="H53" s="13"/>
      <c r="I53" s="13"/>
      <c r="J53" s="13"/>
      <c r="K53" s="13"/>
      <c r="L53" s="30"/>
    </row>
    <row r="54" spans="1:148" s="7" customFormat="1" ht="15.75" x14ac:dyDescent="0.2">
      <c r="A54" s="33">
        <f>COUNTIF($E$11:E54,"Información")</f>
        <v>29</v>
      </c>
      <c r="B54" s="11"/>
      <c r="C54" s="12"/>
      <c r="D54" s="13"/>
      <c r="E54" s="10"/>
      <c r="F54" s="10"/>
      <c r="G54" s="13"/>
      <c r="H54" s="13"/>
      <c r="I54" s="13"/>
      <c r="J54" s="13"/>
      <c r="K54" s="13"/>
      <c r="L54" s="30"/>
    </row>
    <row r="55" spans="1:148" s="7" customFormat="1" ht="20.25" customHeight="1" x14ac:dyDescent="0.2">
      <c r="A55" s="33">
        <f>COUNTIF($E$11:E55,"Información")</f>
        <v>29</v>
      </c>
      <c r="B55" s="11"/>
      <c r="C55" s="12"/>
      <c r="D55" s="13"/>
      <c r="E55" s="10"/>
      <c r="F55" s="10"/>
      <c r="G55" s="13"/>
      <c r="H55" s="13"/>
      <c r="I55" s="13"/>
      <c r="J55" s="13"/>
      <c r="K55" s="13"/>
      <c r="L55" s="30"/>
    </row>
    <row r="56" spans="1:148" s="7" customFormat="1" ht="20.25" customHeight="1" x14ac:dyDescent="0.2">
      <c r="A56" s="33">
        <f>COUNTIF($E$11:E56,"Información")</f>
        <v>29</v>
      </c>
      <c r="B56" s="11"/>
      <c r="C56" s="12"/>
      <c r="D56" s="13"/>
      <c r="E56" s="10"/>
      <c r="F56" s="10"/>
      <c r="G56" s="13"/>
      <c r="H56" s="13"/>
      <c r="I56" s="13"/>
      <c r="J56" s="13"/>
      <c r="K56" s="13"/>
      <c r="L56" s="30"/>
    </row>
    <row r="57" spans="1:148" s="7" customFormat="1" ht="20.25" customHeight="1" x14ac:dyDescent="0.2">
      <c r="A57" s="33">
        <f>COUNTIF($E$11:E57,"Información")</f>
        <v>29</v>
      </c>
      <c r="B57" s="14"/>
      <c r="C57" s="15"/>
      <c r="D57" s="17"/>
      <c r="E57" s="16"/>
      <c r="F57" s="16"/>
      <c r="G57" s="17"/>
      <c r="H57" s="17"/>
      <c r="I57" s="17"/>
      <c r="J57" s="17"/>
      <c r="K57" s="17"/>
      <c r="L57" s="31"/>
    </row>
    <row r="58" spans="1:148" s="7" customFormat="1" ht="20.25" customHeight="1" x14ac:dyDescent="0.2">
      <c r="A58" s="33">
        <f>COUNTIF($E$11:E58,"Información")</f>
        <v>29</v>
      </c>
      <c r="B58" s="14"/>
      <c r="C58" s="15"/>
      <c r="D58" s="17"/>
      <c r="E58" s="16"/>
      <c r="F58" s="16"/>
      <c r="G58" s="17"/>
      <c r="H58" s="17"/>
      <c r="I58" s="17"/>
      <c r="J58" s="17"/>
      <c r="K58" s="17"/>
      <c r="L58" s="31"/>
    </row>
    <row r="59" spans="1:148" s="7" customFormat="1" ht="20.25" customHeight="1" x14ac:dyDescent="0.2">
      <c r="A59" s="33">
        <f>COUNTIF($E$11:E59,"Información")</f>
        <v>29</v>
      </c>
      <c r="B59" s="14"/>
      <c r="C59" s="15"/>
      <c r="D59" s="17"/>
      <c r="E59" s="16"/>
      <c r="F59" s="16"/>
      <c r="G59" s="17"/>
      <c r="H59" s="17"/>
      <c r="I59" s="17"/>
      <c r="J59" s="17"/>
      <c r="K59" s="17"/>
      <c r="L59" s="31"/>
    </row>
    <row r="60" spans="1:148" s="7" customFormat="1" ht="20.25" customHeight="1" x14ac:dyDescent="0.2">
      <c r="A60" s="33">
        <f>COUNTIF($E$11:E60,"Información")</f>
        <v>29</v>
      </c>
      <c r="B60" s="14"/>
      <c r="C60" s="15"/>
      <c r="D60" s="17"/>
      <c r="E60" s="16"/>
      <c r="F60" s="16"/>
      <c r="G60" s="17"/>
      <c r="H60" s="17"/>
      <c r="I60" s="17"/>
      <c r="J60" s="17"/>
      <c r="K60" s="17"/>
      <c r="L60" s="31"/>
    </row>
    <row r="61" spans="1:148" s="7" customFormat="1" ht="20.25" customHeight="1" x14ac:dyDescent="0.2">
      <c r="A61" s="33">
        <f>COUNTIF($E$11:E61,"Información")</f>
        <v>29</v>
      </c>
      <c r="B61" s="14"/>
      <c r="C61" s="15"/>
      <c r="D61" s="17"/>
      <c r="E61" s="16"/>
      <c r="F61" s="16"/>
      <c r="G61" s="17"/>
      <c r="H61" s="17"/>
      <c r="I61" s="17"/>
      <c r="J61" s="17"/>
      <c r="K61" s="17"/>
      <c r="L61" s="31"/>
    </row>
    <row r="62" spans="1:148" s="7" customFormat="1" ht="20.25" customHeight="1" thickBot="1" x14ac:dyDescent="0.25">
      <c r="A62" s="33">
        <f>COUNTIF($E$11:E62,"Información")</f>
        <v>29</v>
      </c>
      <c r="B62" s="18"/>
      <c r="C62" s="19"/>
      <c r="D62" s="19"/>
      <c r="E62" s="19"/>
      <c r="F62" s="20"/>
      <c r="G62" s="21"/>
      <c r="H62" s="21"/>
      <c r="I62" s="21"/>
      <c r="J62" s="21"/>
      <c r="K62" s="21"/>
      <c r="L62" s="32"/>
    </row>
    <row r="63" spans="1:148" s="7" customFormat="1" ht="15.75" x14ac:dyDescent="0.2">
      <c r="E63" s="29"/>
    </row>
    <row r="64" spans="1:148" s="7" customFormat="1" ht="15.75" x14ac:dyDescent="0.2">
      <c r="E64" s="29"/>
    </row>
    <row r="65" spans="1:5" s="7" customFormat="1" ht="15.75" x14ac:dyDescent="0.2">
      <c r="A65" s="7">
        <f>+COUNT(A13:A62)</f>
        <v>50</v>
      </c>
      <c r="E65" s="29"/>
    </row>
    <row r="66" spans="1:5" s="7" customFormat="1" ht="15.75" x14ac:dyDescent="0.2">
      <c r="E66" s="29"/>
    </row>
    <row r="67" spans="1:5" s="7" customFormat="1" ht="15.75" x14ac:dyDescent="0.2">
      <c r="E67" s="29"/>
    </row>
    <row r="68" spans="1:5" s="7" customFormat="1" ht="15.75" x14ac:dyDescent="0.2">
      <c r="E68" s="29"/>
    </row>
    <row r="69" spans="1:5" s="7" customFormat="1" ht="15.75" x14ac:dyDescent="0.2">
      <c r="E69" s="29"/>
    </row>
    <row r="70" spans="1:5" s="7" customFormat="1" ht="15.75" x14ac:dyDescent="0.2">
      <c r="E70" s="29"/>
    </row>
    <row r="71" spans="1:5" s="7" customFormat="1" ht="15.75" x14ac:dyDescent="0.2">
      <c r="E71" s="29"/>
    </row>
    <row r="72" spans="1:5" s="7" customFormat="1" ht="15.75" x14ac:dyDescent="0.2">
      <c r="E72" s="29"/>
    </row>
    <row r="73" spans="1:5" s="7" customFormat="1" ht="15.75" x14ac:dyDescent="0.2">
      <c r="E73" s="29"/>
    </row>
    <row r="74" spans="1:5" s="7" customFormat="1" ht="15.75" x14ac:dyDescent="0.2">
      <c r="E74" s="29"/>
    </row>
  </sheetData>
  <sheetProtection password="EAB1" sheet="1" objects="1" scenarios="1" formatCells="0" formatColumns="0" formatRows="0" insertColumns="0" insertRows="0"/>
  <dataConsolidate/>
  <mergeCells count="17">
    <mergeCell ref="B3:J3"/>
    <mergeCell ref="B1:J1"/>
    <mergeCell ref="F8:G8"/>
    <mergeCell ref="B8:C8"/>
    <mergeCell ref="I8:J8"/>
    <mergeCell ref="J11:L11"/>
    <mergeCell ref="B10:F10"/>
    <mergeCell ref="H11:H12"/>
    <mergeCell ref="I11:I12"/>
    <mergeCell ref="B11:B12"/>
    <mergeCell ref="C11:C12"/>
    <mergeCell ref="D11:D12"/>
    <mergeCell ref="E11:E12"/>
    <mergeCell ref="F11:F12"/>
    <mergeCell ref="G11:G12"/>
    <mergeCell ref="G10:I10"/>
    <mergeCell ref="J10:L10"/>
  </mergeCells>
  <dataValidations xWindow="1077" yWindow="600" count="16">
    <dataValidation allowBlank="1" showInputMessage="1" showErrorMessage="1" promptTitle="PERSONAL AUTORIZADO" prompt="Nombre del Cargo que puede acceder al activo de información" sqref="I13:I62"/>
    <dataValidation allowBlank="1" showInputMessage="1" showErrorMessage="1" errorTitle="CELDA DE SELECCIÓN" error="Seleccione una opción de la lista desplegable." promptTitle="SUBPROCESO" prompt="Establezca el subproceso o área al cual pertence el activo de información." sqref="F13:F38"/>
    <dataValidation type="list" allowBlank="1" showInputMessage="1" showErrorMessage="1" errorTitle="CELDA DE SELECCIÓN" error="Seleccione una opción de la lista desplegable." promptTitle="TIPO" prompt="Defina el Tipo de activo: Software, Conocimiento,  Servicio, Hardware, Otros." sqref="E13:E62">
      <formula1>"Información, Software,Conocimiento, Servicio, Hardware, Otros"</formula1>
    </dataValidation>
    <dataValidation allowBlank="1" showInputMessage="1" showErrorMessage="1" promptTitle="ID" prompt="No. consecutivo" sqref="B13:B62"/>
    <dataValidation allowBlank="1" showInputMessage="1" showErrorMessage="1" promptTitle="DESCRIPCIÓN DEL ACTIVO" prompt="Detallar el activo de información. Puede incluir observaciones que se requieran para dar mayor claridad sobre el mismo." sqref="D39:D62 D13:D25 D27:D33"/>
    <dataValidation allowBlank="1" showInputMessage="1" showErrorMessage="1" promptTitle="UBICACIÓN FÍSICA" prompt="Determina el lugar físico donde se almacena el activo de información" sqref="J54:J55 J57 J39 J59:J62 J48 J13:J33"/>
    <dataValidation allowBlank="1" showInputMessage="1" showErrorMessage="1" promptTitle="UBICACIÓN DIGITAL" prompt="Determina la infraestructura tecnológica donde se almacena el activo de información" sqref="J58 J49:J53 J40:J47 K13:K33 J56 K39:K62"/>
    <dataValidation allowBlank="1" showInputMessage="1" showErrorMessage="1" promptTitle="PROPIETARIO" prompt="Nombre del Área que tiene la responsabilidad de definir los accesos, permisos,  requisitos de salvaguarda y demás  controles que debe tener el activo de información." sqref="G13:G62"/>
    <dataValidation allowBlank="1" showInputMessage="1" showErrorMessage="1" promptTitle="SUBPROCESO" prompt="Establezca el subproceso o área al cual pertence el activo de información." sqref="F47:F62 F39:F44"/>
    <dataValidation allowBlank="1" showInputMessage="1" showErrorMessage="1" promptTitle="NOMBRE DEL ACTIVO DE INFORMACIÓN" prompt="Nombre de identificación dado por el proceso  al activo de información." sqref="C39:C62 C13:C25 C27:C33"/>
    <dataValidation allowBlank="1" showInputMessage="1" showErrorMessage="1" errorTitle="CELDA DE SELECCIÓN" error="Seleccione una opción de la lista desplegable." promptTitle="TIPO" prompt="Defina el Tipo de activo: Software, Conocimiento,  Servicio, Hardware, Otros." sqref="A13:A62"/>
    <dataValidation allowBlank="1" showInputMessage="1" showErrorMessage="1" promptTitle="UBICACIÓN CONOCIMIENTO" prompt="Determina el Nombre del Cargo que conoce el activo de información" sqref="L13:L62"/>
    <dataValidation allowBlank="1" showInputMessage="1" showErrorMessage="1" promptTitle="CUSTODIO" prompt="Corresponde al Área que salvaguarda el activo de información en su Confidencialidad, Integridad y Disponibilidad." sqref="H13:H62"/>
    <dataValidation type="list" allowBlank="1" showInputMessage="1" showErrorMessage="1" sqref="Y8:AA8">
      <formula1>OEC</formula1>
    </dataValidation>
    <dataValidation allowBlank="1" showInputMessage="1" showErrorMessage="1" promptTitle="JEFE DEPENDENCIA/AREA/OEC" prompt="Ingrese el nombre del jefe de la Dependencia/Area/OEC" sqref="I8:J8"/>
    <dataValidation type="list" allowBlank="1" showInputMessage="1" showErrorMessage="1" promptTitle="DEPENDENCIA/AREA/OEC" prompt="Seleccione la Dependencia/Area/OEC de los activos." sqref="D8">
      <formula1>$EQ$9:$EQ$50</formula1>
    </dataValidation>
  </dataValidations>
  <pageMargins left="0.75" right="0.75" top="1" bottom="1" header="0.5" footer="0.5"/>
  <pageSetup paperSize="9" fitToWidth="0"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3"/>
  <sheetViews>
    <sheetView topLeftCell="B1" zoomScale="80" zoomScaleNormal="80" zoomScalePageLayoutView="96" workbookViewId="0">
      <selection activeCell="D13" sqref="D13"/>
    </sheetView>
  </sheetViews>
  <sheetFormatPr baseColWidth="10" defaultColWidth="9.140625" defaultRowHeight="12.75" x14ac:dyDescent="0.2"/>
  <cols>
    <col min="1" max="1" width="8.85546875" style="1" hidden="1" customWidth="1"/>
    <col min="2" max="2" width="5.7109375" style="1" bestFit="1" customWidth="1"/>
    <col min="3" max="3" width="19.85546875" style="1" customWidth="1"/>
    <col min="4" max="4" width="40.140625" style="1" customWidth="1"/>
    <col min="5" max="5" width="9.42578125" style="1" customWidth="1"/>
    <col min="6" max="6" width="6.5703125" style="1" hidden="1" customWidth="1"/>
    <col min="7" max="7" width="16.140625" style="1" customWidth="1"/>
    <col min="8" max="8" width="19.42578125" style="1" customWidth="1"/>
    <col min="9" max="10" width="11.7109375" style="1" customWidth="1"/>
    <col min="11" max="11" width="19.7109375" style="1" customWidth="1"/>
    <col min="12" max="12" width="11" style="1" bestFit="1" customWidth="1"/>
    <col min="13" max="13" width="30.85546875" style="1" customWidth="1"/>
    <col min="14" max="14" width="14" style="2" customWidth="1"/>
    <col min="15" max="15" width="2.7109375" style="2" hidden="1" customWidth="1"/>
    <col min="16" max="16" width="15" style="2" bestFit="1" customWidth="1"/>
    <col min="17" max="17" width="15.7109375" style="2" customWidth="1"/>
    <col min="18" max="19" width="16.7109375" style="2" customWidth="1"/>
    <col min="20" max="20" width="7.42578125" style="2" customWidth="1"/>
    <col min="21" max="21" width="4.85546875" style="2" hidden="1" customWidth="1"/>
    <col min="22" max="22" width="23.85546875" style="2" customWidth="1"/>
    <col min="23" max="23" width="8.28515625" style="2" customWidth="1"/>
    <col min="24" max="24" width="4.7109375" style="2" hidden="1" customWidth="1"/>
    <col min="25" max="25" width="15" style="2" bestFit="1" customWidth="1"/>
    <col min="26" max="26" width="7.140625" style="2" hidden="1" customWidth="1"/>
    <col min="27" max="27" width="16" style="2" customWidth="1"/>
    <col min="28" max="28" width="5" style="1" hidden="1" customWidth="1"/>
    <col min="29" max="16384" width="9.140625" style="1"/>
  </cols>
  <sheetData>
    <row r="1" spans="1:30" x14ac:dyDescent="0.2">
      <c r="Y1" s="154" t="s">
        <v>34</v>
      </c>
      <c r="Z1" s="156"/>
      <c r="AA1" s="154" t="str">
        <f>+'01-Inventario de Activos'!L1</f>
        <v>1313-F09</v>
      </c>
    </row>
    <row r="2" spans="1:30" ht="18.75" x14ac:dyDescent="0.2">
      <c r="B2" s="225" t="s">
        <v>3</v>
      </c>
      <c r="C2" s="225"/>
      <c r="D2" s="225"/>
      <c r="E2" s="225"/>
      <c r="F2" s="225"/>
      <c r="G2" s="225"/>
      <c r="H2" s="225"/>
      <c r="I2" s="225"/>
      <c r="J2" s="225"/>
      <c r="K2" s="225"/>
      <c r="L2" s="225"/>
      <c r="M2" s="225"/>
      <c r="N2" s="225"/>
      <c r="O2" s="225"/>
      <c r="P2" s="225"/>
      <c r="Q2" s="225"/>
      <c r="R2" s="225"/>
      <c r="S2" s="225"/>
      <c r="T2" s="225"/>
      <c r="U2" s="225"/>
      <c r="V2" s="225"/>
      <c r="W2" s="225"/>
      <c r="X2" s="22"/>
      <c r="Y2" s="154" t="s">
        <v>35</v>
      </c>
      <c r="Z2" s="156"/>
      <c r="AA2" s="154">
        <f>+'01-Inventario de Activos'!L2</f>
        <v>3</v>
      </c>
    </row>
    <row r="3" spans="1:30" ht="18.75" x14ac:dyDescent="0.2">
      <c r="E3" s="6"/>
      <c r="F3" s="6"/>
      <c r="G3" s="6"/>
      <c r="H3" s="6"/>
      <c r="I3" s="4"/>
      <c r="J3" s="4"/>
      <c r="K3" s="4"/>
      <c r="L3" s="4"/>
      <c r="M3" s="4"/>
      <c r="N3" s="4"/>
      <c r="O3" s="4"/>
      <c r="P3" s="4"/>
      <c r="Q3" s="4"/>
      <c r="R3" s="4"/>
      <c r="S3" s="4"/>
      <c r="T3" s="4"/>
      <c r="U3" s="4"/>
      <c r="V3" s="4"/>
      <c r="W3" s="4"/>
      <c r="X3" s="4"/>
      <c r="Y3" s="154" t="s">
        <v>36</v>
      </c>
      <c r="Z3" s="156"/>
      <c r="AA3" s="157">
        <f>+'01-Inventario de Activos'!L3</f>
        <v>43944</v>
      </c>
    </row>
    <row r="4" spans="1:30" ht="18.75" x14ac:dyDescent="0.2">
      <c r="B4" s="225" t="s">
        <v>23</v>
      </c>
      <c r="C4" s="225"/>
      <c r="D4" s="225"/>
      <c r="E4" s="225"/>
      <c r="F4" s="225"/>
      <c r="G4" s="225"/>
      <c r="H4" s="225"/>
      <c r="I4" s="225"/>
      <c r="J4" s="225"/>
      <c r="K4" s="225"/>
      <c r="L4" s="225"/>
      <c r="M4" s="225"/>
      <c r="N4" s="225"/>
      <c r="O4" s="225"/>
      <c r="P4" s="225"/>
      <c r="Q4" s="225"/>
      <c r="R4" s="225"/>
      <c r="S4" s="225"/>
      <c r="T4" s="225"/>
      <c r="U4" s="225"/>
      <c r="V4" s="225"/>
      <c r="W4" s="225"/>
      <c r="X4" s="22"/>
      <c r="Y4" s="154" t="s">
        <v>37</v>
      </c>
      <c r="Z4" s="156"/>
      <c r="AA4" s="158" t="s">
        <v>202</v>
      </c>
    </row>
    <row r="5" spans="1:30" hidden="1" x14ac:dyDescent="0.2"/>
    <row r="6" spans="1:30" ht="13.5" customHeight="1" thickBot="1" x14ac:dyDescent="0.25"/>
    <row r="7" spans="1:30" s="7" customFormat="1" ht="30" customHeight="1" thickBot="1" x14ac:dyDescent="0.25">
      <c r="B7" s="228" t="s">
        <v>43</v>
      </c>
      <c r="C7" s="229"/>
      <c r="D7" s="230" t="str">
        <f>+'01-Inventario de Activos'!D8</f>
        <v>Gestión del Talento Humano</v>
      </c>
      <c r="E7" s="231"/>
      <c r="F7" s="231"/>
      <c r="G7" s="231"/>
      <c r="H7" s="231"/>
      <c r="I7" s="231"/>
      <c r="J7" s="232" t="s">
        <v>103</v>
      </c>
      <c r="K7" s="232"/>
      <c r="L7" s="232"/>
      <c r="M7" s="244" t="str">
        <f>+'01-Inventario de Activos'!I8</f>
        <v>Jairo Ordilio Torres</v>
      </c>
      <c r="N7" s="245"/>
      <c r="O7" s="245"/>
      <c r="P7" s="245"/>
      <c r="Q7" s="245"/>
      <c r="R7" s="246"/>
      <c r="S7" s="247" t="s">
        <v>13</v>
      </c>
      <c r="T7" s="248"/>
      <c r="U7" s="248"/>
      <c r="V7" s="248"/>
      <c r="W7" s="254">
        <v>43623</v>
      </c>
      <c r="X7" s="255"/>
      <c r="Y7" s="255"/>
      <c r="Z7" s="255"/>
      <c r="AA7" s="256"/>
    </row>
    <row r="8" spans="1:30" s="7" customFormat="1" ht="16.5" thickBot="1" x14ac:dyDescent="0.25">
      <c r="A8" s="9"/>
      <c r="B8" s="9"/>
      <c r="C8" s="9"/>
      <c r="D8" s="9"/>
      <c r="E8" s="9"/>
      <c r="F8" s="9"/>
      <c r="G8" s="9"/>
      <c r="H8" s="9"/>
      <c r="I8" s="9"/>
      <c r="J8" s="5"/>
      <c r="K8" s="5"/>
      <c r="L8" s="5"/>
      <c r="M8" s="5"/>
      <c r="U8" s="5"/>
      <c r="V8" s="5"/>
      <c r="W8" s="5"/>
      <c r="X8" s="5"/>
      <c r="Y8" s="9"/>
      <c r="Z8" s="9"/>
      <c r="AA8" s="9"/>
    </row>
    <row r="9" spans="1:30" s="7" customFormat="1" ht="30" customHeight="1" thickBot="1" x14ac:dyDescent="0.25">
      <c r="A9" s="45"/>
      <c r="B9" s="259" t="s">
        <v>12</v>
      </c>
      <c r="C9" s="260"/>
      <c r="D9" s="260"/>
      <c r="E9" s="260"/>
      <c r="F9" s="260"/>
      <c r="G9" s="259" t="s">
        <v>18</v>
      </c>
      <c r="H9" s="261"/>
      <c r="I9" s="237" t="s">
        <v>8</v>
      </c>
      <c r="J9" s="237"/>
      <c r="K9" s="237"/>
      <c r="L9" s="237"/>
      <c r="M9" s="238"/>
      <c r="N9" s="252" t="s">
        <v>4</v>
      </c>
      <c r="O9" s="232"/>
      <c r="P9" s="232"/>
      <c r="Q9" s="232"/>
      <c r="R9" s="232"/>
      <c r="S9" s="232"/>
      <c r="T9" s="232"/>
      <c r="U9" s="232"/>
      <c r="V9" s="232"/>
      <c r="W9" s="232"/>
      <c r="X9" s="232"/>
      <c r="Y9" s="232"/>
      <c r="Z9" s="232"/>
      <c r="AA9" s="253"/>
      <c r="AD9" s="68"/>
    </row>
    <row r="10" spans="1:30" s="7" customFormat="1" ht="28.5" customHeight="1" x14ac:dyDescent="0.2">
      <c r="A10" s="46"/>
      <c r="B10" s="249" t="s">
        <v>9</v>
      </c>
      <c r="C10" s="233" t="s">
        <v>10</v>
      </c>
      <c r="D10" s="233" t="s">
        <v>5</v>
      </c>
      <c r="E10" s="242" t="s">
        <v>24</v>
      </c>
      <c r="F10" s="226" t="s">
        <v>27</v>
      </c>
      <c r="G10" s="226" t="s">
        <v>17</v>
      </c>
      <c r="H10" s="226" t="s">
        <v>11</v>
      </c>
      <c r="I10" s="233" t="s">
        <v>29</v>
      </c>
      <c r="J10" s="233"/>
      <c r="K10" s="233"/>
      <c r="L10" s="235" t="s">
        <v>30</v>
      </c>
      <c r="M10" s="235" t="s">
        <v>25</v>
      </c>
      <c r="N10" s="239" t="s">
        <v>0</v>
      </c>
      <c r="O10" s="240"/>
      <c r="P10" s="240"/>
      <c r="Q10" s="240"/>
      <c r="R10" s="240"/>
      <c r="S10" s="241"/>
      <c r="T10" s="251" t="s">
        <v>1</v>
      </c>
      <c r="U10" s="251"/>
      <c r="V10" s="251"/>
      <c r="W10" s="251" t="s">
        <v>2</v>
      </c>
      <c r="X10" s="251"/>
      <c r="Y10" s="251"/>
      <c r="Z10" s="257" t="s">
        <v>7</v>
      </c>
      <c r="AA10" s="258"/>
    </row>
    <row r="11" spans="1:30" s="7" customFormat="1" ht="46.5" customHeight="1" thickBot="1" x14ac:dyDescent="0.25">
      <c r="A11" s="47"/>
      <c r="B11" s="250"/>
      <c r="C11" s="234"/>
      <c r="D11" s="234"/>
      <c r="E11" s="243"/>
      <c r="F11" s="227"/>
      <c r="G11" s="227"/>
      <c r="H11" s="227"/>
      <c r="I11" s="70" t="s">
        <v>28</v>
      </c>
      <c r="J11" s="48" t="s">
        <v>21</v>
      </c>
      <c r="K11" s="48" t="s">
        <v>22</v>
      </c>
      <c r="L11" s="236"/>
      <c r="M11" s="236"/>
      <c r="N11" s="70" t="s">
        <v>6</v>
      </c>
      <c r="O11" s="70" t="s">
        <v>14</v>
      </c>
      <c r="P11" s="70" t="s">
        <v>19</v>
      </c>
      <c r="Q11" s="71" t="s">
        <v>32</v>
      </c>
      <c r="R11" s="71" t="s">
        <v>31</v>
      </c>
      <c r="S11" s="71" t="s">
        <v>26</v>
      </c>
      <c r="T11" s="70" t="s">
        <v>6</v>
      </c>
      <c r="U11" s="36" t="s">
        <v>14</v>
      </c>
      <c r="V11" s="70" t="s">
        <v>19</v>
      </c>
      <c r="W11" s="70" t="s">
        <v>6</v>
      </c>
      <c r="X11" s="70" t="s">
        <v>14</v>
      </c>
      <c r="Y11" s="70" t="s">
        <v>19</v>
      </c>
      <c r="Z11" s="70" t="s">
        <v>15</v>
      </c>
      <c r="AA11" s="49" t="s">
        <v>6</v>
      </c>
    </row>
    <row r="12" spans="1:30" s="7" customFormat="1" ht="78.75" x14ac:dyDescent="0.2">
      <c r="A12" s="35">
        <f>COUNTIF($AA$11:AA12,"ALTA")</f>
        <v>0</v>
      </c>
      <c r="B12" s="39">
        <f>IFERROR(VLOOKUP(AB12,'01-Inventario de Activos'!$A$13:$L$62,2,FALSE),"")</f>
        <v>1</v>
      </c>
      <c r="C12" s="37" t="str">
        <f>IFERROR(VLOOKUP(AB12,'01-Inventario de Activos'!$A$13:$L$62,3,FALSE),"")</f>
        <v>Relación de Atención al Usuario</v>
      </c>
      <c r="D12" s="37" t="str">
        <f>IFERROR(VLOOKUP(AB12,'01-Inventario de Activos'!$A$13:$L$62,4,FALSE),"")</f>
        <v>Documento donde se relacionan todas las solicitudes de certificados laborales y atención al usuario personalmente o via telefónica</v>
      </c>
      <c r="E12" s="174" t="s">
        <v>323</v>
      </c>
      <c r="F12" s="43"/>
      <c r="G12" s="37" t="str">
        <f>IFERROR(VLOOKUP(AB12,'01-Inventario de Activos'!$A$13:$L$62,8,FALSE),"")</f>
        <v>Gestión del Talento Humano</v>
      </c>
      <c r="H12" s="37" t="str">
        <f>IFERROR(VLOOKUP(AB12,'01-Inventario de Activos'!$A$13:$L$62,7,FALSE),"")</f>
        <v>Gestión del Talento Humano</v>
      </c>
      <c r="I12" s="37">
        <f>IFERROR(VLOOKUP(AB12,'01-Inventario de Activos'!$A$13:$L$62,10,FALSE),"")</f>
        <v>0</v>
      </c>
      <c r="J12" s="37" t="str">
        <f>IFERROR(VLOOKUP(AB12,'01-Inventario de Activos'!$A$13:$L$62,11,FALSE),"")</f>
        <v>X</v>
      </c>
      <c r="K12" s="37">
        <f>IFERROR(VLOOKUP(AB12,'01-Inventario de Activos'!$A$13:$L$62,12,FALSE),"")</f>
        <v>0</v>
      </c>
      <c r="L12" s="174" t="s">
        <v>324</v>
      </c>
      <c r="M12" s="174" t="s">
        <v>325</v>
      </c>
      <c r="N12" s="13" t="s">
        <v>200</v>
      </c>
      <c r="O12" s="52">
        <f t="shared" ref="O12:O25" si="0">IF(N12="RESERVADA",5,IF(N12="PÚBLICA",1,IF(N12="CLASIFICADA",3,0)))</f>
        <v>3</v>
      </c>
      <c r="P12" s="167" t="s">
        <v>349</v>
      </c>
      <c r="Q12" s="181">
        <v>42607</v>
      </c>
      <c r="R12" s="171" t="s">
        <v>350</v>
      </c>
      <c r="S12" s="167" t="s">
        <v>351</v>
      </c>
      <c r="T12" s="13" t="s">
        <v>187</v>
      </c>
      <c r="U12" s="52">
        <f t="shared" ref="U12:U25" si="1">IF(T12="ALTA",3,IF(T12="MEDIA",2,IF(T12="BAJA",1,0)))</f>
        <v>1</v>
      </c>
      <c r="V12" s="167" t="s">
        <v>369</v>
      </c>
      <c r="W12" s="26" t="s">
        <v>187</v>
      </c>
      <c r="X12" s="52">
        <f t="shared" ref="X12:X29" si="2">IF(W12="ALTA",3,IF(W12="MEDIA",2,IF(W12="BAJA",1,0)))</f>
        <v>1</v>
      </c>
      <c r="Y12" s="167" t="s">
        <v>384</v>
      </c>
      <c r="Z12" s="52">
        <f t="shared" ref="Z12:Z25" si="3">O12*U12*X12</f>
        <v>3</v>
      </c>
      <c r="AA12" s="23" t="str">
        <f>IF(Z12&gt;=12,"ALTA", IF(AND(Z12&gt;=1,Z12&lt;=4), "BAJA",IF(AND(Z12&gt;=5,Z12&lt;=10), "MEDIA","")))</f>
        <v>BAJA</v>
      </c>
      <c r="AB12" s="34">
        <v>1</v>
      </c>
    </row>
    <row r="13" spans="1:30" s="7" customFormat="1" ht="110.25" x14ac:dyDescent="0.2">
      <c r="A13" s="35">
        <f>COUNTIF($AA$11:AA13,"ALTA")</f>
        <v>0</v>
      </c>
      <c r="B13" s="39">
        <f>IFERROR(VLOOKUP(AB13,'01-Inventario de Activos'!$A$13:$L$62,2,FALSE),"")</f>
        <v>4</v>
      </c>
      <c r="C13" s="37" t="str">
        <f>IFERROR(VLOOKUP(AB13,'01-Inventario de Activos'!$A$13:$L$62,3,FALSE),"")</f>
        <v>Resoluciones</v>
      </c>
      <c r="D13" s="37" t="str">
        <f>IFERROR(VLOOKUP(AB13,'01-Inventario de Activos'!$A$13:$L$62,4,FALSE),"")</f>
        <v>Documentos mediante los cuales se redactan los actos administrativos como nombramientos, encargos, asignación de funciones, vacaciones, licencias no remuneradas, modificación de horario, hora de lactancia, pensiones de jubilación.</v>
      </c>
      <c r="E13" s="174" t="s">
        <v>323</v>
      </c>
      <c r="F13" s="43"/>
      <c r="G13" s="37" t="str">
        <f>IFERROR(VLOOKUP(AB13,'01-Inventario de Activos'!$A$13:$L$62,8,FALSE),"")</f>
        <v>Gestión del Talento Humano</v>
      </c>
      <c r="H13" s="37" t="str">
        <f>IFERROR(VLOOKUP(AB13,'01-Inventario de Activos'!$A$13:$L$62,7,FALSE),"")</f>
        <v>Gestión del Talento Humano</v>
      </c>
      <c r="I13" s="37" t="str">
        <f>IFERROR(VLOOKUP(AB13,'01-Inventario de Activos'!$A$13:$L$62,10,FALSE),"")</f>
        <v>X</v>
      </c>
      <c r="J13" s="37" t="str">
        <f>IFERROR(VLOOKUP(AB13,'01-Inventario de Activos'!$A$13:$L$62,11,FALSE),"")</f>
        <v>X</v>
      </c>
      <c r="K13" s="37">
        <f>IFERROR(VLOOKUP(AB13,'01-Inventario de Activos'!$A$13:$L$62,12,FALSE),"")</f>
        <v>0</v>
      </c>
      <c r="L13" s="174" t="s">
        <v>326</v>
      </c>
      <c r="M13" s="174" t="s">
        <v>327</v>
      </c>
      <c r="N13" s="13" t="s">
        <v>200</v>
      </c>
      <c r="O13" s="52">
        <f t="shared" si="0"/>
        <v>3</v>
      </c>
      <c r="P13" s="167" t="s">
        <v>349</v>
      </c>
      <c r="Q13" s="179">
        <v>42607</v>
      </c>
      <c r="R13" s="171" t="s">
        <v>350</v>
      </c>
      <c r="S13" s="180" t="s">
        <v>352</v>
      </c>
      <c r="T13" s="13" t="s">
        <v>187</v>
      </c>
      <c r="U13" s="52">
        <f t="shared" si="1"/>
        <v>1</v>
      </c>
      <c r="V13" s="171" t="s">
        <v>370</v>
      </c>
      <c r="W13" s="26" t="s">
        <v>181</v>
      </c>
      <c r="X13" s="52">
        <f t="shared" si="2"/>
        <v>2</v>
      </c>
      <c r="Y13" s="167" t="s">
        <v>385</v>
      </c>
      <c r="Z13" s="52">
        <f t="shared" si="3"/>
        <v>6</v>
      </c>
      <c r="AA13" s="23" t="str">
        <f t="shared" ref="AA13:AA61" si="4">IF(Z13&gt;=12,"ALTA", IF(AND(Z13&gt;=1,Z13&lt;=4), "BAJA",IF(AND(Z13&gt;=5,Z13&lt;=10), "MEDIA","")))</f>
        <v>MEDIA</v>
      </c>
      <c r="AB13" s="34">
        <v>2</v>
      </c>
    </row>
    <row r="14" spans="1:30" s="7" customFormat="1" ht="78.75" x14ac:dyDescent="0.2">
      <c r="A14" s="35">
        <f>COUNTIF($AA$11:AA14,"ALTA")</f>
        <v>0</v>
      </c>
      <c r="B14" s="39">
        <f>IFERROR(VLOOKUP(AB14,'01-Inventario de Activos'!$A$13:$L$62,2,FALSE),"")</f>
        <v>5</v>
      </c>
      <c r="C14" s="37" t="str">
        <f>IFERROR(VLOOKUP(AB14,'01-Inventario de Activos'!$A$13:$L$62,3,FALSE),"")</f>
        <v>Informe Anual de vacaciones acumuladas del personal de planta</v>
      </c>
      <c r="D14" s="37" t="str">
        <f>IFERROR(VLOOKUP(AB14,'01-Inventario de Activos'!$A$13:$L$62,4,FALSE),"")</f>
        <v>Relación mediante la cual se lleva control y se determinan los funcionarios que tienen vacaciones acumuladas</v>
      </c>
      <c r="E14" s="174" t="s">
        <v>323</v>
      </c>
      <c r="F14" s="43"/>
      <c r="G14" s="37" t="str">
        <f>IFERROR(VLOOKUP(AB14,'01-Inventario de Activos'!$A$13:$L$62,8,FALSE),"")</f>
        <v>Gestión del Talento Humano</v>
      </c>
      <c r="H14" s="37" t="str">
        <f>IFERROR(VLOOKUP(AB14,'01-Inventario de Activos'!$A$13:$L$62,7,FALSE),"")</f>
        <v>Gestión del Talento Humano</v>
      </c>
      <c r="I14" s="37">
        <f>IFERROR(VLOOKUP(AB14,'01-Inventario de Activos'!$A$13:$L$62,10,FALSE),"")</f>
        <v>0</v>
      </c>
      <c r="J14" s="37" t="str">
        <f>IFERROR(VLOOKUP(AB14,'01-Inventario de Activos'!$A$13:$L$62,11,FALSE),"")</f>
        <v>X</v>
      </c>
      <c r="K14" s="37">
        <f>IFERROR(VLOOKUP(AB14,'01-Inventario de Activos'!$A$13:$L$62,12,FALSE),"")</f>
        <v>0</v>
      </c>
      <c r="L14" s="174" t="s">
        <v>328</v>
      </c>
      <c r="M14" s="174" t="s">
        <v>329</v>
      </c>
      <c r="N14" s="13" t="s">
        <v>200</v>
      </c>
      <c r="O14" s="52">
        <f t="shared" si="0"/>
        <v>3</v>
      </c>
      <c r="P14" s="167" t="s">
        <v>349</v>
      </c>
      <c r="Q14" s="179">
        <v>42607</v>
      </c>
      <c r="R14" s="171" t="s">
        <v>350</v>
      </c>
      <c r="S14" s="180" t="s">
        <v>352</v>
      </c>
      <c r="T14" s="13" t="s">
        <v>181</v>
      </c>
      <c r="U14" s="52">
        <f t="shared" si="1"/>
        <v>2</v>
      </c>
      <c r="V14" s="167" t="s">
        <v>369</v>
      </c>
      <c r="W14" s="26" t="s">
        <v>187</v>
      </c>
      <c r="X14" s="52">
        <f t="shared" si="2"/>
        <v>1</v>
      </c>
      <c r="Y14" s="167" t="s">
        <v>384</v>
      </c>
      <c r="Z14" s="52">
        <f t="shared" si="3"/>
        <v>6</v>
      </c>
      <c r="AA14" s="23" t="str">
        <f t="shared" si="4"/>
        <v>MEDIA</v>
      </c>
      <c r="AB14" s="34">
        <v>3</v>
      </c>
    </row>
    <row r="15" spans="1:30" s="7" customFormat="1" ht="110.25" x14ac:dyDescent="0.2">
      <c r="A15" s="35">
        <f>COUNTIF($AA$11:AA15,"ALTA")</f>
        <v>0</v>
      </c>
      <c r="B15" s="39">
        <f>IFERROR(VLOOKUP(AB15,'01-Inventario de Activos'!$A$13:$L$62,2,FALSE),"")</f>
        <v>6</v>
      </c>
      <c r="C15" s="37" t="str">
        <f>IFERROR(VLOOKUP(AB15,'01-Inventario de Activos'!$A$13:$L$62,3,FALSE),"")</f>
        <v>Informe Anual de encargos, asignación de funciones, licencias no remuneradas del personal docente de planta</v>
      </c>
      <c r="D15" s="37" t="str">
        <f>IFERROR(VLOOKUP(AB15,'01-Inventario de Activos'!$A$13:$L$62,4,FALSE),"")</f>
        <v>Relación de actos administrativos elaborados por cada uno de los conceptos relacionados para enviar al CIARP para trámites pertinentes</v>
      </c>
      <c r="E15" s="174" t="s">
        <v>323</v>
      </c>
      <c r="F15" s="43"/>
      <c r="G15" s="37" t="str">
        <f>IFERROR(VLOOKUP(AB15,'01-Inventario de Activos'!$A$13:$L$62,8,FALSE),"")</f>
        <v>Gestión de Actos Administrativos</v>
      </c>
      <c r="H15" s="37" t="str">
        <f>IFERROR(VLOOKUP(AB15,'01-Inventario de Activos'!$A$13:$L$62,7,FALSE),"")</f>
        <v>Gestión de Actos Administrativos</v>
      </c>
      <c r="I15" s="37">
        <f>IFERROR(VLOOKUP(AB15,'01-Inventario de Activos'!$A$13:$L$62,10,FALSE),"")</f>
        <v>0</v>
      </c>
      <c r="J15" s="37" t="str">
        <f>IFERROR(VLOOKUP(AB15,'01-Inventario de Activos'!$A$13:$L$62,11,FALSE),"")</f>
        <v>X</v>
      </c>
      <c r="K15" s="37">
        <f>IFERROR(VLOOKUP(AB15,'01-Inventario de Activos'!$A$13:$L$62,12,FALSE),"")</f>
        <v>0</v>
      </c>
      <c r="L15" s="174" t="s">
        <v>328</v>
      </c>
      <c r="M15" s="174" t="s">
        <v>329</v>
      </c>
      <c r="N15" s="13" t="s">
        <v>200</v>
      </c>
      <c r="O15" s="52">
        <f t="shared" si="0"/>
        <v>3</v>
      </c>
      <c r="P15" s="167" t="s">
        <v>349</v>
      </c>
      <c r="Q15" s="179">
        <v>42607</v>
      </c>
      <c r="R15" s="171" t="s">
        <v>350</v>
      </c>
      <c r="S15" s="180" t="s">
        <v>352</v>
      </c>
      <c r="T15" s="13" t="s">
        <v>181</v>
      </c>
      <c r="U15" s="52">
        <f t="shared" si="1"/>
        <v>2</v>
      </c>
      <c r="V15" s="167" t="s">
        <v>369</v>
      </c>
      <c r="W15" s="26" t="s">
        <v>187</v>
      </c>
      <c r="X15" s="52">
        <f t="shared" si="2"/>
        <v>1</v>
      </c>
      <c r="Y15" s="167" t="s">
        <v>384</v>
      </c>
      <c r="Z15" s="52">
        <f t="shared" si="3"/>
        <v>6</v>
      </c>
      <c r="AA15" s="23" t="str">
        <f t="shared" si="4"/>
        <v>MEDIA</v>
      </c>
      <c r="AB15" s="34">
        <v>4</v>
      </c>
    </row>
    <row r="16" spans="1:30" s="7" customFormat="1" ht="141.75" x14ac:dyDescent="0.2">
      <c r="A16" s="35">
        <f>COUNTIF($AA$11:AA16,"ALTA")</f>
        <v>1</v>
      </c>
      <c r="B16" s="39">
        <f>IFERROR(VLOOKUP(AB16,'01-Inventario de Activos'!$A$13:$L$62,2,FALSE),"")</f>
        <v>7</v>
      </c>
      <c r="C16" s="37" t="str">
        <f>IFERROR(VLOOKUP(AB16,'01-Inventario de Activos'!$A$13:$L$62,3,FALSE),"")</f>
        <v>Historias Laborales</v>
      </c>
      <c r="D16" s="37" t="str">
        <f>IFERROR(VLOOKUP(AB16,'01-Inventario de Activos'!$A$13:$L$62,4,FALSE),"")</f>
        <v>Archivo de historias laborales   de los funcionarios activos, inactivos y jubilados de la Universidad</v>
      </c>
      <c r="E16" s="174" t="s">
        <v>323</v>
      </c>
      <c r="F16" s="43"/>
      <c r="G16" s="37" t="str">
        <f>IFERROR(VLOOKUP(AB16,'01-Inventario de Activos'!$A$13:$L$62,8,FALSE),"")</f>
        <v>Gestión del Talento Humano</v>
      </c>
      <c r="H16" s="37" t="str">
        <f>IFERROR(VLOOKUP(AB16,'01-Inventario de Activos'!$A$13:$L$62,7,FALSE),"")</f>
        <v>Gestión del Talento Humano</v>
      </c>
      <c r="I16" s="37" t="str">
        <f>IFERROR(VLOOKUP(AB16,'01-Inventario de Activos'!$A$13:$L$62,10,FALSE),"")</f>
        <v>X</v>
      </c>
      <c r="J16" s="37">
        <f>IFERROR(VLOOKUP(AB16,'01-Inventario de Activos'!$A$13:$L$62,11,FALSE),"")</f>
        <v>0</v>
      </c>
      <c r="K16" s="37">
        <f>IFERROR(VLOOKUP(AB16,'01-Inventario de Activos'!$A$13:$L$62,12,FALSE),"")</f>
        <v>0</v>
      </c>
      <c r="L16" s="174" t="s">
        <v>330</v>
      </c>
      <c r="M16" s="174" t="s">
        <v>331</v>
      </c>
      <c r="N16" s="13" t="s">
        <v>200</v>
      </c>
      <c r="O16" s="52">
        <f t="shared" si="0"/>
        <v>3</v>
      </c>
      <c r="P16" s="167" t="s">
        <v>349</v>
      </c>
      <c r="Q16" s="179">
        <v>42608</v>
      </c>
      <c r="R16" s="171" t="s">
        <v>353</v>
      </c>
      <c r="S16" s="180" t="s">
        <v>354</v>
      </c>
      <c r="T16" s="13" t="s">
        <v>174</v>
      </c>
      <c r="U16" s="52">
        <f t="shared" si="1"/>
        <v>3</v>
      </c>
      <c r="V16" s="167" t="s">
        <v>371</v>
      </c>
      <c r="W16" s="26" t="s">
        <v>181</v>
      </c>
      <c r="X16" s="52">
        <f t="shared" si="2"/>
        <v>2</v>
      </c>
      <c r="Y16" s="167" t="s">
        <v>386</v>
      </c>
      <c r="Z16" s="52">
        <f t="shared" si="3"/>
        <v>18</v>
      </c>
      <c r="AA16" s="23" t="str">
        <f t="shared" si="4"/>
        <v>ALTA</v>
      </c>
      <c r="AB16" s="34">
        <v>5</v>
      </c>
    </row>
    <row r="17" spans="1:28" s="7" customFormat="1" ht="94.5" x14ac:dyDescent="0.2">
      <c r="A17" s="35">
        <f>COUNTIF($AA$11:AA17,"ALTA")</f>
        <v>2</v>
      </c>
      <c r="B17" s="39">
        <f>IFERROR(VLOOKUP(AB17,'01-Inventario de Activos'!$A$13:$L$62,2,FALSE),"")</f>
        <v>10</v>
      </c>
      <c r="C17" s="37" t="str">
        <f>IFERROR(VLOOKUP(AB17,'01-Inventario de Activos'!$A$13:$L$62,3,FALSE),"")</f>
        <v xml:space="preserve">Formato de permiso </v>
      </c>
      <c r="D17" s="37" t="str">
        <f>IFERROR(VLOOKUP(AB17,'01-Inventario de Activos'!$A$13:$L$62,4,FALSE),"")</f>
        <v xml:space="preserve">Documento mediante el cual se autorizan permisos hasta por 1 dia autorizados por el jefe inmediato </v>
      </c>
      <c r="E17" s="174" t="s">
        <v>323</v>
      </c>
      <c r="F17" s="43"/>
      <c r="G17" s="37" t="str">
        <f>IFERROR(VLOOKUP(AB17,'01-Inventario de Activos'!$A$13:$L$62,8,FALSE),"")</f>
        <v>Gestión del Talento Humano</v>
      </c>
      <c r="H17" s="37" t="str">
        <f>IFERROR(VLOOKUP(AB17,'01-Inventario de Activos'!$A$13:$L$62,7,FALSE),"")</f>
        <v>Gestión del Talento Humano</v>
      </c>
      <c r="I17" s="37" t="str">
        <f>IFERROR(VLOOKUP(AB17,'01-Inventario de Activos'!$A$13:$L$62,10,FALSE),"")</f>
        <v>X</v>
      </c>
      <c r="J17" s="37" t="str">
        <f>IFERROR(VLOOKUP(AB17,'01-Inventario de Activos'!$A$13:$L$62,11,FALSE),"")</f>
        <v>X</v>
      </c>
      <c r="K17" s="37">
        <f>IFERROR(VLOOKUP(AB17,'01-Inventario de Activos'!$A$13:$L$62,12,FALSE),"")</f>
        <v>0</v>
      </c>
      <c r="L17" s="174" t="s">
        <v>332</v>
      </c>
      <c r="M17" s="174" t="s">
        <v>333</v>
      </c>
      <c r="N17" s="13" t="s">
        <v>200</v>
      </c>
      <c r="O17" s="52">
        <f t="shared" si="0"/>
        <v>3</v>
      </c>
      <c r="P17" s="167" t="s">
        <v>349</v>
      </c>
      <c r="Q17" s="181">
        <v>42607</v>
      </c>
      <c r="R17" s="171" t="s">
        <v>350</v>
      </c>
      <c r="S17" s="167" t="s">
        <v>355</v>
      </c>
      <c r="T17" s="13" t="s">
        <v>181</v>
      </c>
      <c r="U17" s="52">
        <f t="shared" si="1"/>
        <v>2</v>
      </c>
      <c r="V17" s="171" t="s">
        <v>372</v>
      </c>
      <c r="W17" s="26" t="s">
        <v>181</v>
      </c>
      <c r="X17" s="52">
        <f t="shared" si="2"/>
        <v>2</v>
      </c>
      <c r="Y17" s="167" t="s">
        <v>387</v>
      </c>
      <c r="Z17" s="52">
        <f t="shared" si="3"/>
        <v>12</v>
      </c>
      <c r="AA17" s="23" t="str">
        <f t="shared" si="4"/>
        <v>ALTA</v>
      </c>
      <c r="AB17" s="34">
        <v>6</v>
      </c>
    </row>
    <row r="18" spans="1:28" s="7" customFormat="1" ht="63" x14ac:dyDescent="0.2">
      <c r="A18" s="35">
        <f>COUNTIF($AA$11:AA18,"ALTA")</f>
        <v>2</v>
      </c>
      <c r="B18" s="39">
        <f>IFERROR(VLOOKUP(AB18,'01-Inventario de Activos'!$A$13:$L$62,2,FALSE),"")</f>
        <v>11</v>
      </c>
      <c r="C18" s="37" t="str">
        <f>IFERROR(VLOOKUP(AB18,'01-Inventario de Activos'!$A$13:$L$62,3,FALSE),"")</f>
        <v>Bonos Pensionales</v>
      </c>
      <c r="D18" s="37" t="str">
        <f>IFERROR(VLOOKUP(AB18,'01-Inventario de Activos'!$A$13:$L$62,4,FALSE),"")</f>
        <v>Documentos por los cuales se diligencian los formatos 1,2,3B con destino a Bono Pensional</v>
      </c>
      <c r="E18" s="174" t="s">
        <v>323</v>
      </c>
      <c r="F18" s="43"/>
      <c r="G18" s="37" t="str">
        <f>IFERROR(VLOOKUP(AB18,'01-Inventario de Activos'!$A$13:$L$62,8,FALSE),"")</f>
        <v>Gestión del Talento Humano</v>
      </c>
      <c r="H18" s="37" t="str">
        <f>IFERROR(VLOOKUP(AB18,'01-Inventario de Activos'!$A$13:$L$62,7,FALSE),"")</f>
        <v>Gestión del Talento Humano</v>
      </c>
      <c r="I18" s="37" t="str">
        <f>IFERROR(VLOOKUP(AB18,'01-Inventario de Activos'!$A$13:$L$62,10,FALSE),"")</f>
        <v>X</v>
      </c>
      <c r="J18" s="37" t="str">
        <f>IFERROR(VLOOKUP(AB18,'01-Inventario de Activos'!$A$13:$L$62,11,FALSE),"")</f>
        <v>X</v>
      </c>
      <c r="K18" s="37">
        <f>IFERROR(VLOOKUP(AB18,'01-Inventario de Activos'!$A$13:$L$62,12,FALSE),"")</f>
        <v>0</v>
      </c>
      <c r="L18" s="174" t="s">
        <v>334</v>
      </c>
      <c r="M18" s="174" t="s">
        <v>335</v>
      </c>
      <c r="N18" s="13" t="s">
        <v>198</v>
      </c>
      <c r="O18" s="52">
        <f t="shared" si="0"/>
        <v>1</v>
      </c>
      <c r="P18" s="167" t="s">
        <v>356</v>
      </c>
      <c r="Q18" s="179">
        <v>43623</v>
      </c>
      <c r="R18" s="171" t="s">
        <v>357</v>
      </c>
      <c r="S18" s="180" t="s">
        <v>358</v>
      </c>
      <c r="T18" s="13" t="s">
        <v>187</v>
      </c>
      <c r="U18" s="52">
        <f t="shared" si="1"/>
        <v>1</v>
      </c>
      <c r="V18" s="171" t="s">
        <v>373</v>
      </c>
      <c r="W18" s="26" t="s">
        <v>187</v>
      </c>
      <c r="X18" s="52">
        <f t="shared" si="2"/>
        <v>1</v>
      </c>
      <c r="Y18" s="167" t="s">
        <v>388</v>
      </c>
      <c r="Z18" s="52">
        <f t="shared" si="3"/>
        <v>1</v>
      </c>
      <c r="AA18" s="23" t="str">
        <f t="shared" si="4"/>
        <v>BAJA</v>
      </c>
      <c r="AB18" s="34">
        <v>7</v>
      </c>
    </row>
    <row r="19" spans="1:28" s="7" customFormat="1" ht="220.5" x14ac:dyDescent="0.2">
      <c r="A19" s="35">
        <f>COUNTIF($AA$11:AA19,"ALTA")</f>
        <v>3</v>
      </c>
      <c r="B19" s="39">
        <f>IFERROR(VLOOKUP(AB19,'01-Inventario de Activos'!$A$13:$L$62,2,FALSE),"")</f>
        <v>12</v>
      </c>
      <c r="C19" s="37" t="str">
        <f>IFERROR(VLOOKUP(AB19,'01-Inventario de Activos'!$A$13:$L$62,3,FALSE),"")</f>
        <v>Informes a dependencias internas y externas y entidades externas</v>
      </c>
      <c r="D19" s="37" t="str">
        <f>IFERROR(VLOOKUP(AB19,'01-Inventario de Activos'!$A$13:$L$62,4,FALSE),"")</f>
        <v xml:space="preserve">Informe mensual de Puntos salario y bonificación
Informe anual costos y gastos personal de planta
Reporte presupuestal de nómina mensual
Reporte presupuestal de seguridad social mensual
Reporte de embargos mensual
Reporte de Cesantías mensuales y anuales
Informe SNIES
</v>
      </c>
      <c r="E19" s="174" t="s">
        <v>323</v>
      </c>
      <c r="F19" s="43"/>
      <c r="G19" s="37" t="str">
        <f>IFERROR(VLOOKUP(AB19,'01-Inventario de Activos'!$A$13:$L$62,8,FALSE),"")</f>
        <v>Gestión del Talento Humano</v>
      </c>
      <c r="H19" s="37" t="str">
        <f>IFERROR(VLOOKUP(AB19,'01-Inventario de Activos'!$A$13:$L$62,7,FALSE),"")</f>
        <v>Gestión del Talento Humano</v>
      </c>
      <c r="I19" s="37" t="str">
        <f>IFERROR(VLOOKUP(AB19,'01-Inventario de Activos'!$A$13:$L$62,10,FALSE),"")</f>
        <v>X</v>
      </c>
      <c r="J19" s="37" t="str">
        <f>IFERROR(VLOOKUP(AB19,'01-Inventario de Activos'!$A$13:$L$62,11,FALSE),"")</f>
        <v>X</v>
      </c>
      <c r="K19" s="37">
        <f>IFERROR(VLOOKUP(AB19,'01-Inventario de Activos'!$A$13:$L$62,12,FALSE),"")</f>
        <v>0</v>
      </c>
      <c r="L19" s="174" t="s">
        <v>332</v>
      </c>
      <c r="M19" s="174" t="s">
        <v>336</v>
      </c>
      <c r="N19" s="13" t="s">
        <v>200</v>
      </c>
      <c r="O19" s="52">
        <f t="shared" si="0"/>
        <v>3</v>
      </c>
      <c r="P19" s="167" t="s">
        <v>349</v>
      </c>
      <c r="Q19" s="179">
        <v>42607</v>
      </c>
      <c r="R19" s="171" t="s">
        <v>350</v>
      </c>
      <c r="S19" s="180" t="s">
        <v>352</v>
      </c>
      <c r="T19" s="13" t="s">
        <v>181</v>
      </c>
      <c r="U19" s="52">
        <f t="shared" si="1"/>
        <v>2</v>
      </c>
      <c r="V19" s="167" t="s">
        <v>369</v>
      </c>
      <c r="W19" s="26" t="s">
        <v>181</v>
      </c>
      <c r="X19" s="52">
        <f t="shared" si="2"/>
        <v>2</v>
      </c>
      <c r="Y19" s="167" t="s">
        <v>387</v>
      </c>
      <c r="Z19" s="52">
        <f t="shared" si="3"/>
        <v>12</v>
      </c>
      <c r="AA19" s="23" t="str">
        <f t="shared" si="4"/>
        <v>ALTA</v>
      </c>
      <c r="AB19" s="34">
        <v>8</v>
      </c>
    </row>
    <row r="20" spans="1:28" s="7" customFormat="1" ht="78.75" x14ac:dyDescent="0.2">
      <c r="A20" s="35">
        <f>COUNTIF($AA$11:AA20,"ALTA")</f>
        <v>3</v>
      </c>
      <c r="B20" s="39">
        <f>IFERROR(VLOOKUP(AB20,'01-Inventario de Activos'!$A$13:$L$62,2,FALSE),"")</f>
        <v>13</v>
      </c>
      <c r="C20" s="37" t="str">
        <f>IFERROR(VLOOKUP(AB20,'01-Inventario de Activos'!$A$13:$L$62,3,FALSE),"")</f>
        <v>Control de Atención al Usuario</v>
      </c>
      <c r="D20" s="37" t="str">
        <f>IFERROR(VLOOKUP(AB20,'01-Inventario de Activos'!$A$13:$L$62,4,FALSE),"")</f>
        <v>Documento donde se relacionan todas las personas atendidas en Gestión del Talento Humano</v>
      </c>
      <c r="E20" s="174" t="s">
        <v>323</v>
      </c>
      <c r="F20" s="43"/>
      <c r="G20" s="37" t="str">
        <f>IFERROR(VLOOKUP(AB20,'01-Inventario de Activos'!$A$13:$L$62,8,FALSE),"")</f>
        <v>Gestión del Talento Humano</v>
      </c>
      <c r="H20" s="37" t="str">
        <f>IFERROR(VLOOKUP(AB20,'01-Inventario de Activos'!$A$13:$L$62,7,FALSE),"")</f>
        <v>Gestión del Talento Humano</v>
      </c>
      <c r="I20" s="37">
        <f>IFERROR(VLOOKUP(AB20,'01-Inventario de Activos'!$A$13:$L$62,10,FALSE),"")</f>
        <v>0</v>
      </c>
      <c r="J20" s="37" t="str">
        <f>IFERROR(VLOOKUP(AB20,'01-Inventario de Activos'!$A$13:$L$62,11,FALSE),"")</f>
        <v>X</v>
      </c>
      <c r="K20" s="37">
        <f>IFERROR(VLOOKUP(AB20,'01-Inventario de Activos'!$A$13:$L$62,12,FALSE),"")</f>
        <v>0</v>
      </c>
      <c r="L20" s="174" t="s">
        <v>328</v>
      </c>
      <c r="M20" s="174" t="s">
        <v>336</v>
      </c>
      <c r="N20" s="26" t="s">
        <v>200</v>
      </c>
      <c r="O20" s="52">
        <f t="shared" si="0"/>
        <v>3</v>
      </c>
      <c r="P20" s="167" t="s">
        <v>349</v>
      </c>
      <c r="Q20" s="179">
        <v>42607</v>
      </c>
      <c r="R20" s="171" t="s">
        <v>350</v>
      </c>
      <c r="S20" s="171" t="s">
        <v>359</v>
      </c>
      <c r="T20" s="26" t="s">
        <v>181</v>
      </c>
      <c r="U20" s="52">
        <f t="shared" si="1"/>
        <v>2</v>
      </c>
      <c r="V20" s="167" t="s">
        <v>369</v>
      </c>
      <c r="W20" s="26" t="s">
        <v>187</v>
      </c>
      <c r="X20" s="52">
        <f t="shared" si="2"/>
        <v>1</v>
      </c>
      <c r="Y20" s="167" t="s">
        <v>384</v>
      </c>
      <c r="Z20" s="52">
        <f t="shared" si="3"/>
        <v>6</v>
      </c>
      <c r="AA20" s="23" t="str">
        <f t="shared" si="4"/>
        <v>MEDIA</v>
      </c>
      <c r="AB20" s="34">
        <v>9</v>
      </c>
    </row>
    <row r="21" spans="1:28" s="7" customFormat="1" ht="78.75" x14ac:dyDescent="0.2">
      <c r="A21" s="35">
        <f>COUNTIF($AA$11:AA21,"ALTA")</f>
        <v>3</v>
      </c>
      <c r="B21" s="39">
        <f>IFERROR(VLOOKUP(AB21,'01-Inventario de Activos'!$A$13:$L$62,2,FALSE),"")</f>
        <v>14</v>
      </c>
      <c r="C21" s="37" t="str">
        <f>IFERROR(VLOOKUP(AB21,'01-Inventario de Activos'!$A$13:$L$62,3,FALSE),"")</f>
        <v>Control radicador de correspondencia</v>
      </c>
      <c r="D21" s="37" t="str">
        <f>IFERROR(VLOOKUP(AB21,'01-Inventario de Activos'!$A$13:$L$62,4,FALSE),"")</f>
        <v>Documento donde se relaciona toda la correspondencia interna y externa de Gestión del Talento Humano</v>
      </c>
      <c r="E21" s="174" t="s">
        <v>323</v>
      </c>
      <c r="F21" s="43"/>
      <c r="G21" s="37" t="str">
        <f>IFERROR(VLOOKUP(AB21,'01-Inventario de Activos'!$A$13:$L$62,8,FALSE),"")</f>
        <v>Gestión del Talento Humano</v>
      </c>
      <c r="H21" s="37" t="str">
        <f>IFERROR(VLOOKUP(AB21,'01-Inventario de Activos'!$A$13:$L$62,7,FALSE),"")</f>
        <v>Gestión del Talento Humano</v>
      </c>
      <c r="I21" s="37">
        <f>IFERROR(VLOOKUP(AB21,'01-Inventario de Activos'!$A$13:$L$62,10,FALSE),"")</f>
        <v>0</v>
      </c>
      <c r="J21" s="37" t="str">
        <f>IFERROR(VLOOKUP(AB21,'01-Inventario de Activos'!$A$13:$L$62,11,FALSE),"")</f>
        <v>X</v>
      </c>
      <c r="K21" s="37">
        <f>IFERROR(VLOOKUP(AB21,'01-Inventario de Activos'!$A$13:$L$62,12,FALSE),"")</f>
        <v>0</v>
      </c>
      <c r="L21" s="174" t="s">
        <v>328</v>
      </c>
      <c r="M21" s="174" t="s">
        <v>336</v>
      </c>
      <c r="N21" s="13" t="s">
        <v>200</v>
      </c>
      <c r="O21" s="52">
        <f t="shared" si="0"/>
        <v>3</v>
      </c>
      <c r="P21" s="167" t="s">
        <v>349</v>
      </c>
      <c r="Q21" s="181">
        <v>42607</v>
      </c>
      <c r="R21" s="171" t="s">
        <v>350</v>
      </c>
      <c r="S21" s="167" t="s">
        <v>360</v>
      </c>
      <c r="T21" s="13" t="s">
        <v>181</v>
      </c>
      <c r="U21" s="52">
        <f t="shared" si="1"/>
        <v>2</v>
      </c>
      <c r="V21" s="167" t="s">
        <v>374</v>
      </c>
      <c r="W21" s="26" t="s">
        <v>187</v>
      </c>
      <c r="X21" s="52">
        <f t="shared" si="2"/>
        <v>1</v>
      </c>
      <c r="Y21" s="167" t="s">
        <v>384</v>
      </c>
      <c r="Z21" s="52">
        <f t="shared" si="3"/>
        <v>6</v>
      </c>
      <c r="AA21" s="23" t="str">
        <f t="shared" si="4"/>
        <v>MEDIA</v>
      </c>
      <c r="AB21" s="34">
        <v>10</v>
      </c>
    </row>
    <row r="22" spans="1:28" s="7" customFormat="1" ht="94.5" x14ac:dyDescent="0.2">
      <c r="A22" s="35">
        <f>COUNTIF($AA$11:AA22,"ALTA")</f>
        <v>4</v>
      </c>
      <c r="B22" s="39">
        <f>IFERROR(VLOOKUP(AB22,'01-Inventario de Activos'!$A$13:$L$62,2,FALSE),"")</f>
        <v>15</v>
      </c>
      <c r="C22" s="37" t="str">
        <f>IFERROR(VLOOKUP(AB22,'01-Inventario de Activos'!$A$13:$L$62,3,FALSE),"")</f>
        <v>Oficios enviados y demás correspondencia tramitada en la dependencia</v>
      </c>
      <c r="D22" s="37" t="str">
        <f>IFERROR(VLOOKUP(AB22,'01-Inventario de Activos'!$A$13:$L$62,4,FALSE),"")</f>
        <v>Respuestas enviadas a las solicitudes recibidas en Gestión del Talento Humano</v>
      </c>
      <c r="E22" s="174" t="s">
        <v>323</v>
      </c>
      <c r="F22" s="43"/>
      <c r="G22" s="37" t="str">
        <f>IFERROR(VLOOKUP(AB22,'01-Inventario de Activos'!$A$13:$L$62,8,FALSE),"")</f>
        <v>Gestión del Talento Humano</v>
      </c>
      <c r="H22" s="37" t="str">
        <f>IFERROR(VLOOKUP(AB22,'01-Inventario de Activos'!$A$13:$L$62,7,FALSE),"")</f>
        <v>Gestión del Talento Humano</v>
      </c>
      <c r="I22" s="37" t="str">
        <f>IFERROR(VLOOKUP(AB22,'01-Inventario de Activos'!$A$13:$L$62,10,FALSE),"")</f>
        <v>X</v>
      </c>
      <c r="J22" s="37">
        <f>IFERROR(VLOOKUP(AB22,'01-Inventario de Activos'!$A$13:$L$62,11,FALSE),"")</f>
        <v>0</v>
      </c>
      <c r="K22" s="37">
        <f>IFERROR(VLOOKUP(AB22,'01-Inventario de Activos'!$A$13:$L$62,12,FALSE),"")</f>
        <v>0</v>
      </c>
      <c r="L22" s="174" t="s">
        <v>337</v>
      </c>
      <c r="M22" s="174" t="s">
        <v>338</v>
      </c>
      <c r="N22" s="13" t="s">
        <v>200</v>
      </c>
      <c r="O22" s="52">
        <f t="shared" si="0"/>
        <v>3</v>
      </c>
      <c r="P22" s="167" t="s">
        <v>349</v>
      </c>
      <c r="Q22" s="179">
        <v>42607</v>
      </c>
      <c r="R22" s="171" t="s">
        <v>350</v>
      </c>
      <c r="S22" s="171" t="s">
        <v>358</v>
      </c>
      <c r="T22" s="13" t="s">
        <v>181</v>
      </c>
      <c r="U22" s="52">
        <f t="shared" si="1"/>
        <v>2</v>
      </c>
      <c r="V22" s="167" t="s">
        <v>375</v>
      </c>
      <c r="W22" s="26" t="s">
        <v>181</v>
      </c>
      <c r="X22" s="52">
        <f t="shared" si="2"/>
        <v>2</v>
      </c>
      <c r="Y22" s="167" t="s">
        <v>387</v>
      </c>
      <c r="Z22" s="52">
        <f t="shared" si="3"/>
        <v>12</v>
      </c>
      <c r="AA22" s="23" t="str">
        <f t="shared" si="4"/>
        <v>ALTA</v>
      </c>
      <c r="AB22" s="34">
        <v>11</v>
      </c>
    </row>
    <row r="23" spans="1:28" s="7" customFormat="1" ht="409.5" x14ac:dyDescent="0.2">
      <c r="A23" s="35">
        <f>COUNTIF($AA$11:AA23,"ALTA")</f>
        <v>5</v>
      </c>
      <c r="B23" s="39">
        <f>IFERROR(VLOOKUP(AB23,'01-Inventario de Activos'!$A$13:$L$62,2,FALSE),"")</f>
        <v>16</v>
      </c>
      <c r="C23" s="37" t="str">
        <f>IFERROR(VLOOKUP(AB23,'01-Inventario de Activos'!$A$13:$L$62,3,FALSE),"")</f>
        <v>Actas</v>
      </c>
      <c r="D23" s="37" t="str">
        <f>IFERROR(VLOOKUP(AB23,'01-Inventario de Activos'!$A$13:$L$62,4,FALSE),"")</f>
        <v>Reunion General Gestión del Talento Humano Equipo Estratégico
Reunion Actas Copasst
Comité de Conviviencia
Comité de Emergencias
Comisiones de Carrera
Comision de etica y buen gobierno
Procesos de selección</v>
      </c>
      <c r="E23" s="174" t="s">
        <v>323</v>
      </c>
      <c r="F23" s="43"/>
      <c r="G23" s="37" t="str">
        <f>IFERROR(VLOOKUP(AB23,'01-Inventario de Activos'!$A$13:$L$62,8,FALSE),"")</f>
        <v xml:space="preserve">Gestión del Talento Humano (Reuniones Generales y Equipo Estrategico, Comision de Etica y Buen Gobierno, Comisiones de carrera),
Secretaria General (Comité de Convivencia)
Escuela de Química (Reunion Actas Copasst)
Seguridad y Salud en el Trabajo (Comité de Emergencias)
</v>
      </c>
      <c r="H23" s="37" t="str">
        <f>IFERROR(VLOOKUP(AB23,'01-Inventario de Activos'!$A$13:$L$62,7,FALSE),"")</f>
        <v>Gestión del Talento Humano</v>
      </c>
      <c r="I23" s="37" t="str">
        <f>IFERROR(VLOOKUP(AB23,'01-Inventario de Activos'!$A$13:$L$62,10,FALSE),"")</f>
        <v>X</v>
      </c>
      <c r="J23" s="37">
        <f>IFERROR(VLOOKUP(AB23,'01-Inventario de Activos'!$A$13:$L$62,11,FALSE),"")</f>
        <v>0</v>
      </c>
      <c r="K23" s="37">
        <f>IFERROR(VLOOKUP(AB23,'01-Inventario de Activos'!$A$13:$L$62,12,FALSE),"")</f>
        <v>0</v>
      </c>
      <c r="L23" s="174" t="s">
        <v>339</v>
      </c>
      <c r="M23" s="174" t="s">
        <v>340</v>
      </c>
      <c r="N23" s="13" t="s">
        <v>200</v>
      </c>
      <c r="O23" s="52">
        <f t="shared" si="0"/>
        <v>3</v>
      </c>
      <c r="P23" s="167" t="s">
        <v>349</v>
      </c>
      <c r="Q23" s="181">
        <v>42607</v>
      </c>
      <c r="R23" s="171" t="s">
        <v>353</v>
      </c>
      <c r="S23" s="167" t="s">
        <v>361</v>
      </c>
      <c r="T23" s="13" t="s">
        <v>181</v>
      </c>
      <c r="U23" s="52">
        <f t="shared" si="1"/>
        <v>2</v>
      </c>
      <c r="V23" s="167" t="s">
        <v>375</v>
      </c>
      <c r="W23" s="26" t="s">
        <v>181</v>
      </c>
      <c r="X23" s="52">
        <f t="shared" si="2"/>
        <v>2</v>
      </c>
      <c r="Y23" s="167" t="s">
        <v>387</v>
      </c>
      <c r="Z23" s="52">
        <f t="shared" si="3"/>
        <v>12</v>
      </c>
      <c r="AA23" s="23" t="str">
        <f t="shared" si="4"/>
        <v>ALTA</v>
      </c>
      <c r="AB23" s="34">
        <v>12</v>
      </c>
    </row>
    <row r="24" spans="1:28" s="7" customFormat="1" ht="63" x14ac:dyDescent="0.2">
      <c r="A24" s="35">
        <f>COUNTIF($AA$11:AA24,"ALTA")</f>
        <v>5</v>
      </c>
      <c r="B24" s="39">
        <f>IFERROR(VLOOKUP(AB24,'01-Inventario de Activos'!$A$13:$L$62,2,FALSE),"")</f>
        <v>18</v>
      </c>
      <c r="C24" s="37" t="str">
        <f>IFERROR(VLOOKUP(AB24,'01-Inventario de Activos'!$A$13:$L$62,3,FALSE),"")</f>
        <v>Resoluciones</v>
      </c>
      <c r="D24" s="37" t="str">
        <f>IFERROR(VLOOKUP(AB24,'01-Inventario de Activos'!$A$13:$L$62,4,FALSE),"")</f>
        <v>Documento mediante el cual se establecen los lineamiento para evaluucion de competencias y procesos de selección</v>
      </c>
      <c r="E24" s="174" t="s">
        <v>323</v>
      </c>
      <c r="F24" s="43"/>
      <c r="G24" s="37" t="str">
        <f>IFERROR(VLOOKUP(AB24,'01-Inventario de Activos'!$A$13:$L$62,8,FALSE),"")</f>
        <v>Gestión del Talento Humano</v>
      </c>
      <c r="H24" s="37" t="str">
        <f>IFERROR(VLOOKUP(AB24,'01-Inventario de Activos'!$A$13:$L$62,7,FALSE),"")</f>
        <v>Gestión del Talento Humano</v>
      </c>
      <c r="I24" s="37" t="str">
        <f>IFERROR(VLOOKUP(AB24,'01-Inventario de Activos'!$A$13:$L$62,10,FALSE),"")</f>
        <v>x</v>
      </c>
      <c r="J24" s="37" t="str">
        <f>IFERROR(VLOOKUP(AB24,'01-Inventario de Activos'!$A$13:$L$62,11,FALSE),"")</f>
        <v>x</v>
      </c>
      <c r="K24" s="37">
        <f>IFERROR(VLOOKUP(AB24,'01-Inventario de Activos'!$A$13:$L$62,12,FALSE),"")</f>
        <v>0</v>
      </c>
      <c r="L24" s="174" t="s">
        <v>326</v>
      </c>
      <c r="M24" s="174" t="s">
        <v>341</v>
      </c>
      <c r="N24" s="13" t="s">
        <v>198</v>
      </c>
      <c r="O24" s="52">
        <f t="shared" si="0"/>
        <v>1</v>
      </c>
      <c r="P24" s="167" t="s">
        <v>356</v>
      </c>
      <c r="Q24" s="181">
        <v>42607</v>
      </c>
      <c r="R24" s="171" t="s">
        <v>362</v>
      </c>
      <c r="S24" s="167" t="s">
        <v>359</v>
      </c>
      <c r="T24" s="13" t="s">
        <v>187</v>
      </c>
      <c r="U24" s="52">
        <f t="shared" si="1"/>
        <v>1</v>
      </c>
      <c r="V24" s="167" t="s">
        <v>376</v>
      </c>
      <c r="W24" s="26" t="s">
        <v>187</v>
      </c>
      <c r="X24" s="52">
        <f t="shared" si="2"/>
        <v>1</v>
      </c>
      <c r="Y24" s="167" t="s">
        <v>389</v>
      </c>
      <c r="Z24" s="52">
        <f t="shared" si="3"/>
        <v>1</v>
      </c>
      <c r="AA24" s="23" t="str">
        <f t="shared" si="4"/>
        <v>BAJA</v>
      </c>
      <c r="AB24" s="34">
        <v>13</v>
      </c>
    </row>
    <row r="25" spans="1:28" s="7" customFormat="1" ht="63" x14ac:dyDescent="0.2">
      <c r="A25" s="35">
        <f>COUNTIF($AA$11:AA25,"ALTA")</f>
        <v>5</v>
      </c>
      <c r="B25" s="39">
        <f>IFERROR(VLOOKUP(AB25,'01-Inventario de Activos'!$A$13:$L$62,2,FALSE),"")</f>
        <v>19</v>
      </c>
      <c r="C25" s="37" t="str">
        <f>IFERROR(VLOOKUP(AB25,'01-Inventario de Activos'!$A$13:$L$62,3,FALSE),"")</f>
        <v>Informes capacitación institucional</v>
      </c>
      <c r="D25" s="37" t="str">
        <f>IFERROR(VLOOKUP(AB25,'01-Inventario de Activos'!$A$13:$L$62,4,FALSE),"")</f>
        <v>Registro desarrollo de las capácitaciones en las dependenicas</v>
      </c>
      <c r="E25" s="174" t="s">
        <v>323</v>
      </c>
      <c r="F25" s="43"/>
      <c r="G25" s="37" t="str">
        <f>IFERROR(VLOOKUP(AB25,'01-Inventario de Activos'!$A$13:$L$62,8,FALSE),"")</f>
        <v>Gestión del Talento Humano</v>
      </c>
      <c r="H25" s="37" t="str">
        <f>IFERROR(VLOOKUP(AB25,'01-Inventario de Activos'!$A$13:$L$62,7,FALSE),"")</f>
        <v>Gestión del Talento Humano</v>
      </c>
      <c r="I25" s="37" t="str">
        <f>IFERROR(VLOOKUP(AB25,'01-Inventario de Activos'!$A$13:$L$62,10,FALSE),"")</f>
        <v>x</v>
      </c>
      <c r="J25" s="37" t="str">
        <f>IFERROR(VLOOKUP(AB25,'01-Inventario de Activos'!$A$13:$L$62,11,FALSE),"")</f>
        <v>x</v>
      </c>
      <c r="K25" s="37">
        <f>IFERROR(VLOOKUP(AB25,'01-Inventario de Activos'!$A$13:$L$62,12,FALSE),"")</f>
        <v>0</v>
      </c>
      <c r="L25" s="174" t="s">
        <v>326</v>
      </c>
      <c r="M25" s="174" t="s">
        <v>341</v>
      </c>
      <c r="N25" s="13" t="s">
        <v>200</v>
      </c>
      <c r="O25" s="52">
        <f t="shared" si="0"/>
        <v>3</v>
      </c>
      <c r="P25" s="167" t="s">
        <v>349</v>
      </c>
      <c r="Q25" s="181">
        <v>42607</v>
      </c>
      <c r="R25" s="171" t="s">
        <v>362</v>
      </c>
      <c r="S25" s="167" t="s">
        <v>359</v>
      </c>
      <c r="T25" s="13" t="s">
        <v>181</v>
      </c>
      <c r="U25" s="52">
        <f t="shared" si="1"/>
        <v>2</v>
      </c>
      <c r="V25" s="167" t="s">
        <v>376</v>
      </c>
      <c r="W25" s="26" t="s">
        <v>187</v>
      </c>
      <c r="X25" s="52">
        <f t="shared" si="2"/>
        <v>1</v>
      </c>
      <c r="Y25" s="167" t="s">
        <v>389</v>
      </c>
      <c r="Z25" s="52">
        <f t="shared" si="3"/>
        <v>6</v>
      </c>
      <c r="AA25" s="23" t="str">
        <f t="shared" si="4"/>
        <v>MEDIA</v>
      </c>
      <c r="AB25" s="34">
        <v>14</v>
      </c>
    </row>
    <row r="26" spans="1:28" s="7" customFormat="1" ht="63" x14ac:dyDescent="0.2">
      <c r="A26" s="35">
        <f>COUNTIF($AA$11:AA26,"ALTA")</f>
        <v>5</v>
      </c>
      <c r="B26" s="39">
        <f>IFERROR(VLOOKUP(AB26,'01-Inventario de Activos'!$A$13:$L$62,2,FALSE),"")</f>
        <v>20</v>
      </c>
      <c r="C26" s="37" t="str">
        <f>IFERROR(VLOOKUP(AB26,'01-Inventario de Activos'!$A$13:$L$62,3,FALSE),"")</f>
        <v>Registro de asistencia</v>
      </c>
      <c r="D26" s="37" t="str">
        <f>IFERROR(VLOOKUP(AB26,'01-Inventario de Activos'!$A$13:$L$62,4,FALSE),"")</f>
        <v>documentos donde se registra la asistencia a eventos</v>
      </c>
      <c r="E26" s="174" t="s">
        <v>323</v>
      </c>
      <c r="F26" s="43"/>
      <c r="G26" s="37" t="str">
        <f>IFERROR(VLOOKUP(AB26,'01-Inventario de Activos'!$A$13:$L$62,8,FALSE),"")</f>
        <v>Gestión del Talento Humano</v>
      </c>
      <c r="H26" s="37" t="str">
        <f>IFERROR(VLOOKUP(AB26,'01-Inventario de Activos'!$A$13:$L$62,7,FALSE),"")</f>
        <v>Gestión del Talento Humano</v>
      </c>
      <c r="I26" s="37" t="str">
        <f>IFERROR(VLOOKUP(AB26,'01-Inventario de Activos'!$A$13:$L$62,10,FALSE),"")</f>
        <v>x</v>
      </c>
      <c r="J26" s="37" t="str">
        <f>IFERROR(VLOOKUP(AB26,'01-Inventario de Activos'!$A$13:$L$62,11,FALSE),"")</f>
        <v>x</v>
      </c>
      <c r="K26" s="37">
        <f>IFERROR(VLOOKUP(AB26,'01-Inventario de Activos'!$A$13:$L$62,12,FALSE),"")</f>
        <v>0</v>
      </c>
      <c r="L26" s="174" t="s">
        <v>326</v>
      </c>
      <c r="M26" s="174" t="s">
        <v>341</v>
      </c>
      <c r="N26" s="13" t="s">
        <v>200</v>
      </c>
      <c r="O26" s="52">
        <f t="shared" ref="O26:O58" si="5">IF(N26="RESERVADA",5,IF(N26="PÚBLICA",1,IF(N26="CLASIFICADA",3,0)))</f>
        <v>3</v>
      </c>
      <c r="P26" s="167" t="s">
        <v>349</v>
      </c>
      <c r="Q26" s="181">
        <v>42607</v>
      </c>
      <c r="R26" s="171" t="s">
        <v>362</v>
      </c>
      <c r="S26" s="167" t="s">
        <v>359</v>
      </c>
      <c r="T26" s="13" t="s">
        <v>187</v>
      </c>
      <c r="U26" s="52">
        <f t="shared" ref="U26:U55" si="6">IF(T26="ALTA",3,IF(T26="MEDIA",2,IF(T26="BAJA",1,0)))</f>
        <v>1</v>
      </c>
      <c r="V26" s="167" t="s">
        <v>376</v>
      </c>
      <c r="W26" s="26" t="s">
        <v>187</v>
      </c>
      <c r="X26" s="52">
        <f t="shared" si="2"/>
        <v>1</v>
      </c>
      <c r="Y26" s="167" t="s">
        <v>389</v>
      </c>
      <c r="Z26" s="52">
        <f t="shared" ref="Z26:Z61" si="7">O26*U26*X26</f>
        <v>3</v>
      </c>
      <c r="AA26" s="23" t="str">
        <f t="shared" si="4"/>
        <v>BAJA</v>
      </c>
      <c r="AB26" s="34">
        <v>15</v>
      </c>
    </row>
    <row r="27" spans="1:28" s="7" customFormat="1" ht="63" x14ac:dyDescent="0.2">
      <c r="A27" s="35">
        <f>COUNTIF($AA$11:AA27,"ALTA")</f>
        <v>5</v>
      </c>
      <c r="B27" s="39">
        <f>IFERROR(VLOOKUP(AB27,'01-Inventario de Activos'!$A$13:$L$62,2,FALSE),"")</f>
        <v>21</v>
      </c>
      <c r="C27" s="37" t="str">
        <f>IFERROR(VLOOKUP(AB27,'01-Inventario de Activos'!$A$13:$L$62,3,FALSE),"")</f>
        <v>Informe ejecución anual plan de capacitación</v>
      </c>
      <c r="D27" s="37" t="str">
        <f>IFERROR(VLOOKUP(AB27,'01-Inventario de Activos'!$A$13:$L$62,4,FALSE),"")</f>
        <v>Informe de ejecucion plan de capacitacion</v>
      </c>
      <c r="E27" s="174" t="s">
        <v>323</v>
      </c>
      <c r="F27" s="43"/>
      <c r="G27" s="37" t="str">
        <f>IFERROR(VLOOKUP(AB27,'01-Inventario de Activos'!$A$13:$L$62,8,FALSE),"")</f>
        <v>Gestión del Talento Humano</v>
      </c>
      <c r="H27" s="37" t="str">
        <f>IFERROR(VLOOKUP(AB27,'01-Inventario de Activos'!$A$13:$L$62,7,FALSE),"")</f>
        <v>Gestión del Talento Humano</v>
      </c>
      <c r="I27" s="37">
        <f>IFERROR(VLOOKUP(AB27,'01-Inventario de Activos'!$A$13:$L$62,10,FALSE),"")</f>
        <v>0</v>
      </c>
      <c r="J27" s="37" t="str">
        <f>IFERROR(VLOOKUP(AB27,'01-Inventario de Activos'!$A$13:$L$62,11,FALSE),"")</f>
        <v>x</v>
      </c>
      <c r="K27" s="37">
        <f>IFERROR(VLOOKUP(AB27,'01-Inventario de Activos'!$A$13:$L$62,12,FALSE),"")</f>
        <v>0</v>
      </c>
      <c r="L27" s="174" t="s">
        <v>326</v>
      </c>
      <c r="M27" s="174" t="s">
        <v>341</v>
      </c>
      <c r="N27" s="13" t="s">
        <v>200</v>
      </c>
      <c r="O27" s="52">
        <f t="shared" si="5"/>
        <v>3</v>
      </c>
      <c r="P27" s="167" t="s">
        <v>349</v>
      </c>
      <c r="Q27" s="181">
        <v>42607</v>
      </c>
      <c r="R27" s="171" t="s">
        <v>362</v>
      </c>
      <c r="S27" s="167" t="s">
        <v>359</v>
      </c>
      <c r="T27" s="13" t="s">
        <v>187</v>
      </c>
      <c r="U27" s="52">
        <f t="shared" si="6"/>
        <v>1</v>
      </c>
      <c r="V27" s="167" t="s">
        <v>376</v>
      </c>
      <c r="W27" s="26" t="s">
        <v>187</v>
      </c>
      <c r="X27" s="52">
        <f t="shared" si="2"/>
        <v>1</v>
      </c>
      <c r="Y27" s="167" t="s">
        <v>389</v>
      </c>
      <c r="Z27" s="52">
        <f t="shared" si="7"/>
        <v>3</v>
      </c>
      <c r="AA27" s="23" t="str">
        <f t="shared" si="4"/>
        <v>BAJA</v>
      </c>
      <c r="AB27" s="34">
        <v>16</v>
      </c>
    </row>
    <row r="28" spans="1:28" s="7" customFormat="1" ht="78.75" x14ac:dyDescent="0.2">
      <c r="A28" s="35">
        <f>COUNTIF($AA$11:AA28,"ALTA")</f>
        <v>5</v>
      </c>
      <c r="B28" s="39">
        <f>IFERROR(VLOOKUP(AB28,'01-Inventario de Activos'!$A$13:$L$62,2,FALSE),"")</f>
        <v>23</v>
      </c>
      <c r="C28" s="37" t="str">
        <f>IFERROR(VLOOKUP(AB28,'01-Inventario de Activos'!$A$13:$L$62,3,FALSE),"")</f>
        <v>Informe general  e individual evalución  de competencias.</v>
      </c>
      <c r="D28" s="37" t="str">
        <f>IFERROR(VLOOKUP(AB28,'01-Inventario de Activos'!$A$13:$L$62,4,FALSE),"")</f>
        <v>Informes anuales de resultados de evaluacion de competencias</v>
      </c>
      <c r="E28" s="174" t="s">
        <v>323</v>
      </c>
      <c r="F28" s="43"/>
      <c r="G28" s="37" t="str">
        <f>IFERROR(VLOOKUP(AB28,'01-Inventario de Activos'!$A$13:$L$62,8,FALSE),"")</f>
        <v>Gestión del Talento Humano</v>
      </c>
      <c r="H28" s="37" t="str">
        <f>IFERROR(VLOOKUP(AB28,'01-Inventario de Activos'!$A$13:$L$62,7,FALSE),"")</f>
        <v>Gestión del Talento Humano</v>
      </c>
      <c r="I28" s="37">
        <f>IFERROR(VLOOKUP(AB28,'01-Inventario de Activos'!$A$13:$L$62,10,FALSE),"")</f>
        <v>0</v>
      </c>
      <c r="J28" s="37" t="str">
        <f>IFERROR(VLOOKUP(AB28,'01-Inventario de Activos'!$A$13:$L$62,11,FALSE),"")</f>
        <v>x</v>
      </c>
      <c r="K28" s="37">
        <f>IFERROR(VLOOKUP(AB28,'01-Inventario de Activos'!$A$13:$L$62,12,FALSE),"")</f>
        <v>0</v>
      </c>
      <c r="L28" s="174" t="s">
        <v>342</v>
      </c>
      <c r="M28" s="174" t="s">
        <v>341</v>
      </c>
      <c r="N28" s="13" t="s">
        <v>200</v>
      </c>
      <c r="O28" s="52">
        <f t="shared" si="5"/>
        <v>3</v>
      </c>
      <c r="P28" s="167" t="s">
        <v>349</v>
      </c>
      <c r="Q28" s="181">
        <v>42607</v>
      </c>
      <c r="R28" s="171" t="s">
        <v>362</v>
      </c>
      <c r="S28" s="167" t="s">
        <v>363</v>
      </c>
      <c r="T28" s="13" t="s">
        <v>187</v>
      </c>
      <c r="U28" s="52">
        <f t="shared" si="6"/>
        <v>1</v>
      </c>
      <c r="V28" s="167" t="s">
        <v>377</v>
      </c>
      <c r="W28" s="26" t="s">
        <v>187</v>
      </c>
      <c r="X28" s="52">
        <f t="shared" si="2"/>
        <v>1</v>
      </c>
      <c r="Y28" s="167" t="s">
        <v>390</v>
      </c>
      <c r="Z28" s="52">
        <f t="shared" si="7"/>
        <v>3</v>
      </c>
      <c r="AA28" s="23" t="str">
        <f t="shared" si="4"/>
        <v>BAJA</v>
      </c>
      <c r="AB28" s="34">
        <v>17</v>
      </c>
    </row>
    <row r="29" spans="1:28" s="7" customFormat="1" ht="63" x14ac:dyDescent="0.2">
      <c r="A29" s="35">
        <f>COUNTIF($AA$11:AA29,"ALTA")</f>
        <v>5</v>
      </c>
      <c r="B29" s="39">
        <f>IFERROR(VLOOKUP(AB29,'01-Inventario de Activos'!$A$13:$L$62,2,FALSE),"")</f>
        <v>24</v>
      </c>
      <c r="C29" s="37" t="str">
        <f>IFERROR(VLOOKUP(AB29,'01-Inventario de Activos'!$A$13:$L$62,3,FALSE),"")</f>
        <v>Informe medición clima organizacional</v>
      </c>
      <c r="D29" s="37" t="str">
        <f>IFERROR(VLOOKUP(AB29,'01-Inventario de Activos'!$A$13:$L$62,4,FALSE),"")</f>
        <v>Informe de medicion de percepcion de clima en el estamento docente y administrativo</v>
      </c>
      <c r="E29" s="174" t="s">
        <v>323</v>
      </c>
      <c r="F29" s="43"/>
      <c r="G29" s="37" t="str">
        <f>IFERROR(VLOOKUP(AB29,'01-Inventario de Activos'!$A$13:$L$62,8,FALSE),"")</f>
        <v>Gestión del Talento Humano</v>
      </c>
      <c r="H29" s="37" t="str">
        <f>IFERROR(VLOOKUP(AB29,'01-Inventario de Activos'!$A$13:$L$62,7,FALSE),"")</f>
        <v>Gestión del Talento Humano</v>
      </c>
      <c r="I29" s="37" t="str">
        <f>IFERROR(VLOOKUP(AB29,'01-Inventario de Activos'!$A$13:$L$62,10,FALSE),"")</f>
        <v>x</v>
      </c>
      <c r="J29" s="37" t="str">
        <f>IFERROR(VLOOKUP(AB29,'01-Inventario de Activos'!$A$13:$L$62,11,FALSE),"")</f>
        <v>x</v>
      </c>
      <c r="K29" s="37">
        <f>IFERROR(VLOOKUP(AB29,'01-Inventario de Activos'!$A$13:$L$62,12,FALSE),"")</f>
        <v>0</v>
      </c>
      <c r="L29" s="174" t="s">
        <v>342</v>
      </c>
      <c r="M29" s="174" t="s">
        <v>341</v>
      </c>
      <c r="N29" s="13" t="s">
        <v>200</v>
      </c>
      <c r="O29" s="52">
        <f t="shared" si="5"/>
        <v>3</v>
      </c>
      <c r="P29" s="167" t="s">
        <v>349</v>
      </c>
      <c r="Q29" s="181">
        <v>42607</v>
      </c>
      <c r="R29" s="171" t="s">
        <v>362</v>
      </c>
      <c r="S29" s="167" t="s">
        <v>363</v>
      </c>
      <c r="T29" s="13" t="s">
        <v>181</v>
      </c>
      <c r="U29" s="52">
        <f t="shared" si="6"/>
        <v>2</v>
      </c>
      <c r="V29" s="167" t="s">
        <v>378</v>
      </c>
      <c r="W29" s="26" t="s">
        <v>187</v>
      </c>
      <c r="X29" s="52">
        <f t="shared" si="2"/>
        <v>1</v>
      </c>
      <c r="Y29" s="167" t="s">
        <v>391</v>
      </c>
      <c r="Z29" s="52">
        <f t="shared" si="7"/>
        <v>6</v>
      </c>
      <c r="AA29" s="23" t="str">
        <f t="shared" si="4"/>
        <v>MEDIA</v>
      </c>
      <c r="AB29" s="34">
        <v>18</v>
      </c>
    </row>
    <row r="30" spans="1:28" s="7" customFormat="1" ht="94.5" x14ac:dyDescent="0.2">
      <c r="A30" s="35">
        <f>COUNTIF($AA$11:AA30,"ALTA")</f>
        <v>5</v>
      </c>
      <c r="B30" s="39">
        <f>IFERROR(VLOOKUP(AB30,'01-Inventario de Activos'!$A$13:$L$62,2,FALSE),"")</f>
        <v>25</v>
      </c>
      <c r="C30" s="37" t="str">
        <f>IFERROR(VLOOKUP(AB30,'01-Inventario de Activos'!$A$13:$L$62,3,FALSE),"")</f>
        <v>Evaluación Inducción</v>
      </c>
      <c r="D30" s="37" t="str">
        <f>IFERROR(VLOOKUP(AB30,'01-Inventario de Activos'!$A$13:$L$62,4,FALSE),"")</f>
        <v xml:space="preserve">Documento donde el personal nuevo registra la evaluacion de la induccion </v>
      </c>
      <c r="E30" s="174" t="s">
        <v>323</v>
      </c>
      <c r="F30" s="43"/>
      <c r="G30" s="37" t="str">
        <f>IFERROR(VLOOKUP(AB30,'01-Inventario de Activos'!$A$13:$L$62,8,FALSE),"")</f>
        <v>Gestión del Talento Humano</v>
      </c>
      <c r="H30" s="37" t="str">
        <f>IFERROR(VLOOKUP(AB30,'01-Inventario de Activos'!$A$13:$L$62,7,FALSE),"")</f>
        <v>Gestión del Talento Humano</v>
      </c>
      <c r="I30" s="37" t="str">
        <f>IFERROR(VLOOKUP(AB30,'01-Inventario de Activos'!$A$13:$L$62,10,FALSE),"")</f>
        <v>x</v>
      </c>
      <c r="J30" s="37" t="str">
        <f>IFERROR(VLOOKUP(AB30,'01-Inventario de Activos'!$A$13:$L$62,11,FALSE),"")</f>
        <v>X</v>
      </c>
      <c r="K30" s="37">
        <f>IFERROR(VLOOKUP(AB30,'01-Inventario de Activos'!$A$13:$L$62,12,FALSE),"")</f>
        <v>0</v>
      </c>
      <c r="L30" s="174" t="s">
        <v>326</v>
      </c>
      <c r="M30" s="174" t="s">
        <v>341</v>
      </c>
      <c r="N30" s="13" t="s">
        <v>200</v>
      </c>
      <c r="O30" s="52">
        <f t="shared" si="5"/>
        <v>3</v>
      </c>
      <c r="P30" s="167" t="s">
        <v>349</v>
      </c>
      <c r="Q30" s="181">
        <v>42613</v>
      </c>
      <c r="R30" s="171" t="s">
        <v>362</v>
      </c>
      <c r="S30" s="167" t="s">
        <v>363</v>
      </c>
      <c r="T30" s="13" t="s">
        <v>181</v>
      </c>
      <c r="U30" s="52">
        <f t="shared" si="6"/>
        <v>2</v>
      </c>
      <c r="V30" s="167" t="s">
        <v>379</v>
      </c>
      <c r="W30" s="13" t="s">
        <v>187</v>
      </c>
      <c r="X30" s="52">
        <f t="shared" ref="X30:X55" si="8">IF(W30="ALTA",3,IF(W30="MEDIA",2,IF(W30="BAJA",1,0)))</f>
        <v>1</v>
      </c>
      <c r="Y30" s="167" t="s">
        <v>390</v>
      </c>
      <c r="Z30" s="52">
        <f t="shared" si="7"/>
        <v>6</v>
      </c>
      <c r="AA30" s="23" t="str">
        <f t="shared" si="4"/>
        <v>MEDIA</v>
      </c>
      <c r="AB30" s="34">
        <v>19</v>
      </c>
    </row>
    <row r="31" spans="1:28" s="7" customFormat="1" ht="47.25" x14ac:dyDescent="0.2">
      <c r="A31" s="35">
        <f>COUNTIF($AA$11:AA31,"ALTA")</f>
        <v>5</v>
      </c>
      <c r="B31" s="39">
        <f>IFERROR(VLOOKUP(AB31,'01-Inventario de Activos'!$A$13:$L$62,2,FALSE),"")</f>
        <v>26</v>
      </c>
      <c r="C31" s="37" t="str">
        <f>IFERROR(VLOOKUP(AB31,'01-Inventario de Activos'!$A$13:$L$62,3,FALSE),"")</f>
        <v>Inofrme intervención ARL</v>
      </c>
      <c r="D31" s="37" t="str">
        <f>IFERROR(VLOOKUP(AB31,'01-Inventario de Activos'!$A$13:$L$62,4,FALSE),"")</f>
        <v>Documento que contiene la descripcion de las intervenciones realizadas por profesional</v>
      </c>
      <c r="E31" s="174" t="s">
        <v>323</v>
      </c>
      <c r="F31" s="43"/>
      <c r="G31" s="37" t="str">
        <f>IFERROR(VLOOKUP(AB31,'01-Inventario de Activos'!$A$13:$L$62,8,FALSE),"")</f>
        <v>Gestión del Talento Humano</v>
      </c>
      <c r="H31" s="37" t="str">
        <f>IFERROR(VLOOKUP(AB31,'01-Inventario de Activos'!$A$13:$L$62,7,FALSE),"")</f>
        <v>Gestión del Talento Humano</v>
      </c>
      <c r="I31" s="37">
        <f>IFERROR(VLOOKUP(AB31,'01-Inventario de Activos'!$A$13:$L$62,10,FALSE),"")</f>
        <v>0</v>
      </c>
      <c r="J31" s="37" t="str">
        <f>IFERROR(VLOOKUP(AB31,'01-Inventario de Activos'!$A$13:$L$62,11,FALSE),"")</f>
        <v>x</v>
      </c>
      <c r="K31" s="37">
        <f>IFERROR(VLOOKUP(AB31,'01-Inventario de Activos'!$A$13:$L$62,12,FALSE),"")</f>
        <v>0</v>
      </c>
      <c r="L31" s="174" t="s">
        <v>343</v>
      </c>
      <c r="M31" s="174" t="s">
        <v>344</v>
      </c>
      <c r="N31" s="13" t="s">
        <v>200</v>
      </c>
      <c r="O31" s="52">
        <f t="shared" si="5"/>
        <v>3</v>
      </c>
      <c r="P31" s="167" t="s">
        <v>364</v>
      </c>
      <c r="Q31" s="181">
        <v>42613</v>
      </c>
      <c r="R31" s="171" t="s">
        <v>362</v>
      </c>
      <c r="S31" s="167" t="s">
        <v>365</v>
      </c>
      <c r="T31" s="13" t="s">
        <v>187</v>
      </c>
      <c r="U31" s="52">
        <f t="shared" si="6"/>
        <v>1</v>
      </c>
      <c r="V31" s="167" t="s">
        <v>380</v>
      </c>
      <c r="W31" s="13" t="s">
        <v>187</v>
      </c>
      <c r="X31" s="52">
        <f t="shared" si="8"/>
        <v>1</v>
      </c>
      <c r="Y31" s="167" t="s">
        <v>390</v>
      </c>
      <c r="Z31" s="52">
        <f t="shared" si="7"/>
        <v>3</v>
      </c>
      <c r="AA31" s="23" t="str">
        <f t="shared" si="4"/>
        <v>BAJA</v>
      </c>
      <c r="AB31" s="34">
        <v>20</v>
      </c>
    </row>
    <row r="32" spans="1:28" s="7" customFormat="1" ht="47.25" x14ac:dyDescent="0.2">
      <c r="A32" s="35">
        <f>COUNTIF($AA$11:AA32,"ALTA")</f>
        <v>5</v>
      </c>
      <c r="B32" s="39">
        <f>IFERROR(VLOOKUP(AB32,'01-Inventario de Activos'!$A$13:$L$62,2,FALSE),"")</f>
        <v>27</v>
      </c>
      <c r="C32" s="37" t="str">
        <f>IFERROR(VLOOKUP(AB32,'01-Inventario de Activos'!$A$13:$L$62,3,FALSE),"")</f>
        <v xml:space="preserve">Perfiles de cargo </v>
      </c>
      <c r="D32" s="37" t="str">
        <f>IFERROR(VLOOKUP(AB32,'01-Inventario de Activos'!$A$13:$L$62,4,FALSE),"")</f>
        <v>Documento que contiene los requisitos de los empleos de la Universidad</v>
      </c>
      <c r="E32" s="174" t="s">
        <v>323</v>
      </c>
      <c r="F32" s="43"/>
      <c r="G32" s="37" t="str">
        <f>IFERROR(VLOOKUP(AB32,'01-Inventario de Activos'!$A$13:$L$62,8,FALSE),"")</f>
        <v>Gestión del Talento Humano</v>
      </c>
      <c r="H32" s="37" t="str">
        <f>IFERROR(VLOOKUP(AB32,'01-Inventario de Activos'!$A$13:$L$62,7,FALSE),"")</f>
        <v>Gestión del Talento Humano</v>
      </c>
      <c r="I32" s="37">
        <f>IFERROR(VLOOKUP(AB32,'01-Inventario de Activos'!$A$13:$L$62,10,FALSE),"")</f>
        <v>0</v>
      </c>
      <c r="J32" s="37" t="str">
        <f>IFERROR(VLOOKUP(AB32,'01-Inventario de Activos'!$A$13:$L$62,11,FALSE),"")</f>
        <v>x</v>
      </c>
      <c r="K32" s="37">
        <f>IFERROR(VLOOKUP(AB32,'01-Inventario de Activos'!$A$13:$L$62,12,FALSE),"")</f>
        <v>0</v>
      </c>
      <c r="L32" s="174" t="s">
        <v>345</v>
      </c>
      <c r="M32" s="174" t="s">
        <v>341</v>
      </c>
      <c r="N32" s="13" t="s">
        <v>200</v>
      </c>
      <c r="O32" s="52">
        <f t="shared" si="5"/>
        <v>3</v>
      </c>
      <c r="P32" s="167" t="s">
        <v>364</v>
      </c>
      <c r="Q32" s="181">
        <v>42613</v>
      </c>
      <c r="R32" s="171" t="s">
        <v>362</v>
      </c>
      <c r="S32" s="167" t="s">
        <v>363</v>
      </c>
      <c r="T32" s="13" t="s">
        <v>181</v>
      </c>
      <c r="U32" s="52">
        <f t="shared" si="6"/>
        <v>2</v>
      </c>
      <c r="V32" s="167" t="s">
        <v>380</v>
      </c>
      <c r="W32" s="13" t="s">
        <v>187</v>
      </c>
      <c r="X32" s="52">
        <f t="shared" si="8"/>
        <v>1</v>
      </c>
      <c r="Y32" s="167" t="s">
        <v>390</v>
      </c>
      <c r="Z32" s="52">
        <f t="shared" si="7"/>
        <v>6</v>
      </c>
      <c r="AA32" s="23" t="str">
        <f t="shared" si="4"/>
        <v>MEDIA</v>
      </c>
      <c r="AB32" s="34">
        <v>21</v>
      </c>
    </row>
    <row r="33" spans="1:28" s="7" customFormat="1" ht="94.5" x14ac:dyDescent="0.2">
      <c r="A33" s="35">
        <f>COUNTIF($AA$11:AA33,"ALTA")</f>
        <v>5</v>
      </c>
      <c r="B33" s="39">
        <f>IFERROR(VLOOKUP(AB33,'01-Inventario de Activos'!$A$13:$L$62,2,FALSE),"")</f>
        <v>28</v>
      </c>
      <c r="C33" s="37" t="str">
        <f>IFERROR(VLOOKUP(AB33,'01-Inventario de Activos'!$A$13:$L$62,3,FALSE),"")</f>
        <v xml:space="preserve">Formatos proceso de selección </v>
      </c>
      <c r="D33" s="37" t="str">
        <f>IFERROR(VLOOKUP(AB33,'01-Inventario de Activos'!$A$13:$L$62,4,FALSE),"")</f>
        <v>Documentos soporte del proceso de selección (requisicion, incripcion proceso, convocatoria, lista de admitidos y no admitidos, citacion a pruebas, resultado de pruebas, entrevista, analisis integral de resultados)</v>
      </c>
      <c r="E33" s="174" t="s">
        <v>323</v>
      </c>
      <c r="F33" s="43"/>
      <c r="G33" s="37" t="str">
        <f>IFERROR(VLOOKUP(AB33,'01-Inventario de Activos'!$A$13:$L$62,8,FALSE),"")</f>
        <v>Gestión del Talento Humano</v>
      </c>
      <c r="H33" s="37" t="str">
        <f>IFERROR(VLOOKUP(AB33,'01-Inventario de Activos'!$A$13:$L$62,7,FALSE),"")</f>
        <v>Gestión del Talento Humano</v>
      </c>
      <c r="I33" s="37" t="str">
        <f>IFERROR(VLOOKUP(AB33,'01-Inventario de Activos'!$A$13:$L$62,10,FALSE),"")</f>
        <v>x</v>
      </c>
      <c r="J33" s="37" t="str">
        <f>IFERROR(VLOOKUP(AB33,'01-Inventario de Activos'!$A$13:$L$62,11,FALSE),"")</f>
        <v>x</v>
      </c>
      <c r="K33" s="37">
        <f>IFERROR(VLOOKUP(AB33,'01-Inventario de Activos'!$A$13:$L$62,12,FALSE),"")</f>
        <v>0</v>
      </c>
      <c r="L33" s="174" t="s">
        <v>326</v>
      </c>
      <c r="M33" s="174" t="s">
        <v>341</v>
      </c>
      <c r="N33" s="13" t="s">
        <v>198</v>
      </c>
      <c r="O33" s="52">
        <f t="shared" si="5"/>
        <v>1</v>
      </c>
      <c r="P33" s="167" t="s">
        <v>356</v>
      </c>
      <c r="Q33" s="181">
        <v>42613</v>
      </c>
      <c r="R33" s="171" t="s">
        <v>362</v>
      </c>
      <c r="S33" s="167" t="s">
        <v>359</v>
      </c>
      <c r="T33" s="13" t="s">
        <v>187</v>
      </c>
      <c r="U33" s="52">
        <f t="shared" si="6"/>
        <v>1</v>
      </c>
      <c r="V33" s="167" t="s">
        <v>381</v>
      </c>
      <c r="W33" s="13" t="s">
        <v>174</v>
      </c>
      <c r="X33" s="52">
        <f t="shared" si="8"/>
        <v>3</v>
      </c>
      <c r="Y33" s="167" t="s">
        <v>392</v>
      </c>
      <c r="Z33" s="52">
        <f t="shared" si="7"/>
        <v>3</v>
      </c>
      <c r="AA33" s="23" t="str">
        <f t="shared" si="4"/>
        <v>BAJA</v>
      </c>
      <c r="AB33" s="34">
        <v>22</v>
      </c>
    </row>
    <row r="34" spans="1:28" s="7" customFormat="1" ht="63" x14ac:dyDescent="0.2">
      <c r="A34" s="35">
        <f>COUNTIF($AA$11:AA34,"ALTA")</f>
        <v>5</v>
      </c>
      <c r="B34" s="39">
        <f>IFERROR(VLOOKUP(AB34,'01-Inventario de Activos'!$A$13:$L$62,2,FALSE),"")</f>
        <v>29</v>
      </c>
      <c r="C34" s="37" t="str">
        <f>IFERROR(VLOOKUP(AB34,'01-Inventario de Activos'!$A$13:$L$62,3,FALSE),"")</f>
        <v xml:space="preserve">Pruebas  Psicotécnicas </v>
      </c>
      <c r="D34" s="37" t="str">
        <f>IFERROR(VLOOKUP(AB34,'01-Inventario de Activos'!$A$13:$L$62,4,FALSE),"")</f>
        <v>Contiene informacion de pruebas aplicadas los aspirantes</v>
      </c>
      <c r="E34" s="174" t="s">
        <v>323</v>
      </c>
      <c r="F34" s="43"/>
      <c r="G34" s="37" t="str">
        <f>IFERROR(VLOOKUP(AB34,'01-Inventario de Activos'!$A$13:$L$62,8,FALSE),"")</f>
        <v>Gestión del Talento Humano</v>
      </c>
      <c r="H34" s="37" t="str">
        <f>IFERROR(VLOOKUP(AB34,'01-Inventario de Activos'!$A$13:$L$62,7,FALSE),"")</f>
        <v>Gestión del Talento Humano</v>
      </c>
      <c r="I34" s="37" t="str">
        <f>IFERROR(VLOOKUP(AB34,'01-Inventario de Activos'!$A$13:$L$62,10,FALSE),"")</f>
        <v>x</v>
      </c>
      <c r="J34" s="37" t="str">
        <f>IFERROR(VLOOKUP(AB34,'01-Inventario de Activos'!$A$13:$L$62,11,FALSE),"")</f>
        <v>x</v>
      </c>
      <c r="K34" s="37">
        <f>IFERROR(VLOOKUP(AB34,'01-Inventario de Activos'!$A$13:$L$62,12,FALSE),"")</f>
        <v>0</v>
      </c>
      <c r="L34" s="174" t="s">
        <v>326</v>
      </c>
      <c r="M34" s="174" t="s">
        <v>341</v>
      </c>
      <c r="N34" s="13" t="s">
        <v>198</v>
      </c>
      <c r="O34" s="52">
        <f t="shared" si="5"/>
        <v>1</v>
      </c>
      <c r="P34" s="167" t="s">
        <v>356</v>
      </c>
      <c r="Q34" s="181">
        <v>42613</v>
      </c>
      <c r="R34" s="171" t="s">
        <v>362</v>
      </c>
      <c r="S34" s="167" t="s">
        <v>359</v>
      </c>
      <c r="T34" s="13" t="s">
        <v>181</v>
      </c>
      <c r="U34" s="52">
        <f t="shared" si="6"/>
        <v>2</v>
      </c>
      <c r="V34" s="167" t="s">
        <v>382</v>
      </c>
      <c r="W34" s="13" t="s">
        <v>181</v>
      </c>
      <c r="X34" s="52">
        <f t="shared" si="8"/>
        <v>2</v>
      </c>
      <c r="Y34" s="167" t="s">
        <v>390</v>
      </c>
      <c r="Z34" s="52">
        <f t="shared" si="7"/>
        <v>4</v>
      </c>
      <c r="AA34" s="23" t="str">
        <f t="shared" si="4"/>
        <v>BAJA</v>
      </c>
      <c r="AB34" s="34">
        <v>23</v>
      </c>
    </row>
    <row r="35" spans="1:28" s="7" customFormat="1" ht="220.5" x14ac:dyDescent="0.2">
      <c r="A35" s="35">
        <f>COUNTIF($AA$11:AA35,"ALTA")</f>
        <v>5</v>
      </c>
      <c r="B35" s="39">
        <f>IFERROR(VLOOKUP(AB35,'01-Inventario de Activos'!$A$13:$L$62,2,FALSE),"")</f>
        <v>32</v>
      </c>
      <c r="C35" s="37" t="str">
        <f>IFERROR(VLOOKUP(AB35,'01-Inventario de Activos'!$A$13:$L$62,3,FALSE),"")</f>
        <v xml:space="preserve">Documentos del Sistema de Gestión de Seguridad y Salud en el Trabajo </v>
      </c>
      <c r="D35" s="37" t="str">
        <f>IFERROR(VLOOKUP(AB35,'01-Inventario de Activos'!$A$13:$L$62,4,FALSE),"")</f>
        <v xml:space="preserve"> Se reriere a toda la documentación   de los procedimientos reglamentarios  que se contemplan en el  Sistema de Gestión de Seguridad  y Salud  en el Trabajo como son:  Objetivos SST, Plan de trabajo , evaluación de los estandares minimos, plan de capacitaciones,  matriz elementos de protección personal, matriz seguimiento a recomendaciones, seguimiento reuniones y programas de formación, cronograma inspecciones de seguridad, matriz de informes, matriz seguimiento medicina preventiva y entre otros. </v>
      </c>
      <c r="E35" s="174" t="s">
        <v>323</v>
      </c>
      <c r="F35" s="43"/>
      <c r="G35" s="37" t="str">
        <f>IFERROR(VLOOKUP(AB35,'01-Inventario de Activos'!$A$13:$L$62,8,FALSE),"")</f>
        <v xml:space="preserve">Gestión de Seguridad y Salud en el Trabajo </v>
      </c>
      <c r="H35" s="37" t="str">
        <f>IFERROR(VLOOKUP(AB35,'01-Inventario de Activos'!$A$13:$L$62,7,FALSE),"")</f>
        <v>Gestión del Talento Humano</v>
      </c>
      <c r="I35" s="37">
        <f>IFERROR(VLOOKUP(AB35,'01-Inventario de Activos'!$A$13:$L$62,10,FALSE),"")</f>
        <v>0</v>
      </c>
      <c r="J35" s="37" t="str">
        <f>IFERROR(VLOOKUP(AB35,'01-Inventario de Activos'!$A$13:$L$62,11,FALSE),"")</f>
        <v>x</v>
      </c>
      <c r="K35" s="37">
        <f>IFERROR(VLOOKUP(AB35,'01-Inventario de Activos'!$A$13:$L$62,12,FALSE),"")</f>
        <v>0</v>
      </c>
      <c r="L35" s="192" t="s">
        <v>343</v>
      </c>
      <c r="M35" s="174" t="s">
        <v>344</v>
      </c>
      <c r="N35" s="13" t="s">
        <v>200</v>
      </c>
      <c r="O35" s="52">
        <f t="shared" si="5"/>
        <v>3</v>
      </c>
      <c r="P35" s="167" t="s">
        <v>349</v>
      </c>
      <c r="Q35" s="193">
        <v>42614</v>
      </c>
      <c r="R35" s="194" t="s">
        <v>366</v>
      </c>
      <c r="S35" s="187" t="s">
        <v>365</v>
      </c>
      <c r="T35" s="13" t="s">
        <v>181</v>
      </c>
      <c r="U35" s="52">
        <f t="shared" si="6"/>
        <v>2</v>
      </c>
      <c r="V35" s="187" t="s">
        <v>382</v>
      </c>
      <c r="W35" s="13" t="s">
        <v>187</v>
      </c>
      <c r="X35" s="52">
        <f t="shared" si="8"/>
        <v>1</v>
      </c>
      <c r="Y35" s="187" t="s">
        <v>393</v>
      </c>
      <c r="Z35" s="52">
        <f t="shared" si="7"/>
        <v>6</v>
      </c>
      <c r="AA35" s="23" t="str">
        <f t="shared" si="4"/>
        <v>MEDIA</v>
      </c>
      <c r="AB35" s="34">
        <v>24</v>
      </c>
    </row>
    <row r="36" spans="1:28" s="7" customFormat="1" ht="157.5" x14ac:dyDescent="0.2">
      <c r="A36" s="35">
        <f>COUNTIF($AA$11:AA36,"ALTA")</f>
        <v>5</v>
      </c>
      <c r="B36" s="39">
        <f>IFERROR(VLOOKUP(AB36,'01-Inventario de Activos'!$A$13:$L$62,2,FALSE),"")</f>
        <v>33</v>
      </c>
      <c r="C36" s="37" t="str">
        <f>IFERROR(VLOOKUP(AB36,'01-Inventario de Activos'!$A$13:$L$62,3,FALSE),"")</f>
        <v xml:space="preserve">Historias Medicas Ocupacionales </v>
      </c>
      <c r="D36" s="37" t="str">
        <f>IFERROR(VLOOKUP(AB36,'01-Inventario de Activos'!$A$13:$L$62,4,FALSE),"")</f>
        <v>Archivo de historias  medicas Ocupacionales  de los funcionarios  de la Universidad, con los soportes correspondientes.</v>
      </c>
      <c r="E36" s="174" t="s">
        <v>323</v>
      </c>
      <c r="F36" s="43"/>
      <c r="G36" s="37" t="str">
        <f>IFERROR(VLOOKUP(AB36,'01-Inventario de Activos'!$A$13:$L$62,8,FALSE),"")</f>
        <v xml:space="preserve">Gestión de Seguridad y Salud en el Trabajo </v>
      </c>
      <c r="H36" s="37" t="str">
        <f>IFERROR(VLOOKUP(AB36,'01-Inventario de Activos'!$A$13:$L$62,7,FALSE),"")</f>
        <v>Gestión del Talento Humano</v>
      </c>
      <c r="I36" s="37" t="str">
        <f>IFERROR(VLOOKUP(AB36,'01-Inventario de Activos'!$A$13:$L$62,10,FALSE),"")</f>
        <v>X</v>
      </c>
      <c r="J36" s="37">
        <f>IFERROR(VLOOKUP(AB36,'01-Inventario de Activos'!$A$13:$L$62,11,FALSE),"")</f>
        <v>0</v>
      </c>
      <c r="K36" s="37">
        <f>IFERROR(VLOOKUP(AB36,'01-Inventario de Activos'!$A$13:$L$62,12,FALSE),"")</f>
        <v>0</v>
      </c>
      <c r="L36" s="192" t="s">
        <v>346</v>
      </c>
      <c r="M36" s="192" t="s">
        <v>341</v>
      </c>
      <c r="N36" s="13" t="s">
        <v>200</v>
      </c>
      <c r="O36" s="52">
        <f t="shared" si="5"/>
        <v>3</v>
      </c>
      <c r="P36" s="167" t="s">
        <v>349</v>
      </c>
      <c r="Q36" s="193">
        <v>43313</v>
      </c>
      <c r="R36" s="194" t="s">
        <v>367</v>
      </c>
      <c r="S36" s="187" t="s">
        <v>365</v>
      </c>
      <c r="T36" s="13" t="s">
        <v>187</v>
      </c>
      <c r="U36" s="52">
        <f t="shared" si="6"/>
        <v>1</v>
      </c>
      <c r="V36" s="187" t="s">
        <v>383</v>
      </c>
      <c r="W36" s="13" t="s">
        <v>187</v>
      </c>
      <c r="X36" s="52">
        <f t="shared" si="8"/>
        <v>1</v>
      </c>
      <c r="Y36" s="187" t="s">
        <v>383</v>
      </c>
      <c r="Z36" s="52">
        <f t="shared" si="7"/>
        <v>3</v>
      </c>
      <c r="AA36" s="23" t="str">
        <f t="shared" si="4"/>
        <v>BAJA</v>
      </c>
      <c r="AB36" s="34">
        <v>25</v>
      </c>
    </row>
    <row r="37" spans="1:28" s="7" customFormat="1" ht="94.5" x14ac:dyDescent="0.2">
      <c r="A37" s="35">
        <f>COUNTIF($AA$11:AA37,"ALTA")</f>
        <v>5</v>
      </c>
      <c r="B37" s="39">
        <f>IFERROR(VLOOKUP(AB37,'01-Inventario de Activos'!$A$13:$L$62,2,FALSE),"")</f>
        <v>34</v>
      </c>
      <c r="C37" s="37" t="str">
        <f>IFERROR(VLOOKUP(AB37,'01-Inventario de Activos'!$A$13:$L$62,3,FALSE),"")</f>
        <v xml:space="preserve">Base de datos archivos de excel </v>
      </c>
      <c r="D37" s="37" t="str">
        <f>IFERROR(VLOOKUP(AB37,'01-Inventario de Activos'!$A$13:$L$62,4,FALSE),"")</f>
        <v>Contratación monitores academicos,contratacion transitorios administrativos,Contratación docentes transitorios y catedraticos,control de nómina y presupuesto empresa de servicios temporales.</v>
      </c>
      <c r="E37" s="174" t="s">
        <v>323</v>
      </c>
      <c r="F37" s="43"/>
      <c r="G37" s="37" t="str">
        <f>IFERROR(VLOOKUP(AB37,'01-Inventario de Activos'!$A$13:$L$62,8,FALSE),"")</f>
        <v>Vinculación</v>
      </c>
      <c r="H37" s="37" t="str">
        <f>IFERROR(VLOOKUP(AB37,'01-Inventario de Activos'!$A$13:$L$62,7,FALSE),"")</f>
        <v>Gestión del Talento Humano</v>
      </c>
      <c r="I37" s="37">
        <f>IFERROR(VLOOKUP(AB37,'01-Inventario de Activos'!$A$13:$L$62,10,FALSE),"")</f>
        <v>0</v>
      </c>
      <c r="J37" s="37" t="str">
        <f>IFERROR(VLOOKUP(AB37,'01-Inventario de Activos'!$A$13:$L$62,11,FALSE),"")</f>
        <v>x</v>
      </c>
      <c r="K37" s="37">
        <f>IFERROR(VLOOKUP(AB37,'01-Inventario de Activos'!$A$13:$L$62,12,FALSE),"")</f>
        <v>0</v>
      </c>
      <c r="L37" s="174" t="s">
        <v>346</v>
      </c>
      <c r="M37" s="174" t="s">
        <v>341</v>
      </c>
      <c r="N37" s="13" t="s">
        <v>200</v>
      </c>
      <c r="O37" s="52">
        <f t="shared" si="5"/>
        <v>3</v>
      </c>
      <c r="P37" s="167" t="s">
        <v>349</v>
      </c>
      <c r="Q37" s="181">
        <v>42614</v>
      </c>
      <c r="R37" s="171" t="s">
        <v>368</v>
      </c>
      <c r="S37" s="167" t="s">
        <v>363</v>
      </c>
      <c r="T37" s="13" t="s">
        <v>187</v>
      </c>
      <c r="U37" s="52">
        <f t="shared" si="6"/>
        <v>1</v>
      </c>
      <c r="V37" s="167" t="s">
        <v>374</v>
      </c>
      <c r="W37" s="13" t="s">
        <v>187</v>
      </c>
      <c r="X37" s="52">
        <f t="shared" si="8"/>
        <v>1</v>
      </c>
      <c r="Y37" s="167" t="s">
        <v>394</v>
      </c>
      <c r="Z37" s="52">
        <f t="shared" si="7"/>
        <v>3</v>
      </c>
      <c r="AA37" s="23" t="str">
        <f t="shared" si="4"/>
        <v>BAJA</v>
      </c>
      <c r="AB37" s="34">
        <v>26</v>
      </c>
    </row>
    <row r="38" spans="1:28" s="7" customFormat="1" ht="78.75" x14ac:dyDescent="0.2">
      <c r="A38" s="35">
        <f>COUNTIF($AA$11:AA38,"ALTA")</f>
        <v>5</v>
      </c>
      <c r="B38" s="39">
        <f>IFERROR(VLOOKUP(AB38,'01-Inventario de Activos'!$A$13:$L$62,2,FALSE),"")</f>
        <v>35</v>
      </c>
      <c r="C38" s="37" t="str">
        <f>IFERROR(VLOOKUP(AB38,'01-Inventario de Activos'!$A$13:$L$62,3,FALSE),"")</f>
        <v xml:space="preserve">Modulo de certificaciones </v>
      </c>
      <c r="D38" s="37" t="str">
        <f>IFERROR(VLOOKUP(AB38,'01-Inventario de Activos'!$A$13:$L$62,4,FALSE),"")</f>
        <v>A traves de este software se otorgan los permisos para la certificacion de los docentes catedraticos.</v>
      </c>
      <c r="E38" s="174" t="s">
        <v>323</v>
      </c>
      <c r="F38" s="43"/>
      <c r="G38" s="37" t="str">
        <f>IFERROR(VLOOKUP(AB38,'01-Inventario de Activos'!$A$13:$L$62,8,FALSE),"")</f>
        <v>Administración de la Compensación</v>
      </c>
      <c r="H38" s="37" t="str">
        <f>IFERROR(VLOOKUP(AB38,'01-Inventario de Activos'!$A$13:$L$62,7,FALSE),"")</f>
        <v>Gestión del Talento Humano</v>
      </c>
      <c r="I38" s="37">
        <f>IFERROR(VLOOKUP(AB38,'01-Inventario de Activos'!$A$13:$L$62,10,FALSE),"")</f>
        <v>0</v>
      </c>
      <c r="J38" s="37" t="str">
        <f>IFERROR(VLOOKUP(AB38,'01-Inventario de Activos'!$A$13:$L$62,11,FALSE),"")</f>
        <v>x</v>
      </c>
      <c r="K38" s="37">
        <f>IFERROR(VLOOKUP(AB38,'01-Inventario de Activos'!$A$13:$L$62,12,FALSE),"")</f>
        <v>0</v>
      </c>
      <c r="L38" s="174"/>
      <c r="M38" s="174" t="s">
        <v>341</v>
      </c>
      <c r="N38" s="13" t="s">
        <v>200</v>
      </c>
      <c r="O38" s="52">
        <f t="shared" si="5"/>
        <v>3</v>
      </c>
      <c r="P38" s="167" t="s">
        <v>349</v>
      </c>
      <c r="Q38" s="181">
        <v>42614</v>
      </c>
      <c r="R38" s="171" t="s">
        <v>368</v>
      </c>
      <c r="S38" s="167" t="s">
        <v>363</v>
      </c>
      <c r="T38" s="13" t="s">
        <v>187</v>
      </c>
      <c r="U38" s="52">
        <f t="shared" si="6"/>
        <v>1</v>
      </c>
      <c r="V38" s="167" t="s">
        <v>374</v>
      </c>
      <c r="W38" s="13" t="s">
        <v>187</v>
      </c>
      <c r="X38" s="52">
        <f t="shared" si="8"/>
        <v>1</v>
      </c>
      <c r="Y38" s="167" t="s">
        <v>394</v>
      </c>
      <c r="Z38" s="52">
        <f t="shared" si="7"/>
        <v>3</v>
      </c>
      <c r="AA38" s="23" t="str">
        <f t="shared" si="4"/>
        <v>BAJA</v>
      </c>
      <c r="AB38" s="34">
        <v>27</v>
      </c>
    </row>
    <row r="39" spans="1:28" s="7" customFormat="1" ht="78.75" x14ac:dyDescent="0.2">
      <c r="A39" s="35">
        <f>COUNTIF($AA$11:AA39,"ALTA")</f>
        <v>5</v>
      </c>
      <c r="B39" s="39">
        <f>IFERROR(VLOOKUP(AB39,'01-Inventario de Activos'!$A$13:$L$62,2,FALSE),"")</f>
        <v>39</v>
      </c>
      <c r="C39" s="37" t="str">
        <f>IFERROR(VLOOKUP(AB39,'01-Inventario de Activos'!$A$13:$L$62,3,FALSE),"")</f>
        <v>Comprobantes de nómina</v>
      </c>
      <c r="D39" s="37" t="str">
        <f>IFERROR(VLOOKUP(AB39,'01-Inventario de Activos'!$A$13:$L$62,4,FALSE),"")</f>
        <v>Comrpobante de pago mensual y certificado de ingresos y retenciones anual</v>
      </c>
      <c r="E39" s="174" t="s">
        <v>323</v>
      </c>
      <c r="F39" s="43"/>
      <c r="G39" s="37" t="str">
        <f>IFERROR(VLOOKUP(AB39,'01-Inventario de Activos'!$A$13:$L$62,8,FALSE),"")</f>
        <v>Administración de la Compensación</v>
      </c>
      <c r="H39" s="37" t="str">
        <f>IFERROR(VLOOKUP(AB39,'01-Inventario de Activos'!$A$13:$L$62,7,FALSE),"")</f>
        <v>Gestión del Talento Humano</v>
      </c>
      <c r="I39" s="37">
        <f>IFERROR(VLOOKUP(AB39,'01-Inventario de Activos'!$A$13:$L$62,10,FALSE),"")</f>
        <v>0</v>
      </c>
      <c r="J39" s="37" t="str">
        <f>IFERROR(VLOOKUP(AB39,'01-Inventario de Activos'!$A$13:$L$62,11,FALSE),"")</f>
        <v>X</v>
      </c>
      <c r="K39" s="37">
        <f>IFERROR(VLOOKUP(AB39,'01-Inventario de Activos'!$A$13:$L$62,12,FALSE),"")</f>
        <v>0</v>
      </c>
      <c r="L39" s="174" t="s">
        <v>342</v>
      </c>
      <c r="M39" s="174" t="s">
        <v>347</v>
      </c>
      <c r="N39" s="13" t="s">
        <v>198</v>
      </c>
      <c r="O39" s="52">
        <f t="shared" si="5"/>
        <v>1</v>
      </c>
      <c r="P39" s="167" t="s">
        <v>356</v>
      </c>
      <c r="Q39" s="181">
        <v>43623</v>
      </c>
      <c r="R39" s="171" t="s">
        <v>368</v>
      </c>
      <c r="S39" s="167" t="s">
        <v>358</v>
      </c>
      <c r="T39" s="13" t="s">
        <v>187</v>
      </c>
      <c r="U39" s="52">
        <f t="shared" si="6"/>
        <v>1</v>
      </c>
      <c r="V39" s="167" t="s">
        <v>373</v>
      </c>
      <c r="W39" s="13" t="s">
        <v>187</v>
      </c>
      <c r="X39" s="52">
        <f t="shared" si="8"/>
        <v>1</v>
      </c>
      <c r="Y39" s="167" t="s">
        <v>395</v>
      </c>
      <c r="Z39" s="52">
        <f t="shared" si="7"/>
        <v>1</v>
      </c>
      <c r="AA39" s="23" t="str">
        <f t="shared" si="4"/>
        <v>BAJA</v>
      </c>
      <c r="AB39" s="34">
        <v>28</v>
      </c>
    </row>
    <row r="40" spans="1:28" s="7" customFormat="1" ht="78.75" x14ac:dyDescent="0.2">
      <c r="A40" s="35">
        <f>COUNTIF($AA$11:AA40,"ALTA")</f>
        <v>5</v>
      </c>
      <c r="B40" s="39">
        <f>IFERROR(VLOOKUP(AB40,'01-Inventario de Activos'!$A$13:$L$62,2,FALSE),"")</f>
        <v>40</v>
      </c>
      <c r="C40" s="37" t="str">
        <f>IFERROR(VLOOKUP(AB40,'01-Inventario de Activos'!$A$13:$L$62,3,FALSE),"")</f>
        <v>Formato Coaching</v>
      </c>
      <c r="D40" s="37" t="str">
        <f>IFERROR(VLOOKUP(AB40,'01-Inventario de Activos'!$A$13:$L$62,4,FALSE),"")</f>
        <v xml:space="preserve">Documento donde se registra la ejecución de sesión de coaching. </v>
      </c>
      <c r="E40" s="174" t="s">
        <v>323</v>
      </c>
      <c r="F40" s="43"/>
      <c r="G40" s="37" t="str">
        <f>IFERROR(VLOOKUP(AB40,'01-Inventario de Activos'!$A$13:$L$62,8,FALSE),"")</f>
        <v>Desarrollo Humano</v>
      </c>
      <c r="H40" s="37" t="str">
        <f>IFERROR(VLOOKUP(AB40,'01-Inventario de Activos'!$A$13:$L$62,7,FALSE),"")</f>
        <v>Gestión del Talento Humano</v>
      </c>
      <c r="I40" s="37" t="str">
        <f>IFERROR(VLOOKUP(AB40,'01-Inventario de Activos'!$A$13:$L$62,10,FALSE),"")</f>
        <v>x</v>
      </c>
      <c r="J40" s="37" t="str">
        <f>IFERROR(VLOOKUP(AB40,'01-Inventario de Activos'!$A$13:$L$62,11,FALSE),"")</f>
        <v>x</v>
      </c>
      <c r="K40" s="37">
        <f>IFERROR(VLOOKUP(AB40,'01-Inventario de Activos'!$A$13:$L$62,12,FALSE),"")</f>
        <v>0</v>
      </c>
      <c r="L40" s="174"/>
      <c r="M40" s="174" t="s">
        <v>348</v>
      </c>
      <c r="N40" s="13" t="s">
        <v>200</v>
      </c>
      <c r="O40" s="52">
        <f t="shared" si="5"/>
        <v>3</v>
      </c>
      <c r="P40" s="167" t="s">
        <v>349</v>
      </c>
      <c r="Q40" s="181">
        <v>43308</v>
      </c>
      <c r="R40" s="171" t="s">
        <v>368</v>
      </c>
      <c r="S40" s="167" t="s">
        <v>365</v>
      </c>
      <c r="T40" s="13" t="s">
        <v>187</v>
      </c>
      <c r="U40" s="52">
        <f t="shared" si="6"/>
        <v>1</v>
      </c>
      <c r="V40" s="167" t="s">
        <v>373</v>
      </c>
      <c r="W40" s="13" t="s">
        <v>187</v>
      </c>
      <c r="X40" s="52">
        <f t="shared" si="8"/>
        <v>1</v>
      </c>
      <c r="Y40" s="167" t="s">
        <v>395</v>
      </c>
      <c r="Z40" s="52">
        <f t="shared" si="7"/>
        <v>3</v>
      </c>
      <c r="AA40" s="23" t="str">
        <f t="shared" si="4"/>
        <v>BAJA</v>
      </c>
      <c r="AB40" s="34">
        <v>29</v>
      </c>
    </row>
    <row r="41" spans="1:28" s="7" customFormat="1" ht="15.75" x14ac:dyDescent="0.2">
      <c r="A41" s="35">
        <f>COUNTIF($AA$11:AA41,"ALTA")</f>
        <v>5</v>
      </c>
      <c r="B41" s="39" t="str">
        <f>IFERROR(VLOOKUP(AB41,'01-Inventario de Activos'!$A$13:$L$62,2,FALSE),"")</f>
        <v/>
      </c>
      <c r="C41" s="37" t="str">
        <f>IFERROR(VLOOKUP(AB41,'01-Inventario de Activos'!$A$13:$L$62,3,FALSE),"")</f>
        <v/>
      </c>
      <c r="D41" s="37" t="str">
        <f>IFERROR(VLOOKUP(AB41,'01-Inventario de Activos'!$A$13:$L$62,4,FALSE),"")</f>
        <v/>
      </c>
      <c r="E41" s="41"/>
      <c r="F41" s="43"/>
      <c r="G41" s="37" t="str">
        <f>IFERROR(VLOOKUP(AB41,'01-Inventario de Activos'!$A$13:$L$62,8,FALSE),"")</f>
        <v/>
      </c>
      <c r="H41" s="37" t="str">
        <f>IFERROR(VLOOKUP(AB41,'01-Inventario de Activos'!$A$13:$L$62,7,FALSE),"")</f>
        <v/>
      </c>
      <c r="I41" s="37" t="str">
        <f>IFERROR(VLOOKUP(AB41,'01-Inventario de Activos'!$A$13:$L$62,10,FALSE),"")</f>
        <v/>
      </c>
      <c r="J41" s="37" t="str">
        <f>IFERROR(VLOOKUP(AB41,'01-Inventario de Activos'!$A$13:$L$62,11,FALSE),"")</f>
        <v/>
      </c>
      <c r="K41" s="37" t="str">
        <f>IFERROR(VLOOKUP(AB41,'01-Inventario de Activos'!$A$13:$L$62,12,FALSE),"")</f>
        <v/>
      </c>
      <c r="L41" s="41"/>
      <c r="M41" s="41"/>
      <c r="N41" s="13"/>
      <c r="O41" s="52">
        <f t="shared" si="5"/>
        <v>0</v>
      </c>
      <c r="P41" s="13"/>
      <c r="Q41" s="13"/>
      <c r="R41" s="26"/>
      <c r="S41" s="13"/>
      <c r="T41" s="13"/>
      <c r="U41" s="52">
        <f t="shared" si="6"/>
        <v>0</v>
      </c>
      <c r="V41" s="13"/>
      <c r="W41" s="13"/>
      <c r="X41" s="52">
        <f t="shared" si="8"/>
        <v>0</v>
      </c>
      <c r="Y41" s="13"/>
      <c r="Z41" s="52">
        <f t="shared" si="7"/>
        <v>0</v>
      </c>
      <c r="AA41" s="23" t="str">
        <f t="shared" si="4"/>
        <v/>
      </c>
      <c r="AB41" s="34">
        <v>30</v>
      </c>
    </row>
    <row r="42" spans="1:28" s="7" customFormat="1" ht="15.75" x14ac:dyDescent="0.2">
      <c r="A42" s="35">
        <f>COUNTIF($AA$11:AA42,"ALTA")</f>
        <v>5</v>
      </c>
      <c r="B42" s="39" t="str">
        <f>IFERROR(VLOOKUP(AB42,'01-Inventario de Activos'!$A$13:$L$62,2,FALSE),"")</f>
        <v/>
      </c>
      <c r="C42" s="37" t="str">
        <f>IFERROR(VLOOKUP(AB42,'01-Inventario de Activos'!$A$13:$L$62,3,FALSE),"")</f>
        <v/>
      </c>
      <c r="D42" s="37" t="str">
        <f>IFERROR(VLOOKUP(AB42,'01-Inventario de Activos'!$A$13:$L$62,4,FALSE),"")</f>
        <v/>
      </c>
      <c r="E42" s="41"/>
      <c r="F42" s="43"/>
      <c r="G42" s="37" t="str">
        <f>IFERROR(VLOOKUP(AB42,'01-Inventario de Activos'!$A$13:$L$62,8,FALSE),"")</f>
        <v/>
      </c>
      <c r="H42" s="37" t="str">
        <f>IFERROR(VLOOKUP(AB42,'01-Inventario de Activos'!$A$13:$L$62,7,FALSE),"")</f>
        <v/>
      </c>
      <c r="I42" s="37" t="str">
        <f>IFERROR(VLOOKUP(AB42,'01-Inventario de Activos'!$A$13:$L$62,10,FALSE),"")</f>
        <v/>
      </c>
      <c r="J42" s="37" t="str">
        <f>IFERROR(VLOOKUP(AB42,'01-Inventario de Activos'!$A$13:$L$62,11,FALSE),"")</f>
        <v/>
      </c>
      <c r="K42" s="37" t="str">
        <f>IFERROR(VLOOKUP(AB42,'01-Inventario de Activos'!$A$13:$L$62,12,FALSE),"")</f>
        <v/>
      </c>
      <c r="L42" s="41"/>
      <c r="M42" s="41"/>
      <c r="N42" s="13"/>
      <c r="O42" s="52">
        <f t="shared" si="5"/>
        <v>0</v>
      </c>
      <c r="P42" s="13"/>
      <c r="Q42" s="13"/>
      <c r="R42" s="26"/>
      <c r="S42" s="13"/>
      <c r="T42" s="13"/>
      <c r="U42" s="52">
        <f t="shared" si="6"/>
        <v>0</v>
      </c>
      <c r="V42" s="13"/>
      <c r="W42" s="13"/>
      <c r="X42" s="52">
        <f t="shared" si="8"/>
        <v>0</v>
      </c>
      <c r="Y42" s="13"/>
      <c r="Z42" s="52">
        <f t="shared" si="7"/>
        <v>0</v>
      </c>
      <c r="AA42" s="23" t="str">
        <f t="shared" si="4"/>
        <v/>
      </c>
      <c r="AB42" s="34">
        <v>31</v>
      </c>
    </row>
    <row r="43" spans="1:28" s="7" customFormat="1" ht="12.75" customHeight="1" x14ac:dyDescent="0.2">
      <c r="A43" s="35">
        <f>COUNTIF($AA$11:AA43,"ALTA")</f>
        <v>5</v>
      </c>
      <c r="B43" s="39" t="str">
        <f>IFERROR(VLOOKUP(AB43,'01-Inventario de Activos'!$A$13:$L$62,2,FALSE),"")</f>
        <v/>
      </c>
      <c r="C43" s="37" t="str">
        <f>IFERROR(VLOOKUP(AB43,'01-Inventario de Activos'!$A$13:$L$62,3,FALSE),"")</f>
        <v/>
      </c>
      <c r="D43" s="37" t="str">
        <f>IFERROR(VLOOKUP(AB43,'01-Inventario de Activos'!$A$13:$L$62,4,FALSE),"")</f>
        <v/>
      </c>
      <c r="E43" s="41"/>
      <c r="F43" s="43"/>
      <c r="G43" s="37" t="str">
        <f>IFERROR(VLOOKUP(AB43,'01-Inventario de Activos'!$A$13:$L$62,8,FALSE),"")</f>
        <v/>
      </c>
      <c r="H43" s="37" t="str">
        <f>IFERROR(VLOOKUP(AB43,'01-Inventario de Activos'!$A$13:$L$62,7,FALSE),"")</f>
        <v/>
      </c>
      <c r="I43" s="37" t="str">
        <f>IFERROR(VLOOKUP(AB43,'01-Inventario de Activos'!$A$13:$L$62,10,FALSE),"")</f>
        <v/>
      </c>
      <c r="J43" s="37" t="str">
        <f>IFERROR(VLOOKUP(AB43,'01-Inventario de Activos'!$A$13:$L$62,11,FALSE),"")</f>
        <v/>
      </c>
      <c r="K43" s="37" t="str">
        <f>IFERROR(VLOOKUP(AB43,'01-Inventario de Activos'!$A$13:$L$62,12,FALSE),"")</f>
        <v/>
      </c>
      <c r="L43" s="41"/>
      <c r="M43" s="41"/>
      <c r="N43" s="13"/>
      <c r="O43" s="52">
        <f t="shared" si="5"/>
        <v>0</v>
      </c>
      <c r="P43" s="13"/>
      <c r="Q43" s="13"/>
      <c r="R43" s="26"/>
      <c r="S43" s="13"/>
      <c r="T43" s="13"/>
      <c r="U43" s="52">
        <f t="shared" si="6"/>
        <v>0</v>
      </c>
      <c r="V43" s="13"/>
      <c r="W43" s="13"/>
      <c r="X43" s="52">
        <f t="shared" si="8"/>
        <v>0</v>
      </c>
      <c r="Y43" s="13"/>
      <c r="Z43" s="52">
        <f t="shared" si="7"/>
        <v>0</v>
      </c>
      <c r="AA43" s="23" t="str">
        <f t="shared" si="4"/>
        <v/>
      </c>
      <c r="AB43" s="34">
        <v>32</v>
      </c>
    </row>
    <row r="44" spans="1:28" s="7" customFormat="1" ht="15.75" x14ac:dyDescent="0.2">
      <c r="A44" s="35">
        <f>COUNTIF($AA$11:AA44,"ALTA")</f>
        <v>5</v>
      </c>
      <c r="B44" s="39" t="str">
        <f>IFERROR(VLOOKUP(AB44,'01-Inventario de Activos'!$A$13:$L$62,2,FALSE),"")</f>
        <v/>
      </c>
      <c r="C44" s="37" t="str">
        <f>IFERROR(VLOOKUP(AB44,'01-Inventario de Activos'!$A$13:$L$62,3,FALSE),"")</f>
        <v/>
      </c>
      <c r="D44" s="37" t="str">
        <f>IFERROR(VLOOKUP(AB44,'01-Inventario de Activos'!$A$13:$L$62,4,FALSE),"")</f>
        <v/>
      </c>
      <c r="E44" s="41"/>
      <c r="F44" s="43"/>
      <c r="G44" s="37" t="str">
        <f>IFERROR(VLOOKUP(AB44,'01-Inventario de Activos'!$A$13:$L$62,8,FALSE),"")</f>
        <v/>
      </c>
      <c r="H44" s="37" t="str">
        <f>IFERROR(VLOOKUP(AB44,'01-Inventario de Activos'!$A$13:$L$62,7,FALSE),"")</f>
        <v/>
      </c>
      <c r="I44" s="37" t="str">
        <f>IFERROR(VLOOKUP(AB44,'01-Inventario de Activos'!$A$13:$L$62,10,FALSE),"")</f>
        <v/>
      </c>
      <c r="J44" s="37" t="str">
        <f>IFERROR(VLOOKUP(AB44,'01-Inventario de Activos'!$A$13:$L$62,11,FALSE),"")</f>
        <v/>
      </c>
      <c r="K44" s="37" t="str">
        <f>IFERROR(VLOOKUP(AB44,'01-Inventario de Activos'!$A$13:$L$62,12,FALSE),"")</f>
        <v/>
      </c>
      <c r="L44" s="41"/>
      <c r="M44" s="41"/>
      <c r="N44" s="13"/>
      <c r="O44" s="52">
        <f t="shared" si="5"/>
        <v>0</v>
      </c>
      <c r="P44" s="13"/>
      <c r="Q44" s="13"/>
      <c r="R44" s="26"/>
      <c r="S44" s="13"/>
      <c r="T44" s="13"/>
      <c r="U44" s="52">
        <f t="shared" si="6"/>
        <v>0</v>
      </c>
      <c r="V44" s="13"/>
      <c r="W44" s="13"/>
      <c r="X44" s="52">
        <f t="shared" si="8"/>
        <v>0</v>
      </c>
      <c r="Y44" s="13"/>
      <c r="Z44" s="52">
        <f t="shared" si="7"/>
        <v>0</v>
      </c>
      <c r="AA44" s="23" t="str">
        <f t="shared" si="4"/>
        <v/>
      </c>
      <c r="AB44" s="34">
        <v>33</v>
      </c>
    </row>
    <row r="45" spans="1:28" s="7" customFormat="1" ht="15.75" x14ac:dyDescent="0.2">
      <c r="A45" s="35">
        <f>COUNTIF($AA$11:AA45,"ALTA")</f>
        <v>5</v>
      </c>
      <c r="B45" s="39" t="str">
        <f>IFERROR(VLOOKUP(AB45,'01-Inventario de Activos'!$A$13:$L$62,2,FALSE),"")</f>
        <v/>
      </c>
      <c r="C45" s="37" t="str">
        <f>IFERROR(VLOOKUP(AB45,'01-Inventario de Activos'!$A$13:$L$62,3,FALSE),"")</f>
        <v/>
      </c>
      <c r="D45" s="37" t="str">
        <f>IFERROR(VLOOKUP(AB45,'01-Inventario de Activos'!$A$13:$L$62,4,FALSE),"")</f>
        <v/>
      </c>
      <c r="E45" s="41"/>
      <c r="F45" s="43"/>
      <c r="G45" s="37" t="str">
        <f>IFERROR(VLOOKUP(AB45,'01-Inventario de Activos'!$A$13:$L$62,8,FALSE),"")</f>
        <v/>
      </c>
      <c r="H45" s="37" t="str">
        <f>IFERROR(VLOOKUP(AB45,'01-Inventario de Activos'!$A$13:$L$62,7,FALSE),"")</f>
        <v/>
      </c>
      <c r="I45" s="37" t="str">
        <f>IFERROR(VLOOKUP(AB45,'01-Inventario de Activos'!$A$13:$L$62,10,FALSE),"")</f>
        <v/>
      </c>
      <c r="J45" s="37" t="str">
        <f>IFERROR(VLOOKUP(AB45,'01-Inventario de Activos'!$A$13:$L$62,11,FALSE),"")</f>
        <v/>
      </c>
      <c r="K45" s="37" t="str">
        <f>IFERROR(VLOOKUP(AB45,'01-Inventario de Activos'!$A$13:$L$62,12,FALSE),"")</f>
        <v/>
      </c>
      <c r="L45" s="41"/>
      <c r="M45" s="41"/>
      <c r="N45" s="13"/>
      <c r="O45" s="52">
        <f t="shared" si="5"/>
        <v>0</v>
      </c>
      <c r="P45" s="13"/>
      <c r="Q45" s="13"/>
      <c r="R45" s="26"/>
      <c r="S45" s="13"/>
      <c r="T45" s="13"/>
      <c r="U45" s="52">
        <f t="shared" si="6"/>
        <v>0</v>
      </c>
      <c r="V45" s="13"/>
      <c r="W45" s="13"/>
      <c r="X45" s="52">
        <f t="shared" si="8"/>
        <v>0</v>
      </c>
      <c r="Y45" s="13"/>
      <c r="Z45" s="52">
        <f t="shared" si="7"/>
        <v>0</v>
      </c>
      <c r="AA45" s="23" t="str">
        <f t="shared" si="4"/>
        <v/>
      </c>
      <c r="AB45" s="34">
        <v>34</v>
      </c>
    </row>
    <row r="46" spans="1:28" s="7" customFormat="1" ht="15.75" x14ac:dyDescent="0.2">
      <c r="A46" s="35">
        <f>COUNTIF($AA$11:AA46,"ALTA")</f>
        <v>5</v>
      </c>
      <c r="B46" s="39" t="str">
        <f>IFERROR(VLOOKUP(AB46,'01-Inventario de Activos'!$A$13:$L$62,2,FALSE),"")</f>
        <v/>
      </c>
      <c r="C46" s="37" t="str">
        <f>IFERROR(VLOOKUP(AB46,'01-Inventario de Activos'!$A$13:$L$62,3,FALSE),"")</f>
        <v/>
      </c>
      <c r="D46" s="37" t="str">
        <f>IFERROR(VLOOKUP(AB46,'01-Inventario de Activos'!$A$13:$L$62,4,FALSE),"")</f>
        <v/>
      </c>
      <c r="E46" s="41"/>
      <c r="F46" s="43"/>
      <c r="G46" s="37" t="str">
        <f>IFERROR(VLOOKUP(AB46,'01-Inventario de Activos'!$A$13:$L$62,8,FALSE),"")</f>
        <v/>
      </c>
      <c r="H46" s="37" t="str">
        <f>IFERROR(VLOOKUP(AB46,'01-Inventario de Activos'!$A$13:$L$62,7,FALSE),"")</f>
        <v/>
      </c>
      <c r="I46" s="37" t="str">
        <f>IFERROR(VLOOKUP(AB46,'01-Inventario de Activos'!$A$13:$L$62,10,FALSE),"")</f>
        <v/>
      </c>
      <c r="J46" s="37" t="str">
        <f>IFERROR(VLOOKUP(AB46,'01-Inventario de Activos'!$A$13:$L$62,11,FALSE),"")</f>
        <v/>
      </c>
      <c r="K46" s="37" t="str">
        <f>IFERROR(VLOOKUP(AB46,'01-Inventario de Activos'!$A$13:$L$62,12,FALSE),"")</f>
        <v/>
      </c>
      <c r="L46" s="41"/>
      <c r="M46" s="41"/>
      <c r="N46" s="13"/>
      <c r="O46" s="52">
        <f t="shared" si="5"/>
        <v>0</v>
      </c>
      <c r="P46" s="13"/>
      <c r="Q46" s="13"/>
      <c r="R46" s="26"/>
      <c r="S46" s="13"/>
      <c r="T46" s="13"/>
      <c r="U46" s="52">
        <f t="shared" si="6"/>
        <v>0</v>
      </c>
      <c r="V46" s="13"/>
      <c r="W46" s="13"/>
      <c r="X46" s="52">
        <f t="shared" si="8"/>
        <v>0</v>
      </c>
      <c r="Y46" s="13"/>
      <c r="Z46" s="52">
        <f t="shared" si="7"/>
        <v>0</v>
      </c>
      <c r="AA46" s="23" t="str">
        <f t="shared" si="4"/>
        <v/>
      </c>
      <c r="AB46" s="34">
        <v>35</v>
      </c>
    </row>
    <row r="47" spans="1:28" s="7" customFormat="1" ht="15.75" x14ac:dyDescent="0.2">
      <c r="A47" s="35">
        <f>COUNTIF($AA$11:AA47,"ALTA")</f>
        <v>5</v>
      </c>
      <c r="B47" s="39" t="str">
        <f>IFERROR(VLOOKUP(AB47,'01-Inventario de Activos'!$A$13:$L$62,2,FALSE),"")</f>
        <v/>
      </c>
      <c r="C47" s="37" t="str">
        <f>IFERROR(VLOOKUP(AB47,'01-Inventario de Activos'!$A$13:$L$62,3,FALSE),"")</f>
        <v/>
      </c>
      <c r="D47" s="37" t="str">
        <f>IFERROR(VLOOKUP(AB47,'01-Inventario de Activos'!$A$13:$L$62,4,FALSE),"")</f>
        <v/>
      </c>
      <c r="E47" s="41"/>
      <c r="F47" s="43"/>
      <c r="G47" s="37" t="str">
        <f>IFERROR(VLOOKUP(AB47,'01-Inventario de Activos'!$A$13:$L$62,8,FALSE),"")</f>
        <v/>
      </c>
      <c r="H47" s="37" t="str">
        <f>IFERROR(VLOOKUP(AB47,'01-Inventario de Activos'!$A$13:$L$62,7,FALSE),"")</f>
        <v/>
      </c>
      <c r="I47" s="37" t="str">
        <f>IFERROR(VLOOKUP(AB47,'01-Inventario de Activos'!$A$13:$L$62,10,FALSE),"")</f>
        <v/>
      </c>
      <c r="J47" s="37" t="str">
        <f>IFERROR(VLOOKUP(AB47,'01-Inventario de Activos'!$A$13:$L$62,11,FALSE),"")</f>
        <v/>
      </c>
      <c r="K47" s="37" t="str">
        <f>IFERROR(VLOOKUP(AB47,'01-Inventario de Activos'!$A$13:$L$62,12,FALSE),"")</f>
        <v/>
      </c>
      <c r="L47" s="41"/>
      <c r="M47" s="41"/>
      <c r="N47" s="13"/>
      <c r="O47" s="52">
        <f t="shared" si="5"/>
        <v>0</v>
      </c>
      <c r="P47" s="13"/>
      <c r="Q47" s="13"/>
      <c r="R47" s="26"/>
      <c r="S47" s="13"/>
      <c r="T47" s="13"/>
      <c r="U47" s="52">
        <f t="shared" si="6"/>
        <v>0</v>
      </c>
      <c r="V47" s="13"/>
      <c r="W47" s="13"/>
      <c r="X47" s="52">
        <f t="shared" si="8"/>
        <v>0</v>
      </c>
      <c r="Y47" s="13"/>
      <c r="Z47" s="52">
        <f t="shared" si="7"/>
        <v>0</v>
      </c>
      <c r="AA47" s="23" t="str">
        <f t="shared" si="4"/>
        <v/>
      </c>
      <c r="AB47" s="34">
        <v>36</v>
      </c>
    </row>
    <row r="48" spans="1:28" s="7" customFormat="1" ht="15.75" x14ac:dyDescent="0.2">
      <c r="A48" s="35">
        <f>COUNTIF($AA$11:AA48,"ALTA")</f>
        <v>5</v>
      </c>
      <c r="B48" s="39" t="str">
        <f>IFERROR(VLOOKUP(AB48,'01-Inventario de Activos'!$A$13:$L$62,2,FALSE),"")</f>
        <v/>
      </c>
      <c r="C48" s="37" t="str">
        <f>IFERROR(VLOOKUP(AB48,'01-Inventario de Activos'!$A$13:$L$62,3,FALSE),"")</f>
        <v/>
      </c>
      <c r="D48" s="37" t="str">
        <f>IFERROR(VLOOKUP(AB48,'01-Inventario de Activos'!$A$13:$L$62,4,FALSE),"")</f>
        <v/>
      </c>
      <c r="E48" s="41"/>
      <c r="F48" s="43"/>
      <c r="G48" s="37" t="str">
        <f>IFERROR(VLOOKUP(AB48,'01-Inventario de Activos'!$A$13:$L$62,8,FALSE),"")</f>
        <v/>
      </c>
      <c r="H48" s="37" t="str">
        <f>IFERROR(VLOOKUP(AB48,'01-Inventario de Activos'!$A$13:$L$62,7,FALSE),"")</f>
        <v/>
      </c>
      <c r="I48" s="37" t="str">
        <f>IFERROR(VLOOKUP(AB48,'01-Inventario de Activos'!$A$13:$L$62,10,FALSE),"")</f>
        <v/>
      </c>
      <c r="J48" s="37" t="str">
        <f>IFERROR(VLOOKUP(AB48,'01-Inventario de Activos'!$A$13:$L$62,11,FALSE),"")</f>
        <v/>
      </c>
      <c r="K48" s="37" t="str">
        <f>IFERROR(VLOOKUP(AB48,'01-Inventario de Activos'!$A$13:$L$62,12,FALSE),"")</f>
        <v/>
      </c>
      <c r="L48" s="41"/>
      <c r="M48" s="41"/>
      <c r="N48" s="13"/>
      <c r="O48" s="52">
        <f t="shared" si="5"/>
        <v>0</v>
      </c>
      <c r="P48" s="13"/>
      <c r="Q48" s="13"/>
      <c r="R48" s="26"/>
      <c r="S48" s="13"/>
      <c r="T48" s="13"/>
      <c r="U48" s="52">
        <f t="shared" si="6"/>
        <v>0</v>
      </c>
      <c r="V48" s="13"/>
      <c r="W48" s="13"/>
      <c r="X48" s="52">
        <f t="shared" si="8"/>
        <v>0</v>
      </c>
      <c r="Y48" s="13"/>
      <c r="Z48" s="52">
        <f t="shared" si="7"/>
        <v>0</v>
      </c>
      <c r="AA48" s="23" t="str">
        <f t="shared" si="4"/>
        <v/>
      </c>
      <c r="AB48" s="34">
        <v>37</v>
      </c>
    </row>
    <row r="49" spans="1:28" s="7" customFormat="1" ht="15.75" x14ac:dyDescent="0.2">
      <c r="A49" s="35">
        <f>COUNTIF($AA$11:AA49,"ALTA")</f>
        <v>5</v>
      </c>
      <c r="B49" s="39" t="str">
        <f>IFERROR(VLOOKUP(AB49,'01-Inventario de Activos'!$A$13:$L$62,2,FALSE),"")</f>
        <v/>
      </c>
      <c r="C49" s="37" t="str">
        <f>IFERROR(VLOOKUP(AB49,'01-Inventario de Activos'!$A$13:$L$62,3,FALSE),"")</f>
        <v/>
      </c>
      <c r="D49" s="37" t="str">
        <f>IFERROR(VLOOKUP(AB49,'01-Inventario de Activos'!$A$13:$L$62,4,FALSE),"")</f>
        <v/>
      </c>
      <c r="E49" s="41"/>
      <c r="F49" s="43"/>
      <c r="G49" s="37" t="str">
        <f>IFERROR(VLOOKUP(AB49,'01-Inventario de Activos'!$A$13:$L$62,8,FALSE),"")</f>
        <v/>
      </c>
      <c r="H49" s="37" t="str">
        <f>IFERROR(VLOOKUP(AB49,'01-Inventario de Activos'!$A$13:$L$62,7,FALSE),"")</f>
        <v/>
      </c>
      <c r="I49" s="37" t="str">
        <f>IFERROR(VLOOKUP(AB49,'01-Inventario de Activos'!$A$13:$L$62,10,FALSE),"")</f>
        <v/>
      </c>
      <c r="J49" s="37" t="str">
        <f>IFERROR(VLOOKUP(AB49,'01-Inventario de Activos'!$A$13:$L$62,11,FALSE),"")</f>
        <v/>
      </c>
      <c r="K49" s="37" t="str">
        <f>IFERROR(VLOOKUP(AB49,'01-Inventario de Activos'!$A$13:$L$62,12,FALSE),"")</f>
        <v/>
      </c>
      <c r="L49" s="41"/>
      <c r="M49" s="41"/>
      <c r="N49" s="13"/>
      <c r="O49" s="52">
        <f t="shared" si="5"/>
        <v>0</v>
      </c>
      <c r="P49" s="13"/>
      <c r="Q49" s="13"/>
      <c r="R49" s="26"/>
      <c r="S49" s="13"/>
      <c r="T49" s="13"/>
      <c r="U49" s="52">
        <f t="shared" si="6"/>
        <v>0</v>
      </c>
      <c r="V49" s="13"/>
      <c r="W49" s="13"/>
      <c r="X49" s="52">
        <f t="shared" si="8"/>
        <v>0</v>
      </c>
      <c r="Y49" s="13"/>
      <c r="Z49" s="52">
        <f t="shared" si="7"/>
        <v>0</v>
      </c>
      <c r="AA49" s="23" t="str">
        <f t="shared" si="4"/>
        <v/>
      </c>
      <c r="AB49" s="34">
        <v>38</v>
      </c>
    </row>
    <row r="50" spans="1:28" s="7" customFormat="1" ht="15.75" x14ac:dyDescent="0.2">
      <c r="A50" s="35">
        <f>COUNTIF($AA$11:AA50,"ALTA")</f>
        <v>5</v>
      </c>
      <c r="B50" s="39" t="str">
        <f>IFERROR(VLOOKUP(AB50,'01-Inventario de Activos'!$A$13:$L$62,2,FALSE),"")</f>
        <v/>
      </c>
      <c r="C50" s="37" t="str">
        <f>IFERROR(VLOOKUP(AB50,'01-Inventario de Activos'!$A$13:$L$62,3,FALSE),"")</f>
        <v/>
      </c>
      <c r="D50" s="37" t="str">
        <f>IFERROR(VLOOKUP(AB50,'01-Inventario de Activos'!$A$13:$L$62,4,FALSE),"")</f>
        <v/>
      </c>
      <c r="E50" s="41"/>
      <c r="F50" s="43"/>
      <c r="G50" s="37" t="str">
        <f>IFERROR(VLOOKUP(AB50,'01-Inventario de Activos'!$A$13:$L$62,8,FALSE),"")</f>
        <v/>
      </c>
      <c r="H50" s="37" t="str">
        <f>IFERROR(VLOOKUP(AB50,'01-Inventario de Activos'!$A$13:$L$62,7,FALSE),"")</f>
        <v/>
      </c>
      <c r="I50" s="37" t="str">
        <f>IFERROR(VLOOKUP(AB50,'01-Inventario de Activos'!$A$13:$L$62,10,FALSE),"")</f>
        <v/>
      </c>
      <c r="J50" s="37" t="str">
        <f>IFERROR(VLOOKUP(AB50,'01-Inventario de Activos'!$A$13:$L$62,11,FALSE),"")</f>
        <v/>
      </c>
      <c r="K50" s="37" t="str">
        <f>IFERROR(VLOOKUP(AB50,'01-Inventario de Activos'!$A$13:$L$62,12,FALSE),"")</f>
        <v/>
      </c>
      <c r="L50" s="41"/>
      <c r="M50" s="41"/>
      <c r="N50" s="13"/>
      <c r="O50" s="52">
        <f t="shared" si="5"/>
        <v>0</v>
      </c>
      <c r="P50" s="13"/>
      <c r="Q50" s="13"/>
      <c r="R50" s="26"/>
      <c r="S50" s="13"/>
      <c r="T50" s="13"/>
      <c r="U50" s="52">
        <f t="shared" si="6"/>
        <v>0</v>
      </c>
      <c r="V50" s="13"/>
      <c r="W50" s="13"/>
      <c r="X50" s="52">
        <f t="shared" si="8"/>
        <v>0</v>
      </c>
      <c r="Y50" s="13"/>
      <c r="Z50" s="52">
        <f t="shared" si="7"/>
        <v>0</v>
      </c>
      <c r="AA50" s="23" t="str">
        <f t="shared" si="4"/>
        <v/>
      </c>
      <c r="AB50" s="34">
        <v>39</v>
      </c>
    </row>
    <row r="51" spans="1:28" s="7" customFormat="1" ht="15.75" x14ac:dyDescent="0.2">
      <c r="A51" s="35">
        <f>COUNTIF($AA$11:AA51,"ALTA")</f>
        <v>5</v>
      </c>
      <c r="B51" s="39" t="str">
        <f>IFERROR(VLOOKUP(AB51,'01-Inventario de Activos'!$A$13:$L$62,2,FALSE),"")</f>
        <v/>
      </c>
      <c r="C51" s="37" t="str">
        <f>IFERROR(VLOOKUP(AB51,'01-Inventario de Activos'!$A$13:$L$62,3,FALSE),"")</f>
        <v/>
      </c>
      <c r="D51" s="37" t="str">
        <f>IFERROR(VLOOKUP(AB51,'01-Inventario de Activos'!$A$13:$L$62,4,FALSE),"")</f>
        <v/>
      </c>
      <c r="E51" s="41"/>
      <c r="F51" s="43"/>
      <c r="G51" s="37" t="str">
        <f>IFERROR(VLOOKUP(AB51,'01-Inventario de Activos'!$A$13:$L$62,8,FALSE),"")</f>
        <v/>
      </c>
      <c r="H51" s="37" t="str">
        <f>IFERROR(VLOOKUP(AB51,'01-Inventario de Activos'!$A$13:$L$62,7,FALSE),"")</f>
        <v/>
      </c>
      <c r="I51" s="37" t="str">
        <f>IFERROR(VLOOKUP(AB51,'01-Inventario de Activos'!$A$13:$L$62,10,FALSE),"")</f>
        <v/>
      </c>
      <c r="J51" s="37" t="str">
        <f>IFERROR(VLOOKUP(AB51,'01-Inventario de Activos'!$A$13:$L$62,11,FALSE),"")</f>
        <v/>
      </c>
      <c r="K51" s="37" t="str">
        <f>IFERROR(VLOOKUP(AB51,'01-Inventario de Activos'!$A$13:$L$62,12,FALSE),"")</f>
        <v/>
      </c>
      <c r="L51" s="41"/>
      <c r="M51" s="41"/>
      <c r="N51" s="13"/>
      <c r="O51" s="52">
        <f t="shared" si="5"/>
        <v>0</v>
      </c>
      <c r="P51" s="13"/>
      <c r="Q51" s="13"/>
      <c r="R51" s="26"/>
      <c r="S51" s="13"/>
      <c r="T51" s="13"/>
      <c r="U51" s="52">
        <f t="shared" si="6"/>
        <v>0</v>
      </c>
      <c r="V51" s="13"/>
      <c r="W51" s="13"/>
      <c r="X51" s="52">
        <f t="shared" si="8"/>
        <v>0</v>
      </c>
      <c r="Y51" s="13"/>
      <c r="Z51" s="52">
        <f t="shared" si="7"/>
        <v>0</v>
      </c>
      <c r="AA51" s="23" t="str">
        <f t="shared" si="4"/>
        <v/>
      </c>
      <c r="AB51" s="34">
        <v>40</v>
      </c>
    </row>
    <row r="52" spans="1:28" s="7" customFormat="1" ht="15.75" x14ac:dyDescent="0.2">
      <c r="A52" s="35">
        <f>COUNTIF($AA$11:AA52,"ALTA")</f>
        <v>5</v>
      </c>
      <c r="B52" s="39" t="str">
        <f>IFERROR(VLOOKUP(AB52,'01-Inventario de Activos'!$A$13:$L$62,2,FALSE),"")</f>
        <v/>
      </c>
      <c r="C52" s="37" t="str">
        <f>IFERROR(VLOOKUP(AB52,'01-Inventario de Activos'!$A$13:$L$62,3,FALSE),"")</f>
        <v/>
      </c>
      <c r="D52" s="37" t="str">
        <f>IFERROR(VLOOKUP(AB52,'01-Inventario de Activos'!$A$13:$L$62,4,FALSE),"")</f>
        <v/>
      </c>
      <c r="E52" s="41"/>
      <c r="F52" s="43"/>
      <c r="G52" s="37" t="str">
        <f>IFERROR(VLOOKUP(AB52,'01-Inventario de Activos'!$A$13:$L$62,8,FALSE),"")</f>
        <v/>
      </c>
      <c r="H52" s="37" t="str">
        <f>IFERROR(VLOOKUP(AB52,'01-Inventario de Activos'!$A$13:$L$62,7,FALSE),"")</f>
        <v/>
      </c>
      <c r="I52" s="37" t="str">
        <f>IFERROR(VLOOKUP(AB52,'01-Inventario de Activos'!$A$13:$L$62,10,FALSE),"")</f>
        <v/>
      </c>
      <c r="J52" s="37" t="str">
        <f>IFERROR(VLOOKUP(AB52,'01-Inventario de Activos'!$A$13:$L$62,11,FALSE),"")</f>
        <v/>
      </c>
      <c r="K52" s="37" t="str">
        <f>IFERROR(VLOOKUP(AB52,'01-Inventario de Activos'!$A$13:$L$62,12,FALSE),"")</f>
        <v/>
      </c>
      <c r="L52" s="41"/>
      <c r="M52" s="41"/>
      <c r="N52" s="13"/>
      <c r="O52" s="52">
        <f t="shared" si="5"/>
        <v>0</v>
      </c>
      <c r="P52" s="13"/>
      <c r="Q52" s="13"/>
      <c r="R52" s="26"/>
      <c r="S52" s="13"/>
      <c r="T52" s="13"/>
      <c r="U52" s="52">
        <f t="shared" si="6"/>
        <v>0</v>
      </c>
      <c r="V52" s="13"/>
      <c r="W52" s="13"/>
      <c r="X52" s="52">
        <f t="shared" si="8"/>
        <v>0</v>
      </c>
      <c r="Y52" s="13"/>
      <c r="Z52" s="52">
        <f t="shared" si="7"/>
        <v>0</v>
      </c>
      <c r="AA52" s="23" t="str">
        <f t="shared" si="4"/>
        <v/>
      </c>
      <c r="AB52" s="34">
        <v>41</v>
      </c>
    </row>
    <row r="53" spans="1:28" s="7" customFormat="1" ht="15.75" x14ac:dyDescent="0.2">
      <c r="A53" s="35">
        <f>COUNTIF($AA$11:AA53,"ALTA")</f>
        <v>5</v>
      </c>
      <c r="B53" s="39" t="str">
        <f>IFERROR(VLOOKUP(AB53,'01-Inventario de Activos'!$A$13:$L$62,2,FALSE),"")</f>
        <v/>
      </c>
      <c r="C53" s="37" t="str">
        <f>IFERROR(VLOOKUP(AB53,'01-Inventario de Activos'!$A$13:$L$62,3,FALSE),"")</f>
        <v/>
      </c>
      <c r="D53" s="37" t="str">
        <f>IFERROR(VLOOKUP(AB53,'01-Inventario de Activos'!$A$13:$L$62,4,FALSE),"")</f>
        <v/>
      </c>
      <c r="E53" s="41"/>
      <c r="F53" s="43"/>
      <c r="G53" s="37" t="str">
        <f>IFERROR(VLOOKUP(AB53,'01-Inventario de Activos'!$A$13:$L$62,8,FALSE),"")</f>
        <v/>
      </c>
      <c r="H53" s="37" t="str">
        <f>IFERROR(VLOOKUP(AB53,'01-Inventario de Activos'!$A$13:$L$62,7,FALSE),"")</f>
        <v/>
      </c>
      <c r="I53" s="37" t="str">
        <f>IFERROR(VLOOKUP(AB53,'01-Inventario de Activos'!$A$13:$L$62,10,FALSE),"")</f>
        <v/>
      </c>
      <c r="J53" s="37" t="str">
        <f>IFERROR(VLOOKUP(AB53,'01-Inventario de Activos'!$A$13:$L$62,11,FALSE),"")</f>
        <v/>
      </c>
      <c r="K53" s="37" t="str">
        <f>IFERROR(VLOOKUP(AB53,'01-Inventario de Activos'!$A$13:$L$62,12,FALSE),"")</f>
        <v/>
      </c>
      <c r="L53" s="41"/>
      <c r="M53" s="41"/>
      <c r="N53" s="13"/>
      <c r="O53" s="52">
        <f t="shared" si="5"/>
        <v>0</v>
      </c>
      <c r="P53" s="13"/>
      <c r="Q53" s="13"/>
      <c r="R53" s="26"/>
      <c r="S53" s="13"/>
      <c r="T53" s="13"/>
      <c r="U53" s="52">
        <f t="shared" si="6"/>
        <v>0</v>
      </c>
      <c r="V53" s="13"/>
      <c r="W53" s="13"/>
      <c r="X53" s="52">
        <f t="shared" si="8"/>
        <v>0</v>
      </c>
      <c r="Y53" s="13"/>
      <c r="Z53" s="52">
        <f t="shared" si="7"/>
        <v>0</v>
      </c>
      <c r="AA53" s="23" t="str">
        <f t="shared" si="4"/>
        <v/>
      </c>
      <c r="AB53" s="34">
        <v>42</v>
      </c>
    </row>
    <row r="54" spans="1:28" s="7" customFormat="1" ht="15.75" x14ac:dyDescent="0.2">
      <c r="A54" s="35">
        <f>COUNTIF($AA$11:AA54,"ALTA")</f>
        <v>5</v>
      </c>
      <c r="B54" s="39" t="str">
        <f>IFERROR(VLOOKUP(AB54,'01-Inventario de Activos'!$A$13:$L$62,2,FALSE),"")</f>
        <v/>
      </c>
      <c r="C54" s="37" t="str">
        <f>IFERROR(VLOOKUP(AB54,'01-Inventario de Activos'!$A$13:$L$62,3,FALSE),"")</f>
        <v/>
      </c>
      <c r="D54" s="37" t="str">
        <f>IFERROR(VLOOKUP(AB54,'01-Inventario de Activos'!$A$13:$L$62,4,FALSE),"")</f>
        <v/>
      </c>
      <c r="E54" s="41"/>
      <c r="F54" s="43"/>
      <c r="G54" s="37" t="str">
        <f>IFERROR(VLOOKUP(AB54,'01-Inventario de Activos'!$A$13:$L$62,8,FALSE),"")</f>
        <v/>
      </c>
      <c r="H54" s="37" t="str">
        <f>IFERROR(VLOOKUP(AB54,'01-Inventario de Activos'!$A$13:$L$62,7,FALSE),"")</f>
        <v/>
      </c>
      <c r="I54" s="37" t="str">
        <f>IFERROR(VLOOKUP(AB54,'01-Inventario de Activos'!$A$13:$L$62,10,FALSE),"")</f>
        <v/>
      </c>
      <c r="J54" s="37" t="str">
        <f>IFERROR(VLOOKUP(AB54,'01-Inventario de Activos'!$A$13:$L$62,11,FALSE),"")</f>
        <v/>
      </c>
      <c r="K54" s="37" t="str">
        <f>IFERROR(VLOOKUP(AB54,'01-Inventario de Activos'!$A$13:$L$62,12,FALSE),"")</f>
        <v/>
      </c>
      <c r="L54" s="41"/>
      <c r="M54" s="41"/>
      <c r="N54" s="13"/>
      <c r="O54" s="52">
        <f t="shared" si="5"/>
        <v>0</v>
      </c>
      <c r="P54" s="13"/>
      <c r="Q54" s="13"/>
      <c r="R54" s="26"/>
      <c r="S54" s="13"/>
      <c r="T54" s="13"/>
      <c r="U54" s="52">
        <f t="shared" si="6"/>
        <v>0</v>
      </c>
      <c r="V54" s="13"/>
      <c r="W54" s="13"/>
      <c r="X54" s="52">
        <f t="shared" si="8"/>
        <v>0</v>
      </c>
      <c r="Y54" s="13"/>
      <c r="Z54" s="52">
        <f t="shared" si="7"/>
        <v>0</v>
      </c>
      <c r="AA54" s="23" t="str">
        <f t="shared" si="4"/>
        <v/>
      </c>
      <c r="AB54" s="34">
        <v>43</v>
      </c>
    </row>
    <row r="55" spans="1:28" s="7" customFormat="1" ht="15.75" x14ac:dyDescent="0.2">
      <c r="A55" s="35">
        <f>COUNTIF($AA$11:AA55,"ALTA")</f>
        <v>5</v>
      </c>
      <c r="B55" s="39" t="str">
        <f>IFERROR(VLOOKUP(AB55,'01-Inventario de Activos'!$A$13:$L$62,2,FALSE),"")</f>
        <v/>
      </c>
      <c r="C55" s="37" t="str">
        <f>IFERROR(VLOOKUP(AB55,'01-Inventario de Activos'!$A$13:$L$62,3,FALSE),"")</f>
        <v/>
      </c>
      <c r="D55" s="37" t="str">
        <f>IFERROR(VLOOKUP(AB55,'01-Inventario de Activos'!$A$13:$L$62,4,FALSE),"")</f>
        <v/>
      </c>
      <c r="E55" s="41"/>
      <c r="F55" s="43"/>
      <c r="G55" s="37" t="str">
        <f>IFERROR(VLOOKUP(AB55,'01-Inventario de Activos'!$A$13:$L$62,8,FALSE),"")</f>
        <v/>
      </c>
      <c r="H55" s="37" t="str">
        <f>IFERROR(VLOOKUP(AB55,'01-Inventario de Activos'!$A$13:$L$62,7,FALSE),"")</f>
        <v/>
      </c>
      <c r="I55" s="37" t="str">
        <f>IFERROR(VLOOKUP(AB55,'01-Inventario de Activos'!$A$13:$L$62,10,FALSE),"")</f>
        <v/>
      </c>
      <c r="J55" s="37" t="str">
        <f>IFERROR(VLOOKUP(AB55,'01-Inventario de Activos'!$A$13:$L$62,11,FALSE),"")</f>
        <v/>
      </c>
      <c r="K55" s="37" t="str">
        <f>IFERROR(VLOOKUP(AB55,'01-Inventario de Activos'!$A$13:$L$62,12,FALSE),"")</f>
        <v/>
      </c>
      <c r="L55" s="41"/>
      <c r="M55" s="41"/>
      <c r="N55" s="13"/>
      <c r="O55" s="52">
        <f t="shared" si="5"/>
        <v>0</v>
      </c>
      <c r="P55" s="13"/>
      <c r="Q55" s="13"/>
      <c r="R55" s="26"/>
      <c r="S55" s="13"/>
      <c r="T55" s="13"/>
      <c r="U55" s="52">
        <f t="shared" si="6"/>
        <v>0</v>
      </c>
      <c r="V55" s="13"/>
      <c r="W55" s="13"/>
      <c r="X55" s="52">
        <f t="shared" si="8"/>
        <v>0</v>
      </c>
      <c r="Y55" s="13"/>
      <c r="Z55" s="52">
        <f t="shared" si="7"/>
        <v>0</v>
      </c>
      <c r="AA55" s="23" t="str">
        <f t="shared" si="4"/>
        <v/>
      </c>
      <c r="AB55" s="34">
        <v>44</v>
      </c>
    </row>
    <row r="56" spans="1:28" s="7" customFormat="1" ht="15.75" x14ac:dyDescent="0.2">
      <c r="A56" s="35">
        <f>COUNTIF($AA$11:AA56,"ALTA")</f>
        <v>5</v>
      </c>
      <c r="B56" s="39" t="str">
        <f>IFERROR(VLOOKUP(AB56,'01-Inventario de Activos'!$A$13:$L$62,2,FALSE),"")</f>
        <v/>
      </c>
      <c r="C56" s="37" t="str">
        <f>IFERROR(VLOOKUP(AB56,'01-Inventario de Activos'!$A$13:$L$62,3,FALSE),"")</f>
        <v/>
      </c>
      <c r="D56" s="37" t="str">
        <f>IFERROR(VLOOKUP(AB56,'01-Inventario de Activos'!$A$13:$L$62,4,FALSE),"")</f>
        <v/>
      </c>
      <c r="E56" s="41"/>
      <c r="F56" s="43"/>
      <c r="G56" s="37" t="str">
        <f>IFERROR(VLOOKUP(AB56,'01-Inventario de Activos'!$A$13:$L$62,8,FALSE),"")</f>
        <v/>
      </c>
      <c r="H56" s="37" t="str">
        <f>IFERROR(VLOOKUP(AB56,'01-Inventario de Activos'!$A$13:$L$62,7,FALSE),"")</f>
        <v/>
      </c>
      <c r="I56" s="37" t="str">
        <f>IFERROR(VLOOKUP(AB56,'01-Inventario de Activos'!$A$13:$L$62,10,FALSE),"")</f>
        <v/>
      </c>
      <c r="J56" s="37" t="str">
        <f>IFERROR(VLOOKUP(AB56,'01-Inventario de Activos'!$A$13:$L$62,11,FALSE),"")</f>
        <v/>
      </c>
      <c r="K56" s="37" t="str">
        <f>IFERROR(VLOOKUP(AB56,'01-Inventario de Activos'!$A$13:$L$62,12,FALSE),"")</f>
        <v/>
      </c>
      <c r="L56" s="41"/>
      <c r="M56" s="41"/>
      <c r="N56" s="17"/>
      <c r="O56" s="52">
        <f t="shared" si="5"/>
        <v>0</v>
      </c>
      <c r="P56" s="17"/>
      <c r="Q56" s="17"/>
      <c r="R56" s="26"/>
      <c r="S56" s="17"/>
      <c r="T56" s="17"/>
      <c r="U56" s="52">
        <f t="shared" ref="U56:U61" si="9">IF(T56="ALTA",3,IF(T56="MEDIA",2,IF(T56="BAJA",1,0)))</f>
        <v>0</v>
      </c>
      <c r="V56" s="17"/>
      <c r="W56" s="17"/>
      <c r="X56" s="52">
        <f t="shared" ref="X56:X61" si="10">IF(W56="ALTA",3,IF(W56="MEDIA",2,IF(W56="BAJA",1,0)))</f>
        <v>0</v>
      </c>
      <c r="Y56" s="17"/>
      <c r="Z56" s="52">
        <f t="shared" si="7"/>
        <v>0</v>
      </c>
      <c r="AA56" s="23" t="str">
        <f t="shared" si="4"/>
        <v/>
      </c>
      <c r="AB56" s="34">
        <v>45</v>
      </c>
    </row>
    <row r="57" spans="1:28" s="7" customFormat="1" ht="15.75" x14ac:dyDescent="0.2">
      <c r="A57" s="35">
        <f>COUNTIF($AA$11:AA57,"ALTA")</f>
        <v>5</v>
      </c>
      <c r="B57" s="39" t="str">
        <f>IFERROR(VLOOKUP(AB57,'01-Inventario de Activos'!$A$13:$L$62,2,FALSE),"")</f>
        <v/>
      </c>
      <c r="C57" s="37" t="str">
        <f>IFERROR(VLOOKUP(AB57,'01-Inventario de Activos'!$A$13:$L$62,3,FALSE),"")</f>
        <v/>
      </c>
      <c r="D57" s="37" t="str">
        <f>IFERROR(VLOOKUP(AB57,'01-Inventario de Activos'!$A$13:$L$62,4,FALSE),"")</f>
        <v/>
      </c>
      <c r="E57" s="41"/>
      <c r="F57" s="43"/>
      <c r="G57" s="37" t="str">
        <f>IFERROR(VLOOKUP(AB57,'01-Inventario de Activos'!$A$13:$L$62,8,FALSE),"")</f>
        <v/>
      </c>
      <c r="H57" s="37" t="str">
        <f>IFERROR(VLOOKUP(AB57,'01-Inventario de Activos'!$A$13:$L$62,7,FALSE),"")</f>
        <v/>
      </c>
      <c r="I57" s="37" t="str">
        <f>IFERROR(VLOOKUP(AB57,'01-Inventario de Activos'!$A$13:$L$62,10,FALSE),"")</f>
        <v/>
      </c>
      <c r="J57" s="37" t="str">
        <f>IFERROR(VLOOKUP(AB57,'01-Inventario de Activos'!$A$13:$L$62,11,FALSE),"")</f>
        <v/>
      </c>
      <c r="K57" s="37" t="str">
        <f>IFERROR(VLOOKUP(AB57,'01-Inventario de Activos'!$A$13:$L$62,12,FALSE),"")</f>
        <v/>
      </c>
      <c r="L57" s="41"/>
      <c r="M57" s="41"/>
      <c r="N57" s="17"/>
      <c r="O57" s="52">
        <f t="shared" si="5"/>
        <v>0</v>
      </c>
      <c r="P57" s="17"/>
      <c r="Q57" s="17"/>
      <c r="R57" s="26"/>
      <c r="S57" s="17"/>
      <c r="T57" s="17"/>
      <c r="U57" s="52">
        <f t="shared" si="9"/>
        <v>0</v>
      </c>
      <c r="V57" s="17"/>
      <c r="W57" s="17"/>
      <c r="X57" s="52">
        <f t="shared" si="10"/>
        <v>0</v>
      </c>
      <c r="Y57" s="17"/>
      <c r="Z57" s="52">
        <f t="shared" si="7"/>
        <v>0</v>
      </c>
      <c r="AA57" s="23" t="str">
        <f t="shared" si="4"/>
        <v/>
      </c>
      <c r="AB57" s="34">
        <v>46</v>
      </c>
    </row>
    <row r="58" spans="1:28" s="7" customFormat="1" ht="15.75" x14ac:dyDescent="0.2">
      <c r="A58" s="35">
        <f>COUNTIF($AA$11:AA58,"ALTA")</f>
        <v>5</v>
      </c>
      <c r="B58" s="39" t="str">
        <f>IFERROR(VLOOKUP(AB58,'01-Inventario de Activos'!$A$13:$L$62,2,FALSE),"")</f>
        <v/>
      </c>
      <c r="C58" s="37" t="str">
        <f>IFERROR(VLOOKUP(AB58,'01-Inventario de Activos'!$A$13:$L$62,3,FALSE),"")</f>
        <v/>
      </c>
      <c r="D58" s="37" t="str">
        <f>IFERROR(VLOOKUP(AB58,'01-Inventario de Activos'!$A$13:$L$62,4,FALSE),"")</f>
        <v/>
      </c>
      <c r="E58" s="41"/>
      <c r="F58" s="43"/>
      <c r="G58" s="37" t="str">
        <f>IFERROR(VLOOKUP(AB58,'01-Inventario de Activos'!$A$13:$L$62,8,FALSE),"")</f>
        <v/>
      </c>
      <c r="H58" s="37" t="str">
        <f>IFERROR(VLOOKUP(AB58,'01-Inventario de Activos'!$A$13:$L$62,7,FALSE),"")</f>
        <v/>
      </c>
      <c r="I58" s="37" t="str">
        <f>IFERROR(VLOOKUP(AB58,'01-Inventario de Activos'!$A$13:$L$62,10,FALSE),"")</f>
        <v/>
      </c>
      <c r="J58" s="37" t="str">
        <f>IFERROR(VLOOKUP(AB58,'01-Inventario de Activos'!$A$13:$L$62,11,FALSE),"")</f>
        <v/>
      </c>
      <c r="K58" s="37" t="str">
        <f>IFERROR(VLOOKUP(AB58,'01-Inventario de Activos'!$A$13:$L$62,12,FALSE),"")</f>
        <v/>
      </c>
      <c r="L58" s="41"/>
      <c r="M58" s="41"/>
      <c r="N58" s="17"/>
      <c r="O58" s="52">
        <f t="shared" si="5"/>
        <v>0</v>
      </c>
      <c r="P58" s="17"/>
      <c r="Q58" s="17"/>
      <c r="R58" s="26"/>
      <c r="S58" s="17"/>
      <c r="T58" s="17"/>
      <c r="U58" s="52">
        <f t="shared" si="9"/>
        <v>0</v>
      </c>
      <c r="V58" s="17"/>
      <c r="W58" s="17"/>
      <c r="X58" s="52">
        <f t="shared" si="10"/>
        <v>0</v>
      </c>
      <c r="Y58" s="17"/>
      <c r="Z58" s="52">
        <f t="shared" si="7"/>
        <v>0</v>
      </c>
      <c r="AA58" s="23" t="str">
        <f t="shared" si="4"/>
        <v/>
      </c>
      <c r="AB58" s="34">
        <v>47</v>
      </c>
    </row>
    <row r="59" spans="1:28" s="7" customFormat="1" ht="15.75" x14ac:dyDescent="0.2">
      <c r="A59" s="35">
        <f>COUNTIF($AA$11:AA59,"ALTA")</f>
        <v>5</v>
      </c>
      <c r="B59" s="39" t="str">
        <f>IFERROR(VLOOKUP(AB59,'01-Inventario de Activos'!$A$13:$L$62,2,FALSE),"")</f>
        <v/>
      </c>
      <c r="C59" s="37" t="str">
        <f>IFERROR(VLOOKUP(AB59,'01-Inventario de Activos'!$A$13:$L$62,3,FALSE),"")</f>
        <v/>
      </c>
      <c r="D59" s="37" t="str">
        <f>IFERROR(VLOOKUP(AB59,'01-Inventario de Activos'!$A$13:$L$62,4,FALSE),"")</f>
        <v/>
      </c>
      <c r="E59" s="41"/>
      <c r="F59" s="43"/>
      <c r="G59" s="37" t="str">
        <f>IFERROR(VLOOKUP(AB59,'01-Inventario de Activos'!$A$13:$L$62,8,FALSE),"")</f>
        <v/>
      </c>
      <c r="H59" s="37" t="str">
        <f>IFERROR(VLOOKUP(AB59,'01-Inventario de Activos'!$A$13:$L$62,7,FALSE),"")</f>
        <v/>
      </c>
      <c r="I59" s="37" t="str">
        <f>IFERROR(VLOOKUP(AB59,'01-Inventario de Activos'!$A$13:$L$62,10,FALSE),"")</f>
        <v/>
      </c>
      <c r="J59" s="37" t="str">
        <f>IFERROR(VLOOKUP(AB59,'01-Inventario de Activos'!$A$13:$L$62,11,FALSE),"")</f>
        <v/>
      </c>
      <c r="K59" s="37" t="str">
        <f>IFERROR(VLOOKUP(AB59,'01-Inventario de Activos'!$A$13:$L$62,12,FALSE),"")</f>
        <v/>
      </c>
      <c r="L59" s="41"/>
      <c r="M59" s="41"/>
      <c r="N59" s="17"/>
      <c r="O59" s="52">
        <f>IF(N59="RESERVADA",5,IF(N59="PÚBLICA",1,IF(N59="CLASIFICADA",3,0)))</f>
        <v>0</v>
      </c>
      <c r="P59" s="17"/>
      <c r="Q59" s="17"/>
      <c r="R59" s="26"/>
      <c r="S59" s="17"/>
      <c r="T59" s="17"/>
      <c r="U59" s="52">
        <f t="shared" si="9"/>
        <v>0</v>
      </c>
      <c r="V59" s="17"/>
      <c r="W59" s="17"/>
      <c r="X59" s="52">
        <f t="shared" si="10"/>
        <v>0</v>
      </c>
      <c r="Y59" s="17"/>
      <c r="Z59" s="52">
        <f t="shared" si="7"/>
        <v>0</v>
      </c>
      <c r="AA59" s="23" t="str">
        <f t="shared" si="4"/>
        <v/>
      </c>
      <c r="AB59" s="34">
        <v>48</v>
      </c>
    </row>
    <row r="60" spans="1:28" s="7" customFormat="1" ht="15.75" x14ac:dyDescent="0.2">
      <c r="A60" s="35">
        <f>COUNTIF($AA$11:AA60,"ALTA")</f>
        <v>5</v>
      </c>
      <c r="B60" s="39" t="str">
        <f>IFERROR(VLOOKUP(AB60,'01-Inventario de Activos'!$A$13:$L$62,2,FALSE),"")</f>
        <v/>
      </c>
      <c r="C60" s="37" t="str">
        <f>IFERROR(VLOOKUP(AB60,'01-Inventario de Activos'!$A$13:$L$62,3,FALSE),"")</f>
        <v/>
      </c>
      <c r="D60" s="37" t="str">
        <f>IFERROR(VLOOKUP(AB60,'01-Inventario de Activos'!$A$13:$L$62,4,FALSE),"")</f>
        <v/>
      </c>
      <c r="E60" s="41"/>
      <c r="F60" s="43"/>
      <c r="G60" s="37" t="str">
        <f>IFERROR(VLOOKUP(AB60,'01-Inventario de Activos'!$A$13:$L$62,8,FALSE),"")</f>
        <v/>
      </c>
      <c r="H60" s="37" t="str">
        <f>IFERROR(VLOOKUP(AB60,'01-Inventario de Activos'!$A$13:$L$62,7,FALSE),"")</f>
        <v/>
      </c>
      <c r="I60" s="37" t="str">
        <f>IFERROR(VLOOKUP(AB60,'01-Inventario de Activos'!$A$13:$L$62,10,FALSE),"")</f>
        <v/>
      </c>
      <c r="J60" s="37" t="str">
        <f>IFERROR(VLOOKUP(AB60,'01-Inventario de Activos'!$A$13:$L$62,11,FALSE),"")</f>
        <v/>
      </c>
      <c r="K60" s="37" t="str">
        <f>IFERROR(VLOOKUP(AB60,'01-Inventario de Activos'!$A$13:$L$62,12,FALSE),"")</f>
        <v/>
      </c>
      <c r="L60" s="41"/>
      <c r="M60" s="41"/>
      <c r="N60" s="17"/>
      <c r="O60" s="52">
        <f>IF(N60="RESERVADA",5,IF(N60="PÚBLICA",1,IF(N60="CLASIFICADA",3,0)))</f>
        <v>0</v>
      </c>
      <c r="P60" s="17"/>
      <c r="Q60" s="17"/>
      <c r="R60" s="26"/>
      <c r="S60" s="17"/>
      <c r="T60" s="17"/>
      <c r="U60" s="52">
        <f t="shared" si="9"/>
        <v>0</v>
      </c>
      <c r="V60" s="17"/>
      <c r="W60" s="17"/>
      <c r="X60" s="52">
        <f t="shared" si="10"/>
        <v>0</v>
      </c>
      <c r="Y60" s="17"/>
      <c r="Z60" s="52">
        <f t="shared" si="7"/>
        <v>0</v>
      </c>
      <c r="AA60" s="23" t="str">
        <f t="shared" si="4"/>
        <v/>
      </c>
      <c r="AB60" s="34">
        <v>49</v>
      </c>
    </row>
    <row r="61" spans="1:28" s="7" customFormat="1" ht="16.5" thickBot="1" x14ac:dyDescent="0.25">
      <c r="A61" s="35">
        <f>COUNTIF($AA$11:AA61,"ALTA")</f>
        <v>5</v>
      </c>
      <c r="B61" s="40" t="str">
        <f>IFERROR(VLOOKUP(AB61,'01-Inventario de Activos'!$A$13:$L$62,2,FALSE),"")</f>
        <v/>
      </c>
      <c r="C61" s="38" t="str">
        <f>IFERROR(VLOOKUP(AB61,'01-Inventario de Activos'!$A$13:$L$62,3,FALSE),"")</f>
        <v/>
      </c>
      <c r="D61" s="38" t="str">
        <f>IFERROR(VLOOKUP(AB61,'01-Inventario de Activos'!$A$13:$L$62,4,FALSE),"")</f>
        <v/>
      </c>
      <c r="E61" s="42"/>
      <c r="F61" s="50"/>
      <c r="G61" s="38" t="str">
        <f>IFERROR(VLOOKUP(AB61,'01-Inventario de Activos'!$A$13:$L$62,8,FALSE),"")</f>
        <v/>
      </c>
      <c r="H61" s="38" t="str">
        <f>IFERROR(VLOOKUP(AB61,'01-Inventario de Activos'!$A$13:$L$62,7,FALSE),"")</f>
        <v/>
      </c>
      <c r="I61" s="38" t="str">
        <f>IFERROR(VLOOKUP(AB61,'01-Inventario de Activos'!$A$13:$L$62,10,FALSE),"")</f>
        <v/>
      </c>
      <c r="J61" s="38" t="str">
        <f>IFERROR(VLOOKUP(AB61,'01-Inventario de Activos'!$A$13:$L$62,11,FALSE),"")</f>
        <v/>
      </c>
      <c r="K61" s="38" t="str">
        <f>IFERROR(VLOOKUP(AB61,'01-Inventario de Activos'!$A$13:$L$62,12,FALSE),"")</f>
        <v/>
      </c>
      <c r="L61" s="42"/>
      <c r="M61" s="42"/>
      <c r="N61" s="21"/>
      <c r="O61" s="44">
        <f>IF(N61="RESERVADA",5,IF(N61="PÚBLICA",1,IF(N61="CLASIFICADA",3,0)))</f>
        <v>0</v>
      </c>
      <c r="P61" s="21"/>
      <c r="Q61" s="21"/>
      <c r="R61" s="51"/>
      <c r="S61" s="21"/>
      <c r="T61" s="21"/>
      <c r="U61" s="44">
        <f t="shared" si="9"/>
        <v>0</v>
      </c>
      <c r="V61" s="21"/>
      <c r="W61" s="21"/>
      <c r="X61" s="44">
        <f t="shared" si="10"/>
        <v>0</v>
      </c>
      <c r="Y61" s="21"/>
      <c r="Z61" s="44">
        <f t="shared" si="7"/>
        <v>0</v>
      </c>
      <c r="AA61" s="23" t="str">
        <f t="shared" si="4"/>
        <v/>
      </c>
      <c r="AB61" s="34">
        <v>50</v>
      </c>
    </row>
    <row r="62" spans="1:28" s="7" customFormat="1" ht="15.75" x14ac:dyDescent="0.2"/>
    <row r="63" spans="1:28" s="7" customFormat="1" ht="15.75" x14ac:dyDescent="0.2"/>
    <row r="64" spans="1:28" s="7" customFormat="1" ht="15.75" x14ac:dyDescent="0.2">
      <c r="A64" s="7">
        <f>+COUNT(A12:A61)</f>
        <v>50</v>
      </c>
    </row>
    <row r="65" spans="1:1" s="7" customFormat="1" ht="15.75" x14ac:dyDescent="0.2"/>
    <row r="66" spans="1:1" s="7" customFormat="1" ht="15.75" x14ac:dyDescent="0.2"/>
    <row r="67" spans="1:1" s="7" customFormat="1" ht="15.75" x14ac:dyDescent="0.2"/>
    <row r="68" spans="1:1" s="7" customFormat="1" ht="15.75" x14ac:dyDescent="0.2"/>
    <row r="69" spans="1:1" s="7" customFormat="1" ht="15.75" x14ac:dyDescent="0.2"/>
    <row r="70" spans="1:1" s="7" customFormat="1" ht="15.75" x14ac:dyDescent="0.2"/>
    <row r="71" spans="1:1" s="7" customFormat="1" ht="15.75" x14ac:dyDescent="0.2"/>
    <row r="72" spans="1:1" ht="15.75" x14ac:dyDescent="0.2">
      <c r="A72" s="7"/>
    </row>
    <row r="73" spans="1:1" ht="15.75" x14ac:dyDescent="0.2">
      <c r="A73" s="7"/>
    </row>
  </sheetData>
  <sheetProtection password="EAB1" sheet="1" objects="1" scenarios="1" formatCells="0" formatColumns="0" formatRows="0" insertColumns="0"/>
  <dataConsolidate/>
  <mergeCells count="26">
    <mergeCell ref="W10:Y10"/>
    <mergeCell ref="H10:H11"/>
    <mergeCell ref="N9:AA9"/>
    <mergeCell ref="W7:AA7"/>
    <mergeCell ref="C10:C11"/>
    <mergeCell ref="I10:K10"/>
    <mergeCell ref="Z10:AA10"/>
    <mergeCell ref="B9:F9"/>
    <mergeCell ref="G9:H9"/>
    <mergeCell ref="M10:M11"/>
    <mergeCell ref="B2:W2"/>
    <mergeCell ref="B4:W4"/>
    <mergeCell ref="F10:F11"/>
    <mergeCell ref="G10:G11"/>
    <mergeCell ref="B7:C7"/>
    <mergeCell ref="D7:I7"/>
    <mergeCell ref="J7:L7"/>
    <mergeCell ref="D10:D11"/>
    <mergeCell ref="L10:L11"/>
    <mergeCell ref="I9:M9"/>
    <mergeCell ref="N10:S10"/>
    <mergeCell ref="E10:E11"/>
    <mergeCell ref="M7:R7"/>
    <mergeCell ref="S7:V7"/>
    <mergeCell ref="B10:B11"/>
    <mergeCell ref="T10:V10"/>
  </mergeCells>
  <phoneticPr fontId="18" type="noConversion"/>
  <conditionalFormatting sqref="N13:N61">
    <cfRule type="containsText" dxfId="31" priority="1062" operator="containsText" text="CLASIFICADA">
      <formula>NOT(ISERROR(SEARCH("CLASIFICADA",N13)))</formula>
    </cfRule>
    <cfRule type="containsText" dxfId="30" priority="1066" operator="containsText" text="RESERVADA">
      <formula>NOT(ISERROR(SEARCH("RESERVADA",N13)))</formula>
    </cfRule>
    <cfRule type="containsText" dxfId="29" priority="1068" operator="containsText" text="PÚBLICA">
      <formula>NOT(ISERROR(SEARCH("PÚBLICA",N13)))</formula>
    </cfRule>
  </conditionalFormatting>
  <conditionalFormatting sqref="U12:U61 X12:X61">
    <cfRule type="cellIs" dxfId="28" priority="1056" operator="equal">
      <formula>1</formula>
    </cfRule>
    <cfRule type="cellIs" dxfId="27" priority="1057" operator="equal">
      <formula>2</formula>
    </cfRule>
    <cfRule type="cellIs" dxfId="26" priority="1058" operator="equal">
      <formula>3</formula>
    </cfRule>
  </conditionalFormatting>
  <conditionalFormatting sqref="Z12:Z61">
    <cfRule type="cellIs" dxfId="25" priority="1044" operator="between">
      <formula>5</formula>
      <formula>10</formula>
    </cfRule>
    <cfRule type="cellIs" dxfId="24" priority="1045" operator="greaterThanOrEqual">
      <formula>12</formula>
    </cfRule>
    <cfRule type="cellIs" dxfId="23" priority="1046" operator="between">
      <formula>1</formula>
      <formula>4</formula>
    </cfRule>
  </conditionalFormatting>
  <conditionalFormatting sqref="O61">
    <cfRule type="containsText" dxfId="22" priority="29" operator="containsText" text="ALTA">
      <formula>NOT(ISERROR(SEARCH("ALTA",O61)))</formula>
    </cfRule>
    <cfRule type="containsText" dxfId="21" priority="30" operator="containsText" text="BAJA">
      <formula>NOT(ISERROR(SEARCH("BAJA",O61)))</formula>
    </cfRule>
  </conditionalFormatting>
  <conditionalFormatting sqref="O61">
    <cfRule type="cellIs" dxfId="20" priority="26" operator="equal">
      <formula>1</formula>
    </cfRule>
    <cfRule type="cellIs" dxfId="19" priority="27" operator="equal">
      <formula>2</formula>
    </cfRule>
    <cfRule type="cellIs" dxfId="18" priority="28" operator="equal">
      <formula>3</formula>
    </cfRule>
  </conditionalFormatting>
  <conditionalFormatting sqref="O12:O61">
    <cfRule type="cellIs" dxfId="17" priority="25" operator="equal">
      <formula>3</formula>
    </cfRule>
    <cfRule type="cellIs" dxfId="16" priority="1060" operator="equal">
      <formula>1</formula>
    </cfRule>
    <cfRule type="cellIs" dxfId="15" priority="1061" operator="equal">
      <formula>5</formula>
    </cfRule>
  </conditionalFormatting>
  <conditionalFormatting sqref="W13 W15 T13:T61 W17:W61">
    <cfRule type="containsText" dxfId="14" priority="1055" operator="containsText" text="MEDIA">
      <formula>NOT(ISERROR(SEARCH("MEDIA",T13)))</formula>
    </cfRule>
    <cfRule type="containsText" dxfId="13" priority="1073" operator="containsText" text="ALTA">
      <formula>NOT(ISERROR(SEARCH("ALTA",T13)))</formula>
    </cfRule>
    <cfRule type="containsText" dxfId="12" priority="1074" operator="containsText" text="BAJA">
      <formula>NOT(ISERROR(SEARCH("BAJA",T13)))</formula>
    </cfRule>
  </conditionalFormatting>
  <conditionalFormatting sqref="AA12:AA61">
    <cfRule type="containsText" dxfId="11" priority="14" operator="containsText" text="MEDIA">
      <formula>NOT(ISERROR(SEARCH("MEDIA",AA12)))</formula>
    </cfRule>
    <cfRule type="containsText" dxfId="10" priority="23" operator="containsText" text="ALTA">
      <formula>NOT(ISERROR(SEARCH("ALTA",AA12)))</formula>
    </cfRule>
    <cfRule type="containsText" dxfId="9" priority="24" operator="containsText" text="BAJA">
      <formula>NOT(ISERROR(SEARCH("BAJA",AA12)))</formula>
    </cfRule>
  </conditionalFormatting>
  <conditionalFormatting sqref="N12">
    <cfRule type="containsText" dxfId="8" priority="7" operator="containsText" text="CLASIFICADA">
      <formula>NOT(ISERROR(SEARCH("CLASIFICADA",N12)))</formula>
    </cfRule>
    <cfRule type="containsText" dxfId="7" priority="8" operator="containsText" text="RESERVADA">
      <formula>NOT(ISERROR(SEARCH("RESERVADA",N12)))</formula>
    </cfRule>
    <cfRule type="containsText" dxfId="6" priority="9" operator="containsText" text="PÚBLICA">
      <formula>NOT(ISERROR(SEARCH("PÚBLICA",N12)))</formula>
    </cfRule>
  </conditionalFormatting>
  <conditionalFormatting sqref="T12">
    <cfRule type="containsText" dxfId="5" priority="4" operator="containsText" text="MEDIA">
      <formula>NOT(ISERROR(SEARCH("MEDIA",T12)))</formula>
    </cfRule>
    <cfRule type="containsText" dxfId="4" priority="5" operator="containsText" text="ALTA">
      <formula>NOT(ISERROR(SEARCH("ALTA",T12)))</formula>
    </cfRule>
    <cfRule type="containsText" dxfId="3" priority="6" operator="containsText" text="BAJA">
      <formula>NOT(ISERROR(SEARCH("BAJA",T12)))</formula>
    </cfRule>
  </conditionalFormatting>
  <conditionalFormatting sqref="W12 W14 W16">
    <cfRule type="containsText" dxfId="2" priority="1" operator="containsText" text="MEDIA">
      <formula>NOT(ISERROR(SEARCH("MEDIA",W12)))</formula>
    </cfRule>
    <cfRule type="containsText" dxfId="1" priority="2" operator="containsText" text="ALTA">
      <formula>NOT(ISERROR(SEARCH("ALTA",W12)))</formula>
    </cfRule>
    <cfRule type="containsText" dxfId="0" priority="3" operator="containsText" text="BAJA">
      <formula>NOT(ISERROR(SEARCH("BAJA",W12)))</formula>
    </cfRule>
  </conditionalFormatting>
  <dataValidations xWindow="1186" yWindow="204" count="24">
    <dataValidation allowBlank="1" showInputMessage="1" showErrorMessage="1" promptTitle="DESCRIPCIÓN INTEGRIDAD" prompt="Define porque el activo es catalogado en el respectivo nivel de integridad_x000a_." sqref="Y32:Y33 Y36:Y37 V12:V61"/>
    <dataValidation allowBlank="1" showInputMessage="1" showErrorMessage="1" promptTitle="DESCRIPCIÓN DISPONIBILIDAD" prompt="Define porque el activo es catalogado en el respectivo nivel de disponibilidad." sqref="Y38:Y61 Y34:Y35 Y12:Y31"/>
    <dataValidation allowBlank="1" showInputMessage="1" showErrorMessage="1" promptTitle="DESCRIPCIÓN CONFIDENCIALIDAD" prompt="Indicar porque el activo es Reservado o Clasificado.Teniendo encuenta: _x000a_* OBJETIVO LEGÍTIMO: Art. 18 y 19 Ley 1712/2014._x000a_* FUNDAMENTO CONSTITUCIONAL O LEGAL: Norma, Art., Inciso o parrafo que la ampara_x000a_* FUNDAMENTO JURÍDICO: Norma o fundamento jurídico_x000a_ " sqref="P12:P61"/>
    <dataValidation type="list" allowBlank="1" showInputMessage="1" showErrorMessage="1" errorTitle="CELDA DE SELECCIÓN" error="Seleccione una opción de la lista desplegable" promptTitle="NIVEL DE INTEGRIDAD" prompt="INTEGRIDAD: propiedad de salvaguardar la exactitud y estado completo de los activos de información._x000a__x000a_Determine el Nivel: Alta, Media y Baja" sqref="T12:T61">
      <formula1>"ALTA, MEDIA, BAJA"</formula1>
    </dataValidation>
    <dataValidation allowBlank="1" showInputMessage="1" showErrorMessage="1" promptTitle="VALOR" prompt="Corresponde a la calificación dada al activo de información, luego de evaluar sus propiedades." sqref="Z12:Z61"/>
    <dataValidation type="list" allowBlank="1" showInputMessage="1" showErrorMessage="1" errorTitle="CELDA DE SELECCIÓN" error="Seleccione una opción de la lista desplegable" promptTitle="NIVEL DE CONFIDENCIALIDAD" prompt="CONFIDENCIALIDAD: determina que la información no esté disponible ni sea revelada a individuos o procesos no autorizados._x000a__x000a_Determine el nivel:Reservada, Clasificada, Pública" sqref="N12:N61">
      <formula1>"RESERVADA, CLASIFICADA, PÚBLICA"</formula1>
    </dataValidation>
    <dataValidation allowBlank="1" showInputMessage="1" showErrorMessage="1" errorTitle="CELDA FORMULA" error="No modificar" promptTitle="CRITICIDAD DEL ACTIVO" prompt="Corresponde a la calificación dada al activo de información, luego de evaluar sus propiedades._x000a__x000a_Determine el Nivel de Criticidad: Alta, Media y Baja" sqref="AA12:AA61"/>
    <dataValidation type="list" allowBlank="1" showInputMessage="1" showErrorMessage="1" errorTitle="CELDA DE SELECCIÓN" error="Seleccione una opción de la lista desplegable" promptTitle="NIVEL DE DISPONIBILIDAD" prompt="DISPONIBILIDAD: Propiedad de que la información sea accesible y utilizable por solicitud de una entidad autorizado._x000a__x000a_Determine el Nivel: Alta, Media y Baja" sqref="W12:W61">
      <formula1>"ALTA, MEDIA, BAJA"</formula1>
    </dataValidation>
    <dataValidation allowBlank="1" showInputMessage="1" showErrorMessage="1" errorTitle="CELDA DE SELECCIÓN" error="Seleccione una opción de la lista desplegable." promptTitle="TIPO" prompt="Defina el Tipo de activo: Software, Conocimiento,  Servicio, Hardware, Otros." sqref="A12:A61"/>
    <dataValidation allowBlank="1" showInputMessage="1" showErrorMessage="1" promptTitle="ID" prompt="No. consecutivo" sqref="B12:B61"/>
    <dataValidation allowBlank="1" showInputMessage="1" showErrorMessage="1" promptTitle="NOMBRE DEL ACTIVO DE INFORMACIÓN" prompt="Nombre de identificación dado por el proceso  al activo de información." sqref="C12:C61"/>
    <dataValidation allowBlank="1" showInputMessage="1" showErrorMessage="1" promptTitle="DESCRIPCIÓN DEL ACTIVO" prompt="Detallar el activo de información. Puede incluir observaciones que se requieran para dar mayor claridad sobre el mismo." sqref="D12:D61"/>
    <dataValidation allowBlank="1" showInputMessage="1" showErrorMessage="1" promptTitle="IDIOMA DEL ACTIVO DE INFORAMCIÓN" prompt="Establece el idioma, lengua o dialecto en se encuentra la información" sqref="E12:E61"/>
    <dataValidation allowBlank="1" showInputMessage="1" showErrorMessage="1" promptTitle="CUSTODIO" prompt="Corresponde al cargo que salvaguarda el activo de infromación en su Confidencialidad, Integridad y Disponibilidad" sqref="G12:G61"/>
    <dataValidation allowBlank="1" showInputMessage="1" showErrorMessage="1" promptTitle="PROPIETARIO" prompt="Nombre del Área que tiene la responsabilidad de definir los accesos, permisos,  requisitos de salvaguarda y demás  controles que debe tener el activo de información._x000a_" sqref="H12:H61"/>
    <dataValidation allowBlank="1" showInputMessage="1" showErrorMessage="1" promptTitle="UBICACIÓN FISICA" prompt="Determina el lugar físico donde se almacena el activo de información" sqref="I12:I61"/>
    <dataValidation allowBlank="1" showInputMessage="1" showErrorMessage="1" promptTitle="UBICACIÓN DIGITAL" prompt="Determina la infraestructura tecnológica donde se almacena el activo de información" sqref="J12:J61"/>
    <dataValidation allowBlank="1" showInputMessage="1" showErrorMessage="1" promptTitle="UBICACIÓN CONOCIMIENTO" prompt="Determina el Nombre del Cargo que conoce el activo de información" sqref="K12:K61"/>
    <dataValidation allowBlank="1" showInputMessage="1" showErrorMessage="1" promptTitle="FORMATO" prompt="Identifica la forma, tamaño o modo en la que e presenta la inforamción o se permite su visualización o consulta, ejemplo: Hoja de cálculo (Excel), imagen (jpg), video (MPEG,AVI), Documento de Texto (Word), Aobe Acrobat (PDF), entre otros." sqref="L12:L61"/>
    <dataValidation allowBlank="1" showInputMessage="1" showErrorMessage="1" promptTitle="INF. PUBLICADA O DISPONIBLE" prompt="Indica si la información está publicada o disponible para ser solicitada, señalando donde está publicada o donde se puede consultar o solicitar." sqref="M12:M61"/>
    <dataValidation allowBlank="1" showInputMessage="1" showErrorMessage="1" promptTitle="FECHA DE CALIFICACIÓN" prompt="La fecha de calificación de la información como Reservada o Clasificada. (Fecha que se hace la clasificación)_x000a__x000a_" sqref="Q12:Q61"/>
    <dataValidation allowBlank="1" showInputMessage="1" showErrorMessage="1" promptTitle="TIEMPO DE CLASIFICACIÓN" prompt="Tiempo que cobija la clasificación de la información como Reservada o Clasificada._x000a__x000a_El tiempo se cuenta a partir de la fecha de generación._x000a_Tiempo Máximo: 15 años" sqref="S12:S61"/>
    <dataValidation allowBlank="1" showInputMessage="1" showErrorMessage="1" promptTitle="FECHA DE GENERACIÓN DEL ACTIVO" prompt="Identifica el momento de la creación de la información._x000a__x000a_* Fecha de identificación del activo de información en la Tabla de Retención._x000a__x000a_* Fecha desde que se inicio a generar el activo de información." sqref="F12:F61"/>
    <dataValidation allowBlank="1" showInputMessage="1" showErrorMessage="1" promptTitle="EXCEPCIÓN TOTAL O PARCIAL" prompt="Define la protección completa del activo de información o parcial de la información contenida, la cual genera una versión pública que mantenga la reserva o clasificación únicamente de la parte a proteger." sqref="R12:R61"/>
  </dataValidations>
  <pageMargins left="0.75" right="0.75" top="1" bottom="1" header="0.5" footer="0.5"/>
  <pageSetup paperSize="9" fitToWidth="0" orientation="landscape" horizontalDpi="300" verticalDpi="300" r:id="rId1"/>
  <headerFooter alignWithMargins="0"/>
  <ignoredErrors>
    <ignoredError sqref="U56:U61 X56:X61 O59:O61 Z26:Z61"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2"/>
  <sheetViews>
    <sheetView showGridLines="0" workbookViewId="0">
      <selection activeCell="F14" sqref="F14:L14"/>
    </sheetView>
  </sheetViews>
  <sheetFormatPr baseColWidth="10" defaultRowHeight="12.75" x14ac:dyDescent="0.2"/>
  <cols>
    <col min="1" max="2" width="2.85546875" style="78" customWidth="1"/>
    <col min="3" max="3" width="15.42578125" style="107" customWidth="1"/>
    <col min="4" max="5" width="13.28515625" style="107" customWidth="1"/>
    <col min="6" max="6" width="13.42578125" style="78" customWidth="1"/>
    <col min="7" max="7" width="16.85546875" style="78" customWidth="1"/>
    <col min="8" max="12" width="13.42578125" style="78" customWidth="1"/>
    <col min="13" max="16384" width="11.42578125" style="78"/>
  </cols>
  <sheetData>
    <row r="1" spans="1:12" x14ac:dyDescent="0.2">
      <c r="A1" s="75"/>
      <c r="B1" s="75"/>
      <c r="C1" s="76"/>
      <c r="D1" s="76"/>
      <c r="E1" s="76"/>
      <c r="F1" s="76"/>
      <c r="G1" s="76"/>
      <c r="H1" s="76"/>
      <c r="I1" s="76"/>
      <c r="J1" s="76"/>
      <c r="K1" s="77" t="s">
        <v>34</v>
      </c>
      <c r="L1" s="161" t="s">
        <v>42</v>
      </c>
    </row>
    <row r="2" spans="1:12" ht="15.75" customHeight="1" x14ac:dyDescent="0.2">
      <c r="B2" s="79"/>
      <c r="C2" s="270" t="s">
        <v>3</v>
      </c>
      <c r="D2" s="270"/>
      <c r="E2" s="270"/>
      <c r="F2" s="270"/>
      <c r="G2" s="270"/>
      <c r="H2" s="270"/>
      <c r="I2" s="270"/>
      <c r="J2" s="271"/>
      <c r="K2" s="77" t="s">
        <v>35</v>
      </c>
      <c r="L2" s="161">
        <v>3</v>
      </c>
    </row>
    <row r="3" spans="1:12" x14ac:dyDescent="0.2">
      <c r="A3" s="75"/>
      <c r="B3" s="75"/>
      <c r="C3" s="76"/>
      <c r="D3" s="76"/>
      <c r="E3" s="76"/>
      <c r="F3" s="76"/>
      <c r="G3" s="76"/>
      <c r="H3" s="76"/>
      <c r="I3" s="76"/>
      <c r="J3" s="76"/>
      <c r="K3" s="77" t="s">
        <v>36</v>
      </c>
      <c r="L3" s="157">
        <v>43944</v>
      </c>
    </row>
    <row r="4" spans="1:12" ht="18.75" x14ac:dyDescent="0.2">
      <c r="B4" s="79"/>
      <c r="C4" s="270" t="s">
        <v>104</v>
      </c>
      <c r="D4" s="270"/>
      <c r="E4" s="270"/>
      <c r="F4" s="270"/>
      <c r="G4" s="270"/>
      <c r="H4" s="270"/>
      <c r="I4" s="270"/>
      <c r="J4" s="271"/>
      <c r="K4" s="77" t="s">
        <v>37</v>
      </c>
      <c r="L4" s="161" t="s">
        <v>105</v>
      </c>
    </row>
    <row r="5" spans="1:12" ht="15" x14ac:dyDescent="0.2">
      <c r="A5" s="80"/>
      <c r="B5" s="80"/>
      <c r="C5" s="81"/>
      <c r="D5" s="81"/>
      <c r="E5" s="81"/>
      <c r="F5" s="80"/>
      <c r="G5" s="80"/>
      <c r="H5" s="80"/>
      <c r="I5" s="80"/>
      <c r="J5" s="80"/>
      <c r="K5" s="80"/>
      <c r="L5" s="80"/>
    </row>
    <row r="6" spans="1:12" ht="15" x14ac:dyDescent="0.2">
      <c r="A6" s="80"/>
      <c r="B6" s="80"/>
      <c r="C6" s="81"/>
      <c r="D6" s="81"/>
      <c r="E6" s="81"/>
      <c r="F6" s="80"/>
      <c r="G6" s="80"/>
      <c r="H6" s="80"/>
      <c r="I6" s="80"/>
      <c r="J6" s="80"/>
      <c r="K6" s="80"/>
      <c r="L6" s="80"/>
    </row>
    <row r="7" spans="1:12" ht="18.75" x14ac:dyDescent="0.2">
      <c r="A7" s="272" t="s">
        <v>9</v>
      </c>
      <c r="B7" s="273"/>
      <c r="C7" s="274" t="s">
        <v>106</v>
      </c>
      <c r="D7" s="275"/>
      <c r="E7" s="276"/>
      <c r="F7" s="277" t="s">
        <v>107</v>
      </c>
      <c r="G7" s="278"/>
      <c r="H7" s="278"/>
      <c r="I7" s="278"/>
      <c r="J7" s="278"/>
      <c r="K7" s="278"/>
      <c r="L7" s="279"/>
    </row>
    <row r="8" spans="1:12" ht="34.5" customHeight="1" x14ac:dyDescent="0.2">
      <c r="A8" s="262">
        <v>0</v>
      </c>
      <c r="B8" s="263"/>
      <c r="C8" s="264" t="s">
        <v>205</v>
      </c>
      <c r="D8" s="265"/>
      <c r="E8" s="266"/>
      <c r="F8" s="267" t="s">
        <v>206</v>
      </c>
      <c r="G8" s="268"/>
      <c r="H8" s="268"/>
      <c r="I8" s="268"/>
      <c r="J8" s="268"/>
      <c r="K8" s="268"/>
      <c r="L8" s="269"/>
    </row>
    <row r="9" spans="1:12" ht="15.75" x14ac:dyDescent="0.2">
      <c r="A9" s="262">
        <v>0</v>
      </c>
      <c r="B9" s="263"/>
      <c r="C9" s="264" t="s">
        <v>204</v>
      </c>
      <c r="D9" s="265"/>
      <c r="E9" s="266"/>
      <c r="F9" s="267" t="s">
        <v>207</v>
      </c>
      <c r="G9" s="268"/>
      <c r="H9" s="268"/>
      <c r="I9" s="268"/>
      <c r="J9" s="268"/>
      <c r="K9" s="268"/>
      <c r="L9" s="269"/>
    </row>
    <row r="10" spans="1:12" ht="15.75" x14ac:dyDescent="0.2">
      <c r="A10" s="262">
        <v>0</v>
      </c>
      <c r="B10" s="263"/>
      <c r="C10" s="264" t="s">
        <v>108</v>
      </c>
      <c r="D10" s="265"/>
      <c r="E10" s="266"/>
      <c r="F10" s="267" t="s">
        <v>109</v>
      </c>
      <c r="G10" s="268"/>
      <c r="H10" s="268"/>
      <c r="I10" s="268"/>
      <c r="J10" s="268"/>
      <c r="K10" s="268"/>
      <c r="L10" s="269"/>
    </row>
    <row r="11" spans="1:12" ht="36" customHeight="1" x14ac:dyDescent="0.2">
      <c r="A11" s="288">
        <v>1</v>
      </c>
      <c r="B11" s="289"/>
      <c r="C11" s="290" t="s">
        <v>12</v>
      </c>
      <c r="D11" s="291"/>
      <c r="E11" s="292"/>
      <c r="F11" s="293" t="s">
        <v>208</v>
      </c>
      <c r="G11" s="294"/>
      <c r="H11" s="294"/>
      <c r="I11" s="294"/>
      <c r="J11" s="294"/>
      <c r="K11" s="294"/>
      <c r="L11" s="295"/>
    </row>
    <row r="12" spans="1:12" ht="15.75" x14ac:dyDescent="0.2">
      <c r="A12" s="280">
        <v>1.1000000000000001</v>
      </c>
      <c r="B12" s="281"/>
      <c r="C12" s="282" t="s">
        <v>110</v>
      </c>
      <c r="D12" s="283"/>
      <c r="E12" s="284"/>
      <c r="F12" s="285" t="s">
        <v>111</v>
      </c>
      <c r="G12" s="286"/>
      <c r="H12" s="286"/>
      <c r="I12" s="286"/>
      <c r="J12" s="286"/>
      <c r="K12" s="286"/>
      <c r="L12" s="287"/>
    </row>
    <row r="13" spans="1:12" ht="18" customHeight="1" x14ac:dyDescent="0.2">
      <c r="A13" s="280">
        <v>1.2</v>
      </c>
      <c r="B13" s="281"/>
      <c r="C13" s="282" t="s">
        <v>112</v>
      </c>
      <c r="D13" s="283"/>
      <c r="E13" s="284"/>
      <c r="F13" s="285" t="s">
        <v>209</v>
      </c>
      <c r="G13" s="286"/>
      <c r="H13" s="286"/>
      <c r="I13" s="286"/>
      <c r="J13" s="286"/>
      <c r="K13" s="286"/>
      <c r="L13" s="287"/>
    </row>
    <row r="14" spans="1:12" ht="54.75" customHeight="1" x14ac:dyDescent="0.2">
      <c r="A14" s="280">
        <v>1.3</v>
      </c>
      <c r="B14" s="281"/>
      <c r="C14" s="282" t="s">
        <v>113</v>
      </c>
      <c r="D14" s="283"/>
      <c r="E14" s="284"/>
      <c r="F14" s="285" t="s">
        <v>210</v>
      </c>
      <c r="G14" s="286"/>
      <c r="H14" s="286"/>
      <c r="I14" s="286"/>
      <c r="J14" s="286"/>
      <c r="K14" s="286"/>
      <c r="L14" s="287"/>
    </row>
    <row r="15" spans="1:12" ht="41.25" customHeight="1" x14ac:dyDescent="0.2">
      <c r="A15" s="302">
        <v>1.4</v>
      </c>
      <c r="B15" s="303"/>
      <c r="C15" s="308" t="s">
        <v>114</v>
      </c>
      <c r="D15" s="308"/>
      <c r="E15" s="308"/>
      <c r="F15" s="297" t="s">
        <v>115</v>
      </c>
      <c r="G15" s="297"/>
      <c r="H15" s="297"/>
      <c r="I15" s="297"/>
      <c r="J15" s="297"/>
      <c r="K15" s="297"/>
      <c r="L15" s="297"/>
    </row>
    <row r="16" spans="1:12" ht="93" customHeight="1" x14ac:dyDescent="0.2">
      <c r="A16" s="304"/>
      <c r="B16" s="305"/>
      <c r="C16" s="298" t="s">
        <v>116</v>
      </c>
      <c r="D16" s="299"/>
      <c r="E16" s="299"/>
      <c r="F16" s="297" t="s">
        <v>117</v>
      </c>
      <c r="G16" s="297"/>
      <c r="H16" s="297"/>
      <c r="I16" s="297"/>
      <c r="J16" s="297"/>
      <c r="K16" s="297"/>
      <c r="L16" s="297"/>
    </row>
    <row r="17" spans="1:12" ht="35.25" customHeight="1" x14ac:dyDescent="0.2">
      <c r="A17" s="304"/>
      <c r="B17" s="305"/>
      <c r="C17" s="298" t="s">
        <v>118</v>
      </c>
      <c r="D17" s="299"/>
      <c r="E17" s="299"/>
      <c r="F17" s="297" t="s">
        <v>119</v>
      </c>
      <c r="G17" s="297"/>
      <c r="H17" s="297"/>
      <c r="I17" s="297"/>
      <c r="J17" s="297"/>
      <c r="K17" s="297"/>
      <c r="L17" s="297"/>
    </row>
    <row r="18" spans="1:12" ht="29.25" customHeight="1" x14ac:dyDescent="0.2">
      <c r="A18" s="304"/>
      <c r="B18" s="305"/>
      <c r="C18" s="298" t="s">
        <v>120</v>
      </c>
      <c r="D18" s="299"/>
      <c r="E18" s="299"/>
      <c r="F18" s="297" t="s">
        <v>211</v>
      </c>
      <c r="G18" s="297"/>
      <c r="H18" s="297"/>
      <c r="I18" s="297"/>
      <c r="J18" s="297"/>
      <c r="K18" s="297"/>
      <c r="L18" s="297"/>
    </row>
    <row r="19" spans="1:12" ht="40.5" customHeight="1" x14ac:dyDescent="0.2">
      <c r="A19" s="304"/>
      <c r="B19" s="305"/>
      <c r="C19" s="298" t="s">
        <v>121</v>
      </c>
      <c r="D19" s="299"/>
      <c r="E19" s="299"/>
      <c r="F19" s="297" t="s">
        <v>122</v>
      </c>
      <c r="G19" s="297"/>
      <c r="H19" s="297"/>
      <c r="I19" s="297"/>
      <c r="J19" s="297"/>
      <c r="K19" s="297"/>
      <c r="L19" s="297"/>
    </row>
    <row r="20" spans="1:12" ht="36" customHeight="1" x14ac:dyDescent="0.2">
      <c r="A20" s="304"/>
      <c r="B20" s="305"/>
      <c r="C20" s="298" t="s">
        <v>123</v>
      </c>
      <c r="D20" s="299"/>
      <c r="E20" s="299"/>
      <c r="F20" s="297" t="s">
        <v>124</v>
      </c>
      <c r="G20" s="297"/>
      <c r="H20" s="297"/>
      <c r="I20" s="297"/>
      <c r="J20" s="297"/>
      <c r="K20" s="297"/>
      <c r="L20" s="297"/>
    </row>
    <row r="21" spans="1:12" ht="20.25" customHeight="1" x14ac:dyDescent="0.2">
      <c r="A21" s="306"/>
      <c r="B21" s="307"/>
      <c r="C21" s="300" t="s">
        <v>125</v>
      </c>
      <c r="D21" s="301"/>
      <c r="E21" s="301"/>
      <c r="F21" s="297" t="s">
        <v>126</v>
      </c>
      <c r="G21" s="297"/>
      <c r="H21" s="297"/>
      <c r="I21" s="297"/>
      <c r="J21" s="297"/>
      <c r="K21" s="297"/>
      <c r="L21" s="297"/>
    </row>
    <row r="22" spans="1:12" ht="15.75" x14ac:dyDescent="0.2">
      <c r="A22" s="296">
        <v>1.5</v>
      </c>
      <c r="B22" s="281"/>
      <c r="C22" s="282" t="s">
        <v>205</v>
      </c>
      <c r="D22" s="283"/>
      <c r="E22" s="284"/>
      <c r="F22" s="285" t="s">
        <v>212</v>
      </c>
      <c r="G22" s="286"/>
      <c r="H22" s="286"/>
      <c r="I22" s="286"/>
      <c r="J22" s="286"/>
      <c r="K22" s="286"/>
      <c r="L22" s="287"/>
    </row>
    <row r="23" spans="1:12" ht="15.75" x14ac:dyDescent="0.2">
      <c r="A23" s="296">
        <v>1.6</v>
      </c>
      <c r="B23" s="281"/>
      <c r="C23" s="282" t="s">
        <v>127</v>
      </c>
      <c r="D23" s="283"/>
      <c r="E23" s="284"/>
      <c r="F23" s="285" t="s">
        <v>128</v>
      </c>
      <c r="G23" s="286"/>
      <c r="H23" s="286"/>
      <c r="I23" s="286"/>
      <c r="J23" s="286"/>
      <c r="K23" s="286"/>
      <c r="L23" s="287"/>
    </row>
    <row r="24" spans="1:12" ht="15.75" x14ac:dyDescent="0.2">
      <c r="A24" s="296">
        <v>1.7</v>
      </c>
      <c r="B24" s="281"/>
      <c r="C24" s="282" t="s">
        <v>129</v>
      </c>
      <c r="D24" s="283"/>
      <c r="E24" s="284"/>
      <c r="F24" s="285" t="s">
        <v>130</v>
      </c>
      <c r="G24" s="286"/>
      <c r="H24" s="286"/>
      <c r="I24" s="286"/>
      <c r="J24" s="286"/>
      <c r="K24" s="286"/>
      <c r="L24" s="287"/>
    </row>
    <row r="25" spans="1:12" ht="30.75" customHeight="1" x14ac:dyDescent="0.2">
      <c r="A25" s="288">
        <v>2</v>
      </c>
      <c r="B25" s="289"/>
      <c r="C25" s="290" t="s">
        <v>18</v>
      </c>
      <c r="D25" s="291"/>
      <c r="E25" s="292"/>
      <c r="F25" s="293" t="s">
        <v>131</v>
      </c>
      <c r="G25" s="294"/>
      <c r="H25" s="294"/>
      <c r="I25" s="294"/>
      <c r="J25" s="294"/>
      <c r="K25" s="294"/>
      <c r="L25" s="295"/>
    </row>
    <row r="26" spans="1:12" ht="88.5" customHeight="1" x14ac:dyDescent="0.2">
      <c r="A26" s="262">
        <v>2.1</v>
      </c>
      <c r="B26" s="263"/>
      <c r="C26" s="264" t="s">
        <v>132</v>
      </c>
      <c r="D26" s="265"/>
      <c r="E26" s="266"/>
      <c r="F26" s="267" t="s">
        <v>133</v>
      </c>
      <c r="G26" s="268"/>
      <c r="H26" s="268"/>
      <c r="I26" s="268"/>
      <c r="J26" s="268"/>
      <c r="K26" s="268"/>
      <c r="L26" s="269"/>
    </row>
    <row r="27" spans="1:12" ht="33.75" customHeight="1" x14ac:dyDescent="0.2">
      <c r="A27" s="262">
        <v>2.2000000000000002</v>
      </c>
      <c r="B27" s="263"/>
      <c r="C27" s="264" t="s">
        <v>134</v>
      </c>
      <c r="D27" s="265"/>
      <c r="E27" s="266"/>
      <c r="F27" s="267" t="s">
        <v>213</v>
      </c>
      <c r="G27" s="268"/>
      <c r="H27" s="268"/>
      <c r="I27" s="268"/>
      <c r="J27" s="268"/>
      <c r="K27" s="268"/>
      <c r="L27" s="269"/>
    </row>
    <row r="28" spans="1:12" ht="15.75" x14ac:dyDescent="0.2">
      <c r="A28" s="262">
        <v>2.2999999999999998</v>
      </c>
      <c r="B28" s="263"/>
      <c r="C28" s="264" t="s">
        <v>135</v>
      </c>
      <c r="D28" s="265"/>
      <c r="E28" s="266"/>
      <c r="F28" s="267" t="s">
        <v>136</v>
      </c>
      <c r="G28" s="268"/>
      <c r="H28" s="268"/>
      <c r="I28" s="268"/>
      <c r="J28" s="268"/>
      <c r="K28" s="268"/>
      <c r="L28" s="269"/>
    </row>
    <row r="29" spans="1:12" ht="41.25" customHeight="1" x14ac:dyDescent="0.2">
      <c r="A29" s="288">
        <v>3</v>
      </c>
      <c r="B29" s="289"/>
      <c r="C29" s="309" t="s">
        <v>8</v>
      </c>
      <c r="D29" s="310"/>
      <c r="E29" s="311"/>
      <c r="F29" s="293" t="s">
        <v>137</v>
      </c>
      <c r="G29" s="294"/>
      <c r="H29" s="294"/>
      <c r="I29" s="294"/>
      <c r="J29" s="294"/>
      <c r="K29" s="294"/>
      <c r="L29" s="295"/>
    </row>
    <row r="30" spans="1:12" ht="15.75" x14ac:dyDescent="0.2">
      <c r="A30" s="312">
        <v>3.1</v>
      </c>
      <c r="B30" s="313"/>
      <c r="C30" s="318" t="s">
        <v>138</v>
      </c>
      <c r="D30" s="319"/>
      <c r="E30" s="320"/>
      <c r="F30" s="268" t="s">
        <v>139</v>
      </c>
      <c r="G30" s="268"/>
      <c r="H30" s="268"/>
      <c r="I30" s="268"/>
      <c r="J30" s="268"/>
      <c r="K30" s="268"/>
      <c r="L30" s="269"/>
    </row>
    <row r="31" spans="1:12" ht="34.5" customHeight="1" x14ac:dyDescent="0.2">
      <c r="A31" s="314"/>
      <c r="B31" s="315"/>
      <c r="C31" s="298" t="s">
        <v>140</v>
      </c>
      <c r="D31" s="299"/>
      <c r="E31" s="321"/>
      <c r="F31" s="268" t="s">
        <v>141</v>
      </c>
      <c r="G31" s="268"/>
      <c r="H31" s="268"/>
      <c r="I31" s="268"/>
      <c r="J31" s="268"/>
      <c r="K31" s="268"/>
      <c r="L31" s="269"/>
    </row>
    <row r="32" spans="1:12" ht="38.25" customHeight="1" x14ac:dyDescent="0.2">
      <c r="A32" s="314"/>
      <c r="B32" s="315"/>
      <c r="C32" s="298" t="s">
        <v>142</v>
      </c>
      <c r="D32" s="299"/>
      <c r="E32" s="321"/>
      <c r="F32" s="268" t="s">
        <v>143</v>
      </c>
      <c r="G32" s="268"/>
      <c r="H32" s="268"/>
      <c r="I32" s="268"/>
      <c r="J32" s="268"/>
      <c r="K32" s="268"/>
      <c r="L32" s="269"/>
    </row>
    <row r="33" spans="1:12" ht="55.5" customHeight="1" x14ac:dyDescent="0.2">
      <c r="A33" s="316"/>
      <c r="B33" s="317"/>
      <c r="C33" s="300" t="s">
        <v>120</v>
      </c>
      <c r="D33" s="301"/>
      <c r="E33" s="326"/>
      <c r="F33" s="268" t="s">
        <v>144</v>
      </c>
      <c r="G33" s="268"/>
      <c r="H33" s="268"/>
      <c r="I33" s="268"/>
      <c r="J33" s="268"/>
      <c r="K33" s="268"/>
      <c r="L33" s="269"/>
    </row>
    <row r="34" spans="1:12" ht="51.75" customHeight="1" x14ac:dyDescent="0.2">
      <c r="A34" s="327">
        <v>3.2</v>
      </c>
      <c r="B34" s="328"/>
      <c r="C34" s="329" t="s">
        <v>145</v>
      </c>
      <c r="D34" s="330"/>
      <c r="E34" s="331"/>
      <c r="F34" s="267" t="s">
        <v>146</v>
      </c>
      <c r="G34" s="268"/>
      <c r="H34" s="268"/>
      <c r="I34" s="268"/>
      <c r="J34" s="268"/>
      <c r="K34" s="268"/>
      <c r="L34" s="269"/>
    </row>
    <row r="35" spans="1:12" ht="36" customHeight="1" x14ac:dyDescent="0.2">
      <c r="A35" s="327">
        <v>3.3</v>
      </c>
      <c r="B35" s="328"/>
      <c r="C35" s="264" t="s">
        <v>147</v>
      </c>
      <c r="D35" s="265"/>
      <c r="E35" s="266"/>
      <c r="F35" s="267" t="s">
        <v>148</v>
      </c>
      <c r="G35" s="268"/>
      <c r="H35" s="268"/>
      <c r="I35" s="268"/>
      <c r="J35" s="268"/>
      <c r="K35" s="268"/>
      <c r="L35" s="269"/>
    </row>
    <row r="36" spans="1:12" ht="39" customHeight="1" x14ac:dyDescent="0.2">
      <c r="A36" s="288">
        <v>4</v>
      </c>
      <c r="B36" s="289"/>
      <c r="C36" s="309" t="s">
        <v>149</v>
      </c>
      <c r="D36" s="310"/>
      <c r="E36" s="311"/>
      <c r="F36" s="322" t="s">
        <v>150</v>
      </c>
      <c r="G36" s="323"/>
      <c r="H36" s="323"/>
      <c r="I36" s="323"/>
      <c r="J36" s="323"/>
      <c r="K36" s="323"/>
      <c r="L36" s="324"/>
    </row>
    <row r="37" spans="1:12" ht="33" customHeight="1" x14ac:dyDescent="0.2">
      <c r="A37" s="302">
        <v>4.0999999999999996</v>
      </c>
      <c r="B37" s="325"/>
      <c r="C37" s="318" t="s">
        <v>151</v>
      </c>
      <c r="D37" s="319"/>
      <c r="E37" s="320"/>
      <c r="F37" s="297" t="s">
        <v>152</v>
      </c>
      <c r="G37" s="297"/>
      <c r="H37" s="297"/>
      <c r="I37" s="297"/>
      <c r="J37" s="297"/>
      <c r="K37" s="297"/>
      <c r="L37" s="297"/>
    </row>
    <row r="38" spans="1:12" ht="34.5" customHeight="1" x14ac:dyDescent="0.2">
      <c r="A38" s="82"/>
      <c r="B38" s="83"/>
      <c r="C38" s="298" t="s">
        <v>153</v>
      </c>
      <c r="D38" s="299"/>
      <c r="E38" s="321"/>
      <c r="F38" s="297" t="s">
        <v>154</v>
      </c>
      <c r="G38" s="297"/>
      <c r="H38" s="297"/>
      <c r="I38" s="297"/>
      <c r="J38" s="297"/>
      <c r="K38" s="297"/>
      <c r="L38" s="297"/>
    </row>
    <row r="39" spans="1:12" ht="36.75" customHeight="1" x14ac:dyDescent="0.2">
      <c r="A39" s="82"/>
      <c r="B39" s="83"/>
      <c r="C39" s="298" t="s">
        <v>155</v>
      </c>
      <c r="D39" s="299"/>
      <c r="E39" s="321"/>
      <c r="F39" s="335" t="s">
        <v>156</v>
      </c>
      <c r="G39" s="336"/>
      <c r="H39" s="336"/>
      <c r="I39" s="336"/>
      <c r="J39" s="336"/>
      <c r="K39" s="336"/>
      <c r="L39" s="337"/>
    </row>
    <row r="40" spans="1:12" ht="39.75" customHeight="1" x14ac:dyDescent="0.2">
      <c r="A40" s="82"/>
      <c r="B40" s="83"/>
      <c r="C40" s="298" t="s">
        <v>157</v>
      </c>
      <c r="D40" s="299"/>
      <c r="E40" s="321"/>
      <c r="F40" s="285" t="s">
        <v>158</v>
      </c>
      <c r="G40" s="286"/>
      <c r="H40" s="286"/>
      <c r="I40" s="286"/>
      <c r="J40" s="286"/>
      <c r="K40" s="286"/>
      <c r="L40" s="287"/>
    </row>
    <row r="41" spans="1:12" ht="34.5" customHeight="1" x14ac:dyDescent="0.2">
      <c r="A41" s="84"/>
      <c r="B41" s="85"/>
      <c r="C41" s="298" t="s">
        <v>159</v>
      </c>
      <c r="D41" s="299"/>
      <c r="E41" s="321"/>
      <c r="F41" s="297" t="s">
        <v>160</v>
      </c>
      <c r="G41" s="297"/>
      <c r="H41" s="297"/>
      <c r="I41" s="297"/>
      <c r="J41" s="297"/>
      <c r="K41" s="297"/>
      <c r="L41" s="297"/>
    </row>
    <row r="42" spans="1:12" ht="15.75" x14ac:dyDescent="0.2">
      <c r="A42" s="84"/>
      <c r="B42" s="85"/>
      <c r="C42" s="300" t="s">
        <v>161</v>
      </c>
      <c r="D42" s="301"/>
      <c r="E42" s="326"/>
      <c r="F42" s="297" t="s">
        <v>162</v>
      </c>
      <c r="G42" s="297"/>
      <c r="H42" s="297"/>
      <c r="I42" s="297"/>
      <c r="J42" s="297"/>
      <c r="K42" s="297"/>
      <c r="L42" s="297"/>
    </row>
    <row r="43" spans="1:12" ht="15.75" x14ac:dyDescent="0.2">
      <c r="A43" s="302">
        <v>4.2</v>
      </c>
      <c r="B43" s="303"/>
      <c r="C43" s="299" t="s">
        <v>163</v>
      </c>
      <c r="D43" s="299"/>
      <c r="E43" s="299"/>
      <c r="F43" s="332" t="s">
        <v>164</v>
      </c>
      <c r="G43" s="333"/>
      <c r="H43" s="333"/>
      <c r="I43" s="333"/>
      <c r="J43" s="333"/>
      <c r="K43" s="333"/>
      <c r="L43" s="334"/>
    </row>
    <row r="44" spans="1:12" ht="15.75" x14ac:dyDescent="0.2">
      <c r="A44" s="84"/>
      <c r="B44" s="86"/>
      <c r="C44" s="299" t="s">
        <v>153</v>
      </c>
      <c r="D44" s="299"/>
      <c r="E44" s="299"/>
      <c r="F44" s="338" t="s">
        <v>165</v>
      </c>
      <c r="G44" s="334"/>
      <c r="H44" s="334"/>
      <c r="I44" s="334"/>
      <c r="J44" s="334"/>
      <c r="K44" s="334"/>
      <c r="L44" s="334"/>
    </row>
    <row r="45" spans="1:12" ht="15.75" x14ac:dyDescent="0.2">
      <c r="A45" s="87"/>
      <c r="B45" s="88"/>
      <c r="C45" s="301" t="s">
        <v>155</v>
      </c>
      <c r="D45" s="301"/>
      <c r="E45" s="301"/>
      <c r="F45" s="339" t="s">
        <v>166</v>
      </c>
      <c r="G45" s="340"/>
      <c r="H45" s="340"/>
      <c r="I45" s="340"/>
      <c r="J45" s="340"/>
      <c r="K45" s="340"/>
      <c r="L45" s="341"/>
    </row>
    <row r="46" spans="1:12" ht="15.75" x14ac:dyDescent="0.2">
      <c r="A46" s="302">
        <v>4.3</v>
      </c>
      <c r="B46" s="303"/>
      <c r="C46" s="318" t="s">
        <v>167</v>
      </c>
      <c r="D46" s="319"/>
      <c r="E46" s="319"/>
      <c r="F46" s="343" t="s">
        <v>168</v>
      </c>
      <c r="G46" s="344"/>
      <c r="H46" s="344"/>
      <c r="I46" s="344"/>
      <c r="J46" s="344"/>
      <c r="K46" s="344"/>
      <c r="L46" s="345"/>
    </row>
    <row r="47" spans="1:12" ht="15.75" x14ac:dyDescent="0.2">
      <c r="A47" s="84"/>
      <c r="B47" s="86"/>
      <c r="C47" s="298" t="s">
        <v>153</v>
      </c>
      <c r="D47" s="299"/>
      <c r="E47" s="299"/>
      <c r="F47" s="338" t="s">
        <v>169</v>
      </c>
      <c r="G47" s="334"/>
      <c r="H47" s="334"/>
      <c r="I47" s="334"/>
      <c r="J47" s="334"/>
      <c r="K47" s="334"/>
      <c r="L47" s="334"/>
    </row>
    <row r="48" spans="1:12" ht="15.75" x14ac:dyDescent="0.2">
      <c r="A48" s="84"/>
      <c r="B48" s="86"/>
      <c r="C48" s="300" t="s">
        <v>155</v>
      </c>
      <c r="D48" s="301"/>
      <c r="E48" s="301"/>
      <c r="F48" s="339" t="s">
        <v>170</v>
      </c>
      <c r="G48" s="340"/>
      <c r="H48" s="340"/>
      <c r="I48" s="340"/>
      <c r="J48" s="340"/>
      <c r="K48" s="340"/>
      <c r="L48" s="341"/>
    </row>
    <row r="49" spans="1:12" ht="57" customHeight="1" x14ac:dyDescent="0.2">
      <c r="A49" s="342">
        <v>4.4000000000000004</v>
      </c>
      <c r="B49" s="342"/>
      <c r="C49" s="308" t="s">
        <v>171</v>
      </c>
      <c r="D49" s="308"/>
      <c r="E49" s="308"/>
      <c r="F49" s="297" t="s">
        <v>172</v>
      </c>
      <c r="G49" s="297"/>
      <c r="H49" s="297"/>
      <c r="I49" s="297"/>
      <c r="J49" s="297"/>
      <c r="K49" s="297"/>
      <c r="L49" s="297"/>
    </row>
    <row r="50" spans="1:12" ht="15.75" x14ac:dyDescent="0.2">
      <c r="A50" s="90"/>
      <c r="B50" s="91"/>
      <c r="C50" s="92"/>
      <c r="D50" s="92"/>
      <c r="E50" s="92"/>
      <c r="F50" s="93"/>
      <c r="G50" s="93"/>
      <c r="H50" s="93"/>
      <c r="I50" s="94"/>
      <c r="J50" s="94"/>
      <c r="K50" s="94"/>
      <c r="L50" s="94"/>
    </row>
    <row r="51" spans="1:12" ht="15.75" x14ac:dyDescent="0.2">
      <c r="A51" s="90"/>
      <c r="B51" s="91"/>
      <c r="C51" s="92"/>
      <c r="D51" s="92"/>
      <c r="E51" s="92"/>
      <c r="F51" s="93"/>
      <c r="G51" s="93"/>
      <c r="H51" s="93"/>
      <c r="I51" s="94"/>
      <c r="J51" s="94"/>
      <c r="K51" s="94"/>
      <c r="L51" s="94"/>
    </row>
    <row r="52" spans="1:12" ht="15.75" x14ac:dyDescent="0.2">
      <c r="A52" s="90"/>
      <c r="B52" s="91"/>
      <c r="C52" s="95"/>
      <c r="D52" s="95"/>
      <c r="E52" s="95"/>
      <c r="F52" s="96"/>
      <c r="G52" s="96"/>
      <c r="H52" s="96"/>
      <c r="I52" s="89"/>
      <c r="J52" s="89"/>
      <c r="K52" s="89"/>
      <c r="L52" s="89"/>
    </row>
    <row r="53" spans="1:12" ht="18.75" x14ac:dyDescent="0.2">
      <c r="A53" s="97"/>
      <c r="B53" s="98"/>
      <c r="C53" s="346" t="s">
        <v>173</v>
      </c>
      <c r="D53" s="347"/>
      <c r="E53" s="347"/>
      <c r="F53" s="347"/>
      <c r="G53" s="347"/>
      <c r="H53" s="347"/>
      <c r="I53" s="347"/>
      <c r="J53" s="347"/>
      <c r="K53" s="347"/>
      <c r="L53" s="348"/>
    </row>
    <row r="54" spans="1:12" ht="15.75" x14ac:dyDescent="0.2">
      <c r="A54" s="97"/>
      <c r="B54" s="99"/>
      <c r="C54" s="100" t="s">
        <v>153</v>
      </c>
      <c r="D54" s="349" t="s">
        <v>0</v>
      </c>
      <c r="E54" s="349"/>
      <c r="F54" s="349"/>
      <c r="G54" s="350" t="s">
        <v>1</v>
      </c>
      <c r="H54" s="351"/>
      <c r="I54" s="352"/>
      <c r="J54" s="349" t="s">
        <v>2</v>
      </c>
      <c r="K54" s="349"/>
      <c r="L54" s="349"/>
    </row>
    <row r="55" spans="1:12" ht="47.25" x14ac:dyDescent="0.2">
      <c r="A55" s="97"/>
      <c r="B55" s="99"/>
      <c r="C55" s="108" t="s">
        <v>174</v>
      </c>
      <c r="D55" s="109" t="s">
        <v>175</v>
      </c>
      <c r="E55" s="353" t="s">
        <v>176</v>
      </c>
      <c r="F55" s="354"/>
      <c r="G55" s="109" t="s">
        <v>177</v>
      </c>
      <c r="H55" s="355" t="s">
        <v>178</v>
      </c>
      <c r="I55" s="356"/>
      <c r="J55" s="109" t="s">
        <v>179</v>
      </c>
      <c r="K55" s="355" t="s">
        <v>180</v>
      </c>
      <c r="L55" s="356"/>
    </row>
    <row r="56" spans="1:12" ht="47.25" x14ac:dyDescent="0.2">
      <c r="A56" s="97"/>
      <c r="B56" s="99"/>
      <c r="C56" s="110" t="s">
        <v>181</v>
      </c>
      <c r="D56" s="111" t="s">
        <v>182</v>
      </c>
      <c r="E56" s="369" t="s">
        <v>183</v>
      </c>
      <c r="F56" s="370"/>
      <c r="G56" s="112" t="s">
        <v>184</v>
      </c>
      <c r="H56" s="355" t="s">
        <v>185</v>
      </c>
      <c r="I56" s="356"/>
      <c r="J56" s="112" t="s">
        <v>186</v>
      </c>
      <c r="K56" s="355" t="s">
        <v>185</v>
      </c>
      <c r="L56" s="356"/>
    </row>
    <row r="57" spans="1:12" ht="79.5" customHeight="1" x14ac:dyDescent="0.2">
      <c r="A57" s="75"/>
      <c r="B57" s="75"/>
      <c r="C57" s="113" t="s">
        <v>187</v>
      </c>
      <c r="D57" s="114" t="s">
        <v>188</v>
      </c>
      <c r="E57" s="371" t="s">
        <v>189</v>
      </c>
      <c r="F57" s="371"/>
      <c r="G57" s="114" t="s">
        <v>190</v>
      </c>
      <c r="H57" s="371" t="s">
        <v>191</v>
      </c>
      <c r="I57" s="371"/>
      <c r="J57" s="114" t="s">
        <v>192</v>
      </c>
      <c r="K57" s="371" t="s">
        <v>193</v>
      </c>
      <c r="L57" s="371"/>
    </row>
    <row r="58" spans="1:12" x14ac:dyDescent="0.2">
      <c r="A58" s="75"/>
      <c r="B58" s="75"/>
      <c r="C58" s="76"/>
      <c r="D58" s="76"/>
      <c r="E58" s="76"/>
      <c r="F58" s="76"/>
      <c r="G58" s="76"/>
      <c r="H58" s="76"/>
      <c r="I58" s="76"/>
      <c r="J58" s="76"/>
      <c r="K58" s="75"/>
      <c r="L58" s="75"/>
    </row>
    <row r="59" spans="1:12" ht="13.5" thickBot="1" x14ac:dyDescent="0.25">
      <c r="A59" s="75"/>
      <c r="B59" s="75"/>
      <c r="C59" s="76"/>
      <c r="D59" s="76"/>
      <c r="E59" s="76"/>
      <c r="F59" s="76"/>
      <c r="G59" s="76"/>
      <c r="H59" s="76"/>
      <c r="I59" s="76"/>
      <c r="J59" s="76"/>
      <c r="K59" s="75"/>
      <c r="L59" s="75"/>
    </row>
    <row r="60" spans="1:12" ht="16.5" thickBot="1" x14ac:dyDescent="0.25">
      <c r="A60" s="75"/>
      <c r="B60" s="75"/>
      <c r="C60" s="357" t="s">
        <v>194</v>
      </c>
      <c r="D60" s="358"/>
      <c r="E60" s="358"/>
      <c r="F60" s="358"/>
      <c r="G60" s="358"/>
      <c r="H60" s="358"/>
      <c r="I60" s="358"/>
      <c r="J60" s="359"/>
      <c r="K60" s="75"/>
      <c r="L60" s="75"/>
    </row>
    <row r="61" spans="1:12" s="103" customFormat="1" ht="32.25" thickBot="1" x14ac:dyDescent="0.25">
      <c r="A61" s="101"/>
      <c r="B61" s="101"/>
      <c r="C61" s="152" t="s">
        <v>195</v>
      </c>
      <c r="D61" s="153" t="s">
        <v>196</v>
      </c>
      <c r="E61" s="153" t="s">
        <v>1</v>
      </c>
      <c r="F61" s="153" t="s">
        <v>14</v>
      </c>
      <c r="G61" s="153" t="s">
        <v>2</v>
      </c>
      <c r="H61" s="153" t="s">
        <v>14</v>
      </c>
      <c r="I61" s="360" t="s">
        <v>197</v>
      </c>
      <c r="J61" s="361"/>
      <c r="K61" s="102"/>
      <c r="L61" s="101"/>
    </row>
    <row r="62" spans="1:12" ht="15.75" x14ac:dyDescent="0.2">
      <c r="A62" s="75"/>
      <c r="B62" s="75"/>
      <c r="C62" s="115" t="s">
        <v>198</v>
      </c>
      <c r="D62" s="116">
        <v>1</v>
      </c>
      <c r="E62" s="117" t="s">
        <v>187</v>
      </c>
      <c r="F62" s="116">
        <v>1</v>
      </c>
      <c r="G62" s="117" t="s">
        <v>187</v>
      </c>
      <c r="H62" s="116">
        <v>1</v>
      </c>
      <c r="I62" s="118">
        <v>1</v>
      </c>
      <c r="J62" s="362" t="s">
        <v>187</v>
      </c>
      <c r="K62" s="75"/>
      <c r="L62" s="75"/>
    </row>
    <row r="63" spans="1:12" ht="15.75" x14ac:dyDescent="0.2">
      <c r="A63" s="75"/>
      <c r="B63" s="75"/>
      <c r="C63" s="119" t="s">
        <v>198</v>
      </c>
      <c r="D63" s="120">
        <v>1</v>
      </c>
      <c r="E63" s="121" t="s">
        <v>187</v>
      </c>
      <c r="F63" s="120">
        <v>1</v>
      </c>
      <c r="G63" s="122" t="s">
        <v>181</v>
      </c>
      <c r="H63" s="123">
        <v>2</v>
      </c>
      <c r="I63" s="124">
        <v>2</v>
      </c>
      <c r="J63" s="363"/>
      <c r="K63" s="75"/>
      <c r="L63" s="75"/>
    </row>
    <row r="64" spans="1:12" ht="15.75" x14ac:dyDescent="0.2">
      <c r="A64" s="75"/>
      <c r="B64" s="75"/>
      <c r="C64" s="119" t="s">
        <v>198</v>
      </c>
      <c r="D64" s="120">
        <v>1</v>
      </c>
      <c r="E64" s="121" t="s">
        <v>187</v>
      </c>
      <c r="F64" s="120">
        <v>1</v>
      </c>
      <c r="G64" s="125" t="s">
        <v>174</v>
      </c>
      <c r="H64" s="126">
        <v>3</v>
      </c>
      <c r="I64" s="124">
        <v>3</v>
      </c>
      <c r="J64" s="363"/>
      <c r="K64" s="75"/>
      <c r="L64" s="75"/>
    </row>
    <row r="65" spans="1:12" ht="15.75" x14ac:dyDescent="0.2">
      <c r="A65" s="75"/>
      <c r="B65" s="75"/>
      <c r="C65" s="119" t="s">
        <v>198</v>
      </c>
      <c r="D65" s="120">
        <v>1</v>
      </c>
      <c r="E65" s="122" t="s">
        <v>199</v>
      </c>
      <c r="F65" s="123">
        <v>2</v>
      </c>
      <c r="G65" s="121" t="s">
        <v>187</v>
      </c>
      <c r="H65" s="120">
        <v>1</v>
      </c>
      <c r="I65" s="124">
        <v>2</v>
      </c>
      <c r="J65" s="363"/>
      <c r="K65" s="75"/>
      <c r="L65" s="75"/>
    </row>
    <row r="66" spans="1:12" ht="15.75" x14ac:dyDescent="0.2">
      <c r="A66" s="75"/>
      <c r="B66" s="75"/>
      <c r="C66" s="119" t="s">
        <v>198</v>
      </c>
      <c r="D66" s="120">
        <v>1</v>
      </c>
      <c r="E66" s="125" t="s">
        <v>174</v>
      </c>
      <c r="F66" s="126">
        <v>3</v>
      </c>
      <c r="G66" s="121" t="s">
        <v>187</v>
      </c>
      <c r="H66" s="120">
        <v>1</v>
      </c>
      <c r="I66" s="124">
        <v>3</v>
      </c>
      <c r="J66" s="363"/>
      <c r="K66" s="75"/>
      <c r="L66" s="75"/>
    </row>
    <row r="67" spans="1:12" ht="15.75" x14ac:dyDescent="0.2">
      <c r="A67" s="75"/>
      <c r="B67" s="75"/>
      <c r="C67" s="127" t="s">
        <v>200</v>
      </c>
      <c r="D67" s="123">
        <v>3</v>
      </c>
      <c r="E67" s="121" t="s">
        <v>187</v>
      </c>
      <c r="F67" s="120">
        <v>1</v>
      </c>
      <c r="G67" s="121" t="s">
        <v>187</v>
      </c>
      <c r="H67" s="120">
        <v>1</v>
      </c>
      <c r="I67" s="124">
        <v>3</v>
      </c>
      <c r="J67" s="363"/>
      <c r="K67" s="75"/>
      <c r="L67" s="75"/>
    </row>
    <row r="68" spans="1:12" ht="16.5" thickBot="1" x14ac:dyDescent="0.25">
      <c r="A68" s="75"/>
      <c r="B68" s="75"/>
      <c r="C68" s="128" t="s">
        <v>198</v>
      </c>
      <c r="D68" s="129">
        <v>1</v>
      </c>
      <c r="E68" s="130" t="s">
        <v>181</v>
      </c>
      <c r="F68" s="131">
        <v>2</v>
      </c>
      <c r="G68" s="130" t="s">
        <v>181</v>
      </c>
      <c r="H68" s="131">
        <v>2</v>
      </c>
      <c r="I68" s="132">
        <v>4</v>
      </c>
      <c r="J68" s="364"/>
      <c r="K68" s="75"/>
      <c r="L68" s="75"/>
    </row>
    <row r="69" spans="1:12" ht="15.75" x14ac:dyDescent="0.2">
      <c r="A69" s="75"/>
      <c r="B69" s="75"/>
      <c r="C69" s="133" t="s">
        <v>200</v>
      </c>
      <c r="D69" s="134">
        <v>3</v>
      </c>
      <c r="E69" s="135" t="s">
        <v>187</v>
      </c>
      <c r="F69" s="136">
        <v>1</v>
      </c>
      <c r="G69" s="137" t="s">
        <v>181</v>
      </c>
      <c r="H69" s="134">
        <v>2</v>
      </c>
      <c r="I69" s="138">
        <v>6</v>
      </c>
      <c r="J69" s="365" t="s">
        <v>181</v>
      </c>
      <c r="K69" s="75"/>
      <c r="L69" s="75"/>
    </row>
    <row r="70" spans="1:12" ht="15.75" x14ac:dyDescent="0.2">
      <c r="A70" s="75"/>
      <c r="B70" s="75"/>
      <c r="C70" s="127" t="s">
        <v>200</v>
      </c>
      <c r="D70" s="123">
        <v>3</v>
      </c>
      <c r="E70" s="121" t="s">
        <v>187</v>
      </c>
      <c r="F70" s="120">
        <v>1</v>
      </c>
      <c r="G70" s="125" t="s">
        <v>174</v>
      </c>
      <c r="H70" s="126">
        <v>3</v>
      </c>
      <c r="I70" s="139">
        <v>9</v>
      </c>
      <c r="J70" s="365"/>
      <c r="K70" s="75"/>
      <c r="L70" s="75"/>
    </row>
    <row r="71" spans="1:12" ht="15.75" x14ac:dyDescent="0.2">
      <c r="A71" s="75"/>
      <c r="B71" s="75"/>
      <c r="C71" s="127" t="s">
        <v>200</v>
      </c>
      <c r="D71" s="123">
        <v>3</v>
      </c>
      <c r="E71" s="122" t="s">
        <v>199</v>
      </c>
      <c r="F71" s="123">
        <v>2</v>
      </c>
      <c r="G71" s="121" t="s">
        <v>187</v>
      </c>
      <c r="H71" s="120">
        <v>1</v>
      </c>
      <c r="I71" s="139">
        <v>6</v>
      </c>
      <c r="J71" s="365"/>
      <c r="K71" s="75"/>
      <c r="L71" s="75"/>
    </row>
    <row r="72" spans="1:12" ht="15.75" x14ac:dyDescent="0.2">
      <c r="A72" s="75"/>
      <c r="B72" s="75"/>
      <c r="C72" s="127" t="s">
        <v>200</v>
      </c>
      <c r="D72" s="123">
        <v>3</v>
      </c>
      <c r="E72" s="125" t="s">
        <v>174</v>
      </c>
      <c r="F72" s="126">
        <v>3</v>
      </c>
      <c r="G72" s="121" t="s">
        <v>187</v>
      </c>
      <c r="H72" s="120">
        <v>1</v>
      </c>
      <c r="I72" s="139">
        <v>9</v>
      </c>
      <c r="J72" s="365"/>
      <c r="K72" s="75"/>
      <c r="L72" s="75"/>
    </row>
    <row r="73" spans="1:12" ht="15.75" x14ac:dyDescent="0.2">
      <c r="A73" s="75"/>
      <c r="B73" s="75"/>
      <c r="C73" s="140" t="s">
        <v>201</v>
      </c>
      <c r="D73" s="126">
        <v>5</v>
      </c>
      <c r="E73" s="121" t="s">
        <v>187</v>
      </c>
      <c r="F73" s="120">
        <v>1</v>
      </c>
      <c r="G73" s="121" t="s">
        <v>187</v>
      </c>
      <c r="H73" s="120">
        <v>1</v>
      </c>
      <c r="I73" s="139">
        <v>5</v>
      </c>
      <c r="J73" s="365"/>
      <c r="K73" s="75"/>
      <c r="L73" s="75"/>
    </row>
    <row r="74" spans="1:12" ht="15.75" x14ac:dyDescent="0.2">
      <c r="A74" s="75"/>
      <c r="B74" s="75"/>
      <c r="C74" s="119" t="s">
        <v>198</v>
      </c>
      <c r="D74" s="120">
        <v>1</v>
      </c>
      <c r="E74" s="122" t="s">
        <v>181</v>
      </c>
      <c r="F74" s="123">
        <v>2</v>
      </c>
      <c r="G74" s="125" t="s">
        <v>174</v>
      </c>
      <c r="H74" s="126">
        <v>3</v>
      </c>
      <c r="I74" s="139">
        <v>6</v>
      </c>
      <c r="J74" s="365"/>
      <c r="K74" s="75"/>
      <c r="L74" s="75"/>
    </row>
    <row r="75" spans="1:12" ht="15.75" x14ac:dyDescent="0.2">
      <c r="A75" s="75"/>
      <c r="B75" s="75"/>
      <c r="C75" s="119" t="s">
        <v>198</v>
      </c>
      <c r="D75" s="120">
        <v>1</v>
      </c>
      <c r="E75" s="125" t="s">
        <v>174</v>
      </c>
      <c r="F75" s="126">
        <v>3</v>
      </c>
      <c r="G75" s="122" t="s">
        <v>181</v>
      </c>
      <c r="H75" s="123">
        <v>2</v>
      </c>
      <c r="I75" s="139">
        <v>6</v>
      </c>
      <c r="J75" s="365"/>
      <c r="K75" s="75"/>
      <c r="L75" s="75"/>
    </row>
    <row r="76" spans="1:12" ht="15.75" x14ac:dyDescent="0.2">
      <c r="A76" s="75"/>
      <c r="B76" s="75"/>
      <c r="C76" s="119" t="s">
        <v>198</v>
      </c>
      <c r="D76" s="120">
        <v>1</v>
      </c>
      <c r="E76" s="125" t="s">
        <v>174</v>
      </c>
      <c r="F76" s="126">
        <v>3</v>
      </c>
      <c r="G76" s="125" t="s">
        <v>174</v>
      </c>
      <c r="H76" s="126">
        <v>3</v>
      </c>
      <c r="I76" s="139">
        <v>9</v>
      </c>
      <c r="J76" s="365"/>
      <c r="K76" s="75"/>
      <c r="L76" s="75"/>
    </row>
    <row r="77" spans="1:12" ht="15.75" x14ac:dyDescent="0.2">
      <c r="A77" s="75"/>
      <c r="B77" s="75"/>
      <c r="C77" s="140" t="s">
        <v>201</v>
      </c>
      <c r="D77" s="126">
        <v>5</v>
      </c>
      <c r="E77" s="121" t="s">
        <v>187</v>
      </c>
      <c r="F77" s="120">
        <v>1</v>
      </c>
      <c r="G77" s="122" t="s">
        <v>181</v>
      </c>
      <c r="H77" s="123">
        <v>2</v>
      </c>
      <c r="I77" s="139">
        <v>10</v>
      </c>
      <c r="J77" s="365"/>
      <c r="K77" s="75"/>
      <c r="L77" s="75"/>
    </row>
    <row r="78" spans="1:12" ht="16.5" thickBot="1" x14ac:dyDescent="0.25">
      <c r="A78" s="75"/>
      <c r="B78" s="75"/>
      <c r="C78" s="141" t="s">
        <v>201</v>
      </c>
      <c r="D78" s="142">
        <v>5</v>
      </c>
      <c r="E78" s="130" t="s">
        <v>199</v>
      </c>
      <c r="F78" s="131">
        <v>2</v>
      </c>
      <c r="G78" s="143" t="s">
        <v>187</v>
      </c>
      <c r="H78" s="129">
        <v>1</v>
      </c>
      <c r="I78" s="144">
        <v>10</v>
      </c>
      <c r="J78" s="366"/>
      <c r="K78" s="75"/>
      <c r="L78" s="75"/>
    </row>
    <row r="79" spans="1:12" ht="15.75" x14ac:dyDescent="0.2">
      <c r="A79" s="75"/>
      <c r="B79" s="75"/>
      <c r="C79" s="145" t="s">
        <v>200</v>
      </c>
      <c r="D79" s="146">
        <v>3</v>
      </c>
      <c r="E79" s="147" t="s">
        <v>181</v>
      </c>
      <c r="F79" s="146">
        <v>2</v>
      </c>
      <c r="G79" s="147" t="s">
        <v>181</v>
      </c>
      <c r="H79" s="146">
        <v>2</v>
      </c>
      <c r="I79" s="148">
        <v>12</v>
      </c>
      <c r="J79" s="367" t="s">
        <v>174</v>
      </c>
      <c r="K79" s="75"/>
      <c r="L79" s="75"/>
    </row>
    <row r="80" spans="1:12" ht="15.75" x14ac:dyDescent="0.2">
      <c r="A80" s="75"/>
      <c r="B80" s="75"/>
      <c r="C80" s="127" t="s">
        <v>200</v>
      </c>
      <c r="D80" s="123">
        <v>3</v>
      </c>
      <c r="E80" s="122" t="s">
        <v>181</v>
      </c>
      <c r="F80" s="123">
        <v>2</v>
      </c>
      <c r="G80" s="125" t="s">
        <v>174</v>
      </c>
      <c r="H80" s="126">
        <v>3</v>
      </c>
      <c r="I80" s="149">
        <v>18</v>
      </c>
      <c r="J80" s="365"/>
      <c r="K80" s="75"/>
      <c r="L80" s="75"/>
    </row>
    <row r="81" spans="1:12" ht="15.75" x14ac:dyDescent="0.2">
      <c r="A81" s="75"/>
      <c r="B81" s="75"/>
      <c r="C81" s="127" t="s">
        <v>200</v>
      </c>
      <c r="D81" s="123">
        <v>3</v>
      </c>
      <c r="E81" s="125" t="s">
        <v>174</v>
      </c>
      <c r="F81" s="126">
        <v>3</v>
      </c>
      <c r="G81" s="122" t="s">
        <v>181</v>
      </c>
      <c r="H81" s="123">
        <v>2</v>
      </c>
      <c r="I81" s="149">
        <v>18</v>
      </c>
      <c r="J81" s="365"/>
      <c r="K81" s="75"/>
      <c r="L81" s="75"/>
    </row>
    <row r="82" spans="1:12" ht="15.75" x14ac:dyDescent="0.2">
      <c r="A82" s="75"/>
      <c r="B82" s="75"/>
      <c r="C82" s="127" t="s">
        <v>200</v>
      </c>
      <c r="D82" s="123">
        <v>3</v>
      </c>
      <c r="E82" s="125" t="s">
        <v>174</v>
      </c>
      <c r="F82" s="126">
        <v>3</v>
      </c>
      <c r="G82" s="125" t="s">
        <v>174</v>
      </c>
      <c r="H82" s="126">
        <v>3</v>
      </c>
      <c r="I82" s="149">
        <v>27</v>
      </c>
      <c r="J82" s="365"/>
      <c r="K82" s="75"/>
      <c r="L82" s="75"/>
    </row>
    <row r="83" spans="1:12" ht="15.75" x14ac:dyDescent="0.2">
      <c r="A83" s="75"/>
      <c r="B83" s="75"/>
      <c r="C83" s="140" t="s">
        <v>201</v>
      </c>
      <c r="D83" s="126">
        <v>5</v>
      </c>
      <c r="E83" s="121" t="s">
        <v>187</v>
      </c>
      <c r="F83" s="120">
        <v>1</v>
      </c>
      <c r="G83" s="125" t="s">
        <v>174</v>
      </c>
      <c r="H83" s="126">
        <v>3</v>
      </c>
      <c r="I83" s="149">
        <v>15</v>
      </c>
      <c r="J83" s="365"/>
      <c r="K83" s="75"/>
      <c r="L83" s="75"/>
    </row>
    <row r="84" spans="1:12" ht="15.75" x14ac:dyDescent="0.2">
      <c r="A84" s="75"/>
      <c r="B84" s="75"/>
      <c r="C84" s="140" t="s">
        <v>201</v>
      </c>
      <c r="D84" s="126">
        <v>5</v>
      </c>
      <c r="E84" s="125" t="s">
        <v>174</v>
      </c>
      <c r="F84" s="126">
        <v>3</v>
      </c>
      <c r="G84" s="121" t="s">
        <v>187</v>
      </c>
      <c r="H84" s="120">
        <v>1</v>
      </c>
      <c r="I84" s="149">
        <v>15</v>
      </c>
      <c r="J84" s="365"/>
      <c r="K84" s="75"/>
      <c r="L84" s="75"/>
    </row>
    <row r="85" spans="1:12" ht="15.75" x14ac:dyDescent="0.2">
      <c r="A85" s="75"/>
      <c r="B85" s="75"/>
      <c r="C85" s="140" t="s">
        <v>201</v>
      </c>
      <c r="D85" s="126">
        <v>5</v>
      </c>
      <c r="E85" s="122" t="s">
        <v>181</v>
      </c>
      <c r="F85" s="123">
        <v>2</v>
      </c>
      <c r="G85" s="122" t="s">
        <v>181</v>
      </c>
      <c r="H85" s="123">
        <v>2</v>
      </c>
      <c r="I85" s="149">
        <v>20</v>
      </c>
      <c r="J85" s="365"/>
      <c r="K85" s="75"/>
      <c r="L85" s="75"/>
    </row>
    <row r="86" spans="1:12" ht="15.75" x14ac:dyDescent="0.2">
      <c r="A86" s="75"/>
      <c r="B86" s="75"/>
      <c r="C86" s="140" t="s">
        <v>201</v>
      </c>
      <c r="D86" s="126">
        <v>5</v>
      </c>
      <c r="E86" s="122" t="s">
        <v>181</v>
      </c>
      <c r="F86" s="123">
        <v>2</v>
      </c>
      <c r="G86" s="125" t="s">
        <v>174</v>
      </c>
      <c r="H86" s="126">
        <v>3</v>
      </c>
      <c r="I86" s="149">
        <v>30</v>
      </c>
      <c r="J86" s="365"/>
      <c r="K86" s="75"/>
      <c r="L86" s="75"/>
    </row>
    <row r="87" spans="1:12" ht="15.75" x14ac:dyDescent="0.2">
      <c r="A87" s="75"/>
      <c r="B87" s="75"/>
      <c r="C87" s="140" t="s">
        <v>201</v>
      </c>
      <c r="D87" s="126">
        <v>5</v>
      </c>
      <c r="E87" s="125" t="s">
        <v>174</v>
      </c>
      <c r="F87" s="126">
        <v>3</v>
      </c>
      <c r="G87" s="122" t="s">
        <v>181</v>
      </c>
      <c r="H87" s="123">
        <v>2</v>
      </c>
      <c r="I87" s="149">
        <v>30</v>
      </c>
      <c r="J87" s="365"/>
      <c r="K87" s="75"/>
      <c r="L87" s="75"/>
    </row>
    <row r="88" spans="1:12" ht="16.5" thickBot="1" x14ac:dyDescent="0.25">
      <c r="A88" s="75"/>
      <c r="B88" s="75"/>
      <c r="C88" s="141" t="s">
        <v>201</v>
      </c>
      <c r="D88" s="142">
        <v>5</v>
      </c>
      <c r="E88" s="150" t="s">
        <v>174</v>
      </c>
      <c r="F88" s="142">
        <v>3</v>
      </c>
      <c r="G88" s="150" t="s">
        <v>174</v>
      </c>
      <c r="H88" s="142">
        <v>3</v>
      </c>
      <c r="I88" s="151">
        <v>45</v>
      </c>
      <c r="J88" s="366"/>
      <c r="K88" s="75"/>
      <c r="L88" s="75"/>
    </row>
    <row r="89" spans="1:12" x14ac:dyDescent="0.2">
      <c r="A89" s="75"/>
      <c r="B89" s="75"/>
      <c r="C89" s="76"/>
      <c r="D89" s="76"/>
      <c r="E89" s="76"/>
      <c r="F89" s="76"/>
      <c r="G89" s="76"/>
      <c r="H89" s="76"/>
      <c r="I89" s="76"/>
      <c r="J89" s="76"/>
      <c r="K89" s="75"/>
      <c r="L89" s="75"/>
    </row>
    <row r="90" spans="1:12" x14ac:dyDescent="0.2">
      <c r="A90" s="75"/>
      <c r="B90" s="104"/>
      <c r="C90" s="104"/>
      <c r="D90" s="104"/>
      <c r="E90" s="104"/>
      <c r="F90" s="104"/>
      <c r="G90" s="104"/>
      <c r="H90" s="104"/>
      <c r="I90" s="76"/>
      <c r="J90" s="76"/>
      <c r="K90" s="75"/>
      <c r="L90" s="75"/>
    </row>
    <row r="91" spans="1:12" x14ac:dyDescent="0.2">
      <c r="A91" s="75"/>
      <c r="B91" s="104"/>
      <c r="C91" s="104"/>
      <c r="D91" s="104"/>
      <c r="E91" s="104"/>
      <c r="F91" s="104"/>
      <c r="G91" s="104"/>
      <c r="H91" s="104"/>
      <c r="I91" s="76"/>
      <c r="J91" s="76"/>
      <c r="K91" s="75"/>
      <c r="L91" s="75"/>
    </row>
    <row r="92" spans="1:12" ht="15.75" x14ac:dyDescent="0.2">
      <c r="A92" s="75"/>
      <c r="B92" s="104"/>
      <c r="C92" s="368"/>
      <c r="D92" s="368"/>
      <c r="E92" s="368"/>
      <c r="F92" s="368"/>
      <c r="G92" s="368"/>
      <c r="H92" s="368"/>
      <c r="I92" s="105"/>
      <c r="J92" s="105"/>
      <c r="K92" s="106"/>
      <c r="L92" s="106"/>
    </row>
    <row r="93" spans="1:12" x14ac:dyDescent="0.2">
      <c r="A93" s="75"/>
      <c r="B93" s="104"/>
      <c r="C93" s="104"/>
      <c r="D93" s="104"/>
      <c r="E93" s="104"/>
      <c r="F93" s="104"/>
      <c r="G93" s="104"/>
      <c r="H93" s="368"/>
      <c r="I93" s="76"/>
      <c r="J93" s="76"/>
      <c r="K93" s="75"/>
      <c r="L93" s="75"/>
    </row>
    <row r="94" spans="1:12" x14ac:dyDescent="0.2">
      <c r="A94" s="75"/>
      <c r="B94" s="104"/>
      <c r="C94" s="104"/>
      <c r="D94" s="104"/>
      <c r="E94" s="104"/>
      <c r="F94" s="104"/>
      <c r="G94" s="104"/>
      <c r="H94" s="368"/>
      <c r="I94" s="76"/>
      <c r="J94" s="76"/>
      <c r="K94" s="75"/>
      <c r="L94" s="75"/>
    </row>
    <row r="95" spans="1:12" x14ac:dyDescent="0.2">
      <c r="A95" s="75"/>
      <c r="B95" s="104"/>
      <c r="C95" s="104"/>
      <c r="D95" s="104"/>
      <c r="E95" s="104"/>
      <c r="F95" s="104"/>
      <c r="G95" s="104"/>
      <c r="H95" s="368"/>
      <c r="I95" s="76"/>
      <c r="J95" s="76"/>
      <c r="K95" s="75"/>
      <c r="L95" s="75"/>
    </row>
    <row r="96" spans="1:12" x14ac:dyDescent="0.2">
      <c r="A96" s="75"/>
      <c r="B96" s="104"/>
      <c r="C96" s="104"/>
      <c r="D96" s="104"/>
      <c r="E96" s="104"/>
      <c r="F96" s="104"/>
      <c r="G96" s="104"/>
      <c r="H96" s="104"/>
      <c r="I96" s="76"/>
      <c r="J96" s="76"/>
      <c r="K96" s="75"/>
      <c r="L96" s="75"/>
    </row>
    <row r="97" spans="1:12" x14ac:dyDescent="0.2">
      <c r="A97" s="75"/>
      <c r="B97" s="104"/>
      <c r="C97" s="104"/>
      <c r="D97" s="104"/>
      <c r="E97" s="104"/>
      <c r="F97" s="104"/>
      <c r="G97" s="104"/>
      <c r="H97" s="104"/>
      <c r="I97" s="76"/>
      <c r="J97" s="75"/>
      <c r="K97" s="76"/>
      <c r="L97" s="75"/>
    </row>
    <row r="98" spans="1:12" x14ac:dyDescent="0.2">
      <c r="A98" s="75"/>
      <c r="B98" s="104"/>
      <c r="C98" s="368"/>
      <c r="D98" s="368"/>
      <c r="E98" s="368"/>
      <c r="F98" s="104"/>
      <c r="G98" s="104"/>
      <c r="H98" s="104"/>
      <c r="I98" s="76"/>
      <c r="J98" s="76"/>
      <c r="K98" s="75"/>
      <c r="L98" s="75"/>
    </row>
    <row r="99" spans="1:12" x14ac:dyDescent="0.2">
      <c r="A99" s="75"/>
      <c r="B99" s="104"/>
      <c r="C99" s="104"/>
      <c r="D99" s="104"/>
      <c r="E99" s="104"/>
      <c r="F99" s="104"/>
      <c r="G99" s="104"/>
      <c r="H99" s="104"/>
      <c r="I99" s="76"/>
      <c r="J99" s="76"/>
      <c r="K99" s="75"/>
      <c r="L99" s="75"/>
    </row>
    <row r="100" spans="1:12" x14ac:dyDescent="0.2">
      <c r="A100" s="75"/>
      <c r="B100" s="75"/>
      <c r="C100" s="76"/>
      <c r="D100" s="76"/>
      <c r="E100" s="76"/>
      <c r="F100" s="76"/>
      <c r="G100" s="76"/>
      <c r="H100" s="76"/>
      <c r="I100" s="76"/>
      <c r="J100" s="76"/>
      <c r="K100" s="75"/>
      <c r="L100" s="75"/>
    </row>
    <row r="101" spans="1:12" x14ac:dyDescent="0.2">
      <c r="A101" s="75"/>
      <c r="B101" s="104"/>
      <c r="C101" s="104"/>
      <c r="D101" s="104"/>
      <c r="E101" s="104"/>
      <c r="F101" s="104"/>
      <c r="G101" s="104"/>
      <c r="H101" s="104"/>
      <c r="I101" s="104"/>
      <c r="J101" s="104"/>
      <c r="K101" s="75"/>
      <c r="L101" s="75"/>
    </row>
    <row r="102" spans="1:12" x14ac:dyDescent="0.2">
      <c r="A102" s="75"/>
      <c r="B102" s="104"/>
      <c r="C102" s="368"/>
      <c r="D102" s="368"/>
      <c r="E102" s="368"/>
      <c r="F102" s="368"/>
      <c r="G102" s="368"/>
      <c r="H102" s="368"/>
      <c r="I102" s="104"/>
      <c r="J102" s="104"/>
      <c r="K102" s="75"/>
      <c r="L102" s="75"/>
    </row>
    <row r="103" spans="1:12" x14ac:dyDescent="0.2">
      <c r="A103" s="75"/>
      <c r="B103" s="104"/>
      <c r="C103" s="104"/>
      <c r="D103" s="104"/>
      <c r="E103" s="104"/>
      <c r="F103" s="104"/>
      <c r="G103" s="104"/>
      <c r="H103" s="368"/>
      <c r="I103" s="104"/>
      <c r="J103" s="104"/>
      <c r="K103" s="75"/>
      <c r="L103" s="75"/>
    </row>
    <row r="104" spans="1:12" x14ac:dyDescent="0.2">
      <c r="A104" s="75"/>
      <c r="B104" s="104"/>
      <c r="C104" s="104"/>
      <c r="D104" s="104"/>
      <c r="E104" s="104"/>
      <c r="F104" s="104"/>
      <c r="G104" s="104"/>
      <c r="H104" s="368"/>
      <c r="I104" s="104"/>
      <c r="J104" s="104"/>
      <c r="K104" s="75"/>
      <c r="L104" s="75"/>
    </row>
    <row r="105" spans="1:12" x14ac:dyDescent="0.2">
      <c r="A105" s="75"/>
      <c r="B105" s="104"/>
      <c r="C105" s="104"/>
      <c r="D105" s="104"/>
      <c r="E105" s="104"/>
      <c r="F105" s="104"/>
      <c r="G105" s="104"/>
      <c r="H105" s="368"/>
      <c r="I105" s="104"/>
      <c r="J105" s="104"/>
      <c r="K105" s="75"/>
      <c r="L105" s="75"/>
    </row>
    <row r="106" spans="1:12" x14ac:dyDescent="0.2">
      <c r="A106" s="75"/>
      <c r="B106" s="104"/>
      <c r="C106" s="104"/>
      <c r="D106" s="104"/>
      <c r="E106" s="104"/>
      <c r="F106" s="104"/>
      <c r="G106" s="104"/>
      <c r="H106" s="104"/>
      <c r="I106" s="104"/>
      <c r="J106" s="104"/>
      <c r="K106" s="75"/>
      <c r="L106" s="75"/>
    </row>
    <row r="107" spans="1:12" x14ac:dyDescent="0.2">
      <c r="A107" s="75"/>
      <c r="B107" s="104"/>
      <c r="C107" s="104"/>
      <c r="D107" s="104"/>
      <c r="E107" s="104"/>
      <c r="F107" s="104"/>
      <c r="G107" s="104"/>
      <c r="H107" s="104"/>
      <c r="I107" s="104"/>
      <c r="J107" s="104"/>
      <c r="K107" s="75"/>
      <c r="L107" s="75"/>
    </row>
    <row r="108" spans="1:12" x14ac:dyDescent="0.2">
      <c r="A108" s="75"/>
      <c r="B108" s="104"/>
      <c r="C108" s="368"/>
      <c r="D108" s="368"/>
      <c r="E108" s="368"/>
      <c r="F108" s="104"/>
      <c r="G108" s="104"/>
      <c r="H108" s="104"/>
      <c r="I108" s="104"/>
      <c r="J108" s="104"/>
      <c r="K108" s="75"/>
      <c r="L108" s="75"/>
    </row>
    <row r="109" spans="1:12" x14ac:dyDescent="0.2">
      <c r="A109" s="75"/>
      <c r="B109" s="104"/>
      <c r="C109" s="104"/>
      <c r="D109" s="104"/>
      <c r="E109" s="104"/>
      <c r="F109" s="104"/>
      <c r="G109" s="104"/>
      <c r="H109" s="104"/>
      <c r="I109" s="104"/>
      <c r="J109" s="104"/>
      <c r="K109" s="75"/>
      <c r="L109" s="75"/>
    </row>
    <row r="110" spans="1:12" x14ac:dyDescent="0.2">
      <c r="A110" s="75"/>
      <c r="B110" s="104"/>
      <c r="C110" s="368"/>
      <c r="D110" s="368"/>
      <c r="E110" s="368"/>
      <c r="F110" s="368"/>
      <c r="G110" s="368"/>
      <c r="H110" s="368"/>
      <c r="I110" s="104"/>
      <c r="J110" s="104"/>
      <c r="K110" s="75"/>
      <c r="L110" s="75"/>
    </row>
    <row r="111" spans="1:12" x14ac:dyDescent="0.2">
      <c r="A111" s="75"/>
      <c r="B111" s="104"/>
      <c r="C111" s="104"/>
      <c r="D111" s="104"/>
      <c r="E111" s="104"/>
      <c r="F111" s="104"/>
      <c r="G111" s="104"/>
      <c r="H111" s="104"/>
      <c r="I111" s="104"/>
      <c r="J111" s="104"/>
      <c r="K111" s="75"/>
      <c r="L111" s="75"/>
    </row>
    <row r="112" spans="1:12" x14ac:dyDescent="0.2">
      <c r="A112" s="75"/>
      <c r="B112" s="104"/>
      <c r="C112" s="368"/>
      <c r="D112" s="368"/>
      <c r="E112" s="368"/>
      <c r="F112" s="368"/>
      <c r="G112" s="368"/>
      <c r="H112" s="368"/>
      <c r="I112" s="368"/>
      <c r="J112" s="104"/>
      <c r="K112" s="75"/>
      <c r="L112" s="75"/>
    </row>
    <row r="113" spans="1:12" x14ac:dyDescent="0.2">
      <c r="A113" s="75"/>
      <c r="B113" s="104"/>
      <c r="C113" s="104"/>
      <c r="D113" s="104"/>
      <c r="E113" s="104"/>
      <c r="F113" s="104"/>
      <c r="G113" s="104"/>
      <c r="H113" s="104"/>
      <c r="I113" s="368"/>
      <c r="J113" s="104"/>
      <c r="K113" s="75"/>
      <c r="L113" s="75"/>
    </row>
    <row r="114" spans="1:12" x14ac:dyDescent="0.2">
      <c r="A114" s="75"/>
      <c r="B114" s="104"/>
      <c r="C114" s="104"/>
      <c r="D114" s="104"/>
      <c r="E114" s="104"/>
      <c r="F114" s="104"/>
      <c r="G114" s="104"/>
      <c r="H114" s="104"/>
      <c r="I114" s="368"/>
      <c r="J114" s="104"/>
      <c r="K114" s="75"/>
      <c r="L114" s="75"/>
    </row>
    <row r="115" spans="1:12" x14ac:dyDescent="0.2">
      <c r="A115" s="75"/>
      <c r="B115" s="104"/>
      <c r="C115" s="104"/>
      <c r="D115" s="104"/>
      <c r="E115" s="104"/>
      <c r="F115" s="104"/>
      <c r="G115" s="104"/>
      <c r="H115" s="104"/>
      <c r="I115" s="368"/>
      <c r="J115" s="104"/>
      <c r="K115" s="75"/>
      <c r="L115" s="75"/>
    </row>
    <row r="116" spans="1:12" x14ac:dyDescent="0.2">
      <c r="A116" s="75"/>
      <c r="B116" s="104"/>
      <c r="C116" s="104"/>
      <c r="D116" s="104"/>
      <c r="E116" s="104"/>
      <c r="F116" s="104"/>
      <c r="G116" s="104"/>
      <c r="H116" s="104"/>
      <c r="I116" s="368"/>
      <c r="J116" s="104"/>
      <c r="K116" s="75"/>
      <c r="L116" s="75"/>
    </row>
    <row r="117" spans="1:12" x14ac:dyDescent="0.2">
      <c r="A117" s="75"/>
      <c r="B117" s="104"/>
      <c r="C117" s="104"/>
      <c r="D117" s="104"/>
      <c r="E117" s="104"/>
      <c r="F117" s="104"/>
      <c r="G117" s="104"/>
      <c r="H117" s="104"/>
      <c r="I117" s="368"/>
      <c r="J117" s="104"/>
      <c r="K117" s="75"/>
      <c r="L117" s="75"/>
    </row>
    <row r="118" spans="1:12" x14ac:dyDescent="0.2">
      <c r="A118" s="75"/>
      <c r="B118" s="104"/>
      <c r="C118" s="104"/>
      <c r="D118" s="104"/>
      <c r="E118" s="104"/>
      <c r="F118" s="104"/>
      <c r="G118" s="104"/>
      <c r="H118" s="104"/>
      <c r="I118" s="368"/>
      <c r="J118" s="104"/>
      <c r="K118" s="75"/>
      <c r="L118" s="75"/>
    </row>
    <row r="119" spans="1:12" x14ac:dyDescent="0.2">
      <c r="A119" s="75"/>
      <c r="B119" s="104"/>
      <c r="C119" s="104"/>
      <c r="D119" s="104"/>
      <c r="E119" s="104"/>
      <c r="F119" s="104"/>
      <c r="G119" s="104"/>
      <c r="H119" s="104"/>
      <c r="I119" s="104"/>
      <c r="J119" s="104"/>
      <c r="K119" s="75"/>
      <c r="L119" s="75"/>
    </row>
    <row r="120" spans="1:12" x14ac:dyDescent="0.2">
      <c r="A120" s="75"/>
      <c r="B120" s="104"/>
      <c r="C120" s="104"/>
      <c r="D120" s="104"/>
      <c r="E120" s="104"/>
      <c r="F120" s="104"/>
      <c r="G120" s="104"/>
      <c r="H120" s="104"/>
      <c r="I120" s="104"/>
      <c r="J120" s="104"/>
      <c r="K120" s="75"/>
      <c r="L120" s="75"/>
    </row>
    <row r="121" spans="1:12" x14ac:dyDescent="0.2">
      <c r="A121" s="75"/>
      <c r="B121" s="104"/>
      <c r="C121" s="104"/>
      <c r="D121" s="368"/>
      <c r="E121" s="368"/>
      <c r="F121" s="368"/>
      <c r="G121" s="368"/>
      <c r="H121" s="368"/>
      <c r="I121" s="104"/>
      <c r="J121" s="104"/>
      <c r="K121" s="75"/>
      <c r="L121" s="75"/>
    </row>
    <row r="122" spans="1:12" x14ac:dyDescent="0.2">
      <c r="A122" s="75"/>
      <c r="B122" s="104"/>
      <c r="C122" s="104"/>
      <c r="D122" s="104"/>
      <c r="E122" s="104"/>
      <c r="F122" s="104"/>
      <c r="G122" s="104"/>
      <c r="H122" s="104"/>
      <c r="I122" s="104"/>
      <c r="J122" s="104"/>
      <c r="K122" s="75"/>
      <c r="L122" s="75"/>
    </row>
    <row r="123" spans="1:12" x14ac:dyDescent="0.2">
      <c r="A123" s="75"/>
      <c r="B123" s="104"/>
      <c r="C123" s="104"/>
      <c r="D123" s="104"/>
      <c r="E123" s="104"/>
      <c r="F123" s="104"/>
      <c r="G123" s="104"/>
      <c r="H123" s="104"/>
      <c r="I123" s="104"/>
      <c r="J123" s="104"/>
      <c r="K123" s="75"/>
      <c r="L123" s="75"/>
    </row>
    <row r="124" spans="1:12" x14ac:dyDescent="0.2">
      <c r="A124" s="75"/>
      <c r="B124" s="104"/>
      <c r="C124" s="368"/>
      <c r="D124" s="368"/>
      <c r="E124" s="368"/>
      <c r="F124" s="368"/>
      <c r="G124" s="368"/>
      <c r="H124" s="368"/>
      <c r="I124" s="368"/>
      <c r="J124" s="104"/>
      <c r="K124" s="75"/>
      <c r="L124" s="75"/>
    </row>
    <row r="125" spans="1:12" x14ac:dyDescent="0.2">
      <c r="A125" s="75"/>
      <c r="B125" s="104"/>
      <c r="C125" s="368"/>
      <c r="D125" s="368"/>
      <c r="E125" s="368"/>
      <c r="F125" s="368"/>
      <c r="G125" s="368"/>
      <c r="H125" s="368"/>
      <c r="I125" s="368"/>
      <c r="J125" s="104"/>
      <c r="K125" s="75"/>
      <c r="L125" s="75"/>
    </row>
    <row r="126" spans="1:12" x14ac:dyDescent="0.2">
      <c r="A126" s="75"/>
      <c r="B126" s="104"/>
      <c r="C126" s="368"/>
      <c r="D126" s="368"/>
      <c r="E126" s="368"/>
      <c r="F126" s="368"/>
      <c r="G126" s="368"/>
      <c r="H126" s="368"/>
      <c r="I126" s="368"/>
      <c r="J126" s="104"/>
      <c r="K126" s="75"/>
      <c r="L126" s="75"/>
    </row>
    <row r="127" spans="1:12" x14ac:dyDescent="0.2">
      <c r="A127" s="75"/>
      <c r="B127" s="104"/>
      <c r="C127" s="368"/>
      <c r="D127" s="368"/>
      <c r="E127" s="368"/>
      <c r="F127" s="368"/>
      <c r="G127" s="368"/>
      <c r="H127" s="368"/>
      <c r="I127" s="368"/>
      <c r="J127" s="104"/>
      <c r="K127" s="75"/>
      <c r="L127" s="75"/>
    </row>
    <row r="128" spans="1:12" x14ac:dyDescent="0.2">
      <c r="A128" s="75"/>
      <c r="B128" s="104"/>
      <c r="C128" s="368"/>
      <c r="D128" s="368"/>
      <c r="E128" s="368"/>
      <c r="F128" s="368"/>
      <c r="G128" s="368"/>
      <c r="H128" s="368"/>
      <c r="I128" s="368"/>
      <c r="J128" s="104"/>
      <c r="K128" s="75"/>
      <c r="L128" s="75"/>
    </row>
    <row r="129" spans="1:12" x14ac:dyDescent="0.2">
      <c r="A129" s="75"/>
      <c r="B129" s="104"/>
      <c r="C129" s="368"/>
      <c r="D129" s="368"/>
      <c r="E129" s="368"/>
      <c r="F129" s="368"/>
      <c r="G129" s="368"/>
      <c r="H129" s="368"/>
      <c r="I129" s="368"/>
      <c r="J129" s="104"/>
      <c r="K129" s="75"/>
      <c r="L129" s="75"/>
    </row>
    <row r="130" spans="1:12" x14ac:dyDescent="0.2">
      <c r="A130" s="75"/>
      <c r="B130" s="104"/>
      <c r="C130" s="368"/>
      <c r="D130" s="368"/>
      <c r="E130" s="368"/>
      <c r="F130" s="368"/>
      <c r="G130" s="368"/>
      <c r="H130" s="368"/>
      <c r="I130" s="368"/>
      <c r="J130" s="104"/>
      <c r="K130" s="75"/>
      <c r="L130" s="75"/>
    </row>
    <row r="131" spans="1:12" x14ac:dyDescent="0.2">
      <c r="A131" s="75"/>
      <c r="B131" s="104"/>
      <c r="C131" s="368"/>
      <c r="D131" s="368"/>
      <c r="E131" s="368"/>
      <c r="F131" s="368"/>
      <c r="G131" s="368"/>
      <c r="H131" s="368"/>
      <c r="I131" s="368"/>
      <c r="J131" s="104"/>
      <c r="K131" s="75"/>
      <c r="L131" s="75"/>
    </row>
    <row r="132" spans="1:12" x14ac:dyDescent="0.2">
      <c r="A132" s="75"/>
      <c r="B132" s="104"/>
      <c r="C132" s="368"/>
      <c r="D132" s="368"/>
      <c r="E132" s="368"/>
      <c r="F132" s="368"/>
      <c r="G132" s="368"/>
      <c r="H132" s="368"/>
      <c r="I132" s="368"/>
      <c r="J132" s="104"/>
      <c r="K132" s="75"/>
      <c r="L132" s="75"/>
    </row>
    <row r="133" spans="1:12" x14ac:dyDescent="0.2">
      <c r="A133" s="75"/>
      <c r="B133" s="104"/>
      <c r="C133" s="368"/>
      <c r="D133" s="368"/>
      <c r="E133" s="368"/>
      <c r="F133" s="368"/>
      <c r="G133" s="368"/>
      <c r="H133" s="368"/>
      <c r="I133" s="368"/>
      <c r="J133" s="104"/>
      <c r="K133" s="75"/>
      <c r="L133" s="75"/>
    </row>
    <row r="134" spans="1:12" x14ac:dyDescent="0.2">
      <c r="A134" s="75"/>
      <c r="B134" s="104"/>
      <c r="C134" s="368"/>
      <c r="D134" s="368"/>
      <c r="E134" s="368"/>
      <c r="F134" s="368"/>
      <c r="G134" s="368"/>
      <c r="H134" s="368"/>
      <c r="I134" s="368"/>
      <c r="J134" s="104"/>
      <c r="K134" s="75"/>
      <c r="L134" s="75"/>
    </row>
    <row r="135" spans="1:12" x14ac:dyDescent="0.2">
      <c r="A135" s="75"/>
      <c r="B135" s="104"/>
      <c r="C135" s="368"/>
      <c r="D135" s="368"/>
      <c r="E135" s="368"/>
      <c r="F135" s="368"/>
      <c r="G135" s="368"/>
      <c r="H135" s="368"/>
      <c r="I135" s="368"/>
      <c r="J135" s="104"/>
      <c r="K135" s="75"/>
      <c r="L135" s="75"/>
    </row>
    <row r="136" spans="1:12" x14ac:dyDescent="0.2">
      <c r="A136" s="75"/>
      <c r="B136" s="104"/>
      <c r="C136" s="368"/>
      <c r="D136" s="368"/>
      <c r="E136" s="368"/>
      <c r="F136" s="368"/>
      <c r="G136" s="368"/>
      <c r="H136" s="368"/>
      <c r="I136" s="368"/>
      <c r="J136" s="104"/>
      <c r="K136" s="75"/>
      <c r="L136" s="75"/>
    </row>
    <row r="137" spans="1:12" x14ac:dyDescent="0.2">
      <c r="A137" s="75"/>
      <c r="B137" s="104"/>
      <c r="C137" s="368"/>
      <c r="D137" s="368"/>
      <c r="E137" s="368"/>
      <c r="F137" s="368"/>
      <c r="G137" s="368"/>
      <c r="H137" s="368"/>
      <c r="I137" s="368"/>
      <c r="J137" s="104"/>
      <c r="K137" s="75"/>
      <c r="L137" s="75"/>
    </row>
    <row r="138" spans="1:12" x14ac:dyDescent="0.2">
      <c r="A138" s="75"/>
      <c r="B138" s="104"/>
      <c r="C138" s="368"/>
      <c r="D138" s="368"/>
      <c r="E138" s="368"/>
      <c r="F138" s="368"/>
      <c r="G138" s="368"/>
      <c r="H138" s="368"/>
      <c r="I138" s="368"/>
      <c r="J138" s="104"/>
      <c r="K138" s="75"/>
      <c r="L138" s="75"/>
    </row>
    <row r="139" spans="1:12" x14ac:dyDescent="0.2">
      <c r="A139" s="75"/>
      <c r="B139" s="104"/>
      <c r="C139" s="368"/>
      <c r="D139" s="368"/>
      <c r="E139" s="368"/>
      <c r="F139" s="368"/>
      <c r="G139" s="368"/>
      <c r="H139" s="368"/>
      <c r="I139" s="368"/>
      <c r="J139" s="104"/>
      <c r="K139" s="75"/>
      <c r="L139" s="75"/>
    </row>
    <row r="140" spans="1:12" x14ac:dyDescent="0.2">
      <c r="A140" s="75"/>
      <c r="B140" s="104"/>
      <c r="C140" s="368"/>
      <c r="D140" s="368"/>
      <c r="E140" s="368"/>
      <c r="F140" s="368"/>
      <c r="G140" s="368"/>
      <c r="H140" s="368"/>
      <c r="I140" s="368"/>
      <c r="J140" s="104"/>
      <c r="K140" s="75"/>
      <c r="L140" s="75"/>
    </row>
    <row r="141" spans="1:12" x14ac:dyDescent="0.2">
      <c r="A141" s="75"/>
      <c r="B141" s="104"/>
      <c r="C141" s="368"/>
      <c r="D141" s="368"/>
      <c r="E141" s="368"/>
      <c r="F141" s="368"/>
      <c r="G141" s="368"/>
      <c r="H141" s="368"/>
      <c r="I141" s="368"/>
      <c r="J141" s="104"/>
      <c r="K141" s="75"/>
      <c r="L141" s="75"/>
    </row>
    <row r="142" spans="1:12" x14ac:dyDescent="0.2">
      <c r="A142" s="75"/>
      <c r="B142" s="104"/>
      <c r="C142" s="368"/>
      <c r="D142" s="368"/>
      <c r="E142" s="368"/>
      <c r="F142" s="368"/>
      <c r="G142" s="368"/>
      <c r="H142" s="368"/>
      <c r="I142" s="368"/>
      <c r="J142" s="104"/>
      <c r="K142" s="75"/>
      <c r="L142" s="75"/>
    </row>
    <row r="143" spans="1:12" x14ac:dyDescent="0.2">
      <c r="A143" s="75"/>
      <c r="B143" s="104"/>
      <c r="C143" s="368"/>
      <c r="D143" s="368"/>
      <c r="E143" s="368"/>
      <c r="F143" s="368"/>
      <c r="G143" s="368"/>
      <c r="H143" s="368"/>
      <c r="I143" s="368"/>
      <c r="J143" s="104"/>
      <c r="K143" s="75"/>
      <c r="L143" s="75"/>
    </row>
    <row r="144" spans="1:12" x14ac:dyDescent="0.2">
      <c r="A144" s="75"/>
      <c r="B144" s="104"/>
      <c r="C144" s="368"/>
      <c r="D144" s="368"/>
      <c r="E144" s="368"/>
      <c r="F144" s="368"/>
      <c r="G144" s="368"/>
      <c r="H144" s="368"/>
      <c r="I144" s="368"/>
      <c r="J144" s="104"/>
      <c r="K144" s="75"/>
      <c r="L144" s="75"/>
    </row>
    <row r="145" spans="1:12" x14ac:dyDescent="0.2">
      <c r="A145" s="75"/>
      <c r="B145" s="104"/>
      <c r="C145" s="104"/>
      <c r="D145" s="104"/>
      <c r="E145" s="104"/>
      <c r="F145" s="104"/>
      <c r="G145" s="104"/>
      <c r="H145" s="104"/>
      <c r="I145" s="104"/>
      <c r="J145" s="104"/>
      <c r="K145" s="75"/>
      <c r="L145" s="75"/>
    </row>
    <row r="146" spans="1:12" x14ac:dyDescent="0.2">
      <c r="A146" s="75"/>
      <c r="B146" s="104"/>
      <c r="C146" s="104"/>
      <c r="D146" s="104"/>
      <c r="E146" s="104"/>
      <c r="F146" s="104"/>
      <c r="G146" s="104"/>
      <c r="H146" s="104"/>
      <c r="I146" s="104"/>
      <c r="J146" s="104"/>
      <c r="K146" s="75"/>
      <c r="L146" s="75"/>
    </row>
    <row r="147" spans="1:12" x14ac:dyDescent="0.2">
      <c r="A147" s="75"/>
      <c r="B147" s="75"/>
      <c r="C147" s="76"/>
      <c r="D147" s="76"/>
      <c r="E147" s="76"/>
      <c r="F147" s="76"/>
      <c r="G147" s="76"/>
      <c r="H147" s="76"/>
      <c r="I147" s="76"/>
      <c r="J147" s="76"/>
      <c r="K147" s="75"/>
      <c r="L147" s="75"/>
    </row>
    <row r="148" spans="1:12" x14ac:dyDescent="0.2">
      <c r="A148" s="75"/>
      <c r="B148" s="75"/>
      <c r="C148" s="76"/>
      <c r="D148" s="76"/>
      <c r="E148" s="76"/>
      <c r="F148" s="76"/>
      <c r="G148" s="76"/>
      <c r="H148" s="76"/>
      <c r="I148" s="76"/>
      <c r="J148" s="76"/>
      <c r="K148" s="75"/>
      <c r="L148" s="75"/>
    </row>
    <row r="149" spans="1:12" x14ac:dyDescent="0.2">
      <c r="A149" s="75"/>
      <c r="B149" s="75"/>
      <c r="C149" s="76"/>
      <c r="D149" s="76"/>
      <c r="E149" s="76"/>
      <c r="F149" s="76"/>
      <c r="G149" s="76"/>
      <c r="H149" s="76"/>
      <c r="I149" s="76"/>
      <c r="J149" s="76"/>
      <c r="K149" s="75"/>
      <c r="L149" s="75"/>
    </row>
    <row r="150" spans="1:12" x14ac:dyDescent="0.2">
      <c r="A150" s="75"/>
      <c r="B150" s="75"/>
      <c r="C150" s="76"/>
      <c r="D150" s="76"/>
      <c r="E150" s="76"/>
      <c r="F150" s="76"/>
      <c r="G150" s="76"/>
      <c r="H150" s="76"/>
      <c r="I150" s="76"/>
      <c r="J150" s="76"/>
      <c r="K150" s="75"/>
      <c r="L150" s="75"/>
    </row>
    <row r="151" spans="1:12" x14ac:dyDescent="0.2">
      <c r="A151" s="75"/>
      <c r="B151" s="75"/>
      <c r="C151" s="76"/>
      <c r="D151" s="76"/>
      <c r="E151" s="76"/>
      <c r="F151" s="76"/>
      <c r="G151" s="76"/>
      <c r="H151" s="76"/>
      <c r="I151" s="76"/>
      <c r="J151" s="76"/>
      <c r="K151" s="75"/>
      <c r="L151" s="75"/>
    </row>
    <row r="152" spans="1:12" x14ac:dyDescent="0.2">
      <c r="A152" s="75"/>
      <c r="B152" s="75"/>
      <c r="C152" s="76"/>
      <c r="D152" s="76"/>
      <c r="E152" s="76"/>
      <c r="F152" s="76"/>
      <c r="G152" s="76"/>
      <c r="H152" s="76"/>
      <c r="I152" s="76"/>
      <c r="J152" s="76"/>
      <c r="K152" s="75"/>
      <c r="L152" s="75"/>
    </row>
    <row r="153" spans="1:12" x14ac:dyDescent="0.2">
      <c r="A153" s="75"/>
      <c r="B153" s="75"/>
      <c r="C153" s="76"/>
      <c r="D153" s="76"/>
      <c r="E153" s="76"/>
      <c r="F153" s="76"/>
      <c r="G153" s="76"/>
      <c r="H153" s="76"/>
      <c r="I153" s="76"/>
      <c r="J153" s="76"/>
      <c r="K153" s="75"/>
      <c r="L153" s="75"/>
    </row>
    <row r="154" spans="1:12" x14ac:dyDescent="0.2">
      <c r="A154" s="75"/>
      <c r="B154" s="75"/>
      <c r="C154" s="76"/>
      <c r="D154" s="76"/>
      <c r="E154" s="76"/>
      <c r="F154" s="76"/>
      <c r="G154" s="76"/>
      <c r="H154" s="76"/>
      <c r="I154" s="76"/>
      <c r="J154" s="76"/>
      <c r="K154" s="75"/>
      <c r="L154" s="75"/>
    </row>
    <row r="155" spans="1:12" x14ac:dyDescent="0.2">
      <c r="A155" s="75"/>
      <c r="B155" s="75"/>
      <c r="C155" s="76"/>
      <c r="D155" s="76"/>
      <c r="E155" s="76"/>
      <c r="F155" s="76"/>
      <c r="G155" s="76"/>
      <c r="H155" s="76"/>
      <c r="I155" s="76"/>
      <c r="J155" s="76"/>
      <c r="K155" s="75"/>
      <c r="L155" s="75"/>
    </row>
    <row r="156" spans="1:12" x14ac:dyDescent="0.2">
      <c r="A156" s="75"/>
      <c r="B156" s="75"/>
      <c r="C156" s="76"/>
      <c r="D156" s="76"/>
      <c r="E156" s="76"/>
      <c r="F156" s="76"/>
      <c r="G156" s="76"/>
      <c r="H156" s="76"/>
      <c r="I156" s="76"/>
      <c r="J156" s="76"/>
      <c r="K156" s="75"/>
      <c r="L156" s="75"/>
    </row>
    <row r="157" spans="1:12" x14ac:dyDescent="0.2">
      <c r="A157" s="75"/>
      <c r="B157" s="75"/>
      <c r="C157" s="76"/>
      <c r="D157" s="76"/>
      <c r="E157" s="76"/>
      <c r="F157" s="76"/>
      <c r="G157" s="76"/>
      <c r="H157" s="76"/>
      <c r="I157" s="76"/>
      <c r="J157" s="76"/>
      <c r="K157" s="75"/>
      <c r="L157" s="75"/>
    </row>
    <row r="158" spans="1:12" x14ac:dyDescent="0.2">
      <c r="A158" s="75"/>
      <c r="B158" s="75"/>
      <c r="C158" s="76"/>
      <c r="D158" s="76"/>
      <c r="E158" s="76"/>
      <c r="F158" s="76"/>
      <c r="G158" s="76"/>
      <c r="H158" s="76"/>
      <c r="I158" s="76"/>
      <c r="J158" s="76"/>
      <c r="K158" s="75"/>
      <c r="L158" s="75"/>
    </row>
    <row r="159" spans="1:12" x14ac:dyDescent="0.2">
      <c r="A159" s="75"/>
      <c r="B159" s="75"/>
      <c r="C159" s="76"/>
      <c r="D159" s="76"/>
      <c r="E159" s="76"/>
      <c r="F159" s="76"/>
      <c r="G159" s="76"/>
      <c r="H159" s="76"/>
      <c r="I159" s="76"/>
      <c r="J159" s="76"/>
      <c r="K159" s="75"/>
      <c r="L159" s="75"/>
    </row>
    <row r="160" spans="1:12" x14ac:dyDescent="0.2">
      <c r="A160" s="75"/>
      <c r="B160" s="75"/>
      <c r="C160" s="76"/>
      <c r="D160" s="76"/>
      <c r="E160" s="76"/>
      <c r="F160" s="76"/>
      <c r="G160" s="76"/>
      <c r="H160" s="76"/>
      <c r="I160" s="76"/>
      <c r="J160" s="76"/>
      <c r="K160" s="75"/>
      <c r="L160" s="75"/>
    </row>
    <row r="161" spans="1:12" x14ac:dyDescent="0.2">
      <c r="A161" s="75"/>
      <c r="B161" s="75"/>
      <c r="C161" s="76"/>
      <c r="D161" s="76"/>
      <c r="E161" s="76"/>
      <c r="F161" s="76"/>
      <c r="G161" s="76"/>
      <c r="H161" s="76"/>
      <c r="I161" s="76"/>
      <c r="J161" s="76"/>
      <c r="K161" s="75"/>
      <c r="L161" s="75"/>
    </row>
    <row r="162" spans="1:12" x14ac:dyDescent="0.2">
      <c r="A162" s="75"/>
      <c r="B162" s="75"/>
      <c r="C162" s="76"/>
      <c r="D162" s="76"/>
      <c r="E162" s="76"/>
      <c r="F162" s="76"/>
      <c r="G162" s="76"/>
      <c r="H162" s="76"/>
      <c r="I162" s="76"/>
      <c r="J162" s="76"/>
      <c r="K162" s="75"/>
      <c r="L162" s="75"/>
    </row>
    <row r="163" spans="1:12" x14ac:dyDescent="0.2">
      <c r="A163" s="75"/>
      <c r="B163" s="75"/>
      <c r="C163" s="76"/>
      <c r="D163" s="76"/>
      <c r="E163" s="76"/>
      <c r="F163" s="76"/>
      <c r="G163" s="76"/>
      <c r="H163" s="76"/>
      <c r="I163" s="76"/>
      <c r="J163" s="76"/>
      <c r="K163" s="75"/>
      <c r="L163" s="75"/>
    </row>
    <row r="164" spans="1:12" x14ac:dyDescent="0.2">
      <c r="A164" s="75"/>
      <c r="B164" s="75"/>
      <c r="C164" s="76"/>
      <c r="D164" s="76"/>
      <c r="E164" s="76"/>
      <c r="F164" s="76"/>
      <c r="G164" s="76"/>
      <c r="H164" s="76"/>
      <c r="I164" s="76"/>
      <c r="J164" s="76"/>
      <c r="K164" s="75"/>
      <c r="L164" s="75"/>
    </row>
    <row r="165" spans="1:12" x14ac:dyDescent="0.2">
      <c r="A165" s="75"/>
      <c r="B165" s="75"/>
      <c r="C165" s="76"/>
      <c r="D165" s="76"/>
      <c r="E165" s="76"/>
      <c r="F165" s="76"/>
      <c r="G165" s="76"/>
      <c r="H165" s="76"/>
      <c r="I165" s="76"/>
      <c r="J165" s="76"/>
      <c r="K165" s="75"/>
      <c r="L165" s="75"/>
    </row>
    <row r="166" spans="1:12" x14ac:dyDescent="0.2">
      <c r="A166" s="75"/>
      <c r="B166" s="75"/>
      <c r="C166" s="76"/>
      <c r="D166" s="76"/>
      <c r="E166" s="76"/>
      <c r="F166" s="76"/>
      <c r="G166" s="76"/>
      <c r="H166" s="76"/>
      <c r="I166" s="76"/>
      <c r="J166" s="76"/>
      <c r="K166" s="75"/>
      <c r="L166" s="75"/>
    </row>
    <row r="167" spans="1:12" x14ac:dyDescent="0.2">
      <c r="A167" s="75"/>
      <c r="B167" s="75"/>
      <c r="C167" s="76"/>
      <c r="D167" s="76"/>
      <c r="E167" s="76"/>
      <c r="F167" s="76"/>
      <c r="G167" s="76"/>
      <c r="H167" s="76"/>
      <c r="I167" s="76"/>
      <c r="J167" s="76"/>
      <c r="K167" s="75"/>
      <c r="L167" s="75"/>
    </row>
    <row r="168" spans="1:12" x14ac:dyDescent="0.2">
      <c r="A168" s="75"/>
      <c r="B168" s="75"/>
      <c r="C168" s="76"/>
      <c r="D168" s="76"/>
      <c r="E168" s="76"/>
      <c r="F168" s="76"/>
      <c r="G168" s="76"/>
      <c r="H168" s="76"/>
      <c r="I168" s="76"/>
      <c r="J168" s="76"/>
      <c r="K168" s="75"/>
      <c r="L168" s="75"/>
    </row>
    <row r="169" spans="1:12" x14ac:dyDescent="0.2">
      <c r="A169" s="75"/>
      <c r="B169" s="75"/>
      <c r="C169" s="76"/>
      <c r="D169" s="76"/>
      <c r="E169" s="76"/>
      <c r="F169" s="76"/>
      <c r="G169" s="76"/>
      <c r="H169" s="76"/>
      <c r="I169" s="76"/>
      <c r="J169" s="76"/>
      <c r="K169" s="75"/>
      <c r="L169" s="75"/>
    </row>
    <row r="170" spans="1:12" x14ac:dyDescent="0.2">
      <c r="A170" s="75"/>
      <c r="B170" s="75"/>
      <c r="C170" s="76"/>
      <c r="D170" s="76"/>
      <c r="E170" s="76"/>
      <c r="F170" s="76"/>
      <c r="G170" s="76"/>
      <c r="H170" s="76"/>
      <c r="I170" s="76"/>
      <c r="J170" s="76"/>
      <c r="K170" s="75"/>
      <c r="L170" s="75"/>
    </row>
    <row r="171" spans="1:12" x14ac:dyDescent="0.2">
      <c r="A171" s="75"/>
      <c r="B171" s="75"/>
      <c r="C171" s="76"/>
      <c r="D171" s="76"/>
      <c r="E171" s="76"/>
      <c r="F171" s="76"/>
      <c r="G171" s="76"/>
      <c r="H171" s="76"/>
      <c r="I171" s="76"/>
      <c r="J171" s="76"/>
      <c r="K171" s="75"/>
      <c r="L171" s="75"/>
    </row>
    <row r="172" spans="1:12" x14ac:dyDescent="0.2">
      <c r="A172" s="75"/>
      <c r="B172" s="75"/>
      <c r="C172" s="76"/>
      <c r="D172" s="76"/>
      <c r="E172" s="76"/>
      <c r="F172" s="76"/>
      <c r="G172" s="76"/>
      <c r="H172" s="76"/>
      <c r="I172" s="76"/>
      <c r="J172" s="76"/>
      <c r="K172" s="75"/>
      <c r="L172" s="75"/>
    </row>
    <row r="173" spans="1:12" x14ac:dyDescent="0.2">
      <c r="A173" s="75"/>
      <c r="B173" s="75"/>
      <c r="C173" s="76"/>
      <c r="D173" s="76"/>
      <c r="E173" s="76"/>
      <c r="F173" s="76"/>
      <c r="G173" s="76"/>
      <c r="H173" s="76"/>
      <c r="I173" s="76"/>
      <c r="J173" s="76"/>
      <c r="K173" s="75"/>
      <c r="L173" s="75"/>
    </row>
    <row r="174" spans="1:12" x14ac:dyDescent="0.2">
      <c r="A174" s="75"/>
      <c r="B174" s="75"/>
      <c r="C174" s="76"/>
      <c r="D174" s="76"/>
      <c r="E174" s="76"/>
      <c r="F174" s="76"/>
      <c r="G174" s="76"/>
      <c r="H174" s="76"/>
      <c r="I174" s="76"/>
      <c r="J174" s="76"/>
      <c r="K174" s="75"/>
      <c r="L174" s="75"/>
    </row>
    <row r="175" spans="1:12" x14ac:dyDescent="0.2">
      <c r="A175" s="75"/>
      <c r="B175" s="75"/>
      <c r="C175" s="76"/>
      <c r="D175" s="76"/>
      <c r="E175" s="76"/>
      <c r="F175" s="76"/>
      <c r="G175" s="76"/>
      <c r="H175" s="76"/>
      <c r="I175" s="76"/>
      <c r="J175" s="76"/>
      <c r="K175" s="75"/>
      <c r="L175" s="75"/>
    </row>
    <row r="176" spans="1:12" x14ac:dyDescent="0.2">
      <c r="A176" s="75"/>
      <c r="B176" s="75"/>
      <c r="C176" s="76"/>
      <c r="D176" s="76"/>
      <c r="E176" s="76"/>
      <c r="F176" s="76"/>
      <c r="G176" s="76"/>
      <c r="H176" s="76"/>
      <c r="I176" s="76"/>
      <c r="J176" s="76"/>
      <c r="K176" s="75"/>
      <c r="L176" s="75"/>
    </row>
    <row r="177" spans="1:12" x14ac:dyDescent="0.2">
      <c r="A177" s="75"/>
      <c r="B177" s="75"/>
      <c r="C177" s="76"/>
      <c r="D177" s="76"/>
      <c r="E177" s="76"/>
      <c r="F177" s="76"/>
      <c r="G177" s="76"/>
      <c r="H177" s="76"/>
      <c r="I177" s="76"/>
      <c r="J177" s="76"/>
      <c r="K177" s="75"/>
      <c r="L177" s="75"/>
    </row>
    <row r="178" spans="1:12" x14ac:dyDescent="0.2">
      <c r="A178" s="75"/>
      <c r="B178" s="75"/>
      <c r="C178" s="76"/>
      <c r="D178" s="76"/>
      <c r="E178" s="76"/>
      <c r="F178" s="76"/>
      <c r="G178" s="76"/>
      <c r="H178" s="76"/>
      <c r="I178" s="76"/>
      <c r="J178" s="76"/>
      <c r="K178" s="75"/>
      <c r="L178" s="75"/>
    </row>
    <row r="179" spans="1:12" x14ac:dyDescent="0.2">
      <c r="A179" s="75"/>
      <c r="B179" s="75"/>
      <c r="C179" s="76"/>
      <c r="D179" s="76"/>
      <c r="E179" s="76"/>
      <c r="F179" s="76"/>
      <c r="G179" s="76"/>
      <c r="H179" s="76"/>
      <c r="I179" s="76"/>
      <c r="J179" s="76"/>
      <c r="K179" s="75"/>
      <c r="L179" s="75"/>
    </row>
    <row r="180" spans="1:12" x14ac:dyDescent="0.2">
      <c r="A180" s="75"/>
      <c r="B180" s="75"/>
      <c r="C180" s="76"/>
      <c r="D180" s="76"/>
      <c r="E180" s="76"/>
      <c r="F180" s="76"/>
      <c r="G180" s="76"/>
      <c r="H180" s="76"/>
      <c r="I180" s="76"/>
      <c r="J180" s="76"/>
      <c r="K180" s="75"/>
      <c r="L180" s="75"/>
    </row>
    <row r="181" spans="1:12" x14ac:dyDescent="0.2">
      <c r="A181" s="75"/>
      <c r="B181" s="75"/>
      <c r="C181" s="76"/>
      <c r="D181" s="76"/>
      <c r="E181" s="76"/>
      <c r="F181" s="76"/>
      <c r="G181" s="76"/>
      <c r="H181" s="76"/>
      <c r="I181" s="76"/>
      <c r="J181" s="76"/>
      <c r="K181" s="75"/>
      <c r="L181" s="75"/>
    </row>
    <row r="182" spans="1:12" x14ac:dyDescent="0.2">
      <c r="A182" s="75"/>
      <c r="B182" s="75"/>
      <c r="C182" s="76"/>
      <c r="D182" s="76"/>
      <c r="E182" s="76"/>
      <c r="F182" s="76"/>
      <c r="G182" s="76"/>
      <c r="H182" s="76"/>
      <c r="I182" s="76"/>
      <c r="J182" s="76"/>
      <c r="K182" s="75"/>
      <c r="L182" s="75"/>
    </row>
  </sheetData>
  <sheetProtection password="EAB1" sheet="1" objects="1" scenarios="1" formatCells="0" formatColumns="0" formatRows="0" insertColumns="0" insertRows="0"/>
  <mergeCells count="154">
    <mergeCell ref="C139:D144"/>
    <mergeCell ref="E139:E144"/>
    <mergeCell ref="F139:I144"/>
    <mergeCell ref="C127:D132"/>
    <mergeCell ref="E127:E132"/>
    <mergeCell ref="F127:I132"/>
    <mergeCell ref="C133:D138"/>
    <mergeCell ref="E133:E138"/>
    <mergeCell ref="F133:I138"/>
    <mergeCell ref="C112:I112"/>
    <mergeCell ref="I113:I118"/>
    <mergeCell ref="D121:H121"/>
    <mergeCell ref="C124:I124"/>
    <mergeCell ref="C125:D126"/>
    <mergeCell ref="E125:E126"/>
    <mergeCell ref="F125:I126"/>
    <mergeCell ref="H93:H95"/>
    <mergeCell ref="C98:E98"/>
    <mergeCell ref="C102:H102"/>
    <mergeCell ref="H103:H105"/>
    <mergeCell ref="C108:E108"/>
    <mergeCell ref="C110:H110"/>
    <mergeCell ref="J62:J68"/>
    <mergeCell ref="J69:J78"/>
    <mergeCell ref="J79:J88"/>
    <mergeCell ref="C92:H92"/>
    <mergeCell ref="E56:F56"/>
    <mergeCell ref="H56:I56"/>
    <mergeCell ref="K56:L56"/>
    <mergeCell ref="E57:F57"/>
    <mergeCell ref="H57:I57"/>
    <mergeCell ref="K57:L57"/>
    <mergeCell ref="C53:L53"/>
    <mergeCell ref="D54:F54"/>
    <mergeCell ref="G54:I54"/>
    <mergeCell ref="J54:L54"/>
    <mergeCell ref="E55:F55"/>
    <mergeCell ref="H55:I55"/>
    <mergeCell ref="K55:L55"/>
    <mergeCell ref="C60:J60"/>
    <mergeCell ref="I61:J61"/>
    <mergeCell ref="C47:E47"/>
    <mergeCell ref="F47:L47"/>
    <mergeCell ref="C48:E48"/>
    <mergeCell ref="F48:L48"/>
    <mergeCell ref="A49:B49"/>
    <mergeCell ref="C49:E49"/>
    <mergeCell ref="F49:L49"/>
    <mergeCell ref="C44:E44"/>
    <mergeCell ref="F44:L44"/>
    <mergeCell ref="C45:E45"/>
    <mergeCell ref="F45:L45"/>
    <mergeCell ref="A46:B46"/>
    <mergeCell ref="C46:E46"/>
    <mergeCell ref="F46:L46"/>
    <mergeCell ref="C41:E41"/>
    <mergeCell ref="F41:L41"/>
    <mergeCell ref="C42:E42"/>
    <mergeCell ref="F42:L42"/>
    <mergeCell ref="A43:B43"/>
    <mergeCell ref="C43:E43"/>
    <mergeCell ref="F43:L43"/>
    <mergeCell ref="C38:E38"/>
    <mergeCell ref="F38:L38"/>
    <mergeCell ref="C39:E39"/>
    <mergeCell ref="F39:L39"/>
    <mergeCell ref="C40:E40"/>
    <mergeCell ref="F40:L40"/>
    <mergeCell ref="A36:B36"/>
    <mergeCell ref="C36:E36"/>
    <mergeCell ref="F36:L36"/>
    <mergeCell ref="A37:B37"/>
    <mergeCell ref="C37:E37"/>
    <mergeCell ref="F37:L37"/>
    <mergeCell ref="C33:E33"/>
    <mergeCell ref="F33:L33"/>
    <mergeCell ref="A34:B34"/>
    <mergeCell ref="C34:E34"/>
    <mergeCell ref="F34:L34"/>
    <mergeCell ref="A35:B35"/>
    <mergeCell ref="C35:E35"/>
    <mergeCell ref="F35:L35"/>
    <mergeCell ref="A29:B29"/>
    <mergeCell ref="C29:E29"/>
    <mergeCell ref="F29:L29"/>
    <mergeCell ref="A30:B33"/>
    <mergeCell ref="C30:E30"/>
    <mergeCell ref="F30:L30"/>
    <mergeCell ref="C31:E31"/>
    <mergeCell ref="F31:L31"/>
    <mergeCell ref="C32:E32"/>
    <mergeCell ref="F32:L32"/>
    <mergeCell ref="A27:B27"/>
    <mergeCell ref="C27:E27"/>
    <mergeCell ref="F27:L27"/>
    <mergeCell ref="A28:B28"/>
    <mergeCell ref="C28:E28"/>
    <mergeCell ref="F28:L28"/>
    <mergeCell ref="A25:B25"/>
    <mergeCell ref="C25:E25"/>
    <mergeCell ref="F25:L25"/>
    <mergeCell ref="A26:B26"/>
    <mergeCell ref="C26:E26"/>
    <mergeCell ref="F26:L26"/>
    <mergeCell ref="A23:B23"/>
    <mergeCell ref="C23:E23"/>
    <mergeCell ref="F23:L23"/>
    <mergeCell ref="A24:B24"/>
    <mergeCell ref="C24:E24"/>
    <mergeCell ref="F24:L24"/>
    <mergeCell ref="F19:L19"/>
    <mergeCell ref="C20:E20"/>
    <mergeCell ref="F20:L20"/>
    <mergeCell ref="C21:E21"/>
    <mergeCell ref="F21:L21"/>
    <mergeCell ref="A22:B22"/>
    <mergeCell ref="C22:E22"/>
    <mergeCell ref="F22:L22"/>
    <mergeCell ref="A15:B21"/>
    <mergeCell ref="C15:E15"/>
    <mergeCell ref="F15:L15"/>
    <mergeCell ref="C16:E16"/>
    <mergeCell ref="F16:L16"/>
    <mergeCell ref="C17:E17"/>
    <mergeCell ref="F17:L17"/>
    <mergeCell ref="C18:E18"/>
    <mergeCell ref="F18:L18"/>
    <mergeCell ref="C19:E19"/>
    <mergeCell ref="A13:B13"/>
    <mergeCell ref="C13:E13"/>
    <mergeCell ref="F13:L13"/>
    <mergeCell ref="A14:B14"/>
    <mergeCell ref="C14:E14"/>
    <mergeCell ref="F14:L14"/>
    <mergeCell ref="A11:B11"/>
    <mergeCell ref="C11:E11"/>
    <mergeCell ref="F11:L11"/>
    <mergeCell ref="A12:B12"/>
    <mergeCell ref="C12:E12"/>
    <mergeCell ref="F12:L12"/>
    <mergeCell ref="A9:B9"/>
    <mergeCell ref="C9:E9"/>
    <mergeCell ref="F9:L9"/>
    <mergeCell ref="A10:B10"/>
    <mergeCell ref="C10:E10"/>
    <mergeCell ref="F10:L10"/>
    <mergeCell ref="C2:J2"/>
    <mergeCell ref="C4:J4"/>
    <mergeCell ref="A7:B7"/>
    <mergeCell ref="C7:E7"/>
    <mergeCell ref="F7:L7"/>
    <mergeCell ref="A8:B8"/>
    <mergeCell ref="C8:E8"/>
    <mergeCell ref="F8:L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vt:i4>
      </vt:variant>
    </vt:vector>
  </HeadingPairs>
  <TitlesOfParts>
    <vt:vector size="8" baseType="lpstr">
      <vt:lpstr>01-Inventario de Activos</vt:lpstr>
      <vt:lpstr>02-Clasific. Activos Inform. </vt:lpstr>
      <vt:lpstr>Instructivo</vt:lpstr>
      <vt:lpstr>OEC</vt:lpstr>
      <vt:lpstr>procesos1</vt:lpstr>
      <vt:lpstr>TABLA</vt:lpstr>
      <vt:lpstr>TABLA1</vt:lpstr>
      <vt:lpstr>TABLA2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Jhonnier</dc:creator>
  <cp:lastModifiedBy>usuario1</cp:lastModifiedBy>
  <cp:lastPrinted>2015-03-03T21:06:59Z</cp:lastPrinted>
  <dcterms:created xsi:type="dcterms:W3CDTF">2012-08-09T21:00:51Z</dcterms:created>
  <dcterms:modified xsi:type="dcterms:W3CDTF">2020-05-12T16:39:31Z</dcterms:modified>
</cp:coreProperties>
</file>