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UTP\Desktop\Laboratorios - Cambios\"/>
    </mc:Choice>
  </mc:AlternateContent>
  <bookViews>
    <workbookView xWindow="0" yWindow="0" windowWidth="15360" windowHeight="7635"/>
  </bookViews>
  <sheets>
    <sheet name="Identificación" sheetId="5" r:id="rId1"/>
    <sheet name="Instructivo" sheetId="11" r:id="rId2"/>
    <sheet name="Hoja4" sheetId="12" state="hidden" r:id="rId3"/>
    <sheet name="Hoja2" sheetId="10" state="hidden" r:id="rId4"/>
    <sheet name="Hoja1" sheetId="9" state="hidden" r:id="rId5"/>
    <sheet name="1115-F02 Informe avance Plan m " sheetId="1" state="hidden" r:id="rId6"/>
    <sheet name="Hoja3" sheetId="3" state="hidden" r:id="rId7"/>
  </sheets>
  <definedNames>
    <definedName name="_xlnm._FilterDatabase" localSheetId="5" hidden="1">'1115-F02 Informe avance Plan m '!$A$14:$X$102</definedName>
    <definedName name="_xlnm._FilterDatabase" localSheetId="0" hidden="1">Identificación!$J$11:$Q$13</definedName>
    <definedName name="_xlnm.Print_Area" localSheetId="5">'1115-F02 Informe avance Plan m '!$A$1:$P$114</definedName>
    <definedName name="_xlnm.Print_Area" localSheetId="0">Identificación!$A$1:$Q$15</definedName>
    <definedName name="Dependencia">Hoja1!$B$2:$B$9</definedName>
    <definedName name="DEPENDENCIAS">Hoja1!$B$2:$C$9</definedName>
    <definedName name="Jurídica">Hoja1!#REF!</definedName>
    <definedName name="PROCESOS">Hoja1!$B$2:$B$9</definedName>
    <definedName name="_xlnm.Print_Titles" localSheetId="5">'1115-F02 Informe avance Plan m '!$13:$14</definedName>
    <definedName name="_xlnm.Print_Titles" localSheetId="0">Identificación!$1:$11</definedName>
  </definedNames>
  <calcPr calcId="162913"/>
  <fileRecoveryPr autoRecover="0"/>
</workbook>
</file>

<file path=xl/calcChain.xml><?xml version="1.0" encoding="utf-8"?>
<calcChain xmlns="http://schemas.openxmlformats.org/spreadsheetml/2006/main">
  <c r="J6" i="5" l="1"/>
  <c r="E40" i="5" l="1"/>
  <c r="E36" i="5"/>
  <c r="E32" i="5"/>
  <c r="E28" i="5"/>
  <c r="G68" i="5"/>
  <c r="G64" i="5"/>
  <c r="G60" i="5"/>
  <c r="G56" i="5"/>
  <c r="G52" i="5"/>
  <c r="G48" i="5"/>
  <c r="G44" i="5"/>
  <c r="G40" i="5"/>
  <c r="G36" i="5"/>
  <c r="G32" i="5"/>
  <c r="G28" i="5"/>
  <c r="G24" i="5"/>
  <c r="G20" i="5"/>
  <c r="G16" i="5"/>
  <c r="G12" i="5"/>
  <c r="E68" i="5"/>
  <c r="E64" i="5"/>
  <c r="E60" i="5"/>
  <c r="E56" i="5"/>
  <c r="E52" i="5"/>
  <c r="E48" i="5"/>
  <c r="E44" i="5"/>
  <c r="E16" i="5"/>
  <c r="H32" i="5" l="1"/>
  <c r="I32" i="5" s="1"/>
  <c r="E24" i="5"/>
  <c r="E20" i="5"/>
  <c r="E12" i="5"/>
  <c r="H12" i="5" s="1"/>
  <c r="I12" i="5" s="1"/>
  <c r="H68" i="5" l="1"/>
  <c r="I68" i="5" s="1"/>
  <c r="H64" i="5"/>
  <c r="I64" i="5" s="1"/>
  <c r="H60" i="5"/>
  <c r="I60" i="5" s="1"/>
  <c r="H56" i="5"/>
  <c r="I56" i="5" s="1"/>
  <c r="H52" i="5"/>
  <c r="I52" i="5" s="1"/>
  <c r="H48" i="5"/>
  <c r="I48" i="5" s="1"/>
  <c r="H44" i="5"/>
  <c r="I44" i="5" s="1"/>
  <c r="H28" i="5"/>
  <c r="I28" i="5" s="1"/>
  <c r="H40" i="5" l="1"/>
  <c r="I40" i="5" s="1"/>
  <c r="H36" i="5"/>
  <c r="I36" i="5" s="1"/>
  <c r="H24" i="5"/>
  <c r="I24" i="5" s="1"/>
  <c r="H20" i="5"/>
  <c r="I20" i="5" s="1"/>
  <c r="H16" i="5" l="1"/>
  <c r="I16" i="5" s="1"/>
  <c r="G21" i="1" l="1"/>
  <c r="H21" i="1"/>
  <c r="I21" i="1"/>
  <c r="J21" i="1"/>
  <c r="G24" i="1"/>
  <c r="H24" i="1"/>
  <c r="I24" i="1"/>
  <c r="J24" i="1"/>
  <c r="G37" i="1"/>
  <c r="H37" i="1"/>
  <c r="I37" i="1"/>
  <c r="J37" i="1"/>
  <c r="G33" i="1"/>
  <c r="H33" i="1"/>
  <c r="I33" i="1"/>
  <c r="J33" i="1"/>
  <c r="E38" i="1"/>
  <c r="G42" i="1"/>
  <c r="H42" i="1"/>
  <c r="I42" i="1"/>
  <c r="J42" i="1"/>
  <c r="C90" i="1"/>
  <c r="B90" i="1"/>
  <c r="D90" i="1"/>
  <c r="E90" i="1"/>
  <c r="F90" i="1"/>
  <c r="F84" i="1"/>
  <c r="F87" i="1"/>
  <c r="F78" i="1"/>
  <c r="F81" i="1"/>
  <c r="F75" i="1"/>
  <c r="F18" i="1"/>
  <c r="F19" i="1"/>
  <c r="F20" i="1"/>
  <c r="F23" i="1"/>
  <c r="F26" i="1"/>
  <c r="F29" i="1"/>
  <c r="F32" i="1"/>
  <c r="F35" i="1"/>
  <c r="F38" i="1"/>
  <c r="F41" i="1"/>
  <c r="F44" i="1"/>
  <c r="F47" i="1"/>
  <c r="F50" i="1"/>
  <c r="F51" i="1"/>
  <c r="F54" i="1"/>
  <c r="F57" i="1"/>
  <c r="F60" i="1"/>
  <c r="F63" i="1"/>
  <c r="F66" i="1"/>
  <c r="F69" i="1"/>
  <c r="F72" i="1"/>
  <c r="G18" i="1"/>
  <c r="H18" i="1"/>
  <c r="Q18" i="1" s="1"/>
  <c r="R18" i="1" s="1"/>
  <c r="I18" i="1"/>
  <c r="G19" i="1"/>
  <c r="H19" i="1"/>
  <c r="Q19" i="1" s="1"/>
  <c r="R19" i="1" s="1"/>
  <c r="I19" i="1"/>
  <c r="J19" i="1"/>
  <c r="G20" i="1"/>
  <c r="H20" i="1"/>
  <c r="Q20" i="1" s="1"/>
  <c r="R20" i="1" s="1"/>
  <c r="H23" i="1"/>
  <c r="Q23" i="1" s="1"/>
  <c r="R23" i="1" s="1"/>
  <c r="U10" i="1"/>
  <c r="I20" i="1"/>
  <c r="J20" i="1"/>
  <c r="G22" i="1"/>
  <c r="H22" i="1"/>
  <c r="I22" i="1"/>
  <c r="J22" i="1"/>
  <c r="G23" i="1"/>
  <c r="I23" i="1"/>
  <c r="J23" i="1"/>
  <c r="G25" i="1"/>
  <c r="H25" i="1"/>
  <c r="I25" i="1"/>
  <c r="J25" i="1"/>
  <c r="G26" i="1"/>
  <c r="H26" i="1"/>
  <c r="Q26" i="1" s="1"/>
  <c r="R26" i="1" s="1"/>
  <c r="S26" i="1" s="1"/>
  <c r="I26" i="1"/>
  <c r="J26" i="1"/>
  <c r="G27" i="1"/>
  <c r="H27" i="1"/>
  <c r="I27" i="1"/>
  <c r="J27" i="1"/>
  <c r="G28" i="1"/>
  <c r="H28" i="1"/>
  <c r="I28" i="1"/>
  <c r="J28" i="1"/>
  <c r="G29" i="1"/>
  <c r="H29" i="1"/>
  <c r="Q29" i="1" s="1"/>
  <c r="R29" i="1" s="1"/>
  <c r="S29" i="1" s="1"/>
  <c r="H32" i="1"/>
  <c r="Q32" i="1" s="1"/>
  <c r="R32" i="1" s="1"/>
  <c r="S32" i="1" s="1"/>
  <c r="I29" i="1"/>
  <c r="J29" i="1"/>
  <c r="G30" i="1"/>
  <c r="H30" i="1"/>
  <c r="I30" i="1"/>
  <c r="J30" i="1"/>
  <c r="G31" i="1"/>
  <c r="H31" i="1"/>
  <c r="I31" i="1"/>
  <c r="J31" i="1"/>
  <c r="G32" i="1"/>
  <c r="I32" i="1"/>
  <c r="J32" i="1"/>
  <c r="G34" i="1"/>
  <c r="H34" i="1"/>
  <c r="I34" i="1"/>
  <c r="J34" i="1"/>
  <c r="G35" i="1"/>
  <c r="H35" i="1"/>
  <c r="Q35" i="1" s="1"/>
  <c r="R35" i="1" s="1"/>
  <c r="S35" i="1" s="1"/>
  <c r="I35" i="1"/>
  <c r="J35" i="1"/>
  <c r="G36" i="1"/>
  <c r="H36" i="1"/>
  <c r="I36" i="1"/>
  <c r="J36" i="1"/>
  <c r="G38" i="1"/>
  <c r="H38" i="1"/>
  <c r="Q38" i="1" s="1"/>
  <c r="R38" i="1" s="1"/>
  <c r="S38" i="1" s="1"/>
  <c r="I38" i="1"/>
  <c r="J38" i="1"/>
  <c r="G39" i="1"/>
  <c r="H39" i="1"/>
  <c r="I39" i="1"/>
  <c r="J39" i="1"/>
  <c r="G40" i="1"/>
  <c r="H40" i="1"/>
  <c r="I40" i="1"/>
  <c r="J40" i="1"/>
  <c r="G41" i="1"/>
  <c r="H41" i="1"/>
  <c r="Q41" i="1" s="1"/>
  <c r="R41" i="1" s="1"/>
  <c r="S41" i="1" s="1"/>
  <c r="I41" i="1"/>
  <c r="J41" i="1"/>
  <c r="G43" i="1"/>
  <c r="H43" i="1"/>
  <c r="I43" i="1"/>
  <c r="J43" i="1"/>
  <c r="G44" i="1"/>
  <c r="H44" i="1"/>
  <c r="Q44" i="1" s="1"/>
  <c r="R44" i="1" s="1"/>
  <c r="S44" i="1" s="1"/>
  <c r="I44" i="1"/>
  <c r="J44" i="1"/>
  <c r="G45" i="1"/>
  <c r="H45" i="1"/>
  <c r="I45" i="1"/>
  <c r="J45" i="1"/>
  <c r="G46" i="1"/>
  <c r="H46" i="1"/>
  <c r="I46" i="1"/>
  <c r="J46" i="1"/>
  <c r="G47" i="1"/>
  <c r="H47" i="1"/>
  <c r="Q47" i="1" s="1"/>
  <c r="R47" i="1" s="1"/>
  <c r="S47" i="1" s="1"/>
  <c r="I47" i="1"/>
  <c r="J47" i="1"/>
  <c r="G48" i="1"/>
  <c r="H48" i="1"/>
  <c r="I48" i="1"/>
  <c r="J48" i="1"/>
  <c r="G49" i="1"/>
  <c r="H49" i="1"/>
  <c r="I49" i="1"/>
  <c r="J49" i="1"/>
  <c r="G50" i="1"/>
  <c r="H50" i="1"/>
  <c r="Q50" i="1" s="1"/>
  <c r="R50" i="1" s="1"/>
  <c r="S50" i="1" s="1"/>
  <c r="I50" i="1"/>
  <c r="J50" i="1"/>
  <c r="G51" i="1"/>
  <c r="H51" i="1"/>
  <c r="Q51" i="1" s="1"/>
  <c r="R51" i="1" s="1"/>
  <c r="S51" i="1" s="1"/>
  <c r="I51" i="1"/>
  <c r="J51" i="1"/>
  <c r="G52" i="1"/>
  <c r="H52" i="1"/>
  <c r="I52" i="1"/>
  <c r="J52" i="1"/>
  <c r="G53" i="1"/>
  <c r="H53" i="1"/>
  <c r="I53" i="1"/>
  <c r="J53" i="1"/>
  <c r="G54" i="1"/>
  <c r="H54" i="1"/>
  <c r="Q54" i="1" s="1"/>
  <c r="R54" i="1" s="1"/>
  <c r="S54" i="1" s="1"/>
  <c r="I54" i="1"/>
  <c r="J54" i="1"/>
  <c r="G55" i="1"/>
  <c r="H55" i="1"/>
  <c r="I55" i="1"/>
  <c r="J55" i="1"/>
  <c r="G56" i="1"/>
  <c r="H56" i="1"/>
  <c r="I56" i="1"/>
  <c r="J56" i="1"/>
  <c r="G57" i="1"/>
  <c r="H57" i="1"/>
  <c r="Q57" i="1" s="1"/>
  <c r="R57" i="1" s="1"/>
  <c r="S57" i="1" s="1"/>
  <c r="I57" i="1"/>
  <c r="J57" i="1"/>
  <c r="G58" i="1"/>
  <c r="H58" i="1"/>
  <c r="I58" i="1"/>
  <c r="J58" i="1"/>
  <c r="G59" i="1"/>
  <c r="H59" i="1"/>
  <c r="I59" i="1"/>
  <c r="J59" i="1"/>
  <c r="G60" i="1"/>
  <c r="H60" i="1"/>
  <c r="Q60" i="1" s="1"/>
  <c r="R60" i="1" s="1"/>
  <c r="H63" i="1"/>
  <c r="Q63" i="1" s="1"/>
  <c r="R63" i="1" s="1"/>
  <c r="I60" i="1"/>
  <c r="J60" i="1"/>
  <c r="G61" i="1"/>
  <c r="H61" i="1"/>
  <c r="I61" i="1"/>
  <c r="J61" i="1"/>
  <c r="G62" i="1"/>
  <c r="H62" i="1"/>
  <c r="I62" i="1"/>
  <c r="J62" i="1"/>
  <c r="G63" i="1"/>
  <c r="I63" i="1"/>
  <c r="J63" i="1"/>
  <c r="G64" i="1"/>
  <c r="H64" i="1"/>
  <c r="I64" i="1"/>
  <c r="J64" i="1"/>
  <c r="G65" i="1"/>
  <c r="H65" i="1"/>
  <c r="I65" i="1"/>
  <c r="J65" i="1"/>
  <c r="G66" i="1"/>
  <c r="H66" i="1"/>
  <c r="Q66" i="1" s="1"/>
  <c r="R66" i="1" s="1"/>
  <c r="I66" i="1"/>
  <c r="J66" i="1"/>
  <c r="G67" i="1"/>
  <c r="H67" i="1"/>
  <c r="I67" i="1"/>
  <c r="J67" i="1"/>
  <c r="G68" i="1"/>
  <c r="H68" i="1"/>
  <c r="I68" i="1"/>
  <c r="J68" i="1"/>
  <c r="G69" i="1"/>
  <c r="H69" i="1"/>
  <c r="Q69" i="1" s="1"/>
  <c r="R69" i="1" s="1"/>
  <c r="I69" i="1"/>
  <c r="J69" i="1"/>
  <c r="G70" i="1"/>
  <c r="H70" i="1"/>
  <c r="I70" i="1"/>
  <c r="J70" i="1"/>
  <c r="G71" i="1"/>
  <c r="H71" i="1"/>
  <c r="I71" i="1"/>
  <c r="J71" i="1"/>
  <c r="G72" i="1"/>
  <c r="H72" i="1"/>
  <c r="Q72" i="1" s="1"/>
  <c r="R72" i="1" s="1"/>
  <c r="S72" i="1" s="1"/>
  <c r="I72" i="1"/>
  <c r="J72" i="1"/>
  <c r="G73" i="1"/>
  <c r="H73" i="1"/>
  <c r="I73" i="1"/>
  <c r="J73" i="1"/>
  <c r="G74" i="1"/>
  <c r="H74" i="1"/>
  <c r="I74" i="1"/>
  <c r="J74" i="1"/>
  <c r="G75" i="1"/>
  <c r="H75" i="1"/>
  <c r="Q75" i="1" s="1"/>
  <c r="R75" i="1" s="1"/>
  <c r="S75" i="1" s="1"/>
  <c r="I75" i="1"/>
  <c r="J75" i="1"/>
  <c r="G76" i="1"/>
  <c r="H76" i="1"/>
  <c r="I76" i="1"/>
  <c r="J76" i="1"/>
  <c r="G77" i="1"/>
  <c r="H77" i="1"/>
  <c r="I77" i="1"/>
  <c r="J77" i="1"/>
  <c r="G78" i="1"/>
  <c r="H78" i="1"/>
  <c r="Q78" i="1" s="1"/>
  <c r="R78" i="1" s="1"/>
  <c r="I78" i="1"/>
  <c r="J78" i="1"/>
  <c r="G79" i="1"/>
  <c r="H79" i="1"/>
  <c r="I79" i="1"/>
  <c r="J79" i="1"/>
  <c r="G80" i="1"/>
  <c r="H80" i="1"/>
  <c r="I80" i="1"/>
  <c r="J80" i="1"/>
  <c r="G81" i="1"/>
  <c r="H81" i="1"/>
  <c r="Q81" i="1" s="1"/>
  <c r="R81" i="1" s="1"/>
  <c r="I81" i="1"/>
  <c r="J81" i="1"/>
  <c r="G82" i="1"/>
  <c r="H82" i="1"/>
  <c r="I82" i="1"/>
  <c r="J82" i="1"/>
  <c r="G83" i="1"/>
  <c r="H83" i="1"/>
  <c r="I83" i="1"/>
  <c r="J83" i="1"/>
  <c r="G84" i="1"/>
  <c r="H84" i="1"/>
  <c r="Q84" i="1" s="1"/>
  <c r="R84" i="1" s="1"/>
  <c r="I84" i="1"/>
  <c r="J84" i="1"/>
  <c r="G85" i="1"/>
  <c r="H85" i="1"/>
  <c r="I85" i="1"/>
  <c r="J85" i="1"/>
  <c r="G86" i="1"/>
  <c r="H86" i="1"/>
  <c r="I86" i="1"/>
  <c r="J86" i="1"/>
  <c r="G87" i="1"/>
  <c r="H87" i="1"/>
  <c r="Q87" i="1" s="1"/>
  <c r="R87" i="1" s="1"/>
  <c r="I87" i="1"/>
  <c r="J87" i="1"/>
  <c r="G88" i="1"/>
  <c r="H88" i="1"/>
  <c r="I88" i="1"/>
  <c r="J88" i="1"/>
  <c r="G89" i="1"/>
  <c r="H89" i="1"/>
  <c r="I89" i="1"/>
  <c r="J89" i="1"/>
  <c r="G90" i="1"/>
  <c r="H90" i="1"/>
  <c r="Q90" i="1" s="1"/>
  <c r="R90" i="1" s="1"/>
  <c r="I90" i="1"/>
  <c r="J90" i="1"/>
  <c r="G91" i="1"/>
  <c r="H91" i="1"/>
  <c r="Q91" i="1" s="1"/>
  <c r="R91" i="1" s="1"/>
  <c r="I91" i="1"/>
  <c r="J91" i="1"/>
  <c r="G92" i="1"/>
  <c r="H92" i="1"/>
  <c r="Q92" i="1" s="1"/>
  <c r="R92" i="1" s="1"/>
  <c r="I92" i="1"/>
  <c r="J92" i="1"/>
  <c r="G16" i="1"/>
  <c r="H16" i="1"/>
  <c r="I16" i="1"/>
  <c r="J16" i="1"/>
  <c r="G17" i="1"/>
  <c r="H17" i="1"/>
  <c r="I17" i="1"/>
  <c r="J17" i="1"/>
  <c r="I15" i="1"/>
  <c r="J15" i="1"/>
  <c r="H15" i="1"/>
  <c r="Q15" i="1" s="1"/>
  <c r="F15" i="1"/>
  <c r="G15" i="1"/>
  <c r="B18" i="1"/>
  <c r="C18" i="1"/>
  <c r="D18" i="1"/>
  <c r="E18" i="1"/>
  <c r="B19" i="1"/>
  <c r="C19" i="1"/>
  <c r="D19" i="1"/>
  <c r="E19" i="1"/>
  <c r="B20" i="1"/>
  <c r="C20" i="1"/>
  <c r="D20" i="1"/>
  <c r="E20" i="1"/>
  <c r="B23" i="1"/>
  <c r="C23" i="1"/>
  <c r="D23" i="1"/>
  <c r="E23" i="1"/>
  <c r="B26" i="1"/>
  <c r="C26" i="1"/>
  <c r="D26" i="1"/>
  <c r="E26" i="1"/>
  <c r="B29" i="1"/>
  <c r="C29" i="1"/>
  <c r="D29" i="1"/>
  <c r="E29" i="1"/>
  <c r="B32" i="1"/>
  <c r="C32" i="1"/>
  <c r="D32" i="1"/>
  <c r="E32" i="1"/>
  <c r="B35" i="1"/>
  <c r="C35" i="1"/>
  <c r="D35" i="1"/>
  <c r="E35" i="1"/>
  <c r="B38" i="1"/>
  <c r="C38" i="1"/>
  <c r="D38" i="1"/>
  <c r="B41" i="1"/>
  <c r="C41" i="1"/>
  <c r="D41" i="1"/>
  <c r="E41" i="1"/>
  <c r="B44" i="1"/>
  <c r="C44" i="1"/>
  <c r="D44" i="1"/>
  <c r="E44" i="1"/>
  <c r="B47" i="1"/>
  <c r="C47" i="1"/>
  <c r="D47" i="1"/>
  <c r="E47" i="1"/>
  <c r="B50" i="1"/>
  <c r="C50" i="1"/>
  <c r="D50" i="1"/>
  <c r="E50" i="1"/>
  <c r="B51" i="1"/>
  <c r="C51" i="1"/>
  <c r="D51" i="1"/>
  <c r="E51" i="1"/>
  <c r="B54" i="1"/>
  <c r="C54" i="1"/>
  <c r="D54" i="1"/>
  <c r="E54" i="1"/>
  <c r="B57" i="1"/>
  <c r="C57" i="1"/>
  <c r="D57" i="1"/>
  <c r="E57" i="1"/>
  <c r="B60" i="1"/>
  <c r="C60" i="1"/>
  <c r="D60" i="1"/>
  <c r="E60" i="1"/>
  <c r="B63" i="1"/>
  <c r="C63" i="1"/>
  <c r="D63" i="1"/>
  <c r="E63" i="1"/>
  <c r="B66" i="1"/>
  <c r="C66" i="1"/>
  <c r="D66" i="1"/>
  <c r="E66" i="1"/>
  <c r="B69" i="1"/>
  <c r="C69" i="1"/>
  <c r="D69" i="1"/>
  <c r="E69" i="1"/>
  <c r="B72" i="1"/>
  <c r="C72" i="1"/>
  <c r="D72" i="1"/>
  <c r="E72" i="1"/>
  <c r="B75" i="1"/>
  <c r="C75" i="1"/>
  <c r="D75" i="1"/>
  <c r="E75" i="1"/>
  <c r="B78" i="1"/>
  <c r="C78" i="1"/>
  <c r="D78" i="1"/>
  <c r="E78" i="1"/>
  <c r="B81" i="1"/>
  <c r="C81" i="1"/>
  <c r="D81" i="1"/>
  <c r="E81" i="1"/>
  <c r="B84" i="1"/>
  <c r="C84" i="1"/>
  <c r="D84" i="1"/>
  <c r="E84" i="1"/>
  <c r="B87" i="1"/>
  <c r="C87" i="1"/>
  <c r="D87" i="1"/>
  <c r="E87" i="1"/>
  <c r="D15" i="1"/>
  <c r="P11" i="1"/>
  <c r="V11" i="1" s="1"/>
  <c r="P8" i="1"/>
  <c r="V12" i="1" s="1"/>
  <c r="L8" i="1"/>
  <c r="L10" i="1"/>
  <c r="U11" i="1"/>
  <c r="B15" i="1"/>
  <c r="E15" i="1"/>
  <c r="C15" i="1"/>
  <c r="B2" i="3"/>
  <c r="P10" i="1"/>
  <c r="T9" i="1" s="1"/>
  <c r="O7" i="1" s="1"/>
  <c r="P9" i="1"/>
  <c r="V9" i="1" s="1"/>
  <c r="T51" i="1" l="1"/>
  <c r="T47" i="1"/>
  <c r="T38" i="1"/>
  <c r="T35" i="1"/>
  <c r="T26" i="1"/>
  <c r="T75" i="1"/>
  <c r="T50" i="1"/>
  <c r="T44" i="1"/>
  <c r="T41" i="1"/>
  <c r="S60" i="1"/>
  <c r="T60" i="1" s="1"/>
  <c r="Q102" i="1"/>
  <c r="R15" i="1"/>
  <c r="S15" i="1" s="1"/>
  <c r="S91" i="1"/>
  <c r="T91" i="1" s="1"/>
  <c r="S87" i="1"/>
  <c r="T87" i="1" s="1"/>
  <c r="S78" i="1"/>
  <c r="T78" i="1" s="1"/>
  <c r="T54" i="1"/>
  <c r="T29" i="1"/>
  <c r="S66" i="1"/>
  <c r="T66" i="1" s="1"/>
  <c r="S19" i="1"/>
  <c r="T19" i="1" s="1"/>
  <c r="V10" i="1"/>
  <c r="V8" i="1" s="1"/>
  <c r="R102" i="1" l="1"/>
  <c r="L11" i="1"/>
  <c r="T15" i="1"/>
  <c r="S102" i="1"/>
  <c r="O6" i="1" s="1"/>
  <c r="L9" i="1" l="1"/>
  <c r="M9" i="1" s="1"/>
  <c r="T102" i="1"/>
  <c r="H105" i="1"/>
  <c r="M11" i="1"/>
  <c r="J105" i="1" l="1"/>
  <c r="H106" i="1"/>
  <c r="J106" i="1" s="1"/>
  <c r="J104" i="1" l="1"/>
  <c r="J18" i="1" l="1"/>
</calcChain>
</file>

<file path=xl/sharedStrings.xml><?xml version="1.0" encoding="utf-8"?>
<sst xmlns="http://schemas.openxmlformats.org/spreadsheetml/2006/main" count="191" uniqueCount="170">
  <si>
    <t>Unidad de medida</t>
  </si>
  <si>
    <t>Denominación</t>
  </si>
  <si>
    <t>VENCIDA</t>
  </si>
  <si>
    <t>VIGENTE</t>
  </si>
  <si>
    <t>RESPONSABLE</t>
  </si>
  <si>
    <t>DESCRIPCIÓN</t>
  </si>
  <si>
    <t>CÓDIGO</t>
  </si>
  <si>
    <t>HALLAZGO</t>
  </si>
  <si>
    <t>No.</t>
  </si>
  <si>
    <t>FINALIZADA</t>
  </si>
  <si>
    <t>No. De Informe de Avance:</t>
  </si>
  <si>
    <t>Fecha de corte de Informe de avance:</t>
  </si>
  <si>
    <t>METAS VENCIDAS</t>
  </si>
  <si>
    <t>METAS EN CERO</t>
  </si>
  <si>
    <t>METAS FINALIZADAS</t>
  </si>
  <si>
    <t>METAS CON % AVANCE</t>
  </si>
  <si>
    <t>Fecha Finalizacion</t>
  </si>
  <si>
    <t>Convenciones</t>
  </si>
  <si>
    <t xml:space="preserve">Código </t>
  </si>
  <si>
    <t xml:space="preserve">Versión </t>
  </si>
  <si>
    <t xml:space="preserve">Fecha </t>
  </si>
  <si>
    <t>1 de 1</t>
  </si>
  <si>
    <t>1115 - F02</t>
  </si>
  <si>
    <t>CONTROL INTERNO</t>
  </si>
  <si>
    <t>INFORME DE REVISIÓN AVANCE DEL PLAN DE MEJORAMIENTO</t>
  </si>
  <si>
    <t>PORCENTAJE DE AVANCE DEL PLAN DE MEJORAMIENTO:</t>
  </si>
  <si>
    <t>Tomado de Plan de mejoramiento CGR</t>
  </si>
  <si>
    <t>Fecha del Comité:</t>
  </si>
  <si>
    <t>ACTIVIDADES</t>
  </si>
  <si>
    <t>ESTADO DE LA ACTIVIDAD</t>
  </si>
  <si>
    <t>AVANCE FÍSICO DE EJECUCIÓN ACTIVIDAD</t>
  </si>
  <si>
    <t xml:space="preserve">Página </t>
  </si>
  <si>
    <t>No. De Acta de Comité:</t>
  </si>
  <si>
    <t>CAUSA</t>
  </si>
  <si>
    <t>Cantidad Unidad de Medida</t>
  </si>
  <si>
    <t>REVISIÓN COMITÉ DE COORDINACIÓN CONTROL INTERNO</t>
  </si>
  <si>
    <t>DESCRIPCIÓN CUALITATIVO DEL AVANCE</t>
  </si>
  <si>
    <t>SUMA ACTIVIDADES</t>
  </si>
  <si>
    <t>CUMPLIMIENTO</t>
  </si>
  <si>
    <t>% AVANCE ACCIÓN</t>
  </si>
  <si>
    <t>ACCIÓN</t>
  </si>
  <si>
    <t>ACTIVIDAD</t>
  </si>
  <si>
    <t>AVANCE</t>
  </si>
  <si>
    <t>PESO ACTIVIDAD</t>
  </si>
  <si>
    <t>SUMA DE ACCIONES</t>
  </si>
  <si>
    <t>SUMA DE HALLLAZGOS</t>
  </si>
  <si>
    <t>HALLAZGOS CON MEJORAS CUMPLIDAS</t>
  </si>
  <si>
    <t>ACCIONES PLAN FINALIZADAS</t>
  </si>
  <si>
    <t>TOTAL DE ACCIONES</t>
  </si>
  <si>
    <t>PORCENTAJE DE CUMPLIMIENTO DEL PLAN DE MEJORAMIENTO:</t>
  </si>
  <si>
    <t>TOTAL HALLAZGOS</t>
  </si>
  <si>
    <t>Actividades Finalizadas</t>
  </si>
  <si>
    <t>Total Actividades</t>
  </si>
  <si>
    <t>Actividades Vencidas</t>
  </si>
  <si>
    <t>Actividades en cero (0)</t>
  </si>
  <si>
    <t>ITEM</t>
  </si>
  <si>
    <t>ACCIONES FINALIZADAS</t>
  </si>
  <si>
    <t>ACCIONES  PENDIENTES</t>
  </si>
  <si>
    <t>No. 02 de 2017</t>
  </si>
  <si>
    <t>Terminadas Primer Seguimiento</t>
  </si>
  <si>
    <t>Terminadas Segundo Seguimiento</t>
  </si>
  <si>
    <t>Parciales</t>
  </si>
  <si>
    <t>Terminadas Tercer Seguimiento</t>
  </si>
  <si>
    <t>Sin Avance</t>
  </si>
  <si>
    <t>ACCION DE MEJORA</t>
  </si>
  <si>
    <t>Código</t>
  </si>
  <si>
    <t>Versión</t>
  </si>
  <si>
    <t>Fecha</t>
  </si>
  <si>
    <t>Página</t>
  </si>
  <si>
    <t>FECHA FINALIZACIÓN</t>
  </si>
  <si>
    <t>FECHA 
INICIO</t>
  </si>
  <si>
    <t>ACCIÓN GENERAL</t>
  </si>
  <si>
    <t>ORIGEN</t>
  </si>
  <si>
    <t>No</t>
  </si>
  <si>
    <t>DESCRIPCIÓN ACTIVIDADES</t>
  </si>
  <si>
    <t>CAUSA(S)</t>
  </si>
  <si>
    <t>REACCIÓN (Corrección, control frente a las consecuencias)</t>
  </si>
  <si>
    <t>Procesos</t>
  </si>
  <si>
    <t>Dependencia /Área</t>
  </si>
  <si>
    <t>Extensión y proyección social</t>
  </si>
  <si>
    <t>Laboratorio de Genética Médica</t>
  </si>
  <si>
    <t>Laboratorio de Aguas y Alimentos</t>
  </si>
  <si>
    <t>Laboratorio de Química Ambiental</t>
  </si>
  <si>
    <t>Laboratorio de Ensayos a Equipos Acondicionadores de Aire</t>
  </si>
  <si>
    <t>Laboratorio de Ensayos no Destructivos</t>
  </si>
  <si>
    <t>Laboratorio de Metrología Dimensional</t>
  </si>
  <si>
    <t>Laboratorio de Metrología de Variables Eléctricas</t>
  </si>
  <si>
    <t>Grupo de Investigación en Agua y Saneamiento</t>
  </si>
  <si>
    <r>
      <t xml:space="preserve">RESPONSABLE DE LA
</t>
    </r>
    <r>
      <rPr>
        <b/>
        <sz val="11"/>
        <rFont val="Calibri"/>
        <family val="2"/>
      </rPr>
      <t>ACCIÓN</t>
    </r>
  </si>
  <si>
    <t>Probabilidad</t>
  </si>
  <si>
    <t>Calificación</t>
  </si>
  <si>
    <t>Impacto</t>
  </si>
  <si>
    <t>Éxito</t>
  </si>
  <si>
    <t>Baja</t>
  </si>
  <si>
    <t>Bajo</t>
  </si>
  <si>
    <t>La oportunidad no se presentó</t>
  </si>
  <si>
    <t>Media baja</t>
  </si>
  <si>
    <t>Medio-Bajo</t>
  </si>
  <si>
    <t>Media</t>
  </si>
  <si>
    <t>Medio</t>
  </si>
  <si>
    <t>Se lograron algunas expectativas</t>
  </si>
  <si>
    <t>Media-Alta</t>
  </si>
  <si>
    <t>Medio-Alto</t>
  </si>
  <si>
    <t>Se lograron todas las expectativas</t>
  </si>
  <si>
    <t>Alta</t>
  </si>
  <si>
    <t>Alto</t>
  </si>
  <si>
    <t>Se superaron las expectativas</t>
  </si>
  <si>
    <t>SEGUIMIENTO</t>
  </si>
  <si>
    <t>La oportunidad  se abandonó</t>
  </si>
  <si>
    <t>Se  cumplió la acción- Es eficaz</t>
  </si>
  <si>
    <t>SISTEMA INTEGRAL DE GESTIÓN</t>
  </si>
  <si>
    <t xml:space="preserve">PLAN DE MEJORAMIENTO </t>
  </si>
  <si>
    <t>ETAPA 2</t>
  </si>
  <si>
    <t>ETAPA 3</t>
  </si>
  <si>
    <t>5. Alto</t>
  </si>
  <si>
    <t>4. Medio -Alto</t>
  </si>
  <si>
    <t>3. Medio</t>
  </si>
  <si>
    <t>2. Medio- Bajo</t>
  </si>
  <si>
    <t>1. Bajo</t>
  </si>
  <si>
    <t>ETAPA 4</t>
  </si>
  <si>
    <t>PROBABILIDAD</t>
  </si>
  <si>
    <t>2  de 2</t>
  </si>
  <si>
    <t>1  de 2</t>
  </si>
  <si>
    <t>No se cumplió la acción</t>
  </si>
  <si>
    <t>TRABAJO NO CONFORME</t>
  </si>
  <si>
    <t>OCURRENCIA</t>
  </si>
  <si>
    <t>Calificacion de la ocurrencia</t>
  </si>
  <si>
    <t>4. Media - Alta: Se ha presentado 2 veces en el año</t>
  </si>
  <si>
    <t>3. Media: Se ha presentado 1 vez al año</t>
  </si>
  <si>
    <t>2. Media-Baja: Se ha presentado 1 vez en los dos últimos años</t>
  </si>
  <si>
    <t>1. Baja: No se ha presentado en los dos últimos años</t>
  </si>
  <si>
    <t xml:space="preserve">Valoracion del Trabajo No conforme (Ocurrencia * Impacto) </t>
  </si>
  <si>
    <t xml:space="preserve">IMPACTO </t>
  </si>
  <si>
    <t>CALIFICACION DEL IMPACTO</t>
  </si>
  <si>
    <r>
      <t xml:space="preserve">VALORACION DEL TRABAJO NO CONFORME
</t>
    </r>
    <r>
      <rPr>
        <b/>
        <sz val="9"/>
        <color indexed="8"/>
        <rFont val="Calibri"/>
        <family val="2"/>
        <scheme val="minor"/>
      </rPr>
      <t>(Ocurrencia x Impacto)</t>
    </r>
  </si>
  <si>
    <t>VALORACIÓN DEL TRABAJO NO CONFORME</t>
  </si>
  <si>
    <t>ACCIÓN CORRECTIVA</t>
  </si>
  <si>
    <t>Nivel de riesgo:</t>
  </si>
  <si>
    <t>Califique la ocurrencia:</t>
  </si>
  <si>
    <t>Califique el impacto del trabajo no conforme:</t>
  </si>
  <si>
    <t>Describa el Trabajo No conforme.</t>
  </si>
  <si>
    <t>NIVEL DEL RIESGO</t>
  </si>
  <si>
    <t>¿Se dio solución al trabajo No conforme?</t>
  </si>
  <si>
    <t>Autorización de la reanudación (Cargo)</t>
  </si>
  <si>
    <t>SGC-FOR-010-01</t>
  </si>
  <si>
    <t xml:space="preserve">  ETAPA 1</t>
  </si>
  <si>
    <t>Análisis de cartas de control</t>
  </si>
  <si>
    <t>Revisión de certificados de calibración de equipos</t>
  </si>
  <si>
    <t>Control de equipos</t>
  </si>
  <si>
    <t>Reclamaciones de clientes</t>
  </si>
  <si>
    <t>Registros de pruebas de desempeño</t>
  </si>
  <si>
    <t>Pruebas interlaboratorio o intercomparaciones</t>
  </si>
  <si>
    <t>Informes de revisión por la dirección</t>
  </si>
  <si>
    <t>Observación o supervisión del personal</t>
  </si>
  <si>
    <t>Autocontrol del personal sobre sus actuaciones diarias</t>
  </si>
  <si>
    <t>La revisión de los informes de ensayo, calibración e inspección</t>
  </si>
  <si>
    <t>Incumplimiento de los requisitos establecidos en los documentos del sistema de calidad</t>
  </si>
  <si>
    <t>Control de las actividades mediante supervisión y revisión</t>
  </si>
  <si>
    <t>Informes de auditorías internas o externas</t>
  </si>
  <si>
    <t>5. Alta:  Se ha presentado 3 veces o más en el ultimo año (Actual vigencia)</t>
  </si>
  <si>
    <t>¿Se reanuda el Trabajo?</t>
  </si>
  <si>
    <t>CALIFICACIÓN DE LA OCURRENCIA</t>
  </si>
  <si>
    <t>IMPACTO</t>
  </si>
  <si>
    <r>
      <t xml:space="preserve">Grave: </t>
    </r>
    <r>
      <rPr>
        <sz val="8"/>
        <rFont val="Calibri"/>
        <family val="2"/>
        <scheme val="minor"/>
      </rPr>
      <t>Calificación entre 16 y 25 - Se requiere acción correctiva</t>
    </r>
  </si>
  <si>
    <r>
      <t xml:space="preserve">Moderado: </t>
    </r>
    <r>
      <rPr>
        <sz val="8"/>
        <rFont val="Calibri"/>
        <family val="2"/>
        <scheme val="minor"/>
      </rPr>
      <t>Calificación entre 9 y 15 - Se requiere acción correctiva</t>
    </r>
  </si>
  <si>
    <r>
      <t xml:space="preserve">Leve: </t>
    </r>
    <r>
      <rPr>
        <sz val="8"/>
        <rFont val="Calibri"/>
        <family val="2"/>
        <scheme val="minor"/>
      </rPr>
      <t>Calificación menor o igual a 8 - No se requiere acción correctiva</t>
    </r>
  </si>
  <si>
    <t xml:space="preserve">                                   OEC</t>
  </si>
  <si>
    <t xml:space="preserve">             PROCESO</t>
  </si>
  <si>
    <t>2020-02-12</t>
  </si>
  <si>
    <t xml:space="preserve">Al valorar el trabajo no conforme, se obtendrá un resultado asi: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</si>
</sst>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$&quot;\ * #,##0_-;\-&quot;$&quot;\ * #,##0_-;_-&quot;$&quot;\ * &quot;-&quot;_-;_-@_-"/>
    <numFmt numFmtId="164" formatCode="0.0%"/>
    <numFmt numFmtId="165" formatCode="0.000%"/>
    <numFmt numFmtId="166" formatCode="[$-C0A]d\ &quot;de&quot;\ mmmm\ &quot;de&quot;\ yyyy;@"/>
    <numFmt numFmtId="167" formatCode="[$-C0A]dd\-mmm\-yy;@"/>
    <numFmt numFmtId="168" formatCode="[$-C0A]d\-mmm\-yy;@"/>
    <numFmt numFmtId="169" formatCode="yyyy\-mm\-dd;@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3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b/>
      <sz val="5"/>
      <color indexed="9"/>
      <name val="Arial"/>
      <family val="2"/>
    </font>
    <font>
      <b/>
      <sz val="6"/>
      <color indexed="9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9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6"/>
      <name val="Tahoma"/>
      <family val="2"/>
    </font>
    <font>
      <sz val="10"/>
      <name val="Arial"/>
    </font>
  </fonts>
  <fills count="2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6" tint="-0.249977111117893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0" fontId="5" fillId="0" borderId="0"/>
    <xf numFmtId="9" fontId="1" fillId="0" borderId="0" applyFont="0" applyFill="0" applyBorder="0" applyAlignment="0" applyProtection="0"/>
    <xf numFmtId="42" fontId="39" fillId="0" borderId="0" applyFont="0" applyFill="0" applyBorder="0" applyAlignment="0" applyProtection="0"/>
  </cellStyleXfs>
  <cellXfs count="44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0" xfId="0" applyFont="1" applyFill="1" applyBorder="1"/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right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2" fontId="0" fillId="0" borderId="0" xfId="0" applyNumberFormat="1" applyProtection="1"/>
    <xf numFmtId="10" fontId="0" fillId="0" borderId="0" xfId="0" applyNumberFormat="1" applyAlignment="1" applyProtection="1">
      <alignment horizontal="center" vertical="center"/>
    </xf>
    <xf numFmtId="0" fontId="8" fillId="0" borderId="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top" wrapText="1"/>
    </xf>
    <xf numFmtId="0" fontId="9" fillId="0" borderId="8" xfId="0" applyFont="1" applyBorder="1" applyAlignment="1" applyProtection="1">
      <alignment horizontal="center" vertical="top" wrapText="1"/>
    </xf>
    <xf numFmtId="14" fontId="9" fillId="0" borderId="8" xfId="0" applyNumberFormat="1" applyFont="1" applyBorder="1" applyAlignment="1" applyProtection="1">
      <alignment horizontal="center" vertical="top" wrapText="1"/>
    </xf>
    <xf numFmtId="0" fontId="8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right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3" fillId="0" borderId="0" xfId="0" applyFont="1" applyProtection="1"/>
    <xf numFmtId="164" fontId="0" fillId="0" borderId="0" xfId="0" applyNumberFormat="1" applyAlignment="1" applyProtection="1">
      <alignment horizontal="center" vertical="center"/>
    </xf>
    <xf numFmtId="164" fontId="3" fillId="0" borderId="0" xfId="0" applyNumberFormat="1" applyFont="1" applyProtection="1"/>
    <xf numFmtId="165" fontId="0" fillId="0" borderId="0" xfId="3" applyNumberFormat="1" applyFont="1" applyProtection="1"/>
    <xf numFmtId="10" fontId="0" fillId="0" borderId="0" xfId="3" applyNumberFormat="1" applyFont="1" applyProtection="1"/>
    <xf numFmtId="0" fontId="17" fillId="4" borderId="13" xfId="0" applyFont="1" applyFill="1" applyBorder="1" applyAlignment="1" applyProtection="1">
      <alignment horizontal="center" vertical="center"/>
    </xf>
    <xf numFmtId="10" fontId="17" fillId="4" borderId="14" xfId="0" applyNumberFormat="1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18" fillId="4" borderId="15" xfId="0" applyFont="1" applyFill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2" fontId="18" fillId="4" borderId="16" xfId="0" applyNumberFormat="1" applyFont="1" applyFill="1" applyBorder="1" applyAlignment="1" applyProtection="1">
      <alignment horizontal="center" vertical="center" wrapText="1"/>
    </xf>
    <xf numFmtId="10" fontId="18" fillId="4" borderId="17" xfId="0" applyNumberFormat="1" applyFont="1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168" fontId="0" fillId="3" borderId="13" xfId="0" applyNumberForma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9" fontId="0" fillId="0" borderId="18" xfId="3" applyFont="1" applyFill="1" applyBorder="1" applyAlignment="1" applyProtection="1">
      <alignment horizontal="center" vertical="center"/>
    </xf>
    <xf numFmtId="2" fontId="0" fillId="0" borderId="13" xfId="3" applyNumberFormat="1" applyFont="1" applyBorder="1" applyAlignment="1" applyProtection="1">
      <alignment horizontal="center" vertical="center"/>
    </xf>
    <xf numFmtId="0" fontId="0" fillId="0" borderId="0" xfId="0" applyFill="1" applyProtection="1"/>
    <xf numFmtId="0" fontId="0" fillId="3" borderId="3" xfId="0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168" fontId="0" fillId="3" borderId="3" xfId="0" applyNumberForma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9" fontId="0" fillId="0" borderId="19" xfId="3" applyFont="1" applyFill="1" applyBorder="1" applyAlignment="1" applyProtection="1">
      <alignment horizontal="center" vertical="center"/>
    </xf>
    <xf numFmtId="2" fontId="0" fillId="0" borderId="3" xfId="3" applyNumberFormat="1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8" fontId="0" fillId="3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9" fontId="0" fillId="0" borderId="20" xfId="3" applyFont="1" applyFill="1" applyBorder="1" applyAlignment="1" applyProtection="1">
      <alignment horizontal="center" vertical="center"/>
    </xf>
    <xf numFmtId="2" fontId="0" fillId="0" borderId="1" xfId="3" applyNumberFormat="1" applyFont="1" applyBorder="1" applyAlignment="1" applyProtection="1">
      <alignment horizontal="center" vertical="center"/>
    </xf>
    <xf numFmtId="9" fontId="0" fillId="0" borderId="21" xfId="3" applyFont="1" applyFill="1" applyBorder="1" applyAlignment="1" applyProtection="1">
      <alignment horizontal="center" vertical="center"/>
    </xf>
    <xf numFmtId="2" fontId="0" fillId="0" borderId="22" xfId="3" applyNumberFormat="1" applyFont="1" applyBorder="1" applyAlignment="1" applyProtection="1">
      <alignment horizontal="center" vertical="center"/>
    </xf>
    <xf numFmtId="10" fontId="0" fillId="0" borderId="23" xfId="3" applyNumberFormat="1" applyFont="1" applyFill="1" applyBorder="1" applyAlignment="1" applyProtection="1">
      <alignment horizontal="center" vertical="center"/>
    </xf>
    <xf numFmtId="9" fontId="0" fillId="0" borderId="24" xfId="3" applyFont="1" applyFill="1" applyBorder="1" applyAlignment="1" applyProtection="1">
      <alignment horizontal="center" vertical="center"/>
    </xf>
    <xf numFmtId="2" fontId="0" fillId="0" borderId="25" xfId="3" applyNumberFormat="1" applyFont="1" applyBorder="1" applyAlignment="1" applyProtection="1">
      <alignment horizontal="center" vertical="center"/>
    </xf>
    <xf numFmtId="2" fontId="0" fillId="0" borderId="2" xfId="3" applyNumberFormat="1" applyFont="1" applyBorder="1" applyAlignment="1" applyProtection="1">
      <alignment horizontal="center" vertical="center"/>
    </xf>
    <xf numFmtId="10" fontId="0" fillId="0" borderId="26" xfId="3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9" fontId="0" fillId="0" borderId="0" xfId="3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9" fontId="0" fillId="0" borderId="0" xfId="0" applyNumberFormat="1" applyFill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0" fillId="2" borderId="27" xfId="0" applyFont="1" applyFill="1" applyBorder="1" applyAlignment="1" applyProtection="1">
      <alignment vertical="center"/>
    </xf>
    <xf numFmtId="0" fontId="10" fillId="2" borderId="28" xfId="0" applyFont="1" applyFill="1" applyBorder="1" applyAlignment="1" applyProtection="1">
      <alignment vertical="center"/>
    </xf>
    <xf numFmtId="0" fontId="10" fillId="2" borderId="27" xfId="0" applyFont="1" applyFill="1" applyBorder="1" applyAlignment="1" applyProtection="1">
      <alignment horizontal="center" vertical="center"/>
    </xf>
    <xf numFmtId="9" fontId="0" fillId="0" borderId="29" xfId="3" applyFont="1" applyFill="1" applyBorder="1" applyAlignment="1" applyProtection="1">
      <alignment horizontal="center" vertical="center"/>
    </xf>
    <xf numFmtId="9" fontId="0" fillId="0" borderId="30" xfId="3" applyFont="1" applyFill="1" applyBorder="1" applyAlignment="1" applyProtection="1">
      <alignment horizontal="center" vertical="center"/>
    </xf>
    <xf numFmtId="9" fontId="0" fillId="0" borderId="31" xfId="3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0" fillId="0" borderId="2" xfId="0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</xf>
    <xf numFmtId="165" fontId="0" fillId="0" borderId="3" xfId="3" applyNumberFormat="1" applyFont="1" applyBorder="1" applyAlignment="1" applyProtection="1">
      <alignment horizontal="center" vertical="center"/>
    </xf>
    <xf numFmtId="165" fontId="0" fillId="0" borderId="22" xfId="3" applyNumberFormat="1" applyFont="1" applyBorder="1" applyAlignment="1" applyProtection="1">
      <alignment horizontal="center" vertical="center"/>
    </xf>
    <xf numFmtId="165" fontId="0" fillId="0" borderId="13" xfId="3" applyNumberFormat="1" applyFont="1" applyBorder="1" applyAlignment="1" applyProtection="1">
      <alignment vertical="center"/>
    </xf>
    <xf numFmtId="165" fontId="0" fillId="0" borderId="2" xfId="3" applyNumberFormat="1" applyFont="1" applyBorder="1" applyAlignment="1" applyProtection="1">
      <alignment vertical="center"/>
    </xf>
    <xf numFmtId="165" fontId="0" fillId="0" borderId="25" xfId="3" applyNumberFormat="1" applyFont="1" applyBorder="1" applyAlignment="1" applyProtection="1">
      <alignment horizontal="center" vertical="center"/>
    </xf>
    <xf numFmtId="165" fontId="0" fillId="0" borderId="2" xfId="3" applyNumberFormat="1" applyFont="1" applyBorder="1" applyAlignment="1" applyProtection="1">
      <alignment horizontal="center" vertical="center"/>
    </xf>
    <xf numFmtId="0" fontId="5" fillId="0" borderId="0" xfId="0" applyFont="1" applyFill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9" fontId="3" fillId="0" borderId="0" xfId="3" applyFont="1" applyFill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top"/>
    </xf>
    <xf numFmtId="9" fontId="0" fillId="0" borderId="1" xfId="3" applyFont="1" applyBorder="1" applyAlignment="1" applyProtection="1">
      <alignment horizontal="center" vertical="center"/>
    </xf>
    <xf numFmtId="0" fontId="14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left" vertical="center"/>
    </xf>
    <xf numFmtId="0" fontId="7" fillId="0" borderId="32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9" fontId="0" fillId="0" borderId="0" xfId="0" applyNumberFormat="1" applyProtection="1"/>
    <xf numFmtId="9" fontId="3" fillId="0" borderId="1" xfId="0" applyNumberFormat="1" applyFont="1" applyBorder="1" applyAlignment="1" applyProtection="1">
      <alignment horizontal="center" vertical="center"/>
    </xf>
    <xf numFmtId="0" fontId="6" fillId="8" borderId="1" xfId="0" applyFont="1" applyFill="1" applyBorder="1" applyAlignment="1" applyProtection="1">
      <alignment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9" fontId="0" fillId="0" borderId="33" xfId="3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 wrapText="1"/>
    </xf>
    <xf numFmtId="0" fontId="3" fillId="10" borderId="34" xfId="0" applyFont="1" applyFill="1" applyBorder="1" applyAlignment="1" applyProtection="1">
      <alignment horizontal="center" vertical="center"/>
    </xf>
    <xf numFmtId="9" fontId="3" fillId="10" borderId="3" xfId="3" applyFont="1" applyFill="1" applyBorder="1" applyAlignment="1" applyProtection="1">
      <alignment horizontal="center" vertical="center"/>
    </xf>
    <xf numFmtId="0" fontId="3" fillId="11" borderId="35" xfId="0" applyFont="1" applyFill="1" applyBorder="1" applyAlignment="1" applyProtection="1">
      <alignment horizontal="center" vertical="center"/>
    </xf>
    <xf numFmtId="9" fontId="3" fillId="11" borderId="1" xfId="3" applyFont="1" applyFill="1" applyBorder="1" applyAlignment="1" applyProtection="1">
      <alignment horizontal="center" vertical="center"/>
    </xf>
    <xf numFmtId="0" fontId="3" fillId="12" borderId="12" xfId="0" applyNumberFormat="1" applyFont="1" applyFill="1" applyBorder="1" applyAlignment="1" applyProtection="1">
      <alignment horizontal="center" vertical="center"/>
    </xf>
    <xf numFmtId="0" fontId="5" fillId="12" borderId="36" xfId="3" applyNumberFormat="1" applyFont="1" applyFill="1" applyBorder="1" applyAlignment="1" applyProtection="1">
      <alignment horizontal="center" vertical="center"/>
    </xf>
    <xf numFmtId="0" fontId="5" fillId="12" borderId="37" xfId="3" applyNumberFormat="1" applyFont="1" applyFill="1" applyBorder="1" applyAlignment="1" applyProtection="1">
      <alignment horizontal="center" vertical="center"/>
    </xf>
    <xf numFmtId="10" fontId="0" fillId="0" borderId="38" xfId="3" applyNumberFormat="1" applyFont="1" applyFill="1" applyBorder="1" applyAlignment="1" applyProtection="1">
      <alignment horizontal="center" vertical="center"/>
    </xf>
    <xf numFmtId="10" fontId="0" fillId="0" borderId="39" xfId="3" applyNumberFormat="1" applyFont="1" applyFill="1" applyBorder="1" applyAlignment="1" applyProtection="1">
      <alignment horizontal="center" vertical="center"/>
    </xf>
    <xf numFmtId="165" fontId="0" fillId="0" borderId="1" xfId="3" applyNumberFormat="1" applyFont="1" applyBorder="1" applyAlignment="1" applyProtection="1">
      <alignment horizontal="center" vertical="center"/>
    </xf>
    <xf numFmtId="10" fontId="0" fillId="0" borderId="40" xfId="3" applyNumberFormat="1" applyFont="1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3" fillId="5" borderId="13" xfId="0" applyFont="1" applyFill="1" applyBorder="1" applyAlignment="1" applyProtection="1">
      <alignment horizontal="left" vertical="top" wrapText="1"/>
      <protection locked="0"/>
    </xf>
    <xf numFmtId="0" fontId="11" fillId="2" borderId="25" xfId="0" applyFont="1" applyFill="1" applyBorder="1" applyAlignment="1" applyProtection="1">
      <alignment horizontal="center" vertical="center" wrapText="1"/>
    </xf>
    <xf numFmtId="9" fontId="0" fillId="0" borderId="41" xfId="3" applyFont="1" applyFill="1" applyBorder="1" applyAlignment="1" applyProtection="1">
      <alignment horizontal="center" vertical="center"/>
    </xf>
    <xf numFmtId="2" fontId="0" fillId="0" borderId="42" xfId="3" applyNumberFormat="1" applyFont="1" applyBorder="1" applyAlignment="1" applyProtection="1">
      <alignment horizontal="center" vertical="center"/>
    </xf>
    <xf numFmtId="165" fontId="0" fillId="0" borderId="42" xfId="3" applyNumberFormat="1" applyFont="1" applyBorder="1" applyAlignment="1" applyProtection="1">
      <alignment horizontal="center" vertical="center"/>
    </xf>
    <xf numFmtId="0" fontId="1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43" xfId="3" applyFont="1" applyFill="1" applyBorder="1" applyAlignment="1" applyProtection="1">
      <alignment horizontal="center" vertical="center"/>
    </xf>
    <xf numFmtId="0" fontId="14" fillId="5" borderId="3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44" xfId="3" applyFont="1" applyFill="1" applyBorder="1" applyAlignment="1" applyProtection="1">
      <alignment horizontal="center" vertical="center"/>
    </xf>
    <xf numFmtId="2" fontId="0" fillId="0" borderId="16" xfId="3" applyNumberFormat="1" applyFont="1" applyBorder="1" applyAlignment="1" applyProtection="1">
      <alignment horizontal="center" vertical="center"/>
    </xf>
    <xf numFmtId="165" fontId="0" fillId="0" borderId="16" xfId="3" applyNumberFormat="1" applyFont="1" applyBorder="1" applyAlignment="1" applyProtection="1">
      <alignment horizontal="center" vertical="center"/>
    </xf>
    <xf numFmtId="9" fontId="0" fillId="0" borderId="45" xfId="3" applyFont="1" applyFill="1" applyBorder="1" applyAlignment="1" applyProtection="1">
      <alignment horizontal="center" vertical="center"/>
    </xf>
    <xf numFmtId="2" fontId="0" fillId="0" borderId="46" xfId="3" applyNumberFormat="1" applyFont="1" applyBorder="1" applyAlignment="1" applyProtection="1">
      <alignment horizontal="center" vertical="center"/>
    </xf>
    <xf numFmtId="165" fontId="0" fillId="0" borderId="46" xfId="3" applyNumberFormat="1" applyFont="1" applyBorder="1" applyAlignment="1" applyProtection="1">
      <alignment horizontal="center" vertical="center"/>
    </xf>
    <xf numFmtId="165" fontId="0" fillId="0" borderId="42" xfId="3" applyNumberFormat="1" applyFont="1" applyBorder="1" applyAlignment="1" applyProtection="1">
      <alignment vertical="center"/>
    </xf>
    <xf numFmtId="9" fontId="0" fillId="0" borderId="47" xfId="3" applyFont="1" applyFill="1" applyBorder="1" applyAlignment="1" applyProtection="1">
      <alignment horizontal="center" vertical="center"/>
    </xf>
    <xf numFmtId="9" fontId="0" fillId="0" borderId="15" xfId="3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0" fillId="3" borderId="42" xfId="0" applyFill="1" applyBorder="1" applyAlignment="1" applyProtection="1">
      <alignment horizontal="center" vertical="center" wrapText="1"/>
    </xf>
    <xf numFmtId="0" fontId="0" fillId="3" borderId="46" xfId="0" applyFill="1" applyBorder="1" applyAlignment="1" applyProtection="1">
      <alignment horizontal="center" vertical="center" wrapText="1"/>
    </xf>
    <xf numFmtId="0" fontId="5" fillId="3" borderId="42" xfId="0" applyFont="1" applyFill="1" applyBorder="1" applyAlignment="1" applyProtection="1">
      <alignment horizontal="center" vertical="top" wrapText="1"/>
    </xf>
    <xf numFmtId="0" fontId="3" fillId="5" borderId="1" xfId="0" applyFont="1" applyFill="1" applyBorder="1" applyAlignment="1" applyProtection="1">
      <alignment horizontal="left" vertical="top" wrapText="1"/>
      <protection locked="0"/>
    </xf>
    <xf numFmtId="0" fontId="0" fillId="5" borderId="36" xfId="0" applyFill="1" applyBorder="1" applyAlignment="1" applyProtection="1">
      <alignment horizontal="left" vertical="top" wrapText="1"/>
      <protection locked="0"/>
    </xf>
    <xf numFmtId="0" fontId="3" fillId="5" borderId="3" xfId="0" applyFont="1" applyFill="1" applyBorder="1" applyAlignment="1" applyProtection="1">
      <alignment horizontal="left" vertical="top" wrapText="1"/>
      <protection locked="0"/>
    </xf>
    <xf numFmtId="0" fontId="0" fillId="5" borderId="37" xfId="0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168" fontId="0" fillId="3" borderId="16" xfId="0" applyNumberFormat="1" applyFill="1" applyBorder="1" applyAlignment="1" applyProtection="1">
      <alignment horizontal="center" vertical="center"/>
    </xf>
    <xf numFmtId="9" fontId="0" fillId="0" borderId="0" xfId="3" applyFont="1" applyFill="1" applyBorder="1" applyAlignment="1" applyProtection="1">
      <alignment horizontal="center" vertical="center"/>
    </xf>
    <xf numFmtId="2" fontId="0" fillId="0" borderId="0" xfId="3" applyNumberFormat="1" applyFont="1" applyBorder="1" applyAlignment="1" applyProtection="1">
      <alignment horizontal="center" vertical="center"/>
    </xf>
    <xf numFmtId="165" fontId="0" fillId="0" borderId="0" xfId="3" applyNumberFormat="1" applyFont="1" applyBorder="1" applyAlignment="1" applyProtection="1">
      <alignment horizontal="center" vertical="center"/>
    </xf>
    <xf numFmtId="10" fontId="0" fillId="0" borderId="0" xfId="3" applyNumberFormat="1" applyFont="1" applyFill="1" applyBorder="1" applyAlignment="1" applyProtection="1">
      <alignment horizontal="center" vertical="center"/>
    </xf>
    <xf numFmtId="0" fontId="14" fillId="5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</xf>
    <xf numFmtId="168" fontId="0" fillId="3" borderId="46" xfId="0" applyNumberFormat="1" applyFill="1" applyBorder="1" applyAlignment="1" applyProtection="1">
      <alignment horizontal="center" vertical="center"/>
    </xf>
    <xf numFmtId="0" fontId="14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/>
    </xf>
    <xf numFmtId="9" fontId="0" fillId="0" borderId="48" xfId="3" applyFont="1" applyFill="1" applyBorder="1" applyAlignment="1" applyProtection="1">
      <alignment horizontal="center" vertical="center"/>
    </xf>
    <xf numFmtId="9" fontId="0" fillId="0" borderId="49" xfId="3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/>
    </xf>
    <xf numFmtId="0" fontId="16" fillId="0" borderId="1" xfId="0" applyFont="1" applyFill="1" applyBorder="1" applyAlignment="1" applyProtection="1">
      <alignment horizontal="right" vertical="center" wrapText="1"/>
    </xf>
    <xf numFmtId="2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50" xfId="0" applyFont="1" applyFill="1" applyBorder="1" applyAlignment="1" applyProtection="1">
      <alignment horizontal="right" vertical="center" wrapText="1"/>
    </xf>
    <xf numFmtId="0" fontId="16" fillId="0" borderId="51" xfId="0" applyFont="1" applyFill="1" applyBorder="1" applyAlignment="1" applyProtection="1">
      <alignment horizontal="right" vertical="center" wrapText="1"/>
    </xf>
    <xf numFmtId="0" fontId="21" fillId="0" borderId="0" xfId="0" applyFont="1" applyFill="1" applyBorder="1" applyAlignment="1" applyProtection="1">
      <alignment vertical="center"/>
    </xf>
    <xf numFmtId="0" fontId="5" fillId="0" borderId="52" xfId="0" applyFont="1" applyFill="1" applyBorder="1" applyAlignment="1" applyProtection="1"/>
    <xf numFmtId="0" fontId="5" fillId="0" borderId="50" xfId="0" applyFont="1" applyFill="1" applyBorder="1" applyAlignment="1" applyProtection="1"/>
    <xf numFmtId="0" fontId="5" fillId="0" borderId="53" xfId="0" applyFont="1" applyFill="1" applyBorder="1" applyAlignment="1" applyProtection="1"/>
    <xf numFmtId="0" fontId="5" fillId="0" borderId="51" xfId="0" applyFont="1" applyFill="1" applyBorder="1" applyAlignment="1" applyProtection="1"/>
    <xf numFmtId="0" fontId="5" fillId="0" borderId="54" xfId="0" applyFont="1" applyFill="1" applyBorder="1" applyProtection="1"/>
    <xf numFmtId="0" fontId="23" fillId="13" borderId="1" xfId="2" applyFont="1" applyFill="1" applyBorder="1" applyAlignment="1">
      <alignment horizontal="center" vertical="center"/>
    </xf>
    <xf numFmtId="0" fontId="5" fillId="0" borderId="0" xfId="2"/>
    <xf numFmtId="0" fontId="1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16" fillId="5" borderId="1" xfId="0" applyFont="1" applyFill="1" applyBorder="1" applyAlignment="1" applyProtection="1">
      <alignment horizontal="center" vertical="center" wrapText="1"/>
    </xf>
    <xf numFmtId="49" fontId="16" fillId="5" borderId="1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1" xfId="0" applyFont="1" applyFill="1" applyBorder="1" applyAlignment="1" applyProtection="1">
      <alignment vertical="center" wrapText="1"/>
      <protection locked="0"/>
    </xf>
    <xf numFmtId="0" fontId="27" fillId="12" borderId="1" xfId="0" applyFont="1" applyFill="1" applyBorder="1" applyAlignment="1">
      <alignment vertical="center"/>
    </xf>
    <xf numFmtId="0" fontId="27" fillId="12" borderId="1" xfId="0" applyFont="1" applyFill="1" applyBorder="1" applyAlignment="1" applyProtection="1">
      <alignment horizontal="center" vertical="center"/>
      <protection locked="0"/>
    </xf>
    <xf numFmtId="0" fontId="27" fillId="14" borderId="1" xfId="0" applyFont="1" applyFill="1" applyBorder="1" applyAlignment="1" applyProtection="1">
      <alignment horizontal="center" vertical="center"/>
      <protection locked="0"/>
    </xf>
    <xf numFmtId="0" fontId="27" fillId="13" borderId="1" xfId="0" applyFont="1" applyFill="1" applyBorder="1" applyAlignment="1" applyProtection="1">
      <alignment horizontal="center" vertical="center"/>
      <protection locked="0"/>
    </xf>
    <xf numFmtId="0" fontId="27" fillId="14" borderId="1" xfId="0" quotePrefix="1" applyFont="1" applyFill="1" applyBorder="1" applyAlignment="1" applyProtection="1">
      <alignment horizontal="center" vertical="center"/>
      <protection locked="0"/>
    </xf>
    <xf numFmtId="0" fontId="21" fillId="13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30" fillId="0" borderId="4" xfId="0" applyFont="1" applyBorder="1" applyAlignment="1">
      <alignment horizontal="center" vertical="center" wrapText="1"/>
    </xf>
    <xf numFmtId="0" fontId="30" fillId="0" borderId="9" xfId="0" applyFont="1" applyBorder="1" applyAlignment="1">
      <alignment vertical="center" wrapText="1"/>
    </xf>
    <xf numFmtId="0" fontId="0" fillId="0" borderId="54" xfId="0" applyBorder="1"/>
    <xf numFmtId="0" fontId="30" fillId="0" borderId="0" xfId="0" applyFont="1" applyAlignment="1">
      <alignment vertical="center" wrapText="1"/>
    </xf>
    <xf numFmtId="0" fontId="30" fillId="0" borderId="0" xfId="0" applyFont="1" applyAlignment="1">
      <alignment wrapText="1"/>
    </xf>
    <xf numFmtId="0" fontId="30" fillId="0" borderId="7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4" fillId="16" borderId="62" xfId="0" applyFont="1" applyFill="1" applyBorder="1" applyAlignment="1">
      <alignment horizontal="center" vertical="center"/>
    </xf>
    <xf numFmtId="0" fontId="35" fillId="15" borderId="10" xfId="0" applyFont="1" applyFill="1" applyBorder="1" applyAlignment="1">
      <alignment horizontal="center" vertical="center"/>
    </xf>
    <xf numFmtId="0" fontId="35" fillId="15" borderId="63" xfId="0" applyFont="1" applyFill="1" applyBorder="1" applyAlignment="1">
      <alignment horizontal="center" vertical="center"/>
    </xf>
    <xf numFmtId="0" fontId="35" fillId="16" borderId="61" xfId="0" applyFont="1" applyFill="1" applyBorder="1" applyAlignment="1">
      <alignment horizontal="center" vertical="center"/>
    </xf>
    <xf numFmtId="0" fontId="36" fillId="17" borderId="4" xfId="0" applyFont="1" applyFill="1" applyBorder="1" applyAlignment="1">
      <alignment horizontal="center" vertical="center"/>
    </xf>
    <xf numFmtId="0" fontId="36" fillId="17" borderId="32" xfId="0" applyFont="1" applyFill="1" applyBorder="1" applyAlignment="1">
      <alignment horizontal="center" vertical="center"/>
    </xf>
    <xf numFmtId="0" fontId="35" fillId="16" borderId="64" xfId="0" applyFont="1" applyFill="1" applyBorder="1" applyAlignment="1">
      <alignment horizontal="center" vertical="center"/>
    </xf>
    <xf numFmtId="0" fontId="36" fillId="17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 vertical="center" wrapText="1"/>
    </xf>
    <xf numFmtId="0" fontId="33" fillId="0" borderId="0" xfId="0" applyFont="1" applyAlignment="1">
      <alignment vertical="top" wrapText="1"/>
    </xf>
    <xf numFmtId="0" fontId="38" fillId="0" borderId="0" xfId="0" applyFont="1" applyAlignment="1">
      <alignment horizontal="center" vertical="center" textRotation="90" wrapText="1"/>
    </xf>
    <xf numFmtId="0" fontId="1" fillId="0" borderId="0" xfId="0" applyFont="1"/>
    <xf numFmtId="0" fontId="5" fillId="0" borderId="0" xfId="2" applyFill="1"/>
    <xf numFmtId="0" fontId="25" fillId="0" borderId="1" xfId="2" applyFont="1" applyFill="1" applyBorder="1" applyAlignment="1">
      <alignment vertical="center" wrapText="1"/>
    </xf>
    <xf numFmtId="0" fontId="24" fillId="0" borderId="1" xfId="2" applyFont="1" applyFill="1" applyBorder="1" applyAlignment="1">
      <alignment vertical="center" wrapText="1"/>
    </xf>
    <xf numFmtId="0" fontId="23" fillId="0" borderId="1" xfId="2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36" fillId="17" borderId="0" xfId="0" applyFont="1" applyFill="1" applyBorder="1" applyAlignment="1">
      <alignment horizontal="center" vertical="center"/>
    </xf>
    <xf numFmtId="0" fontId="36" fillId="18" borderId="0" xfId="0" applyFont="1" applyFill="1" applyBorder="1" applyAlignment="1">
      <alignment horizontal="center" vertical="center"/>
    </xf>
    <xf numFmtId="0" fontId="36" fillId="19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Border="1"/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30" fillId="0" borderId="4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36" fillId="17" borderId="5" xfId="0" applyFont="1" applyFill="1" applyBorder="1" applyAlignment="1">
      <alignment horizontal="center" vertical="center"/>
    </xf>
    <xf numFmtId="0" fontId="36" fillId="17" borderId="7" xfId="0" applyFont="1" applyFill="1" applyBorder="1" applyAlignment="1">
      <alignment horizontal="center" vertical="center"/>
    </xf>
    <xf numFmtId="0" fontId="36" fillId="19" borderId="12" xfId="0" applyFont="1" applyFill="1" applyBorder="1" applyAlignment="1">
      <alignment horizontal="center" vertical="center"/>
    </xf>
    <xf numFmtId="0" fontId="36" fillId="18" borderId="12" xfId="0" applyFont="1" applyFill="1" applyBorder="1" applyAlignment="1">
      <alignment horizontal="center" vertical="center"/>
    </xf>
    <xf numFmtId="0" fontId="36" fillId="19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0" fontId="36" fillId="18" borderId="63" xfId="0" applyFont="1" applyFill="1" applyBorder="1" applyAlignment="1">
      <alignment horizontal="center" vertical="center"/>
    </xf>
    <xf numFmtId="0" fontId="21" fillId="13" borderId="1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right" vertical="center" wrapText="1"/>
    </xf>
    <xf numFmtId="0" fontId="16" fillId="5" borderId="30" xfId="0" applyFont="1" applyFill="1" applyBorder="1" applyAlignment="1" applyProtection="1">
      <alignment horizontal="center" vertical="center" wrapText="1"/>
    </xf>
    <xf numFmtId="49" fontId="16" fillId="5" borderId="30" xfId="0" applyNumberFormat="1" applyFont="1" applyFill="1" applyBorder="1" applyAlignment="1" applyProtection="1">
      <alignment horizontal="center" vertical="center" wrapText="1"/>
    </xf>
    <xf numFmtId="2" fontId="16" fillId="0" borderId="30" xfId="0" applyNumberFormat="1" applyFont="1" applyFill="1" applyBorder="1" applyAlignment="1" applyProtection="1">
      <alignment horizontal="center" vertical="center" wrapText="1"/>
    </xf>
    <xf numFmtId="0" fontId="16" fillId="0" borderId="44" xfId="0" applyFont="1" applyFill="1" applyBorder="1" applyAlignment="1" applyProtection="1">
      <alignment horizontal="right" vertical="center" wrapText="1"/>
    </xf>
    <xf numFmtId="0" fontId="16" fillId="0" borderId="43" xfId="0" applyFont="1" applyFill="1" applyBorder="1" applyAlignment="1" applyProtection="1">
      <alignment horizontal="right" vertical="center" wrapText="1"/>
    </xf>
    <xf numFmtId="0" fontId="16" fillId="0" borderId="33" xfId="0" applyFont="1" applyFill="1" applyBorder="1" applyAlignment="1" applyProtection="1">
      <alignment horizontal="right" vertical="center" wrapText="1"/>
    </xf>
    <xf numFmtId="16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69" fontId="22" fillId="0" borderId="42" xfId="0" applyNumberFormat="1" applyFont="1" applyFill="1" applyBorder="1" applyAlignment="1" applyProtection="1">
      <alignment horizontal="center" vertical="center" wrapText="1"/>
      <protection locked="0"/>
    </xf>
    <xf numFmtId="16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>
      <alignment horizontal="center" wrapText="1"/>
    </xf>
    <xf numFmtId="0" fontId="16" fillId="0" borderId="4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42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29" fillId="5" borderId="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9" fillId="5" borderId="16" xfId="0" applyFont="1" applyFill="1" applyBorder="1" applyAlignment="1">
      <alignment horizontal="center" vertical="center" wrapText="1"/>
    </xf>
    <xf numFmtId="0" fontId="29" fillId="5" borderId="42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42" fontId="22" fillId="0" borderId="16" xfId="4" applyFont="1" applyFill="1" applyBorder="1" applyAlignment="1" applyProtection="1">
      <alignment horizontal="center" vertical="center" wrapText="1"/>
      <protection locked="0"/>
    </xf>
    <xf numFmtId="42" fontId="22" fillId="0" borderId="42" xfId="4" applyFont="1" applyFill="1" applyBorder="1" applyAlignment="1" applyProtection="1">
      <alignment horizontal="center" vertical="center" wrapText="1"/>
      <protection locked="0"/>
    </xf>
    <xf numFmtId="42" fontId="22" fillId="0" borderId="2" xfId="4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42" fontId="16" fillId="0" borderId="16" xfId="4" applyFont="1" applyFill="1" applyBorder="1" applyAlignment="1">
      <alignment horizontal="center" wrapText="1"/>
    </xf>
    <xf numFmtId="42" fontId="16" fillId="0" borderId="42" xfId="4" applyFont="1" applyFill="1" applyBorder="1" applyAlignment="1">
      <alignment horizontal="center" wrapText="1"/>
    </xf>
    <xf numFmtId="42" fontId="16" fillId="0" borderId="2" xfId="4" applyFont="1" applyFill="1" applyBorder="1" applyAlignment="1">
      <alignment horizontal="center" wrapText="1"/>
    </xf>
    <xf numFmtId="0" fontId="26" fillId="0" borderId="0" xfId="0" applyFont="1" applyFill="1" applyBorder="1" applyAlignment="1" applyProtection="1">
      <alignment horizontal="center"/>
    </xf>
    <xf numFmtId="0" fontId="26" fillId="0" borderId="35" xfId="0" applyFont="1" applyFill="1" applyBorder="1" applyAlignment="1" applyProtection="1">
      <alignment horizontal="center" vertical="center" wrapText="1"/>
    </xf>
    <xf numFmtId="0" fontId="26" fillId="0" borderId="30" xfId="0" applyFont="1" applyFill="1" applyBorder="1" applyAlignment="1" applyProtection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13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13" borderId="0" xfId="0" applyFont="1" applyFill="1" applyBorder="1" applyAlignment="1" applyProtection="1">
      <alignment horizontal="center" vertical="center" wrapText="1"/>
      <protection locked="0"/>
    </xf>
    <xf numFmtId="0" fontId="21" fillId="13" borderId="1" xfId="0" applyFont="1" applyFill="1" applyBorder="1" applyAlignment="1" applyProtection="1">
      <alignment horizontal="center" vertical="center" wrapText="1"/>
    </xf>
    <xf numFmtId="0" fontId="21" fillId="13" borderId="16" xfId="0" applyFont="1" applyFill="1" applyBorder="1" applyAlignment="1" applyProtection="1">
      <alignment horizontal="center" vertical="center" wrapText="1"/>
    </xf>
    <xf numFmtId="0" fontId="21" fillId="13" borderId="2" xfId="0" applyFont="1" applyFill="1" applyBorder="1" applyAlignment="1" applyProtection="1">
      <alignment horizontal="center" vertical="center" wrapText="1"/>
    </xf>
    <xf numFmtId="0" fontId="26" fillId="0" borderId="35" xfId="0" applyFont="1" applyFill="1" applyBorder="1" applyAlignment="1" applyProtection="1">
      <alignment horizontal="center" vertical="center"/>
    </xf>
    <xf numFmtId="0" fontId="26" fillId="0" borderId="55" xfId="0" applyFont="1" applyFill="1" applyBorder="1" applyAlignment="1" applyProtection="1">
      <alignment horizontal="center" vertical="center"/>
    </xf>
    <xf numFmtId="0" fontId="26" fillId="0" borderId="30" xfId="0" applyFont="1" applyFill="1" applyBorder="1" applyAlignment="1" applyProtection="1">
      <alignment horizontal="center" vertical="center"/>
    </xf>
    <xf numFmtId="0" fontId="26" fillId="0" borderId="43" xfId="0" applyFont="1" applyFill="1" applyBorder="1" applyAlignment="1" applyProtection="1">
      <alignment horizontal="center"/>
    </xf>
    <xf numFmtId="0" fontId="30" fillId="0" borderId="4" xfId="0" applyFont="1" applyBorder="1" applyAlignment="1">
      <alignment horizontal="center" wrapText="1"/>
    </xf>
    <xf numFmtId="0" fontId="30" fillId="0" borderId="7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1" fillId="0" borderId="5" xfId="0" applyFont="1" applyBorder="1" applyAlignment="1">
      <alignment horizontal="left" vertical="center" wrapText="1"/>
    </xf>
    <xf numFmtId="0" fontId="33" fillId="0" borderId="49" xfId="0" applyFont="1" applyBorder="1" applyAlignment="1">
      <alignment horizontal="center" vertical="top" wrapText="1"/>
    </xf>
    <xf numFmtId="0" fontId="33" fillId="0" borderId="43" xfId="0" applyFont="1" applyBorder="1" applyAlignment="1">
      <alignment horizontal="center" vertical="top" wrapText="1"/>
    </xf>
    <xf numFmtId="0" fontId="33" fillId="0" borderId="45" xfId="0" applyFont="1" applyBorder="1" applyAlignment="1">
      <alignment horizontal="center" vertical="top" wrapText="1"/>
    </xf>
    <xf numFmtId="0" fontId="30" fillId="15" borderId="4" xfId="0" applyFont="1" applyFill="1" applyBorder="1" applyAlignment="1">
      <alignment horizontal="center" vertical="center" wrapText="1"/>
    </xf>
    <xf numFmtId="0" fontId="30" fillId="15" borderId="5" xfId="0" applyFont="1" applyFill="1" applyBorder="1" applyAlignment="1">
      <alignment horizontal="center" vertical="center" wrapText="1"/>
    </xf>
    <xf numFmtId="0" fontId="30" fillId="15" borderId="32" xfId="0" applyFont="1" applyFill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top" wrapText="1"/>
    </xf>
    <xf numFmtId="0" fontId="30" fillId="0" borderId="43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30" fillId="0" borderId="61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center" wrapText="1"/>
    </xf>
    <xf numFmtId="0" fontId="30" fillId="0" borderId="4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2" fillId="0" borderId="49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0" fillId="0" borderId="35" xfId="0" applyBorder="1" applyAlignment="1" applyProtection="1">
      <alignment horizontal="left" vertical="center"/>
    </xf>
    <xf numFmtId="0" fontId="0" fillId="0" borderId="55" xfId="0" applyBorder="1" applyAlignment="1" applyProtection="1">
      <alignment horizontal="left" vertical="center"/>
    </xf>
    <xf numFmtId="167" fontId="0" fillId="0" borderId="56" xfId="0" applyNumberFormat="1" applyFill="1" applyBorder="1" applyAlignment="1" applyProtection="1">
      <alignment horizontal="center" vertical="center"/>
    </xf>
    <xf numFmtId="0" fontId="5" fillId="10" borderId="19" xfId="0" applyFont="1" applyFill="1" applyBorder="1" applyAlignment="1" applyProtection="1">
      <alignment horizontal="center" vertical="center"/>
    </xf>
    <xf numFmtId="0" fontId="5" fillId="10" borderId="3" xfId="0" applyFont="1" applyFill="1" applyBorder="1" applyAlignment="1" applyProtection="1">
      <alignment horizontal="center" vertical="center"/>
    </xf>
    <xf numFmtId="0" fontId="5" fillId="0" borderId="55" xfId="0" applyFont="1" applyFill="1" applyBorder="1" applyAlignment="1" applyProtection="1">
      <alignment horizontal="center" vertical="center"/>
    </xf>
    <xf numFmtId="0" fontId="0" fillId="0" borderId="55" xfId="0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3" fillId="0" borderId="57" xfId="0" applyFont="1" applyBorder="1" applyAlignment="1" applyProtection="1">
      <alignment horizontal="right" vertical="center" wrapText="1"/>
    </xf>
    <xf numFmtId="0" fontId="3" fillId="0" borderId="58" xfId="0" applyFont="1" applyBorder="1" applyAlignment="1" applyProtection="1">
      <alignment horizontal="right" vertical="center" wrapText="1"/>
    </xf>
    <xf numFmtId="0" fontId="3" fillId="0" borderId="59" xfId="0" applyFont="1" applyBorder="1" applyAlignment="1" applyProtection="1">
      <alignment horizontal="right" vertical="center" wrapText="1"/>
    </xf>
    <xf numFmtId="166" fontId="0" fillId="0" borderId="55" xfId="0" applyNumberFormat="1" applyFill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6" xfId="0" applyFill="1" applyBorder="1" applyAlignment="1" applyProtection="1">
      <alignment horizontal="center" vertical="center" wrapText="1"/>
    </xf>
    <xf numFmtId="0" fontId="0" fillId="3" borderId="18" xfId="0" applyFill="1" applyBorder="1" applyAlignment="1" applyProtection="1">
      <alignment horizontal="center" vertical="center" wrapText="1"/>
    </xf>
    <xf numFmtId="0" fontId="0" fillId="3" borderId="20" xfId="0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5" fillId="3" borderId="13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center" vertical="top" wrapText="1"/>
    </xf>
    <xf numFmtId="0" fontId="5" fillId="3" borderId="16" xfId="0" applyFont="1" applyFill="1" applyBorder="1" applyAlignment="1" applyProtection="1">
      <alignment horizontal="center" vertical="top" wrapText="1"/>
    </xf>
    <xf numFmtId="0" fontId="10" fillId="2" borderId="42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left" vertical="top" wrapText="1"/>
      <protection locked="0"/>
    </xf>
    <xf numFmtId="0" fontId="0" fillId="5" borderId="26" xfId="0" applyFill="1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center"/>
    </xf>
    <xf numFmtId="0" fontId="0" fillId="0" borderId="56" xfId="0" applyBorder="1" applyAlignment="1" applyProtection="1">
      <alignment horizontal="left" vertical="center"/>
    </xf>
    <xf numFmtId="0" fontId="3" fillId="5" borderId="25" xfId="0" applyFont="1" applyFill="1" applyBorder="1" applyAlignment="1" applyProtection="1">
      <alignment horizontal="left" vertical="top" wrapText="1"/>
      <protection locked="0"/>
    </xf>
    <xf numFmtId="0" fontId="0" fillId="5" borderId="38" xfId="0" applyFill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0" fillId="3" borderId="25" xfId="0" applyFill="1" applyBorder="1" applyAlignment="1" applyProtection="1">
      <alignment horizontal="center" vertical="center" wrapText="1"/>
    </xf>
    <xf numFmtId="0" fontId="0" fillId="3" borderId="42" xfId="0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top" wrapText="1"/>
    </xf>
    <xf numFmtId="0" fontId="0" fillId="3" borderId="3" xfId="0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</xf>
    <xf numFmtId="0" fontId="0" fillId="3" borderId="46" xfId="0" applyFill="1" applyBorder="1" applyAlignment="1" applyProtection="1">
      <alignment horizontal="center" vertical="center" wrapText="1"/>
    </xf>
    <xf numFmtId="165" fontId="0" fillId="0" borderId="1" xfId="3" applyNumberFormat="1" applyFont="1" applyBorder="1" applyAlignment="1" applyProtection="1">
      <alignment horizontal="center" vertical="center"/>
    </xf>
    <xf numFmtId="165" fontId="0" fillId="0" borderId="13" xfId="3" applyNumberFormat="1" applyFont="1" applyBorder="1" applyAlignment="1" applyProtection="1">
      <alignment horizontal="center" vertical="center"/>
    </xf>
    <xf numFmtId="165" fontId="0" fillId="0" borderId="42" xfId="3" applyNumberFormat="1" applyFont="1" applyBorder="1" applyAlignment="1" applyProtection="1">
      <alignment horizontal="center" vertical="center"/>
    </xf>
    <xf numFmtId="165" fontId="0" fillId="0" borderId="3" xfId="3" applyNumberFormat="1" applyFont="1" applyBorder="1" applyAlignment="1" applyProtection="1">
      <alignment horizontal="center" vertical="center"/>
    </xf>
    <xf numFmtId="165" fontId="0" fillId="0" borderId="2" xfId="3" applyNumberFormat="1" applyFont="1" applyBorder="1" applyAlignment="1" applyProtection="1">
      <alignment horizontal="center" vertical="center"/>
    </xf>
    <xf numFmtId="10" fontId="0" fillId="0" borderId="14" xfId="3" applyNumberFormat="1" applyFont="1" applyFill="1" applyBorder="1" applyAlignment="1" applyProtection="1">
      <alignment horizontal="center" vertical="center"/>
    </xf>
    <xf numFmtId="10" fontId="0" fillId="0" borderId="26" xfId="3" applyNumberFormat="1" applyFont="1" applyFill="1" applyBorder="1" applyAlignment="1" applyProtection="1">
      <alignment horizontal="center" vertical="center"/>
    </xf>
    <xf numFmtId="10" fontId="0" fillId="0" borderId="36" xfId="3" applyNumberFormat="1" applyFont="1" applyFill="1" applyBorder="1" applyAlignment="1" applyProtection="1">
      <alignment horizontal="center" vertical="center"/>
    </xf>
    <xf numFmtId="10" fontId="0" fillId="0" borderId="17" xfId="3" applyNumberFormat="1" applyFont="1" applyFill="1" applyBorder="1" applyAlignment="1" applyProtection="1">
      <alignment horizontal="center" vertical="center"/>
    </xf>
    <xf numFmtId="10" fontId="0" fillId="0" borderId="37" xfId="3" applyNumberFormat="1" applyFont="1" applyFill="1" applyBorder="1" applyAlignment="1" applyProtection="1">
      <alignment horizontal="center" vertical="center"/>
    </xf>
    <xf numFmtId="0" fontId="8" fillId="11" borderId="2" xfId="0" applyNumberFormat="1" applyFont="1" applyFill="1" applyBorder="1" applyAlignment="1" applyProtection="1">
      <alignment horizontal="center" vertical="center"/>
    </xf>
    <xf numFmtId="0" fontId="5" fillId="12" borderId="56" xfId="0" applyFont="1" applyFill="1" applyBorder="1" applyAlignment="1" applyProtection="1">
      <alignment horizontal="center" vertical="center"/>
    </xf>
    <xf numFmtId="0" fontId="5" fillId="12" borderId="31" xfId="0" applyFont="1" applyFill="1" applyBorder="1" applyAlignment="1" applyProtection="1">
      <alignment horizontal="center" vertical="center"/>
    </xf>
    <xf numFmtId="0" fontId="3" fillId="11" borderId="47" xfId="0" applyFont="1" applyFill="1" applyBorder="1" applyAlignment="1" applyProtection="1">
      <alignment horizontal="center" vertical="center"/>
    </xf>
    <xf numFmtId="0" fontId="3" fillId="11" borderId="2" xfId="0" applyFont="1" applyFill="1" applyBorder="1" applyAlignment="1" applyProtection="1">
      <alignment horizontal="center" vertical="center"/>
    </xf>
    <xf numFmtId="10" fontId="0" fillId="0" borderId="38" xfId="3" applyNumberFormat="1" applyFont="1" applyFill="1" applyBorder="1" applyAlignment="1" applyProtection="1">
      <alignment horizontal="center" vertical="center"/>
    </xf>
    <xf numFmtId="10" fontId="0" fillId="0" borderId="40" xfId="3" applyNumberFormat="1" applyFont="1" applyFill="1" applyBorder="1" applyAlignment="1" applyProtection="1">
      <alignment horizontal="center" vertical="center"/>
    </xf>
    <xf numFmtId="10" fontId="0" fillId="0" borderId="39" xfId="3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36" xfId="0" applyFont="1" applyFill="1" applyBorder="1" applyAlignment="1" applyProtection="1">
      <alignment horizontal="center" vertical="top" wrapText="1"/>
      <protection locked="0"/>
    </xf>
    <xf numFmtId="0" fontId="3" fillId="5" borderId="16" xfId="0" applyFont="1" applyFill="1" applyBorder="1" applyAlignment="1" applyProtection="1">
      <alignment horizontal="center" vertical="top" wrapText="1"/>
      <protection locked="0"/>
    </xf>
    <xf numFmtId="0" fontId="3" fillId="5" borderId="17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left" vertical="top" wrapText="1"/>
      <protection locked="0"/>
    </xf>
    <xf numFmtId="0" fontId="0" fillId="5" borderId="36" xfId="0" applyFill="1" applyBorder="1" applyAlignment="1" applyProtection="1">
      <alignment horizontal="left" vertical="top" wrapText="1"/>
      <protection locked="0"/>
    </xf>
    <xf numFmtId="0" fontId="3" fillId="5" borderId="3" xfId="0" applyFont="1" applyFill="1" applyBorder="1" applyAlignment="1" applyProtection="1">
      <alignment horizontal="left" vertical="top" wrapText="1"/>
      <protection locked="0"/>
    </xf>
    <xf numFmtId="0" fontId="0" fillId="5" borderId="37" xfId="0" applyFill="1" applyBorder="1" applyAlignment="1" applyProtection="1">
      <alignment horizontal="left" vertical="top" wrapText="1"/>
      <protection locked="0"/>
    </xf>
    <xf numFmtId="0" fontId="10" fillId="2" borderId="54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43" xfId="0" applyFont="1" applyFill="1" applyBorder="1" applyAlignment="1" applyProtection="1">
      <alignment horizontal="center" vertical="center" wrapText="1"/>
    </xf>
    <xf numFmtId="0" fontId="8" fillId="10" borderId="1" xfId="0" applyFont="1" applyFill="1" applyBorder="1" applyAlignment="1" applyProtection="1">
      <alignment horizontal="center" vertical="center"/>
    </xf>
    <xf numFmtId="0" fontId="3" fillId="10" borderId="20" xfId="0" applyFont="1" applyFill="1" applyBorder="1" applyAlignment="1" applyProtection="1">
      <alignment horizontal="center" vertical="center"/>
    </xf>
    <xf numFmtId="0" fontId="3" fillId="10" borderId="1" xfId="0" applyFont="1" applyFill="1" applyBorder="1" applyAlignment="1" applyProtection="1">
      <alignment horizontal="center" vertical="center"/>
    </xf>
    <xf numFmtId="0" fontId="5" fillId="11" borderId="20" xfId="0" applyFont="1" applyFill="1" applyBorder="1" applyAlignment="1" applyProtection="1">
      <alignment horizontal="center" vertical="center"/>
    </xf>
    <xf numFmtId="0" fontId="5" fillId="11" borderId="1" xfId="0" applyFont="1" applyFill="1" applyBorder="1" applyAlignment="1" applyProtection="1">
      <alignment horizontal="center" vertical="center"/>
    </xf>
    <xf numFmtId="10" fontId="8" fillId="3" borderId="57" xfId="0" applyNumberFormat="1" applyFont="1" applyFill="1" applyBorder="1" applyAlignment="1" applyProtection="1">
      <alignment horizontal="center" vertical="center"/>
    </xf>
    <xf numFmtId="10" fontId="8" fillId="3" borderId="59" xfId="0" applyNumberFormat="1" applyFont="1" applyFill="1" applyBorder="1" applyAlignment="1" applyProtection="1">
      <alignment horizontal="center" vertical="center"/>
    </xf>
    <xf numFmtId="0" fontId="3" fillId="12" borderId="2" xfId="0" applyFont="1" applyFill="1" applyBorder="1" applyAlignment="1" applyProtection="1">
      <alignment horizontal="center" vertical="center"/>
    </xf>
    <xf numFmtId="0" fontId="5" fillId="12" borderId="35" xfId="0" applyFont="1" applyFill="1" applyBorder="1" applyAlignment="1" applyProtection="1">
      <alignment horizontal="center" vertical="center"/>
    </xf>
    <xf numFmtId="0" fontId="5" fillId="12" borderId="30" xfId="0" applyFont="1" applyFill="1" applyBorder="1" applyAlignment="1" applyProtection="1">
      <alignment horizontal="center" vertical="center"/>
    </xf>
    <xf numFmtId="0" fontId="10" fillId="2" borderId="60" xfId="0" applyFont="1" applyFill="1" applyBorder="1" applyAlignment="1" applyProtection="1">
      <alignment horizontal="center" vertical="center" wrapText="1"/>
    </xf>
    <xf numFmtId="0" fontId="10" fillId="2" borderId="32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10" fontId="5" fillId="0" borderId="38" xfId="3" applyNumberFormat="1" applyFont="1" applyFill="1" applyBorder="1" applyAlignment="1" applyProtection="1">
      <alignment horizontal="center" vertical="center"/>
    </xf>
    <xf numFmtId="10" fontId="5" fillId="0" borderId="40" xfId="3" applyNumberFormat="1" applyFont="1" applyFill="1" applyBorder="1" applyAlignment="1" applyProtection="1">
      <alignment horizontal="center" vertical="center"/>
    </xf>
    <xf numFmtId="165" fontId="0" fillId="0" borderId="16" xfId="3" applyNumberFormat="1" applyFont="1" applyBorder="1" applyAlignment="1" applyProtection="1">
      <alignment horizontal="center" vertical="center"/>
    </xf>
    <xf numFmtId="0" fontId="17" fillId="4" borderId="18" xfId="0" applyFont="1" applyFill="1" applyBorder="1" applyAlignment="1" applyProtection="1">
      <alignment horizontal="center" vertical="center"/>
    </xf>
    <xf numFmtId="0" fontId="17" fillId="4" borderId="13" xfId="0" applyFont="1" applyFill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left" vertical="center"/>
    </xf>
    <xf numFmtId="0" fontId="5" fillId="3" borderId="25" xfId="0" applyFont="1" applyFill="1" applyBorder="1" applyAlignment="1" applyProtection="1">
      <alignment horizontal="center" vertical="top" wrapText="1"/>
    </xf>
    <xf numFmtId="0" fontId="5" fillId="3" borderId="42" xfId="0" applyFont="1" applyFill="1" applyBorder="1" applyAlignment="1" applyProtection="1">
      <alignment horizontal="center" vertical="top" wrapText="1"/>
    </xf>
    <xf numFmtId="0" fontId="5" fillId="3" borderId="46" xfId="0" applyFont="1" applyFill="1" applyBorder="1" applyAlignment="1" applyProtection="1">
      <alignment horizontal="center" vertical="top" wrapText="1"/>
    </xf>
    <xf numFmtId="0" fontId="5" fillId="0" borderId="3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31" fillId="5" borderId="1" xfId="0" applyFont="1" applyFill="1" applyBorder="1" applyAlignment="1" applyProtection="1">
      <alignment horizontal="center" vertical="center" wrapText="1"/>
    </xf>
  </cellXfs>
  <cellStyles count="5">
    <cellStyle name="Moneda [0]" xfId="4" builtinId="7"/>
    <cellStyle name="Normal" xfId="0" builtinId="0"/>
    <cellStyle name="Normal 2" xfId="1"/>
    <cellStyle name="Normal 3" xfId="2"/>
    <cellStyle name="Porcentaje" xfId="3" builtinId="5"/>
  </cellStyles>
  <dxfs count="183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>
          <fgColor auto="1"/>
        </patternFill>
      </fill>
    </dxf>
    <dxf>
      <fill>
        <patternFill patternType="darkTrellis">
          <fgColor auto="1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ESTADO DE LAS ACCIONES</a:t>
            </a:r>
          </a:p>
        </c:rich>
      </c:tx>
      <c:overlay val="0"/>
      <c:spPr>
        <a:solidFill>
          <a:schemeClr val="accent1">
            <a:lumMod val="75000"/>
          </a:schemeClr>
        </a:solidFill>
        <a:ln>
          <a:noFill/>
        </a:ln>
        <a:effectLst/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097216100634927E-2"/>
          <c:y val="0.17631538724063617"/>
          <c:w val="0.8171290921574943"/>
          <c:h val="0.5452803295421405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6A7-4D11-9742-3934605FED41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6A7-4D11-9742-3934605FED4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'1115-F02 Informe avance Plan m '!$G$105:$G$106</c:f>
              <c:strCache>
                <c:ptCount val="2"/>
                <c:pt idx="0">
                  <c:v>ACCIONES FINALIZADAS</c:v>
                </c:pt>
                <c:pt idx="1">
                  <c:v>ACCIONES  PENDIENTES</c:v>
                </c:pt>
              </c:strCache>
            </c:strRef>
          </c:cat>
          <c:val>
            <c:numRef>
              <c:f>'1115-F02 Informe avance Plan m '!$H$105:$H$106</c:f>
              <c:numCache>
                <c:formatCode>General</c:formatCode>
                <c:ptCount val="2"/>
                <c:pt idx="0">
                  <c:v>0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A7-4D11-9742-3934605FE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627927323038108"/>
          <c:y val="0.71513446575854567"/>
          <c:w val="0.66472990294817791"/>
          <c:h val="0.275964703225153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46631091081189"/>
          <c:y val="0.25405438932431024"/>
          <c:w val="0.63268708391339867"/>
          <c:h val="0.4189194717581711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66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52-4FC9-BD39-BDE6C3B3CA6E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52-4FC9-BD39-BDE6C3B3CA6E}"/>
              </c:ext>
            </c:extLst>
          </c:dPt>
          <c:dPt>
            <c:idx val="2"/>
            <c:bubble3D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A52-4FC9-BD39-BDE6C3B3CA6E}"/>
              </c:ext>
            </c:extLst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A52-4FC9-BD39-BDE6C3B3CA6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Hoja3!$A$1:$A$4</c:f>
              <c:strCache>
                <c:ptCount val="4"/>
                <c:pt idx="0">
                  <c:v>METAS FINALIZADAS</c:v>
                </c:pt>
                <c:pt idx="1">
                  <c:v>METAS VENCIDAS</c:v>
                </c:pt>
                <c:pt idx="2">
                  <c:v>METAS CON % AVANCE</c:v>
                </c:pt>
                <c:pt idx="3">
                  <c:v>METAS EN CERO</c:v>
                </c:pt>
              </c:strCache>
            </c:strRef>
          </c:cat>
          <c:val>
            <c:numRef>
              <c:f>Hoja3!$B$1:$B$4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A52-4FC9-BD39-BDE6C3B3CA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A52-4FC9-BD39-BDE6C3B3CA6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B-AA52-4FC9-BD39-BDE6C3B3CA6E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A52-4FC9-BD39-BDE6C3B3CA6E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A52-4FC9-BD39-BDE6C3B3CA6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Hoja3!$A$1:$A$4</c:f>
              <c:strCache>
                <c:ptCount val="4"/>
                <c:pt idx="0">
                  <c:v>METAS FINALIZADAS</c:v>
                </c:pt>
                <c:pt idx="1">
                  <c:v>METAS VENCIDAS</c:v>
                </c:pt>
                <c:pt idx="2">
                  <c:v>METAS CON % AVANCE</c:v>
                </c:pt>
                <c:pt idx="3">
                  <c:v>METAS EN CERO</c:v>
                </c:pt>
              </c:strCache>
            </c:strRef>
          </c:cat>
          <c:val>
            <c:numRef>
              <c:f>Hoja3!$C$1:$C$4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10-AA52-4FC9-BD39-BDE6C3B3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363636363636362E-2"/>
          <c:y val="0.91621735120947712"/>
          <c:w val="0.93535544420583794"/>
          <c:h val="6.4864864864864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1</xdr:col>
      <xdr:colOff>209550</xdr:colOff>
      <xdr:row>3</xdr:row>
      <xdr:rowOff>76200</xdr:rowOff>
    </xdr:to>
    <xdr:pic>
      <xdr:nvPicPr>
        <xdr:cNvPr id="187404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990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2</xdr:col>
      <xdr:colOff>323850</xdr:colOff>
      <xdr:row>4</xdr:row>
      <xdr:rowOff>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990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114300</xdr:rowOff>
    </xdr:from>
    <xdr:to>
      <xdr:col>2</xdr:col>
      <xdr:colOff>133350</xdr:colOff>
      <xdr:row>12</xdr:row>
      <xdr:rowOff>504825</xdr:rowOff>
    </xdr:to>
    <xdr:pic>
      <xdr:nvPicPr>
        <xdr:cNvPr id="129813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857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190500</xdr:colOff>
      <xdr:row>102</xdr:row>
      <xdr:rowOff>76200</xdr:rowOff>
    </xdr:from>
    <xdr:to>
      <xdr:col>15</xdr:col>
      <xdr:colOff>133350</xdr:colOff>
      <xdr:row>121</xdr:row>
      <xdr:rowOff>104775</xdr:rowOff>
    </xdr:to>
    <xdr:graphicFrame macro="">
      <xdr:nvGraphicFramePr>
        <xdr:cNvPr id="129813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10</xdr:row>
      <xdr:rowOff>142875</xdr:rowOff>
    </xdr:from>
    <xdr:to>
      <xdr:col>11</xdr:col>
      <xdr:colOff>361950</xdr:colOff>
      <xdr:row>32</xdr:row>
      <xdr:rowOff>104775</xdr:rowOff>
    </xdr:to>
    <xdr:graphicFrame macro="">
      <xdr:nvGraphicFramePr>
        <xdr:cNvPr id="14390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showGridLines="0" tabSelected="1" zoomScaleNormal="100" zoomScaleSheetLayoutView="85" workbookViewId="0">
      <selection activeCell="E12" sqref="E12:E15"/>
    </sheetView>
  </sheetViews>
  <sheetFormatPr baseColWidth="10" defaultColWidth="9" defaultRowHeight="12" x14ac:dyDescent="0.2"/>
  <cols>
    <col min="1" max="2" width="14.7109375" style="4" customWidth="1"/>
    <col min="3" max="3" width="20.140625" style="4" customWidth="1"/>
    <col min="4" max="7" width="15.42578125" style="4" customWidth="1"/>
    <col min="8" max="9" width="19.85546875" style="4" customWidth="1"/>
    <col min="10" max="10" width="26.140625" style="178" customWidth="1"/>
    <col min="11" max="12" width="29" style="177" customWidth="1"/>
    <col min="13" max="13" width="26.140625" style="177" customWidth="1"/>
    <col min="14" max="14" width="24.42578125" style="177" customWidth="1"/>
    <col min="15" max="16" width="18.42578125" style="177" customWidth="1"/>
    <col min="17" max="17" width="16.140625" style="177" customWidth="1"/>
    <col min="18" max="18" width="14.85546875" style="177" customWidth="1"/>
    <col min="19" max="19" width="15.28515625" style="4" customWidth="1"/>
    <col min="20" max="20" width="23.7109375" style="4" customWidth="1"/>
    <col min="21" max="16384" width="9" style="4"/>
  </cols>
  <sheetData>
    <row r="1" spans="1:20" s="175" customFormat="1" ht="18" customHeight="1" x14ac:dyDescent="0.2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1"/>
      <c r="Q1" s="181"/>
      <c r="R1" s="258" t="s">
        <v>65</v>
      </c>
      <c r="S1" s="255" t="s">
        <v>144</v>
      </c>
    </row>
    <row r="2" spans="1:20" s="175" customFormat="1" ht="18" customHeight="1" x14ac:dyDescent="0.3">
      <c r="A2" s="188"/>
      <c r="C2" s="285" t="s">
        <v>110</v>
      </c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54"/>
      <c r="R2" s="259" t="s">
        <v>66</v>
      </c>
      <c r="S2" s="255">
        <v>4</v>
      </c>
    </row>
    <row r="3" spans="1:20" s="175" customFormat="1" ht="18" customHeight="1" x14ac:dyDescent="0.3">
      <c r="A3" s="188"/>
      <c r="C3" s="285" t="s">
        <v>124</v>
      </c>
      <c r="D3" s="285"/>
      <c r="E3" s="285"/>
      <c r="F3" s="285" t="s">
        <v>111</v>
      </c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54"/>
      <c r="R3" s="259" t="s">
        <v>67</v>
      </c>
      <c r="S3" s="256" t="s">
        <v>168</v>
      </c>
    </row>
    <row r="4" spans="1:20" s="175" customFormat="1" ht="18" customHeight="1" x14ac:dyDescent="0.2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2"/>
      <c r="Q4" s="182"/>
      <c r="R4" s="260" t="s">
        <v>68</v>
      </c>
      <c r="S4" s="257" t="s">
        <v>122</v>
      </c>
    </row>
    <row r="5" spans="1:20" ht="18.75" customHeight="1" x14ac:dyDescent="0.2">
      <c r="J5" s="191"/>
      <c r="K5" s="191"/>
      <c r="L5" s="191"/>
      <c r="M5" s="191"/>
      <c r="N5" s="191"/>
      <c r="O5" s="191"/>
      <c r="P5" s="191"/>
      <c r="Q5" s="191"/>
      <c r="R5" s="191"/>
    </row>
    <row r="6" spans="1:20" ht="65.25" customHeight="1" x14ac:dyDescent="0.2">
      <c r="A6" s="281" t="s">
        <v>166</v>
      </c>
      <c r="B6" s="281"/>
      <c r="C6" s="292"/>
      <c r="D6" s="292"/>
      <c r="E6" s="192"/>
      <c r="F6" s="192"/>
      <c r="G6" s="192"/>
      <c r="H6" s="192"/>
      <c r="I6" s="192" t="s">
        <v>167</v>
      </c>
      <c r="J6" s="290" t="e">
        <f>VLOOKUP(C6,DEPENDENCIAS,2,FALSE)</f>
        <v>#N/A</v>
      </c>
      <c r="K6" s="290"/>
      <c r="L6" s="183"/>
      <c r="M6" s="183"/>
      <c r="N6" s="195"/>
      <c r="O6" s="198"/>
    </row>
    <row r="7" spans="1:20" ht="22.5" customHeight="1" x14ac:dyDescent="0.2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83"/>
      <c r="N7" s="195"/>
      <c r="O7" s="198"/>
      <c r="P7" s="195"/>
      <c r="Q7" s="195"/>
      <c r="R7" s="195"/>
      <c r="S7" s="195"/>
    </row>
    <row r="8" spans="1:20" ht="22.5" customHeight="1" x14ac:dyDescent="0.2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83"/>
      <c r="N8" s="195"/>
      <c r="O8" s="198"/>
      <c r="P8" s="195"/>
      <c r="Q8" s="195"/>
      <c r="R8" s="195"/>
      <c r="S8" s="195"/>
    </row>
    <row r="9" spans="1:20" ht="15" customHeight="1" x14ac:dyDescent="0.2">
      <c r="A9" s="291" t="s">
        <v>73</v>
      </c>
      <c r="B9" s="291" t="s">
        <v>72</v>
      </c>
      <c r="C9" s="291" t="s">
        <v>5</v>
      </c>
      <c r="D9" s="296" t="s">
        <v>135</v>
      </c>
      <c r="E9" s="297"/>
      <c r="F9" s="297"/>
      <c r="G9" s="297"/>
      <c r="H9" s="297"/>
      <c r="I9" s="298"/>
      <c r="J9" s="286" t="s">
        <v>136</v>
      </c>
      <c r="K9" s="287"/>
      <c r="L9" s="291" t="s">
        <v>71</v>
      </c>
      <c r="M9" s="291" t="s">
        <v>74</v>
      </c>
      <c r="N9" s="291" t="s">
        <v>88</v>
      </c>
      <c r="O9" s="291" t="s">
        <v>70</v>
      </c>
      <c r="P9" s="291" t="s">
        <v>69</v>
      </c>
      <c r="Q9" s="293" t="s">
        <v>107</v>
      </c>
      <c r="R9" s="293"/>
      <c r="S9" s="293"/>
    </row>
    <row r="10" spans="1:20" ht="21" customHeight="1" x14ac:dyDescent="0.2">
      <c r="A10" s="291"/>
      <c r="B10" s="291"/>
      <c r="C10" s="291"/>
      <c r="D10" s="293" t="s">
        <v>125</v>
      </c>
      <c r="E10" s="291" t="s">
        <v>161</v>
      </c>
      <c r="F10" s="293" t="s">
        <v>132</v>
      </c>
      <c r="G10" s="291" t="s">
        <v>133</v>
      </c>
      <c r="H10" s="291" t="s">
        <v>134</v>
      </c>
      <c r="I10" s="294" t="s">
        <v>141</v>
      </c>
      <c r="J10" s="288" t="s">
        <v>76</v>
      </c>
      <c r="K10" s="288" t="s">
        <v>75</v>
      </c>
      <c r="L10" s="291"/>
      <c r="M10" s="291"/>
      <c r="N10" s="291"/>
      <c r="O10" s="291"/>
      <c r="P10" s="291"/>
      <c r="Q10" s="293"/>
      <c r="R10" s="293"/>
      <c r="S10" s="293"/>
      <c r="T10" s="196"/>
    </row>
    <row r="11" spans="1:20" s="176" customFormat="1" ht="46.5" customHeight="1" x14ac:dyDescent="0.2">
      <c r="A11" s="291"/>
      <c r="B11" s="291"/>
      <c r="C11" s="291"/>
      <c r="D11" s="293"/>
      <c r="E11" s="291"/>
      <c r="F11" s="293"/>
      <c r="G11" s="291"/>
      <c r="H11" s="291"/>
      <c r="I11" s="295"/>
      <c r="J11" s="289"/>
      <c r="K11" s="289"/>
      <c r="L11" s="291"/>
      <c r="M11" s="291"/>
      <c r="N11" s="291"/>
      <c r="O11" s="291"/>
      <c r="P11" s="291"/>
      <c r="Q11" s="205" t="s">
        <v>142</v>
      </c>
      <c r="R11" s="253" t="s">
        <v>160</v>
      </c>
      <c r="S11" s="205" t="s">
        <v>143</v>
      </c>
      <c r="T11" s="197"/>
    </row>
    <row r="12" spans="1:20" ht="12.75" x14ac:dyDescent="0.2">
      <c r="A12" s="268">
        <v>1</v>
      </c>
      <c r="B12" s="268"/>
      <c r="C12" s="268"/>
      <c r="D12" s="268"/>
      <c r="E12" s="268" t="e">
        <f>VLOOKUP(D12,Hoja2!A1:B6,2,FALSE)</f>
        <v>#N/A</v>
      </c>
      <c r="F12" s="275"/>
      <c r="G12" s="275" t="e">
        <f>VLOOKUP(F12,Hoja2!C1:D6,2,FALSE)</f>
        <v>#N/A</v>
      </c>
      <c r="H12" s="275" t="e">
        <f>E12*G12</f>
        <v>#N/A</v>
      </c>
      <c r="I12" s="275" t="e">
        <f>IF(H12&gt;=16,"GRAVE",IF(H12&gt;=9,"MODERADO",IF(H12&lt;=8,"LEVE","")))</f>
        <v>#N/A</v>
      </c>
      <c r="J12" s="272"/>
      <c r="K12" s="199"/>
      <c r="L12" s="272"/>
      <c r="M12" s="199"/>
      <c r="N12" s="199"/>
      <c r="O12" s="199"/>
      <c r="P12" s="199"/>
      <c r="Q12" s="261"/>
      <c r="R12" s="261"/>
      <c r="S12" s="261"/>
    </row>
    <row r="13" spans="1:20" ht="12.75" x14ac:dyDescent="0.2">
      <c r="A13" s="269"/>
      <c r="B13" s="269"/>
      <c r="C13" s="269"/>
      <c r="D13" s="269"/>
      <c r="E13" s="269"/>
      <c r="F13" s="276"/>
      <c r="G13" s="276"/>
      <c r="H13" s="276"/>
      <c r="I13" s="276"/>
      <c r="J13" s="273"/>
      <c r="K13" s="199"/>
      <c r="L13" s="273"/>
      <c r="M13" s="199"/>
      <c r="N13" s="199"/>
      <c r="O13" s="199"/>
      <c r="P13" s="199"/>
      <c r="Q13" s="262"/>
      <c r="R13" s="262"/>
      <c r="S13" s="262"/>
    </row>
    <row r="14" spans="1:20" ht="12.75" x14ac:dyDescent="0.2">
      <c r="A14" s="269"/>
      <c r="B14" s="269"/>
      <c r="C14" s="269"/>
      <c r="D14" s="269"/>
      <c r="E14" s="269"/>
      <c r="F14" s="276"/>
      <c r="G14" s="276"/>
      <c r="H14" s="276"/>
      <c r="I14" s="276"/>
      <c r="J14" s="273"/>
      <c r="K14" s="199"/>
      <c r="L14" s="273"/>
      <c r="M14" s="199"/>
      <c r="N14" s="199"/>
      <c r="O14" s="199"/>
      <c r="P14" s="199"/>
      <c r="Q14" s="262"/>
      <c r="R14" s="262"/>
      <c r="S14" s="262"/>
    </row>
    <row r="15" spans="1:20" ht="12.75" x14ac:dyDescent="0.2">
      <c r="A15" s="270"/>
      <c r="B15" s="270"/>
      <c r="C15" s="270"/>
      <c r="D15" s="270"/>
      <c r="E15" s="270"/>
      <c r="F15" s="277"/>
      <c r="G15" s="277"/>
      <c r="H15" s="277"/>
      <c r="I15" s="277"/>
      <c r="J15" s="274"/>
      <c r="K15" s="199"/>
      <c r="L15" s="274"/>
      <c r="M15" s="199"/>
      <c r="N15" s="199"/>
      <c r="O15" s="199"/>
      <c r="P15" s="199"/>
      <c r="Q15" s="263"/>
      <c r="R15" s="263"/>
      <c r="S15" s="263"/>
    </row>
    <row r="16" spans="1:20" ht="12.75" customHeight="1" x14ac:dyDescent="0.2">
      <c r="A16" s="268">
        <v>2</v>
      </c>
      <c r="B16" s="268"/>
      <c r="C16" s="268"/>
      <c r="D16" s="268"/>
      <c r="E16" s="268" t="e">
        <f>VLOOKUP(D16,Hoja2!A1:B6,2,FALSE)</f>
        <v>#N/A</v>
      </c>
      <c r="F16" s="275"/>
      <c r="G16" s="275" t="e">
        <f>VLOOKUP(F16,Hoja2!C1:D6,2,FALSE)</f>
        <v>#N/A</v>
      </c>
      <c r="H16" s="275" t="e">
        <f>E16*G16</f>
        <v>#N/A</v>
      </c>
      <c r="I16" s="275" t="e">
        <f>IF(H16&gt;=16,"GRAVE",IF(H16&gt;=9,"MODERADO",IF(H16&lt;=8,"LEVE","")))</f>
        <v>#N/A</v>
      </c>
      <c r="J16" s="272"/>
      <c r="K16" s="199"/>
      <c r="L16" s="272"/>
      <c r="M16" s="199"/>
      <c r="N16" s="199"/>
      <c r="O16" s="199"/>
      <c r="P16" s="199"/>
      <c r="Q16" s="261"/>
      <c r="R16" s="278"/>
      <c r="S16" s="282"/>
    </row>
    <row r="17" spans="1:19" ht="12.75" customHeight="1" x14ac:dyDescent="0.2">
      <c r="A17" s="269"/>
      <c r="B17" s="269"/>
      <c r="C17" s="269"/>
      <c r="D17" s="269"/>
      <c r="E17" s="269"/>
      <c r="F17" s="276"/>
      <c r="G17" s="276"/>
      <c r="H17" s="276"/>
      <c r="I17" s="276"/>
      <c r="J17" s="273"/>
      <c r="K17" s="199"/>
      <c r="L17" s="273"/>
      <c r="M17" s="199"/>
      <c r="N17" s="199"/>
      <c r="O17" s="199"/>
      <c r="P17" s="199"/>
      <c r="Q17" s="262"/>
      <c r="R17" s="279"/>
      <c r="S17" s="283"/>
    </row>
    <row r="18" spans="1:19" ht="12.75" customHeight="1" x14ac:dyDescent="0.2">
      <c r="A18" s="269"/>
      <c r="B18" s="269"/>
      <c r="C18" s="269"/>
      <c r="D18" s="269"/>
      <c r="E18" s="269"/>
      <c r="F18" s="276"/>
      <c r="G18" s="276"/>
      <c r="H18" s="276"/>
      <c r="I18" s="276"/>
      <c r="J18" s="273"/>
      <c r="K18" s="199"/>
      <c r="L18" s="273"/>
      <c r="M18" s="199"/>
      <c r="N18" s="199"/>
      <c r="O18" s="199"/>
      <c r="P18" s="199"/>
      <c r="Q18" s="262"/>
      <c r="R18" s="279"/>
      <c r="S18" s="283"/>
    </row>
    <row r="19" spans="1:19" ht="12.75" customHeight="1" x14ac:dyDescent="0.2">
      <c r="A19" s="270"/>
      <c r="B19" s="270"/>
      <c r="C19" s="270"/>
      <c r="D19" s="270"/>
      <c r="E19" s="270"/>
      <c r="F19" s="277"/>
      <c r="G19" s="277"/>
      <c r="H19" s="277"/>
      <c r="I19" s="277"/>
      <c r="J19" s="274"/>
      <c r="K19" s="199"/>
      <c r="L19" s="274"/>
      <c r="M19" s="199"/>
      <c r="N19" s="199"/>
      <c r="O19" s="199"/>
      <c r="P19" s="199"/>
      <c r="Q19" s="263"/>
      <c r="R19" s="280"/>
      <c r="S19" s="284"/>
    </row>
    <row r="20" spans="1:19" ht="12.75" x14ac:dyDescent="0.2">
      <c r="A20" s="267">
        <v>3</v>
      </c>
      <c r="B20" s="268"/>
      <c r="C20" s="268"/>
      <c r="D20" s="268"/>
      <c r="E20" s="267" t="e">
        <f>VLOOKUP(D20,Hoja2!A1:B6,2,FALSE)</f>
        <v>#N/A</v>
      </c>
      <c r="F20" s="271"/>
      <c r="G20" s="271" t="e">
        <f>VLOOKUP(F20,Hoja2!C1:D6,2,FALSE)</f>
        <v>#N/A</v>
      </c>
      <c r="H20" s="271" t="e">
        <f t="shared" ref="H20" si="0">E20*G20</f>
        <v>#N/A</v>
      </c>
      <c r="I20" s="275" t="e">
        <f t="shared" ref="I20" si="1">IF(H20&gt;=16,"GRAVE",IF(H20&gt;=9,"MODERADO",IF(H20&lt;=8,"LEVE","")))</f>
        <v>#N/A</v>
      </c>
      <c r="J20" s="272"/>
      <c r="K20" s="199"/>
      <c r="L20" s="272"/>
      <c r="M20" s="199"/>
      <c r="N20" s="199"/>
      <c r="O20" s="199"/>
      <c r="P20" s="199"/>
      <c r="Q20" s="261"/>
      <c r="R20" s="261"/>
      <c r="S20" s="264"/>
    </row>
    <row r="21" spans="1:19" ht="12.75" x14ac:dyDescent="0.2">
      <c r="A21" s="267"/>
      <c r="B21" s="269"/>
      <c r="C21" s="269"/>
      <c r="D21" s="269"/>
      <c r="E21" s="267"/>
      <c r="F21" s="271"/>
      <c r="G21" s="271"/>
      <c r="H21" s="271"/>
      <c r="I21" s="276"/>
      <c r="J21" s="273"/>
      <c r="K21" s="199"/>
      <c r="L21" s="273"/>
      <c r="M21" s="199"/>
      <c r="N21" s="199"/>
      <c r="O21" s="199"/>
      <c r="P21" s="199"/>
      <c r="Q21" s="262"/>
      <c r="R21" s="262"/>
      <c r="S21" s="265"/>
    </row>
    <row r="22" spans="1:19" ht="12" customHeight="1" x14ac:dyDescent="0.2">
      <c r="A22" s="267"/>
      <c r="B22" s="269"/>
      <c r="C22" s="269"/>
      <c r="D22" s="269"/>
      <c r="E22" s="267"/>
      <c r="F22" s="271"/>
      <c r="G22" s="271"/>
      <c r="H22" s="271"/>
      <c r="I22" s="276"/>
      <c r="J22" s="273"/>
      <c r="K22" s="206"/>
      <c r="L22" s="273"/>
      <c r="M22" s="206"/>
      <c r="N22" s="206"/>
      <c r="O22" s="206"/>
      <c r="P22" s="206"/>
      <c r="Q22" s="262"/>
      <c r="R22" s="262"/>
      <c r="S22" s="265"/>
    </row>
    <row r="23" spans="1:19" ht="12" customHeight="1" x14ac:dyDescent="0.2">
      <c r="A23" s="267"/>
      <c r="B23" s="270"/>
      <c r="C23" s="270"/>
      <c r="D23" s="270"/>
      <c r="E23" s="267"/>
      <c r="F23" s="271"/>
      <c r="G23" s="271"/>
      <c r="H23" s="271"/>
      <c r="I23" s="277"/>
      <c r="J23" s="274"/>
      <c r="K23" s="206"/>
      <c r="L23" s="274"/>
      <c r="M23" s="206"/>
      <c r="N23" s="206"/>
      <c r="O23" s="206"/>
      <c r="P23" s="206"/>
      <c r="Q23" s="263"/>
      <c r="R23" s="263"/>
      <c r="S23" s="266"/>
    </row>
    <row r="24" spans="1:19" ht="12.75" x14ac:dyDescent="0.2">
      <c r="A24" s="267">
        <v>4</v>
      </c>
      <c r="B24" s="268"/>
      <c r="C24" s="268"/>
      <c r="D24" s="268"/>
      <c r="E24" s="267" t="e">
        <f>VLOOKUP(D24,Hoja2!A1:B6,2,FALSE)</f>
        <v>#N/A</v>
      </c>
      <c r="F24" s="271"/>
      <c r="G24" s="271" t="e">
        <f>VLOOKUP(F24,Hoja2!C1:D6,2,FALSE)</f>
        <v>#N/A</v>
      </c>
      <c r="H24" s="271" t="e">
        <f t="shared" ref="H24" si="2">E24*G24</f>
        <v>#N/A</v>
      </c>
      <c r="I24" s="275" t="e">
        <f t="shared" ref="I24:I64" si="3">IF(H24&gt;=16,"GRAVE",IF(H24&gt;=9,"MODERADO",IF(H24&lt;=8,"LEVE","")))</f>
        <v>#N/A</v>
      </c>
      <c r="J24" s="272"/>
      <c r="K24" s="199"/>
      <c r="L24" s="272"/>
      <c r="M24" s="199"/>
      <c r="N24" s="199"/>
      <c r="O24" s="199"/>
      <c r="P24" s="199"/>
      <c r="Q24" s="261"/>
      <c r="R24" s="261"/>
      <c r="S24" s="264"/>
    </row>
    <row r="25" spans="1:19" ht="12.75" x14ac:dyDescent="0.2">
      <c r="A25" s="267"/>
      <c r="B25" s="269"/>
      <c r="C25" s="269"/>
      <c r="D25" s="269"/>
      <c r="E25" s="267"/>
      <c r="F25" s="271"/>
      <c r="G25" s="271"/>
      <c r="H25" s="271"/>
      <c r="I25" s="276"/>
      <c r="J25" s="273"/>
      <c r="K25" s="199"/>
      <c r="L25" s="273"/>
      <c r="M25" s="199"/>
      <c r="N25" s="199"/>
      <c r="O25" s="199"/>
      <c r="P25" s="199"/>
      <c r="Q25" s="262"/>
      <c r="R25" s="262"/>
      <c r="S25" s="265"/>
    </row>
    <row r="26" spans="1:19" ht="12" customHeight="1" x14ac:dyDescent="0.2">
      <c r="A26" s="267"/>
      <c r="B26" s="269"/>
      <c r="C26" s="269"/>
      <c r="D26" s="269"/>
      <c r="E26" s="267"/>
      <c r="F26" s="271"/>
      <c r="G26" s="271"/>
      <c r="H26" s="271"/>
      <c r="I26" s="276"/>
      <c r="J26" s="273"/>
      <c r="K26" s="206"/>
      <c r="L26" s="273"/>
      <c r="M26" s="206"/>
      <c r="N26" s="206"/>
      <c r="O26" s="206"/>
      <c r="P26" s="206"/>
      <c r="Q26" s="262"/>
      <c r="R26" s="262"/>
      <c r="S26" s="265"/>
    </row>
    <row r="27" spans="1:19" ht="12" customHeight="1" x14ac:dyDescent="0.2">
      <c r="A27" s="267"/>
      <c r="B27" s="270"/>
      <c r="C27" s="270"/>
      <c r="D27" s="270"/>
      <c r="E27" s="267"/>
      <c r="F27" s="271"/>
      <c r="G27" s="271"/>
      <c r="H27" s="271"/>
      <c r="I27" s="277"/>
      <c r="J27" s="274"/>
      <c r="K27" s="206"/>
      <c r="L27" s="274"/>
      <c r="M27" s="206"/>
      <c r="N27" s="206"/>
      <c r="O27" s="206"/>
      <c r="P27" s="206"/>
      <c r="Q27" s="263"/>
      <c r="R27" s="263"/>
      <c r="S27" s="266"/>
    </row>
    <row r="28" spans="1:19" ht="12.75" x14ac:dyDescent="0.2">
      <c r="A28" s="267">
        <v>5</v>
      </c>
      <c r="B28" s="268"/>
      <c r="C28" s="268"/>
      <c r="D28" s="268"/>
      <c r="E28" s="267" t="e">
        <f>VLOOKUP(D28,Hoja2!A1:B6,2,FALSE)</f>
        <v>#N/A</v>
      </c>
      <c r="F28" s="271"/>
      <c r="G28" s="271" t="e">
        <f>VLOOKUP(F28,Hoja2!C1:D6,2,FALSE)</f>
        <v>#N/A</v>
      </c>
      <c r="H28" s="271" t="e">
        <f t="shared" ref="H28" si="4">E28*G28</f>
        <v>#N/A</v>
      </c>
      <c r="I28" s="275" t="e">
        <f t="shared" ref="I28" si="5">IF(H28&gt;=16,"GRAVE",IF(H28&gt;=9,"MODERADO",IF(H28&lt;=8,"LEVE","")))</f>
        <v>#N/A</v>
      </c>
      <c r="J28" s="272"/>
      <c r="K28" s="199"/>
      <c r="L28" s="272"/>
      <c r="M28" s="199"/>
      <c r="N28" s="199"/>
      <c r="O28" s="199"/>
      <c r="P28" s="199"/>
      <c r="Q28" s="261"/>
      <c r="R28" s="261"/>
      <c r="S28" s="264"/>
    </row>
    <row r="29" spans="1:19" ht="12.75" x14ac:dyDescent="0.2">
      <c r="A29" s="267"/>
      <c r="B29" s="269"/>
      <c r="C29" s="269"/>
      <c r="D29" s="269"/>
      <c r="E29" s="267"/>
      <c r="F29" s="271"/>
      <c r="G29" s="271"/>
      <c r="H29" s="271"/>
      <c r="I29" s="276"/>
      <c r="J29" s="273"/>
      <c r="K29" s="199"/>
      <c r="L29" s="273"/>
      <c r="M29" s="199"/>
      <c r="N29" s="199"/>
      <c r="O29" s="199"/>
      <c r="P29" s="199"/>
      <c r="Q29" s="262"/>
      <c r="R29" s="262"/>
      <c r="S29" s="265"/>
    </row>
    <row r="30" spans="1:19" ht="12" customHeight="1" x14ac:dyDescent="0.2">
      <c r="A30" s="267"/>
      <c r="B30" s="269"/>
      <c r="C30" s="269"/>
      <c r="D30" s="269"/>
      <c r="E30" s="267"/>
      <c r="F30" s="271"/>
      <c r="G30" s="271"/>
      <c r="H30" s="271"/>
      <c r="I30" s="276"/>
      <c r="J30" s="273"/>
      <c r="K30" s="206"/>
      <c r="L30" s="273"/>
      <c r="M30" s="206"/>
      <c r="N30" s="206"/>
      <c r="O30" s="206"/>
      <c r="P30" s="206"/>
      <c r="Q30" s="262"/>
      <c r="R30" s="262"/>
      <c r="S30" s="265"/>
    </row>
    <row r="31" spans="1:19" ht="12" customHeight="1" x14ac:dyDescent="0.2">
      <c r="A31" s="267"/>
      <c r="B31" s="270"/>
      <c r="C31" s="270"/>
      <c r="D31" s="270"/>
      <c r="E31" s="267"/>
      <c r="F31" s="271"/>
      <c r="G31" s="271"/>
      <c r="H31" s="271"/>
      <c r="I31" s="277"/>
      <c r="J31" s="274"/>
      <c r="K31" s="206"/>
      <c r="L31" s="274"/>
      <c r="M31" s="206"/>
      <c r="N31" s="206"/>
      <c r="O31" s="206"/>
      <c r="P31" s="206"/>
      <c r="Q31" s="263"/>
      <c r="R31" s="263"/>
      <c r="S31" s="266"/>
    </row>
    <row r="32" spans="1:19" ht="12.75" x14ac:dyDescent="0.2">
      <c r="A32" s="267">
        <v>6</v>
      </c>
      <c r="B32" s="268"/>
      <c r="C32" s="268"/>
      <c r="D32" s="268"/>
      <c r="E32" s="267" t="e">
        <f>VLOOKUP(D32,Hoja2!A1:B6,2,FALSE)</f>
        <v>#N/A</v>
      </c>
      <c r="F32" s="271"/>
      <c r="G32" s="271" t="e">
        <f>VLOOKUP(F32,Hoja2!C1:D6,2,FALSE)</f>
        <v>#N/A</v>
      </c>
      <c r="H32" s="271" t="e">
        <f>E32*G32</f>
        <v>#N/A</v>
      </c>
      <c r="I32" s="275" t="e">
        <f t="shared" si="3"/>
        <v>#N/A</v>
      </c>
      <c r="J32" s="272"/>
      <c r="K32" s="199"/>
      <c r="L32" s="272"/>
      <c r="M32" s="199"/>
      <c r="N32" s="199"/>
      <c r="O32" s="199"/>
      <c r="P32" s="199"/>
      <c r="Q32" s="261"/>
      <c r="R32" s="261"/>
      <c r="S32" s="264"/>
    </row>
    <row r="33" spans="1:19" ht="12.75" x14ac:dyDescent="0.2">
      <c r="A33" s="267"/>
      <c r="B33" s="269"/>
      <c r="C33" s="269"/>
      <c r="D33" s="269"/>
      <c r="E33" s="267"/>
      <c r="F33" s="271"/>
      <c r="G33" s="271"/>
      <c r="H33" s="271"/>
      <c r="I33" s="276"/>
      <c r="J33" s="273"/>
      <c r="K33" s="199"/>
      <c r="L33" s="273"/>
      <c r="M33" s="199"/>
      <c r="N33" s="199"/>
      <c r="O33" s="199"/>
      <c r="P33" s="199"/>
      <c r="Q33" s="262"/>
      <c r="R33" s="262"/>
      <c r="S33" s="265"/>
    </row>
    <row r="34" spans="1:19" ht="12" customHeight="1" x14ac:dyDescent="0.2">
      <c r="A34" s="267"/>
      <c r="B34" s="269"/>
      <c r="C34" s="269"/>
      <c r="D34" s="269"/>
      <c r="E34" s="267"/>
      <c r="F34" s="271"/>
      <c r="G34" s="271"/>
      <c r="H34" s="271"/>
      <c r="I34" s="276"/>
      <c r="J34" s="273"/>
      <c r="K34" s="206"/>
      <c r="L34" s="273"/>
      <c r="M34" s="206"/>
      <c r="N34" s="206"/>
      <c r="O34" s="206"/>
      <c r="P34" s="206"/>
      <c r="Q34" s="262"/>
      <c r="R34" s="262"/>
      <c r="S34" s="265"/>
    </row>
    <row r="35" spans="1:19" ht="12" customHeight="1" x14ac:dyDescent="0.2">
      <c r="A35" s="267"/>
      <c r="B35" s="270"/>
      <c r="C35" s="270"/>
      <c r="D35" s="270"/>
      <c r="E35" s="267"/>
      <c r="F35" s="271"/>
      <c r="G35" s="271"/>
      <c r="H35" s="271"/>
      <c r="I35" s="277"/>
      <c r="J35" s="274"/>
      <c r="K35" s="206"/>
      <c r="L35" s="274"/>
      <c r="M35" s="206"/>
      <c r="N35" s="206"/>
      <c r="O35" s="206"/>
      <c r="P35" s="206"/>
      <c r="Q35" s="263"/>
      <c r="R35" s="263"/>
      <c r="S35" s="266"/>
    </row>
    <row r="36" spans="1:19" ht="12.75" x14ac:dyDescent="0.2">
      <c r="A36" s="267">
        <v>7</v>
      </c>
      <c r="B36" s="268"/>
      <c r="C36" s="268"/>
      <c r="D36" s="268"/>
      <c r="E36" s="267" t="e">
        <f>VLOOKUP(D36,Hoja2!A1:B6,2,FALSE)</f>
        <v>#N/A</v>
      </c>
      <c r="F36" s="271"/>
      <c r="G36" s="271" t="e">
        <f>VLOOKUP(F36,Hoja2!C1:D6,2,FALSE)</f>
        <v>#N/A</v>
      </c>
      <c r="H36" s="271" t="e">
        <f t="shared" ref="H36" si="6">E36*G36</f>
        <v>#N/A</v>
      </c>
      <c r="I36" s="275" t="e">
        <f t="shared" ref="I36" si="7">IF(H36&gt;=16,"GRAVE",IF(H36&gt;=9,"MODERADO",IF(H36&lt;=8,"LEVE","")))</f>
        <v>#N/A</v>
      </c>
      <c r="J36" s="272"/>
      <c r="K36" s="199"/>
      <c r="L36" s="272"/>
      <c r="M36" s="199"/>
      <c r="N36" s="199"/>
      <c r="O36" s="199"/>
      <c r="P36" s="199"/>
      <c r="Q36" s="261"/>
      <c r="R36" s="261"/>
      <c r="S36" s="264"/>
    </row>
    <row r="37" spans="1:19" ht="12.75" x14ac:dyDescent="0.2">
      <c r="A37" s="267"/>
      <c r="B37" s="269"/>
      <c r="C37" s="269"/>
      <c r="D37" s="269"/>
      <c r="E37" s="267"/>
      <c r="F37" s="271"/>
      <c r="G37" s="271"/>
      <c r="H37" s="271"/>
      <c r="I37" s="276"/>
      <c r="J37" s="273"/>
      <c r="K37" s="199"/>
      <c r="L37" s="273"/>
      <c r="M37" s="199"/>
      <c r="N37" s="199"/>
      <c r="O37" s="199"/>
      <c r="P37" s="199"/>
      <c r="Q37" s="262"/>
      <c r="R37" s="262"/>
      <c r="S37" s="265"/>
    </row>
    <row r="38" spans="1:19" ht="12" customHeight="1" x14ac:dyDescent="0.2">
      <c r="A38" s="267"/>
      <c r="B38" s="269"/>
      <c r="C38" s="269"/>
      <c r="D38" s="269"/>
      <c r="E38" s="267"/>
      <c r="F38" s="271"/>
      <c r="G38" s="271"/>
      <c r="H38" s="271"/>
      <c r="I38" s="276"/>
      <c r="J38" s="273"/>
      <c r="K38" s="206"/>
      <c r="L38" s="273"/>
      <c r="M38" s="206"/>
      <c r="N38" s="206"/>
      <c r="O38" s="206"/>
      <c r="P38" s="206"/>
      <c r="Q38" s="262"/>
      <c r="R38" s="262"/>
      <c r="S38" s="265"/>
    </row>
    <row r="39" spans="1:19" ht="12" customHeight="1" x14ac:dyDescent="0.2">
      <c r="A39" s="267"/>
      <c r="B39" s="270"/>
      <c r="C39" s="270"/>
      <c r="D39" s="270"/>
      <c r="E39" s="267"/>
      <c r="F39" s="271"/>
      <c r="G39" s="271"/>
      <c r="H39" s="271"/>
      <c r="I39" s="277"/>
      <c r="J39" s="274"/>
      <c r="K39" s="206"/>
      <c r="L39" s="274"/>
      <c r="M39" s="206"/>
      <c r="N39" s="206"/>
      <c r="O39" s="206"/>
      <c r="P39" s="206"/>
      <c r="Q39" s="263"/>
      <c r="R39" s="263"/>
      <c r="S39" s="266"/>
    </row>
    <row r="40" spans="1:19" ht="12.75" x14ac:dyDescent="0.2">
      <c r="A40" s="267">
        <v>8</v>
      </c>
      <c r="B40" s="268"/>
      <c r="C40" s="268"/>
      <c r="D40" s="268"/>
      <c r="E40" s="267" t="e">
        <f>VLOOKUP(D40,Hoja2!A1:B6,2,FALSE)</f>
        <v>#N/A</v>
      </c>
      <c r="F40" s="271"/>
      <c r="G40" s="271" t="e">
        <f>VLOOKUP(F40,Hoja2!C1:D6,2,FALSE)</f>
        <v>#N/A</v>
      </c>
      <c r="H40" s="271" t="e">
        <f t="shared" ref="H40" si="8">E40*G40</f>
        <v>#N/A</v>
      </c>
      <c r="I40" s="275" t="e">
        <f>IF(H40&gt;=16,"GRAVE",IF(H40&gt;=9,"MODERADO",IF(H40&lt;=8,"LEVE","")))</f>
        <v>#N/A</v>
      </c>
      <c r="J40" s="272"/>
      <c r="K40" s="199"/>
      <c r="L40" s="272"/>
      <c r="M40" s="199"/>
      <c r="N40" s="199"/>
      <c r="O40" s="199"/>
      <c r="P40" s="199"/>
      <c r="Q40" s="261"/>
      <c r="R40" s="261"/>
      <c r="S40" s="264"/>
    </row>
    <row r="41" spans="1:19" ht="12.75" x14ac:dyDescent="0.2">
      <c r="A41" s="267"/>
      <c r="B41" s="269"/>
      <c r="C41" s="269"/>
      <c r="D41" s="269"/>
      <c r="E41" s="267"/>
      <c r="F41" s="271"/>
      <c r="G41" s="271"/>
      <c r="H41" s="271"/>
      <c r="I41" s="276"/>
      <c r="J41" s="273"/>
      <c r="K41" s="199"/>
      <c r="L41" s="273"/>
      <c r="M41" s="199"/>
      <c r="N41" s="199"/>
      <c r="O41" s="199"/>
      <c r="P41" s="199"/>
      <c r="Q41" s="262"/>
      <c r="R41" s="262"/>
      <c r="S41" s="265"/>
    </row>
    <row r="42" spans="1:19" ht="12" customHeight="1" x14ac:dyDescent="0.2">
      <c r="A42" s="267"/>
      <c r="B42" s="269"/>
      <c r="C42" s="269"/>
      <c r="D42" s="269"/>
      <c r="E42" s="267"/>
      <c r="F42" s="271"/>
      <c r="G42" s="271"/>
      <c r="H42" s="271"/>
      <c r="I42" s="276"/>
      <c r="J42" s="273"/>
      <c r="K42" s="206"/>
      <c r="L42" s="273"/>
      <c r="M42" s="206"/>
      <c r="N42" s="206"/>
      <c r="O42" s="206"/>
      <c r="P42" s="206"/>
      <c r="Q42" s="262"/>
      <c r="R42" s="262"/>
      <c r="S42" s="265"/>
    </row>
    <row r="43" spans="1:19" ht="12" customHeight="1" x14ac:dyDescent="0.2">
      <c r="A43" s="267"/>
      <c r="B43" s="270"/>
      <c r="C43" s="270"/>
      <c r="D43" s="270"/>
      <c r="E43" s="267"/>
      <c r="F43" s="271"/>
      <c r="G43" s="271"/>
      <c r="H43" s="271"/>
      <c r="I43" s="277"/>
      <c r="J43" s="274"/>
      <c r="K43" s="206"/>
      <c r="L43" s="274"/>
      <c r="M43" s="206"/>
      <c r="N43" s="206"/>
      <c r="O43" s="206"/>
      <c r="P43" s="206"/>
      <c r="Q43" s="263"/>
      <c r="R43" s="263"/>
      <c r="S43" s="266"/>
    </row>
    <row r="44" spans="1:19" ht="12.75" x14ac:dyDescent="0.2">
      <c r="A44" s="267">
        <v>9</v>
      </c>
      <c r="B44" s="268"/>
      <c r="C44" s="268"/>
      <c r="D44" s="268"/>
      <c r="E44" s="267" t="e">
        <f>VLOOKUP(D44,Hoja2!A1:B6,2,FALSE)</f>
        <v>#N/A</v>
      </c>
      <c r="F44" s="271"/>
      <c r="G44" s="271" t="e">
        <f>VLOOKUP(F44,Hoja2!C1:D6,2,FALSE)</f>
        <v>#N/A</v>
      </c>
      <c r="H44" s="271" t="e">
        <f t="shared" ref="H44" si="9">E44*G44</f>
        <v>#N/A</v>
      </c>
      <c r="I44" s="275" t="e">
        <f t="shared" ref="I44" si="10">IF(H44&gt;=16,"GRAVE",IF(H44&gt;=9,"MODERADO",IF(H44&lt;=8,"LEVE","")))</f>
        <v>#N/A</v>
      </c>
      <c r="J44" s="272"/>
      <c r="K44" s="199"/>
      <c r="L44" s="272"/>
      <c r="M44" s="199"/>
      <c r="N44" s="199"/>
      <c r="O44" s="199"/>
      <c r="P44" s="199"/>
      <c r="Q44" s="261"/>
      <c r="R44" s="261"/>
      <c r="S44" s="264"/>
    </row>
    <row r="45" spans="1:19" ht="12.75" x14ac:dyDescent="0.2">
      <c r="A45" s="267"/>
      <c r="B45" s="269"/>
      <c r="C45" s="269"/>
      <c r="D45" s="269"/>
      <c r="E45" s="267"/>
      <c r="F45" s="271"/>
      <c r="G45" s="271"/>
      <c r="H45" s="271"/>
      <c r="I45" s="276"/>
      <c r="J45" s="273"/>
      <c r="K45" s="199"/>
      <c r="L45" s="273"/>
      <c r="M45" s="199"/>
      <c r="N45" s="199"/>
      <c r="O45" s="199"/>
      <c r="P45" s="199"/>
      <c r="Q45" s="262"/>
      <c r="R45" s="262"/>
      <c r="S45" s="265"/>
    </row>
    <row r="46" spans="1:19" ht="12" customHeight="1" x14ac:dyDescent="0.2">
      <c r="A46" s="267"/>
      <c r="B46" s="269"/>
      <c r="C46" s="269"/>
      <c r="D46" s="269"/>
      <c r="E46" s="267"/>
      <c r="F46" s="271"/>
      <c r="G46" s="271"/>
      <c r="H46" s="271"/>
      <c r="I46" s="276"/>
      <c r="J46" s="273"/>
      <c r="K46" s="206"/>
      <c r="L46" s="273"/>
      <c r="M46" s="206"/>
      <c r="N46" s="206"/>
      <c r="O46" s="206"/>
      <c r="P46" s="206"/>
      <c r="Q46" s="262"/>
      <c r="R46" s="262"/>
      <c r="S46" s="265"/>
    </row>
    <row r="47" spans="1:19" ht="12" customHeight="1" x14ac:dyDescent="0.2">
      <c r="A47" s="267"/>
      <c r="B47" s="270"/>
      <c r="C47" s="270"/>
      <c r="D47" s="270"/>
      <c r="E47" s="267"/>
      <c r="F47" s="271"/>
      <c r="G47" s="271"/>
      <c r="H47" s="271"/>
      <c r="I47" s="277"/>
      <c r="J47" s="274"/>
      <c r="K47" s="206"/>
      <c r="L47" s="274"/>
      <c r="M47" s="206"/>
      <c r="N47" s="206"/>
      <c r="O47" s="206"/>
      <c r="P47" s="206"/>
      <c r="Q47" s="263"/>
      <c r="R47" s="263"/>
      <c r="S47" s="266"/>
    </row>
    <row r="48" spans="1:19" ht="12.75" x14ac:dyDescent="0.2">
      <c r="A48" s="267">
        <v>10</v>
      </c>
      <c r="B48" s="268"/>
      <c r="C48" s="268"/>
      <c r="D48" s="268"/>
      <c r="E48" s="267" t="e">
        <f>VLOOKUP(D48,Hoja2!A1:B6,2,FALSE)</f>
        <v>#N/A</v>
      </c>
      <c r="F48" s="271"/>
      <c r="G48" s="271" t="e">
        <f>VLOOKUP(F48,Hoja2!C1:D6,2,FALSE)</f>
        <v>#N/A</v>
      </c>
      <c r="H48" s="271" t="e">
        <f t="shared" ref="H48" si="11">E48*G48</f>
        <v>#N/A</v>
      </c>
      <c r="I48" s="275" t="e">
        <f t="shared" si="3"/>
        <v>#N/A</v>
      </c>
      <c r="J48" s="272"/>
      <c r="K48" s="199"/>
      <c r="L48" s="272"/>
      <c r="M48" s="199"/>
      <c r="N48" s="199"/>
      <c r="O48" s="199"/>
      <c r="P48" s="199"/>
      <c r="Q48" s="261"/>
      <c r="R48" s="261"/>
      <c r="S48" s="264"/>
    </row>
    <row r="49" spans="1:19" ht="12.75" x14ac:dyDescent="0.2">
      <c r="A49" s="267"/>
      <c r="B49" s="269"/>
      <c r="C49" s="269"/>
      <c r="D49" s="269"/>
      <c r="E49" s="267"/>
      <c r="F49" s="271"/>
      <c r="G49" s="271"/>
      <c r="H49" s="271"/>
      <c r="I49" s="276"/>
      <c r="J49" s="273"/>
      <c r="K49" s="199"/>
      <c r="L49" s="273"/>
      <c r="M49" s="199"/>
      <c r="N49" s="199"/>
      <c r="O49" s="199"/>
      <c r="P49" s="199"/>
      <c r="Q49" s="262"/>
      <c r="R49" s="262"/>
      <c r="S49" s="265"/>
    </row>
    <row r="50" spans="1:19" ht="12" customHeight="1" x14ac:dyDescent="0.2">
      <c r="A50" s="267"/>
      <c r="B50" s="269"/>
      <c r="C50" s="269"/>
      <c r="D50" s="269"/>
      <c r="E50" s="267"/>
      <c r="F50" s="271"/>
      <c r="G50" s="271"/>
      <c r="H50" s="271"/>
      <c r="I50" s="276"/>
      <c r="J50" s="273"/>
      <c r="K50" s="206"/>
      <c r="L50" s="273"/>
      <c r="M50" s="206"/>
      <c r="N50" s="206"/>
      <c r="O50" s="206"/>
      <c r="P50" s="206"/>
      <c r="Q50" s="262"/>
      <c r="R50" s="262"/>
      <c r="S50" s="265"/>
    </row>
    <row r="51" spans="1:19" ht="12" customHeight="1" x14ac:dyDescent="0.2">
      <c r="A51" s="267"/>
      <c r="B51" s="270"/>
      <c r="C51" s="270"/>
      <c r="D51" s="270"/>
      <c r="E51" s="267"/>
      <c r="F51" s="271"/>
      <c r="G51" s="271"/>
      <c r="H51" s="271"/>
      <c r="I51" s="277"/>
      <c r="J51" s="274"/>
      <c r="K51" s="206"/>
      <c r="L51" s="274"/>
      <c r="M51" s="206"/>
      <c r="N51" s="206"/>
      <c r="O51" s="206"/>
      <c r="P51" s="206"/>
      <c r="Q51" s="263"/>
      <c r="R51" s="263"/>
      <c r="S51" s="266"/>
    </row>
    <row r="52" spans="1:19" ht="12.75" x14ac:dyDescent="0.2">
      <c r="A52" s="267">
        <v>11</v>
      </c>
      <c r="B52" s="268"/>
      <c r="C52" s="268"/>
      <c r="D52" s="268"/>
      <c r="E52" s="267" t="e">
        <f>VLOOKUP(D52,Hoja2!A1:B6,2,FALSE)</f>
        <v>#N/A</v>
      </c>
      <c r="F52" s="271"/>
      <c r="G52" s="271" t="e">
        <f>VLOOKUP(F52,Hoja2!C1:D6,2,FALSE)</f>
        <v>#N/A</v>
      </c>
      <c r="H52" s="271" t="e">
        <f t="shared" ref="H52" si="12">E52*G52</f>
        <v>#N/A</v>
      </c>
      <c r="I52" s="275" t="e">
        <f t="shared" ref="I52" si="13">IF(H52&gt;=16,"GRAVE",IF(H52&gt;=9,"MODERADO",IF(H52&lt;=8,"LEVE","")))</f>
        <v>#N/A</v>
      </c>
      <c r="J52" s="272"/>
      <c r="K52" s="199"/>
      <c r="L52" s="272"/>
      <c r="M52" s="199"/>
      <c r="N52" s="199"/>
      <c r="O52" s="199"/>
      <c r="P52" s="199"/>
      <c r="Q52" s="261"/>
      <c r="R52" s="261"/>
      <c r="S52" s="264"/>
    </row>
    <row r="53" spans="1:19" ht="12.75" x14ac:dyDescent="0.2">
      <c r="A53" s="267"/>
      <c r="B53" s="269"/>
      <c r="C53" s="269"/>
      <c r="D53" s="269"/>
      <c r="E53" s="267"/>
      <c r="F53" s="271"/>
      <c r="G53" s="271"/>
      <c r="H53" s="271"/>
      <c r="I53" s="276"/>
      <c r="J53" s="273"/>
      <c r="K53" s="199"/>
      <c r="L53" s="273"/>
      <c r="M53" s="199"/>
      <c r="N53" s="199"/>
      <c r="O53" s="199"/>
      <c r="P53" s="199"/>
      <c r="Q53" s="262"/>
      <c r="R53" s="262"/>
      <c r="S53" s="265"/>
    </row>
    <row r="54" spans="1:19" ht="12" customHeight="1" x14ac:dyDescent="0.2">
      <c r="A54" s="267"/>
      <c r="B54" s="269"/>
      <c r="C54" s="269"/>
      <c r="D54" s="269"/>
      <c r="E54" s="267"/>
      <c r="F54" s="271"/>
      <c r="G54" s="271"/>
      <c r="H54" s="271"/>
      <c r="I54" s="276"/>
      <c r="J54" s="273"/>
      <c r="K54" s="206"/>
      <c r="L54" s="273"/>
      <c r="M54" s="206"/>
      <c r="N54" s="206"/>
      <c r="O54" s="206"/>
      <c r="P54" s="206"/>
      <c r="Q54" s="262"/>
      <c r="R54" s="262"/>
      <c r="S54" s="265"/>
    </row>
    <row r="55" spans="1:19" ht="12" customHeight="1" x14ac:dyDescent="0.2">
      <c r="A55" s="267"/>
      <c r="B55" s="270"/>
      <c r="C55" s="270"/>
      <c r="D55" s="270"/>
      <c r="E55" s="267"/>
      <c r="F55" s="271"/>
      <c r="G55" s="271"/>
      <c r="H55" s="271"/>
      <c r="I55" s="277"/>
      <c r="J55" s="274"/>
      <c r="K55" s="206"/>
      <c r="L55" s="274"/>
      <c r="M55" s="206"/>
      <c r="N55" s="206"/>
      <c r="O55" s="206"/>
      <c r="P55" s="206"/>
      <c r="Q55" s="263"/>
      <c r="R55" s="263"/>
      <c r="S55" s="266"/>
    </row>
    <row r="56" spans="1:19" ht="12.75" x14ac:dyDescent="0.2">
      <c r="A56" s="267">
        <v>12</v>
      </c>
      <c r="B56" s="268"/>
      <c r="C56" s="268"/>
      <c r="D56" s="268"/>
      <c r="E56" s="267" t="e">
        <f>VLOOKUP(D56,Hoja2!A1:B6,2,FALSE)</f>
        <v>#N/A</v>
      </c>
      <c r="F56" s="271"/>
      <c r="G56" s="271" t="e">
        <f>VLOOKUP(F56,Hoja2!C1:D6,2,FALSE)</f>
        <v>#N/A</v>
      </c>
      <c r="H56" s="271" t="e">
        <f t="shared" ref="H56" si="14">E56*G56</f>
        <v>#N/A</v>
      </c>
      <c r="I56" s="275" t="e">
        <f t="shared" si="3"/>
        <v>#N/A</v>
      </c>
      <c r="J56" s="272"/>
      <c r="K56" s="199"/>
      <c r="L56" s="272"/>
      <c r="M56" s="199"/>
      <c r="N56" s="199"/>
      <c r="O56" s="199"/>
      <c r="P56" s="199"/>
      <c r="Q56" s="261"/>
      <c r="R56" s="261"/>
      <c r="S56" s="264"/>
    </row>
    <row r="57" spans="1:19" ht="12.75" x14ac:dyDescent="0.2">
      <c r="A57" s="267"/>
      <c r="B57" s="269"/>
      <c r="C57" s="269"/>
      <c r="D57" s="269"/>
      <c r="E57" s="267"/>
      <c r="F57" s="271"/>
      <c r="G57" s="271"/>
      <c r="H57" s="271"/>
      <c r="I57" s="276"/>
      <c r="J57" s="273"/>
      <c r="K57" s="199"/>
      <c r="L57" s="273"/>
      <c r="M57" s="199"/>
      <c r="N57" s="199"/>
      <c r="O57" s="199"/>
      <c r="P57" s="199"/>
      <c r="Q57" s="262"/>
      <c r="R57" s="262"/>
      <c r="S57" s="265"/>
    </row>
    <row r="58" spans="1:19" ht="12" customHeight="1" x14ac:dyDescent="0.2">
      <c r="A58" s="267"/>
      <c r="B58" s="269"/>
      <c r="C58" s="269"/>
      <c r="D58" s="269"/>
      <c r="E58" s="267"/>
      <c r="F58" s="271"/>
      <c r="G58" s="271"/>
      <c r="H58" s="271"/>
      <c r="I58" s="276"/>
      <c r="J58" s="273"/>
      <c r="K58" s="206"/>
      <c r="L58" s="273"/>
      <c r="M58" s="206"/>
      <c r="N58" s="206"/>
      <c r="O58" s="206"/>
      <c r="P58" s="206"/>
      <c r="Q58" s="262"/>
      <c r="R58" s="262"/>
      <c r="S58" s="265"/>
    </row>
    <row r="59" spans="1:19" ht="12" customHeight="1" x14ac:dyDescent="0.2">
      <c r="A59" s="267"/>
      <c r="B59" s="270"/>
      <c r="C59" s="270"/>
      <c r="D59" s="270"/>
      <c r="E59" s="267"/>
      <c r="F59" s="271"/>
      <c r="G59" s="271"/>
      <c r="H59" s="271"/>
      <c r="I59" s="277"/>
      <c r="J59" s="274"/>
      <c r="K59" s="206"/>
      <c r="L59" s="274"/>
      <c r="M59" s="206"/>
      <c r="N59" s="206"/>
      <c r="O59" s="206"/>
      <c r="P59" s="206"/>
      <c r="Q59" s="263"/>
      <c r="R59" s="263"/>
      <c r="S59" s="266"/>
    </row>
    <row r="60" spans="1:19" ht="12.75" x14ac:dyDescent="0.2">
      <c r="A60" s="267">
        <v>13</v>
      </c>
      <c r="B60" s="268"/>
      <c r="C60" s="268"/>
      <c r="D60" s="268"/>
      <c r="E60" s="267" t="e">
        <f>VLOOKUP(D60,Hoja2!A1:B6,2,FALSE)</f>
        <v>#N/A</v>
      </c>
      <c r="F60" s="271"/>
      <c r="G60" s="271" t="e">
        <f>VLOOKUP(F60,Hoja2!C1:D6,2,FALSE)</f>
        <v>#N/A</v>
      </c>
      <c r="H60" s="271" t="e">
        <f t="shared" ref="H60" si="15">E60*G60</f>
        <v>#N/A</v>
      </c>
      <c r="I60" s="275" t="e">
        <f t="shared" ref="I60" si="16">IF(H60&gt;=16,"GRAVE",IF(H60&gt;=9,"MODERADO",IF(H60&lt;=8,"LEVE","")))</f>
        <v>#N/A</v>
      </c>
      <c r="J60" s="272"/>
      <c r="K60" s="199"/>
      <c r="L60" s="272"/>
      <c r="M60" s="199"/>
      <c r="N60" s="199"/>
      <c r="O60" s="199"/>
      <c r="P60" s="199"/>
      <c r="Q60" s="261"/>
      <c r="R60" s="261"/>
      <c r="S60" s="264"/>
    </row>
    <row r="61" spans="1:19" ht="12.75" x14ac:dyDescent="0.2">
      <c r="A61" s="267"/>
      <c r="B61" s="269"/>
      <c r="C61" s="269"/>
      <c r="D61" s="269"/>
      <c r="E61" s="267"/>
      <c r="F61" s="271"/>
      <c r="G61" s="271"/>
      <c r="H61" s="271"/>
      <c r="I61" s="276"/>
      <c r="J61" s="273"/>
      <c r="K61" s="199"/>
      <c r="L61" s="273"/>
      <c r="M61" s="199"/>
      <c r="N61" s="199"/>
      <c r="O61" s="199"/>
      <c r="P61" s="199"/>
      <c r="Q61" s="262"/>
      <c r="R61" s="262"/>
      <c r="S61" s="265"/>
    </row>
    <row r="62" spans="1:19" ht="12" customHeight="1" x14ac:dyDescent="0.2">
      <c r="A62" s="267"/>
      <c r="B62" s="269"/>
      <c r="C62" s="269"/>
      <c r="D62" s="269"/>
      <c r="E62" s="267"/>
      <c r="F62" s="271"/>
      <c r="G62" s="271"/>
      <c r="H62" s="271"/>
      <c r="I62" s="276"/>
      <c r="J62" s="273"/>
      <c r="K62" s="206"/>
      <c r="L62" s="273"/>
      <c r="M62" s="206"/>
      <c r="N62" s="206"/>
      <c r="O62" s="206"/>
      <c r="P62" s="206"/>
      <c r="Q62" s="262"/>
      <c r="R62" s="262"/>
      <c r="S62" s="265"/>
    </row>
    <row r="63" spans="1:19" ht="12" customHeight="1" x14ac:dyDescent="0.2">
      <c r="A63" s="267"/>
      <c r="B63" s="270"/>
      <c r="C63" s="270"/>
      <c r="D63" s="270"/>
      <c r="E63" s="267"/>
      <c r="F63" s="271"/>
      <c r="G63" s="271"/>
      <c r="H63" s="271"/>
      <c r="I63" s="277"/>
      <c r="J63" s="274"/>
      <c r="K63" s="206"/>
      <c r="L63" s="274"/>
      <c r="M63" s="206"/>
      <c r="N63" s="206"/>
      <c r="O63" s="206"/>
      <c r="P63" s="206"/>
      <c r="Q63" s="263"/>
      <c r="R63" s="263"/>
      <c r="S63" s="266"/>
    </row>
    <row r="64" spans="1:19" ht="12.75" x14ac:dyDescent="0.2">
      <c r="A64" s="267">
        <v>14</v>
      </c>
      <c r="B64" s="268"/>
      <c r="C64" s="268"/>
      <c r="D64" s="268"/>
      <c r="E64" s="267" t="e">
        <f>VLOOKUP(D64,Hoja2!A1:B6,2,FALSE)</f>
        <v>#N/A</v>
      </c>
      <c r="F64" s="271"/>
      <c r="G64" s="271" t="e">
        <f>VLOOKUP(F64,Hoja2!C1:D6,2,FALSE)</f>
        <v>#N/A</v>
      </c>
      <c r="H64" s="271" t="e">
        <f t="shared" ref="H64" si="17">E64*G64</f>
        <v>#N/A</v>
      </c>
      <c r="I64" s="275" t="e">
        <f t="shared" si="3"/>
        <v>#N/A</v>
      </c>
      <c r="J64" s="272"/>
      <c r="K64" s="199"/>
      <c r="L64" s="272"/>
      <c r="M64" s="199"/>
      <c r="N64" s="199"/>
      <c r="O64" s="199"/>
      <c r="P64" s="199"/>
      <c r="Q64" s="261"/>
      <c r="R64" s="261"/>
      <c r="S64" s="264"/>
    </row>
    <row r="65" spans="1:19" ht="12.75" x14ac:dyDescent="0.2">
      <c r="A65" s="267"/>
      <c r="B65" s="269"/>
      <c r="C65" s="269"/>
      <c r="D65" s="269"/>
      <c r="E65" s="267"/>
      <c r="F65" s="271"/>
      <c r="G65" s="271"/>
      <c r="H65" s="271"/>
      <c r="I65" s="276"/>
      <c r="J65" s="273"/>
      <c r="K65" s="199"/>
      <c r="L65" s="273"/>
      <c r="M65" s="199"/>
      <c r="N65" s="199"/>
      <c r="O65" s="199"/>
      <c r="P65" s="199"/>
      <c r="Q65" s="262"/>
      <c r="R65" s="262"/>
      <c r="S65" s="265"/>
    </row>
    <row r="66" spans="1:19" ht="12" customHeight="1" x14ac:dyDescent="0.2">
      <c r="A66" s="267"/>
      <c r="B66" s="269"/>
      <c r="C66" s="269"/>
      <c r="D66" s="269"/>
      <c r="E66" s="267"/>
      <c r="F66" s="271"/>
      <c r="G66" s="271"/>
      <c r="H66" s="271"/>
      <c r="I66" s="276"/>
      <c r="J66" s="273"/>
      <c r="K66" s="206"/>
      <c r="L66" s="273"/>
      <c r="M66" s="206"/>
      <c r="N66" s="206"/>
      <c r="O66" s="206"/>
      <c r="P66" s="206"/>
      <c r="Q66" s="262"/>
      <c r="R66" s="262"/>
      <c r="S66" s="265"/>
    </row>
    <row r="67" spans="1:19" ht="12" customHeight="1" x14ac:dyDescent="0.2">
      <c r="A67" s="267"/>
      <c r="B67" s="270"/>
      <c r="C67" s="270"/>
      <c r="D67" s="270"/>
      <c r="E67" s="267"/>
      <c r="F67" s="271"/>
      <c r="G67" s="271"/>
      <c r="H67" s="271"/>
      <c r="I67" s="277"/>
      <c r="J67" s="274"/>
      <c r="K67" s="206"/>
      <c r="L67" s="274"/>
      <c r="M67" s="206"/>
      <c r="N67" s="206"/>
      <c r="O67" s="206"/>
      <c r="P67" s="206"/>
      <c r="Q67" s="263"/>
      <c r="R67" s="263"/>
      <c r="S67" s="266"/>
    </row>
    <row r="68" spans="1:19" ht="12.75" x14ac:dyDescent="0.2">
      <c r="A68" s="267">
        <v>15</v>
      </c>
      <c r="B68" s="268"/>
      <c r="C68" s="268"/>
      <c r="D68" s="268"/>
      <c r="E68" s="267" t="e">
        <f>VLOOKUP(D68,Hoja2!A1:B6,2,FALSE)</f>
        <v>#N/A</v>
      </c>
      <c r="F68" s="271"/>
      <c r="G68" s="271" t="e">
        <f>VLOOKUP(F68,Hoja2!C1:D6,2,FALSE)</f>
        <v>#N/A</v>
      </c>
      <c r="H68" s="271" t="e">
        <f t="shared" ref="H68" si="18">E68*G68</f>
        <v>#N/A</v>
      </c>
      <c r="I68" s="275" t="e">
        <f t="shared" ref="I68" si="19">IF(H68&gt;=16,"GRAVE",IF(H68&gt;=9,"MODERADO",IF(H68&lt;=8,"LEVE","")))</f>
        <v>#N/A</v>
      </c>
      <c r="J68" s="272"/>
      <c r="K68" s="199"/>
      <c r="L68" s="272"/>
      <c r="M68" s="199"/>
      <c r="N68" s="199"/>
      <c r="O68" s="199"/>
      <c r="P68" s="199"/>
      <c r="Q68" s="261"/>
      <c r="R68" s="261"/>
      <c r="S68" s="264"/>
    </row>
    <row r="69" spans="1:19" ht="12.75" x14ac:dyDescent="0.2">
      <c r="A69" s="267"/>
      <c r="B69" s="269"/>
      <c r="C69" s="269"/>
      <c r="D69" s="269"/>
      <c r="E69" s="267"/>
      <c r="F69" s="271"/>
      <c r="G69" s="271"/>
      <c r="H69" s="271"/>
      <c r="I69" s="276"/>
      <c r="J69" s="273"/>
      <c r="K69" s="199"/>
      <c r="L69" s="273"/>
      <c r="M69" s="199"/>
      <c r="N69" s="199"/>
      <c r="O69" s="199"/>
      <c r="P69" s="199"/>
      <c r="Q69" s="262"/>
      <c r="R69" s="262"/>
      <c r="S69" s="265"/>
    </row>
    <row r="70" spans="1:19" ht="12" customHeight="1" x14ac:dyDescent="0.2">
      <c r="A70" s="267"/>
      <c r="B70" s="269"/>
      <c r="C70" s="269"/>
      <c r="D70" s="269"/>
      <c r="E70" s="267"/>
      <c r="F70" s="271"/>
      <c r="G70" s="271"/>
      <c r="H70" s="271"/>
      <c r="I70" s="276"/>
      <c r="J70" s="273"/>
      <c r="K70" s="206"/>
      <c r="L70" s="273"/>
      <c r="M70" s="206"/>
      <c r="N70" s="206"/>
      <c r="O70" s="206"/>
      <c r="P70" s="206"/>
      <c r="Q70" s="262"/>
      <c r="R70" s="262"/>
      <c r="S70" s="265"/>
    </row>
    <row r="71" spans="1:19" ht="12" customHeight="1" x14ac:dyDescent="0.2">
      <c r="A71" s="267"/>
      <c r="B71" s="270"/>
      <c r="C71" s="270"/>
      <c r="D71" s="270"/>
      <c r="E71" s="267"/>
      <c r="F71" s="271"/>
      <c r="G71" s="271"/>
      <c r="H71" s="271"/>
      <c r="I71" s="277"/>
      <c r="J71" s="274"/>
      <c r="K71" s="206"/>
      <c r="L71" s="274"/>
      <c r="M71" s="206"/>
      <c r="N71" s="206"/>
      <c r="O71" s="206"/>
      <c r="P71" s="206"/>
      <c r="Q71" s="263"/>
      <c r="R71" s="263"/>
      <c r="S71" s="266"/>
    </row>
  </sheetData>
  <sheetProtection formatCells="0"/>
  <mergeCells count="234">
    <mergeCell ref="I20:I23"/>
    <mergeCell ref="I24:I27"/>
    <mergeCell ref="I28:I31"/>
    <mergeCell ref="I32:I35"/>
    <mergeCell ref="I36:I39"/>
    <mergeCell ref="I40:I43"/>
    <mergeCell ref="I44:I47"/>
    <mergeCell ref="I48:I51"/>
    <mergeCell ref="I52:I55"/>
    <mergeCell ref="I56:I59"/>
    <mergeCell ref="I60:I63"/>
    <mergeCell ref="I64:I67"/>
    <mergeCell ref="I68:I71"/>
    <mergeCell ref="Q9:S10"/>
    <mergeCell ref="A9:A11"/>
    <mergeCell ref="B9:B11"/>
    <mergeCell ref="C9:C11"/>
    <mergeCell ref="D10:D11"/>
    <mergeCell ref="H10:H11"/>
    <mergeCell ref="E10:E11"/>
    <mergeCell ref="F10:F11"/>
    <mergeCell ref="G10:G11"/>
    <mergeCell ref="L9:L11"/>
    <mergeCell ref="I10:I11"/>
    <mergeCell ref="D9:I9"/>
    <mergeCell ref="A12:A15"/>
    <mergeCell ref="J12:J15"/>
    <mergeCell ref="H12:H15"/>
    <mergeCell ref="G12:G15"/>
    <mergeCell ref="F12:F15"/>
    <mergeCell ref="E12:E15"/>
    <mergeCell ref="D12:D15"/>
    <mergeCell ref="R12:R15"/>
    <mergeCell ref="C2:P2"/>
    <mergeCell ref="C3:P3"/>
    <mergeCell ref="J9:K9"/>
    <mergeCell ref="J10:J11"/>
    <mergeCell ref="K10:K11"/>
    <mergeCell ref="J6:K6"/>
    <mergeCell ref="M9:M11"/>
    <mergeCell ref="N9:N11"/>
    <mergeCell ref="O9:O11"/>
    <mergeCell ref="P9:P11"/>
    <mergeCell ref="C6:D6"/>
    <mergeCell ref="R16:R19"/>
    <mergeCell ref="L12:L15"/>
    <mergeCell ref="A6:B6"/>
    <mergeCell ref="I12:I15"/>
    <mergeCell ref="Q12:Q15"/>
    <mergeCell ref="S12:S15"/>
    <mergeCell ref="H16:H19"/>
    <mergeCell ref="G16:G19"/>
    <mergeCell ref="S16:S19"/>
    <mergeCell ref="C12:C15"/>
    <mergeCell ref="A16:A19"/>
    <mergeCell ref="I16:I19"/>
    <mergeCell ref="D24:D27"/>
    <mergeCell ref="E24:E27"/>
    <mergeCell ref="F24:F27"/>
    <mergeCell ref="G24:G27"/>
    <mergeCell ref="H24:H27"/>
    <mergeCell ref="S24:S27"/>
    <mergeCell ref="S20:S23"/>
    <mergeCell ref="B12:B15"/>
    <mergeCell ref="L20:L23"/>
    <mergeCell ref="Q20:Q23"/>
    <mergeCell ref="H20:H23"/>
    <mergeCell ref="G20:G23"/>
    <mergeCell ref="F20:F23"/>
    <mergeCell ref="E20:E23"/>
    <mergeCell ref="J20:J23"/>
    <mergeCell ref="B20:B23"/>
    <mergeCell ref="J16:J19"/>
    <mergeCell ref="L16:L19"/>
    <mergeCell ref="Q16:Q19"/>
    <mergeCell ref="F16:F19"/>
    <mergeCell ref="E16:E19"/>
    <mergeCell ref="D16:D19"/>
    <mergeCell ref="C16:C19"/>
    <mergeCell ref="B16:B19"/>
    <mergeCell ref="L28:L31"/>
    <mergeCell ref="Q28:Q31"/>
    <mergeCell ref="S28:S31"/>
    <mergeCell ref="J24:J27"/>
    <mergeCell ref="L24:L27"/>
    <mergeCell ref="Q24:Q27"/>
    <mergeCell ref="D20:D23"/>
    <mergeCell ref="C20:C23"/>
    <mergeCell ref="A20:A23"/>
    <mergeCell ref="R20:R23"/>
    <mergeCell ref="R24:R27"/>
    <mergeCell ref="R28:R31"/>
    <mergeCell ref="A28:A31"/>
    <mergeCell ref="B28:B31"/>
    <mergeCell ref="C28:C31"/>
    <mergeCell ref="D28:D31"/>
    <mergeCell ref="E28:E31"/>
    <mergeCell ref="F28:F31"/>
    <mergeCell ref="G28:G31"/>
    <mergeCell ref="H28:H31"/>
    <mergeCell ref="J28:J31"/>
    <mergeCell ref="A24:A27"/>
    <mergeCell ref="B24:B27"/>
    <mergeCell ref="C24:C27"/>
    <mergeCell ref="Q32:Q35"/>
    <mergeCell ref="S32:S35"/>
    <mergeCell ref="A36:A39"/>
    <mergeCell ref="B36:B39"/>
    <mergeCell ref="C36:C39"/>
    <mergeCell ref="D36:D39"/>
    <mergeCell ref="E36:E39"/>
    <mergeCell ref="F36:F39"/>
    <mergeCell ref="G36:G39"/>
    <mergeCell ref="H36:H39"/>
    <mergeCell ref="J36:J39"/>
    <mergeCell ref="L36:L39"/>
    <mergeCell ref="Q36:Q39"/>
    <mergeCell ref="S36:S39"/>
    <mergeCell ref="F32:F35"/>
    <mergeCell ref="G32:G35"/>
    <mergeCell ref="H32:H35"/>
    <mergeCell ref="J32:J35"/>
    <mergeCell ref="L32:L35"/>
    <mergeCell ref="E32:E35"/>
    <mergeCell ref="R32:R35"/>
    <mergeCell ref="R36:R39"/>
    <mergeCell ref="L40:L43"/>
    <mergeCell ref="A32:A35"/>
    <mergeCell ref="B32:B35"/>
    <mergeCell ref="C32:C35"/>
    <mergeCell ref="D32:D35"/>
    <mergeCell ref="H40:H43"/>
    <mergeCell ref="J40:J43"/>
    <mergeCell ref="A40:A43"/>
    <mergeCell ref="B40:B43"/>
    <mergeCell ref="C40:C43"/>
    <mergeCell ref="D40:D43"/>
    <mergeCell ref="E40:E43"/>
    <mergeCell ref="R48:R51"/>
    <mergeCell ref="Q40:Q43"/>
    <mergeCell ref="S40:S43"/>
    <mergeCell ref="A44:A47"/>
    <mergeCell ref="B44:B47"/>
    <mergeCell ref="C44:C47"/>
    <mergeCell ref="D44:D47"/>
    <mergeCell ref="E44:E47"/>
    <mergeCell ref="F44:F47"/>
    <mergeCell ref="G44:G47"/>
    <mergeCell ref="H44:H47"/>
    <mergeCell ref="J44:J47"/>
    <mergeCell ref="L44:L47"/>
    <mergeCell ref="Q44:Q47"/>
    <mergeCell ref="S44:S47"/>
    <mergeCell ref="F40:F43"/>
    <mergeCell ref="G40:G43"/>
    <mergeCell ref="R40:R43"/>
    <mergeCell ref="R44:R47"/>
    <mergeCell ref="A48:A51"/>
    <mergeCell ref="B48:B51"/>
    <mergeCell ref="C48:C51"/>
    <mergeCell ref="D48:D51"/>
    <mergeCell ref="E48:E51"/>
    <mergeCell ref="Q64:Q67"/>
    <mergeCell ref="B56:B59"/>
    <mergeCell ref="C56:C59"/>
    <mergeCell ref="D56:D59"/>
    <mergeCell ref="E56:E59"/>
    <mergeCell ref="L48:L51"/>
    <mergeCell ref="Q48:Q51"/>
    <mergeCell ref="S48:S51"/>
    <mergeCell ref="A52:A55"/>
    <mergeCell ref="B52:B55"/>
    <mergeCell ref="C52:C55"/>
    <mergeCell ref="D52:D55"/>
    <mergeCell ref="E52:E55"/>
    <mergeCell ref="F52:F55"/>
    <mergeCell ref="G52:G55"/>
    <mergeCell ref="H52:H55"/>
    <mergeCell ref="J52:J55"/>
    <mergeCell ref="L52:L55"/>
    <mergeCell ref="Q52:Q55"/>
    <mergeCell ref="S52:S55"/>
    <mergeCell ref="F48:F51"/>
    <mergeCell ref="G48:G51"/>
    <mergeCell ref="H48:H51"/>
    <mergeCell ref="J48:J51"/>
    <mergeCell ref="C64:C67"/>
    <mergeCell ref="D64:D67"/>
    <mergeCell ref="E64:E67"/>
    <mergeCell ref="L56:L59"/>
    <mergeCell ref="Q56:Q59"/>
    <mergeCell ref="S56:S59"/>
    <mergeCell ref="A60:A63"/>
    <mergeCell ref="B60:B63"/>
    <mergeCell ref="C60:C63"/>
    <mergeCell ref="D60:D63"/>
    <mergeCell ref="E60:E63"/>
    <mergeCell ref="F60:F63"/>
    <mergeCell ref="G60:G63"/>
    <mergeCell ref="H60:H63"/>
    <mergeCell ref="J60:J63"/>
    <mergeCell ref="L60:L63"/>
    <mergeCell ref="Q60:Q63"/>
    <mergeCell ref="S60:S63"/>
    <mergeCell ref="F56:F59"/>
    <mergeCell ref="G56:G59"/>
    <mergeCell ref="H56:H59"/>
    <mergeCell ref="J56:J59"/>
    <mergeCell ref="A56:A59"/>
    <mergeCell ref="L64:L67"/>
    <mergeCell ref="R52:R55"/>
    <mergeCell ref="R56:R59"/>
    <mergeCell ref="R60:R63"/>
    <mergeCell ref="R64:R67"/>
    <mergeCell ref="R68:R71"/>
    <mergeCell ref="S64:S67"/>
    <mergeCell ref="A68:A71"/>
    <mergeCell ref="B68:B71"/>
    <mergeCell ref="C68:C71"/>
    <mergeCell ref="D68:D71"/>
    <mergeCell ref="E68:E71"/>
    <mergeCell ref="F68:F71"/>
    <mergeCell ref="G68:G71"/>
    <mergeCell ref="H68:H71"/>
    <mergeCell ref="J68:J71"/>
    <mergeCell ref="L68:L71"/>
    <mergeCell ref="Q68:Q71"/>
    <mergeCell ref="S68:S71"/>
    <mergeCell ref="F64:F67"/>
    <mergeCell ref="G64:G67"/>
    <mergeCell ref="H64:H67"/>
    <mergeCell ref="J64:J67"/>
    <mergeCell ref="A64:A67"/>
    <mergeCell ref="B64:B67"/>
  </mergeCells>
  <conditionalFormatting sqref="E16:H16">
    <cfRule type="expression" dxfId="182" priority="210">
      <formula>$B$16="Acción correctiva"</formula>
    </cfRule>
  </conditionalFormatting>
  <conditionalFormatting sqref="E20:H23">
    <cfRule type="expression" dxfId="181" priority="206">
      <formula>$B$20="Acción correctiva"</formula>
    </cfRule>
  </conditionalFormatting>
  <conditionalFormatting sqref="E24:H27">
    <cfRule type="expression" dxfId="180" priority="201">
      <formula>$B$24="Acción correctiva"</formula>
    </cfRule>
  </conditionalFormatting>
  <conditionalFormatting sqref="E28:H31">
    <cfRule type="expression" dxfId="179" priority="200">
      <formula>$B$28="Acción correctiva"</formula>
    </cfRule>
  </conditionalFormatting>
  <conditionalFormatting sqref="E32:H32">
    <cfRule type="expression" dxfId="178" priority="199">
      <formula>$B$32="Acción correctiva"</formula>
    </cfRule>
  </conditionalFormatting>
  <conditionalFormatting sqref="E36:H36">
    <cfRule type="expression" dxfId="177" priority="198">
      <formula>$B$36="Acción correctiva"</formula>
    </cfRule>
  </conditionalFormatting>
  <conditionalFormatting sqref="E40:H40">
    <cfRule type="expression" dxfId="176" priority="197">
      <formula>$B$40="Acción correctiva"</formula>
    </cfRule>
  </conditionalFormatting>
  <conditionalFormatting sqref="E44:H44">
    <cfRule type="expression" dxfId="175" priority="196">
      <formula>$B$44="Acción correctiva"</formula>
    </cfRule>
  </conditionalFormatting>
  <conditionalFormatting sqref="E48:H48">
    <cfRule type="expression" dxfId="174" priority="195">
      <formula>$B$48="Acción correctiva"</formula>
    </cfRule>
  </conditionalFormatting>
  <conditionalFormatting sqref="E52:H52">
    <cfRule type="expression" dxfId="173" priority="194">
      <formula>$B$52="Acción correctiva"</formula>
    </cfRule>
  </conditionalFormatting>
  <conditionalFormatting sqref="E56:H56">
    <cfRule type="expression" dxfId="172" priority="193">
      <formula>$B$56="Acción correctiva"</formula>
    </cfRule>
  </conditionalFormatting>
  <conditionalFormatting sqref="E60:H60">
    <cfRule type="expression" dxfId="171" priority="192">
      <formula>$B$60="Acción correctiva"</formula>
    </cfRule>
  </conditionalFormatting>
  <conditionalFormatting sqref="E64:H64">
    <cfRule type="expression" dxfId="170" priority="191">
      <formula>$B$64="Acción correctiva"</formula>
    </cfRule>
  </conditionalFormatting>
  <conditionalFormatting sqref="E68:H68">
    <cfRule type="expression" dxfId="169" priority="190">
      <formula>$B$68="Acción correctiva"</formula>
    </cfRule>
  </conditionalFormatting>
  <conditionalFormatting sqref="J12:K15">
    <cfRule type="expression" dxfId="168" priority="189">
      <formula>$B$12="Oportunidad de mejora"</formula>
    </cfRule>
  </conditionalFormatting>
  <conditionalFormatting sqref="J16:K19">
    <cfRule type="expression" dxfId="167" priority="188">
      <formula>$B$16="Oportunidad de mejora"</formula>
    </cfRule>
  </conditionalFormatting>
  <conditionalFormatting sqref="J20:K23">
    <cfRule type="expression" dxfId="166" priority="187">
      <formula>$B$20="Oportunidad de mejora"</formula>
    </cfRule>
  </conditionalFormatting>
  <conditionalFormatting sqref="J24:K27">
    <cfRule type="expression" dxfId="165" priority="186">
      <formula>$B$24="Oportunidad de mejora"</formula>
    </cfRule>
  </conditionalFormatting>
  <conditionalFormatting sqref="J28:K31">
    <cfRule type="expression" dxfId="164" priority="185">
      <formula>$B$28="Oportunidad de mejora"</formula>
    </cfRule>
  </conditionalFormatting>
  <conditionalFormatting sqref="J32:K35">
    <cfRule type="expression" dxfId="163" priority="184">
      <formula>$B$32="Oportunidad de mejora"</formula>
    </cfRule>
  </conditionalFormatting>
  <conditionalFormatting sqref="J36:K39">
    <cfRule type="expression" dxfId="162" priority="183">
      <formula>$B$36="Oportunidad de mejora"</formula>
    </cfRule>
  </conditionalFormatting>
  <conditionalFormatting sqref="J40:K43">
    <cfRule type="expression" dxfId="161" priority="182">
      <formula>$B$40="Oportunidad de mejora"</formula>
    </cfRule>
  </conditionalFormatting>
  <conditionalFormatting sqref="J44:K47">
    <cfRule type="expression" dxfId="160" priority="181">
      <formula>$B$44="Oportunidad de mejora"</formula>
    </cfRule>
  </conditionalFormatting>
  <conditionalFormatting sqref="J48:K51">
    <cfRule type="expression" dxfId="159" priority="180">
      <formula>$B$48="Oportunidad de mejora"</formula>
    </cfRule>
  </conditionalFormatting>
  <conditionalFormatting sqref="J52:K55">
    <cfRule type="expression" dxfId="158" priority="179">
      <formula>$B$52="Oportunidad de mejora"</formula>
    </cfRule>
  </conditionalFormatting>
  <conditionalFormatting sqref="J56:K59">
    <cfRule type="expression" dxfId="157" priority="178">
      <formula>$B$56="Oportunidad de mejora"</formula>
    </cfRule>
  </conditionalFormatting>
  <conditionalFormatting sqref="J60:K63">
    <cfRule type="expression" dxfId="156" priority="177">
      <formula>$B$60="Oportunidad de mejora"</formula>
    </cfRule>
  </conditionalFormatting>
  <conditionalFormatting sqref="J64:K67">
    <cfRule type="expression" dxfId="155" priority="176">
      <formula>$B$64="Oportunidad de mejora"</formula>
    </cfRule>
  </conditionalFormatting>
  <conditionalFormatting sqref="J68:K71">
    <cfRule type="expression" dxfId="154" priority="175">
      <formula>$B$68="Oportunidad de mejora"</formula>
    </cfRule>
  </conditionalFormatting>
  <conditionalFormatting sqref="I12:I15">
    <cfRule type="expression" dxfId="153" priority="154">
      <formula>$H$12=15</formula>
    </cfRule>
    <cfRule type="expression" dxfId="152" priority="155">
      <formula>$H$12=14</formula>
    </cfRule>
    <cfRule type="expression" dxfId="151" priority="156">
      <formula>$H$12=13</formula>
    </cfRule>
    <cfRule type="expression" dxfId="150" priority="157">
      <formula>$H$12=12</formula>
    </cfRule>
    <cfRule type="expression" dxfId="149" priority="158">
      <formula>$H$12=11</formula>
    </cfRule>
    <cfRule type="expression" dxfId="148" priority="159">
      <formula>$H$12=10</formula>
    </cfRule>
    <cfRule type="expression" dxfId="147" priority="160">
      <formula>$H$12=9</formula>
    </cfRule>
    <cfRule type="expression" dxfId="146" priority="161">
      <formula>$H$12&lt;=8</formula>
    </cfRule>
    <cfRule type="expression" dxfId="145" priority="163">
      <formula>$H$12&gt;=16</formula>
    </cfRule>
  </conditionalFormatting>
  <conditionalFormatting sqref="I16:I19">
    <cfRule type="expression" dxfId="144" priority="135">
      <formula>$H$16=15</formula>
    </cfRule>
    <cfRule type="expression" dxfId="143" priority="136">
      <formula>$H$16=14</formula>
    </cfRule>
    <cfRule type="expression" dxfId="142" priority="137">
      <formula>$H$16=13</formula>
    </cfRule>
    <cfRule type="expression" dxfId="141" priority="138">
      <formula>$H$16=12</formula>
    </cfRule>
    <cfRule type="expression" dxfId="140" priority="139">
      <formula>$H$16=11</formula>
    </cfRule>
    <cfRule type="expression" dxfId="139" priority="140">
      <formula>$H$16=10</formula>
    </cfRule>
    <cfRule type="expression" dxfId="138" priority="141">
      <formula>$H$16=9</formula>
    </cfRule>
    <cfRule type="expression" dxfId="137" priority="142">
      <formula>$H$16&lt;=8</formula>
    </cfRule>
    <cfRule type="expression" dxfId="136" priority="143">
      <formula>$H$16&gt;=16</formula>
    </cfRule>
  </conditionalFormatting>
  <conditionalFormatting sqref="I20:I23">
    <cfRule type="expression" dxfId="135" priority="126">
      <formula>$H$20=15</formula>
    </cfRule>
    <cfRule type="expression" dxfId="134" priority="127">
      <formula>$H$20=14</formula>
    </cfRule>
    <cfRule type="expression" dxfId="133" priority="128">
      <formula>$H$20=13</formula>
    </cfRule>
    <cfRule type="expression" dxfId="132" priority="129">
      <formula>$H$20=12</formula>
    </cfRule>
    <cfRule type="expression" dxfId="131" priority="130">
      <formula>$H$20=11</formula>
    </cfRule>
    <cfRule type="expression" dxfId="130" priority="131">
      <formula>$H$20=10</formula>
    </cfRule>
    <cfRule type="expression" dxfId="129" priority="132">
      <formula>$H$20=9</formula>
    </cfRule>
    <cfRule type="expression" dxfId="128" priority="133">
      <formula>$H$20&lt;=8</formula>
    </cfRule>
    <cfRule type="expression" dxfId="127" priority="134">
      <formula>$H$20&gt;=16</formula>
    </cfRule>
  </conditionalFormatting>
  <conditionalFormatting sqref="I24:I27">
    <cfRule type="expression" dxfId="126" priority="117">
      <formula>$H$24=15</formula>
    </cfRule>
    <cfRule type="expression" dxfId="125" priority="118">
      <formula>$H$24=14</formula>
    </cfRule>
    <cfRule type="expression" dxfId="124" priority="119">
      <formula>$H$24=13</formula>
    </cfRule>
    <cfRule type="expression" dxfId="123" priority="120">
      <formula>$H$24=12</formula>
    </cfRule>
    <cfRule type="expression" dxfId="122" priority="121">
      <formula>$H$24=11</formula>
    </cfRule>
    <cfRule type="expression" dxfId="121" priority="122">
      <formula>$H$24=10</formula>
    </cfRule>
    <cfRule type="expression" dxfId="120" priority="123">
      <formula>$H$24=9</formula>
    </cfRule>
    <cfRule type="expression" dxfId="119" priority="124">
      <formula>$H$24&lt;=8</formula>
    </cfRule>
    <cfRule type="expression" dxfId="118" priority="125">
      <formula>$H$24&gt;=16</formula>
    </cfRule>
  </conditionalFormatting>
  <conditionalFormatting sqref="I28:I31">
    <cfRule type="expression" dxfId="117" priority="108">
      <formula>$H$28=15</formula>
    </cfRule>
    <cfRule type="expression" dxfId="116" priority="109">
      <formula>$H$28=14</formula>
    </cfRule>
    <cfRule type="expression" dxfId="115" priority="110">
      <formula>$H$28=13</formula>
    </cfRule>
    <cfRule type="expression" dxfId="114" priority="111">
      <formula>$H$28=12</formula>
    </cfRule>
    <cfRule type="expression" dxfId="113" priority="112">
      <formula>$H$28=11</formula>
    </cfRule>
    <cfRule type="expression" dxfId="112" priority="113">
      <formula>$H$28=10</formula>
    </cfRule>
    <cfRule type="expression" dxfId="111" priority="114">
      <formula>$H$28=9</formula>
    </cfRule>
    <cfRule type="expression" dxfId="110" priority="115">
      <formula>$H$28&lt;=8</formula>
    </cfRule>
    <cfRule type="expression" dxfId="109" priority="116">
      <formula>$H$28&gt;=16</formula>
    </cfRule>
  </conditionalFormatting>
  <conditionalFormatting sqref="I32:I35">
    <cfRule type="expression" dxfId="108" priority="99">
      <formula>$H$32=15</formula>
    </cfRule>
    <cfRule type="expression" dxfId="107" priority="100">
      <formula>$H$32=14</formula>
    </cfRule>
    <cfRule type="expression" dxfId="106" priority="101">
      <formula>$H$32=13</formula>
    </cfRule>
    <cfRule type="expression" dxfId="105" priority="102">
      <formula>$H$32=12</formula>
    </cfRule>
    <cfRule type="expression" dxfId="104" priority="103">
      <formula>$H$32=11</formula>
    </cfRule>
    <cfRule type="expression" dxfId="103" priority="104">
      <formula>$H$32=10</formula>
    </cfRule>
    <cfRule type="expression" dxfId="102" priority="105">
      <formula>$H$32=9</formula>
    </cfRule>
    <cfRule type="expression" dxfId="101" priority="106">
      <formula>$H$32&lt;=8</formula>
    </cfRule>
    <cfRule type="expression" dxfId="100" priority="107">
      <formula>$H$32&gt;=16</formula>
    </cfRule>
  </conditionalFormatting>
  <conditionalFormatting sqref="I36:I39">
    <cfRule type="expression" dxfId="99" priority="90">
      <formula>$H$36=15</formula>
    </cfRule>
    <cfRule type="expression" dxfId="98" priority="91">
      <formula>$H$36=14</formula>
    </cfRule>
    <cfRule type="expression" dxfId="97" priority="92">
      <formula>$H$36=13</formula>
    </cfRule>
    <cfRule type="expression" dxfId="96" priority="93">
      <formula>$H$36=12</formula>
    </cfRule>
    <cfRule type="expression" dxfId="95" priority="94">
      <formula>$H$36=11</formula>
    </cfRule>
    <cfRule type="expression" dxfId="94" priority="95">
      <formula>$H$36=10</formula>
    </cfRule>
    <cfRule type="expression" dxfId="93" priority="96">
      <formula>$H$36=9</formula>
    </cfRule>
    <cfRule type="expression" dxfId="92" priority="97">
      <formula>$H$36&lt;=8</formula>
    </cfRule>
    <cfRule type="expression" dxfId="91" priority="98">
      <formula>$H$36&gt;=16</formula>
    </cfRule>
  </conditionalFormatting>
  <conditionalFormatting sqref="I40:I43">
    <cfRule type="expression" dxfId="90" priority="81">
      <formula>$H$40=15</formula>
    </cfRule>
    <cfRule type="expression" dxfId="89" priority="82">
      <formula>$H$40=14</formula>
    </cfRule>
    <cfRule type="expression" dxfId="88" priority="83">
      <formula>$H$40=13</formula>
    </cfRule>
    <cfRule type="expression" dxfId="87" priority="84">
      <formula>$H$40=12</formula>
    </cfRule>
    <cfRule type="expression" dxfId="86" priority="85">
      <formula>$H$40=11</formula>
    </cfRule>
    <cfRule type="expression" dxfId="85" priority="86">
      <formula>$H$40=10</formula>
    </cfRule>
    <cfRule type="expression" dxfId="84" priority="87">
      <formula>$H$40=9</formula>
    </cfRule>
    <cfRule type="expression" dxfId="83" priority="88">
      <formula>$H$40&lt;=8</formula>
    </cfRule>
    <cfRule type="expression" dxfId="82" priority="89">
      <formula>$H$40&gt;=16</formula>
    </cfRule>
  </conditionalFormatting>
  <conditionalFormatting sqref="I44:I47">
    <cfRule type="expression" dxfId="81" priority="72">
      <formula>$H$44=15</formula>
    </cfRule>
    <cfRule type="expression" dxfId="80" priority="73">
      <formula>$H$44=14</formula>
    </cfRule>
    <cfRule type="expression" dxfId="79" priority="74">
      <formula>$H$44=13</formula>
    </cfRule>
    <cfRule type="expression" dxfId="78" priority="75">
      <formula>$H$44=12</formula>
    </cfRule>
    <cfRule type="expression" dxfId="77" priority="76">
      <formula>$H$44=11</formula>
    </cfRule>
    <cfRule type="expression" dxfId="76" priority="77">
      <formula>$H$44=10</formula>
    </cfRule>
    <cfRule type="expression" dxfId="75" priority="78">
      <formula>$H$44=9</formula>
    </cfRule>
    <cfRule type="expression" dxfId="74" priority="79">
      <formula>$H$44&lt;=8</formula>
    </cfRule>
    <cfRule type="expression" dxfId="73" priority="80">
      <formula>$H$44&gt;=16</formula>
    </cfRule>
  </conditionalFormatting>
  <conditionalFormatting sqref="I48:I51">
    <cfRule type="expression" dxfId="72" priority="63">
      <formula>$H$48=15</formula>
    </cfRule>
    <cfRule type="expression" dxfId="71" priority="64">
      <formula>$H$48=14</formula>
    </cfRule>
    <cfRule type="expression" dxfId="70" priority="65">
      <formula>$H$48=13</formula>
    </cfRule>
    <cfRule type="expression" dxfId="69" priority="66">
      <formula>$H$48=12</formula>
    </cfRule>
    <cfRule type="expression" dxfId="68" priority="67">
      <formula>$H$48=11</formula>
    </cfRule>
    <cfRule type="expression" dxfId="67" priority="68">
      <formula>$H$48=10</formula>
    </cfRule>
    <cfRule type="expression" dxfId="66" priority="69">
      <formula>$H$48=9</formula>
    </cfRule>
    <cfRule type="expression" dxfId="65" priority="70">
      <formula>$H$48&lt;=8</formula>
    </cfRule>
    <cfRule type="expression" dxfId="64" priority="71">
      <formula>$H$48&gt;=16</formula>
    </cfRule>
  </conditionalFormatting>
  <conditionalFormatting sqref="I52:I55">
    <cfRule type="expression" dxfId="63" priority="54">
      <formula>$H$52=15</formula>
    </cfRule>
    <cfRule type="expression" dxfId="62" priority="55">
      <formula>$H$52=14</formula>
    </cfRule>
    <cfRule type="expression" dxfId="61" priority="56">
      <formula>$H$52=13</formula>
    </cfRule>
    <cfRule type="expression" dxfId="60" priority="57">
      <formula>$H$52=12</formula>
    </cfRule>
    <cfRule type="expression" dxfId="59" priority="58">
      <formula>$H$52=11</formula>
    </cfRule>
    <cfRule type="expression" dxfId="58" priority="59">
      <formula>$H$52=10</formula>
    </cfRule>
    <cfRule type="expression" dxfId="57" priority="60">
      <formula>$H$52=9</formula>
    </cfRule>
    <cfRule type="expression" dxfId="56" priority="61">
      <formula>$H$52&lt;=8</formula>
    </cfRule>
    <cfRule type="expression" dxfId="55" priority="62">
      <formula>$H$52&gt;=16</formula>
    </cfRule>
  </conditionalFormatting>
  <conditionalFormatting sqref="I56:I59">
    <cfRule type="expression" dxfId="54" priority="45">
      <formula>$H$56=15</formula>
    </cfRule>
    <cfRule type="expression" dxfId="53" priority="46">
      <formula>$H$56=14</formula>
    </cfRule>
    <cfRule type="expression" dxfId="52" priority="47">
      <formula>$H$56=13</formula>
    </cfRule>
    <cfRule type="expression" dxfId="51" priority="48">
      <formula>$H$56=12</formula>
    </cfRule>
    <cfRule type="expression" dxfId="50" priority="49">
      <formula>$H$56=11</formula>
    </cfRule>
    <cfRule type="expression" dxfId="49" priority="50">
      <formula>$H$56=10</formula>
    </cfRule>
    <cfRule type="expression" dxfId="48" priority="51">
      <formula>$H$56=9</formula>
    </cfRule>
    <cfRule type="expression" dxfId="47" priority="52">
      <formula>$H$56&lt;=8</formula>
    </cfRule>
    <cfRule type="expression" dxfId="46" priority="53">
      <formula>$H$56&gt;=16</formula>
    </cfRule>
  </conditionalFormatting>
  <conditionalFormatting sqref="I60:I63">
    <cfRule type="expression" dxfId="45" priority="36">
      <formula>$H$60=15</formula>
    </cfRule>
    <cfRule type="expression" dxfId="44" priority="37">
      <formula>$H$60=14</formula>
    </cfRule>
    <cfRule type="expression" dxfId="43" priority="38">
      <formula>$H$60=13</formula>
    </cfRule>
    <cfRule type="expression" dxfId="42" priority="39">
      <formula>$H$60=12</formula>
    </cfRule>
    <cfRule type="expression" dxfId="41" priority="40">
      <formula>$H$60=11</formula>
    </cfRule>
    <cfRule type="expression" dxfId="40" priority="41">
      <formula>$H$60=10</formula>
    </cfRule>
    <cfRule type="expression" dxfId="39" priority="42">
      <formula>$H$60=9</formula>
    </cfRule>
    <cfRule type="expression" dxfId="38" priority="43">
      <formula>$H$60&lt;=8</formula>
    </cfRule>
    <cfRule type="expression" dxfId="37" priority="44">
      <formula>$H$60&gt;=16</formula>
    </cfRule>
  </conditionalFormatting>
  <conditionalFormatting sqref="I64:I67">
    <cfRule type="expression" dxfId="36" priority="27">
      <formula>$H$64=15</formula>
    </cfRule>
    <cfRule type="expression" dxfId="35" priority="28">
      <formula>$H$64=14</formula>
    </cfRule>
    <cfRule type="expression" dxfId="34" priority="29">
      <formula>$H$64=13</formula>
    </cfRule>
    <cfRule type="expression" dxfId="33" priority="30">
      <formula>$H$64=12</formula>
    </cfRule>
    <cfRule type="expression" dxfId="32" priority="31">
      <formula>$H$64=11</formula>
    </cfRule>
    <cfRule type="expression" dxfId="31" priority="32">
      <formula>$H$64=10</formula>
    </cfRule>
    <cfRule type="expression" dxfId="30" priority="33">
      <formula>$H$64=9</formula>
    </cfRule>
    <cfRule type="expression" dxfId="29" priority="34">
      <formula>$H$64&lt;=8</formula>
    </cfRule>
    <cfRule type="expression" dxfId="28" priority="35">
      <formula>$H$64&gt;=16</formula>
    </cfRule>
  </conditionalFormatting>
  <conditionalFormatting sqref="I68:I71">
    <cfRule type="expression" dxfId="27" priority="18">
      <formula>$H$68=15</formula>
    </cfRule>
    <cfRule type="expression" dxfId="26" priority="19">
      <formula>$H$68=14</formula>
    </cfRule>
    <cfRule type="expression" dxfId="25" priority="20">
      <formula>$H$68=13</formula>
    </cfRule>
    <cfRule type="expression" dxfId="24" priority="21">
      <formula>$H$68=12</formula>
    </cfRule>
    <cfRule type="expression" dxfId="23" priority="22">
      <formula>$H$68=11</formula>
    </cfRule>
    <cfRule type="expression" dxfId="22" priority="23">
      <formula>$H$68=10</formula>
    </cfRule>
    <cfRule type="expression" dxfId="21" priority="24">
      <formula>$H$68=9</formula>
    </cfRule>
    <cfRule type="expression" dxfId="20" priority="25">
      <formula>$H$68&lt;=8</formula>
    </cfRule>
    <cfRule type="expression" dxfId="19" priority="26">
      <formula>$H$68&gt;=16</formula>
    </cfRule>
  </conditionalFormatting>
  <conditionalFormatting sqref="R12:R15">
    <cfRule type="expression" dxfId="18" priority="17">
      <formula>$Q$12="NO"</formula>
    </cfRule>
  </conditionalFormatting>
  <conditionalFormatting sqref="S12:S15">
    <cfRule type="expression" dxfId="17" priority="16">
      <formula>$Q$12="NO"</formula>
    </cfRule>
  </conditionalFormatting>
  <conditionalFormatting sqref="R16:S19">
    <cfRule type="expression" dxfId="16" priority="15">
      <formula>$Q$16="NO"</formula>
    </cfRule>
  </conditionalFormatting>
  <conditionalFormatting sqref="R20:S23">
    <cfRule type="expression" dxfId="15" priority="14">
      <formula>$Q$20="NO"</formula>
    </cfRule>
  </conditionalFormatting>
  <conditionalFormatting sqref="R24:S27">
    <cfRule type="expression" dxfId="14" priority="13">
      <formula>$Q$24="NO"</formula>
    </cfRule>
  </conditionalFormatting>
  <conditionalFormatting sqref="R28:S31">
    <cfRule type="expression" dxfId="13" priority="12">
      <formula>$Q$28="NO"</formula>
    </cfRule>
  </conditionalFormatting>
  <conditionalFormatting sqref="R32:S35">
    <cfRule type="expression" dxfId="12" priority="10">
      <formula>$Q$32="NO"</formula>
    </cfRule>
  </conditionalFormatting>
  <conditionalFormatting sqref="R36:S39">
    <cfRule type="expression" dxfId="11" priority="9">
      <formula>$Q$36="NO"</formula>
    </cfRule>
  </conditionalFormatting>
  <conditionalFormatting sqref="R40:S43">
    <cfRule type="expression" dxfId="10" priority="8">
      <formula>$Q$40="NO"</formula>
    </cfRule>
  </conditionalFormatting>
  <conditionalFormatting sqref="R44:S47">
    <cfRule type="expression" dxfId="9" priority="7">
      <formula>$Q$44="NO"</formula>
    </cfRule>
  </conditionalFormatting>
  <conditionalFormatting sqref="R48:S51">
    <cfRule type="expression" dxfId="8" priority="6">
      <formula>$Q$48="NO"</formula>
    </cfRule>
  </conditionalFormatting>
  <conditionalFormatting sqref="R52:S55">
    <cfRule type="expression" dxfId="7" priority="5">
      <formula>$Q$52="NO"</formula>
    </cfRule>
  </conditionalFormatting>
  <conditionalFormatting sqref="R56:S59">
    <cfRule type="expression" dxfId="6" priority="4">
      <formula>$Q$56="NO"</formula>
    </cfRule>
  </conditionalFormatting>
  <conditionalFormatting sqref="R60:S63">
    <cfRule type="expression" dxfId="5" priority="3">
      <formula>$Q$60="NO"</formula>
    </cfRule>
  </conditionalFormatting>
  <conditionalFormatting sqref="R64:S67">
    <cfRule type="expression" dxfId="4" priority="2">
      <formula>$Q$64="NO"</formula>
    </cfRule>
  </conditionalFormatting>
  <conditionalFormatting sqref="R68:S71">
    <cfRule type="expression" dxfId="3" priority="1">
      <formula>$Q$68="NO"</formula>
    </cfRule>
  </conditionalFormatting>
  <dataValidations xWindow="559" yWindow="467" count="5">
    <dataValidation allowBlank="1" showInputMessage="1" showErrorMessage="1" prompt="Describa la acción inmediata que debe ejecutarse para que la situación no se siga presentando, en caso de ser una no conformidad._x000a_" sqref="J12 J16 J20 J24 J28 J32 J36 J40 J44 J48 J52 J56 J60 J64 J68"/>
    <dataValidation allowBlank="1" showInputMessage="1" showErrorMessage="1" prompt="Describa la acción general que va a realizar para atender la situación a mejorar." sqref="L12:L71"/>
    <dataValidation allowBlank="1" showInputMessage="1" showErrorMessage="1" prompt="Describa las causas por las cuales la situación a mejorar se está presentando._x000a_" sqref="K12:K21 K56:K57 K44:K45 K64:K65 K24:K25 K48:K49 K28:K29 K60:K61 K32:K33 K52:K53 K36:K37 K68:K69 K40:K41"/>
    <dataValidation type="list" allowBlank="1" showInputMessage="1" showErrorMessage="1" prompt="Escoja la dependencia/área a la que pertenece" sqref="C6">
      <formula1>Dependencia</formula1>
    </dataValidation>
    <dataValidation type="list" allowBlank="1" showInputMessage="1" errorTitle="Entrada no válida" error="Por favor escriba una fecha válida (AAAA/MM/DD)" promptTitle="Ingrese una fecha (AAAA/MM/DD)" sqref="Q12:R71">
      <formula1>"SI, NO"</formula1>
    </dataValidation>
  </dataValidations>
  <pageMargins left="1.5748031496062993" right="0.39370078740157483" top="0.78740157480314965" bottom="0.78740157480314965" header="0" footer="0.39370078740157483"/>
  <pageSetup paperSize="5" scale="58" orientation="landscape" r:id="rId1"/>
  <headerFooter alignWithMargins="0">
    <oddFooter>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559" yWindow="467" count="3">
        <x14:dataValidation type="list" allowBlank="1" showInputMessage="1" showErrorMessage="1">
          <x14:formula1>
            <xm:f>Hoja4!$E$5:$E$17</xm:f>
          </x14:formula1>
          <xm:sqref>B12:B71</xm:sqref>
        </x14:dataValidation>
        <x14:dataValidation type="list" allowBlank="1" showInputMessage="1" showErrorMessage="1">
          <x14:formula1>
            <xm:f>Hoja2!$C$2:$C$6</xm:f>
          </x14:formula1>
          <xm:sqref>F12:F71</xm:sqref>
        </x14:dataValidation>
        <x14:dataValidation type="list" allowBlank="1" showInputMessage="1" showErrorMessage="1" prompt="Califique la ocurencia y el impacto">
          <x14:formula1>
            <xm:f>Hoja2!$A$2:$A$6</xm:f>
          </x14:formula1>
          <xm:sqref>D12:D71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O52"/>
  <sheetViews>
    <sheetView showGridLines="0" topLeftCell="A4" zoomScale="115" zoomScaleNormal="115" workbookViewId="0">
      <selection activeCell="C20" sqref="C20:H20"/>
    </sheetView>
  </sheetViews>
  <sheetFormatPr baseColWidth="10" defaultColWidth="11.42578125" defaultRowHeight="12.75" x14ac:dyDescent="0.2"/>
  <cols>
    <col min="1" max="1" width="11.42578125" style="224"/>
    <col min="2" max="2" width="1.5703125" style="224" customWidth="1"/>
    <col min="3" max="3" width="12.5703125" customWidth="1"/>
    <col min="4" max="8" width="11.7109375" customWidth="1"/>
    <col min="9" max="9" width="1.5703125" customWidth="1"/>
    <col min="11" max="11" width="12" customWidth="1"/>
    <col min="12" max="12" width="3" customWidth="1"/>
    <col min="13" max="13" width="2.5703125" customWidth="1"/>
    <col min="218" max="218" width="53.85546875" customWidth="1"/>
    <col min="219" max="219" width="4.140625" customWidth="1"/>
    <col min="220" max="220" width="3.7109375" customWidth="1"/>
    <col min="221" max="222" width="4.7109375" customWidth="1"/>
    <col min="223" max="223" width="8.7109375" customWidth="1"/>
    <col min="224" max="226" width="16.7109375" customWidth="1"/>
    <col min="227" max="227" width="3.7109375" customWidth="1"/>
    <col min="474" max="474" width="53.85546875" customWidth="1"/>
    <col min="475" max="475" width="4.140625" customWidth="1"/>
    <col min="476" max="476" width="3.7109375" customWidth="1"/>
    <col min="477" max="478" width="4.7109375" customWidth="1"/>
    <col min="479" max="479" width="8.7109375" customWidth="1"/>
    <col min="480" max="482" width="16.7109375" customWidth="1"/>
    <col min="483" max="483" width="3.7109375" customWidth="1"/>
    <col min="730" max="730" width="53.85546875" customWidth="1"/>
    <col min="731" max="731" width="4.140625" customWidth="1"/>
    <col min="732" max="732" width="3.7109375" customWidth="1"/>
    <col min="733" max="734" width="4.7109375" customWidth="1"/>
    <col min="735" max="735" width="8.7109375" customWidth="1"/>
    <col min="736" max="738" width="16.7109375" customWidth="1"/>
    <col min="739" max="739" width="3.7109375" customWidth="1"/>
    <col min="986" max="986" width="53.85546875" customWidth="1"/>
    <col min="987" max="987" width="4.140625" customWidth="1"/>
    <col min="988" max="988" width="3.7109375" customWidth="1"/>
    <col min="989" max="990" width="4.7109375" customWidth="1"/>
    <col min="991" max="991" width="8.7109375" customWidth="1"/>
    <col min="992" max="994" width="16.7109375" customWidth="1"/>
    <col min="995" max="995" width="3.7109375" customWidth="1"/>
    <col min="1242" max="1242" width="53.85546875" customWidth="1"/>
    <col min="1243" max="1243" width="4.140625" customWidth="1"/>
    <col min="1244" max="1244" width="3.7109375" customWidth="1"/>
    <col min="1245" max="1246" width="4.7109375" customWidth="1"/>
    <col min="1247" max="1247" width="8.7109375" customWidth="1"/>
    <col min="1248" max="1250" width="16.7109375" customWidth="1"/>
    <col min="1251" max="1251" width="3.7109375" customWidth="1"/>
    <col min="1498" max="1498" width="53.85546875" customWidth="1"/>
    <col min="1499" max="1499" width="4.140625" customWidth="1"/>
    <col min="1500" max="1500" width="3.7109375" customWidth="1"/>
    <col min="1501" max="1502" width="4.7109375" customWidth="1"/>
    <col min="1503" max="1503" width="8.7109375" customWidth="1"/>
    <col min="1504" max="1506" width="16.7109375" customWidth="1"/>
    <col min="1507" max="1507" width="3.7109375" customWidth="1"/>
    <col min="1754" max="1754" width="53.85546875" customWidth="1"/>
    <col min="1755" max="1755" width="4.140625" customWidth="1"/>
    <col min="1756" max="1756" width="3.7109375" customWidth="1"/>
    <col min="1757" max="1758" width="4.7109375" customWidth="1"/>
    <col min="1759" max="1759" width="8.7109375" customWidth="1"/>
    <col min="1760" max="1762" width="16.7109375" customWidth="1"/>
    <col min="1763" max="1763" width="3.7109375" customWidth="1"/>
    <col min="2010" max="2010" width="53.85546875" customWidth="1"/>
    <col min="2011" max="2011" width="4.140625" customWidth="1"/>
    <col min="2012" max="2012" width="3.7109375" customWidth="1"/>
    <col min="2013" max="2014" width="4.7109375" customWidth="1"/>
    <col min="2015" max="2015" width="8.7109375" customWidth="1"/>
    <col min="2016" max="2018" width="16.7109375" customWidth="1"/>
    <col min="2019" max="2019" width="3.7109375" customWidth="1"/>
    <col min="2266" max="2266" width="53.85546875" customWidth="1"/>
    <col min="2267" max="2267" width="4.140625" customWidth="1"/>
    <col min="2268" max="2268" width="3.7109375" customWidth="1"/>
    <col min="2269" max="2270" width="4.7109375" customWidth="1"/>
    <col min="2271" max="2271" width="8.7109375" customWidth="1"/>
    <col min="2272" max="2274" width="16.7109375" customWidth="1"/>
    <col min="2275" max="2275" width="3.7109375" customWidth="1"/>
    <col min="2522" max="2522" width="53.85546875" customWidth="1"/>
    <col min="2523" max="2523" width="4.140625" customWidth="1"/>
    <col min="2524" max="2524" width="3.7109375" customWidth="1"/>
    <col min="2525" max="2526" width="4.7109375" customWidth="1"/>
    <col min="2527" max="2527" width="8.7109375" customWidth="1"/>
    <col min="2528" max="2530" width="16.7109375" customWidth="1"/>
    <col min="2531" max="2531" width="3.7109375" customWidth="1"/>
    <col min="2778" max="2778" width="53.85546875" customWidth="1"/>
    <col min="2779" max="2779" width="4.140625" customWidth="1"/>
    <col min="2780" max="2780" width="3.7109375" customWidth="1"/>
    <col min="2781" max="2782" width="4.7109375" customWidth="1"/>
    <col min="2783" max="2783" width="8.7109375" customWidth="1"/>
    <col min="2784" max="2786" width="16.7109375" customWidth="1"/>
    <col min="2787" max="2787" width="3.7109375" customWidth="1"/>
    <col min="3034" max="3034" width="53.85546875" customWidth="1"/>
    <col min="3035" max="3035" width="4.140625" customWidth="1"/>
    <col min="3036" max="3036" width="3.7109375" customWidth="1"/>
    <col min="3037" max="3038" width="4.7109375" customWidth="1"/>
    <col min="3039" max="3039" width="8.7109375" customWidth="1"/>
    <col min="3040" max="3042" width="16.7109375" customWidth="1"/>
    <col min="3043" max="3043" width="3.7109375" customWidth="1"/>
    <col min="3290" max="3290" width="53.85546875" customWidth="1"/>
    <col min="3291" max="3291" width="4.140625" customWidth="1"/>
    <col min="3292" max="3292" width="3.7109375" customWidth="1"/>
    <col min="3293" max="3294" width="4.7109375" customWidth="1"/>
    <col min="3295" max="3295" width="8.7109375" customWidth="1"/>
    <col min="3296" max="3298" width="16.7109375" customWidth="1"/>
    <col min="3299" max="3299" width="3.7109375" customWidth="1"/>
    <col min="3546" max="3546" width="53.85546875" customWidth="1"/>
    <col min="3547" max="3547" width="4.140625" customWidth="1"/>
    <col min="3548" max="3548" width="3.7109375" customWidth="1"/>
    <col min="3549" max="3550" width="4.7109375" customWidth="1"/>
    <col min="3551" max="3551" width="8.7109375" customWidth="1"/>
    <col min="3552" max="3554" width="16.7109375" customWidth="1"/>
    <col min="3555" max="3555" width="3.7109375" customWidth="1"/>
    <col min="3802" max="3802" width="53.85546875" customWidth="1"/>
    <col min="3803" max="3803" width="4.140625" customWidth="1"/>
    <col min="3804" max="3804" width="3.7109375" customWidth="1"/>
    <col min="3805" max="3806" width="4.7109375" customWidth="1"/>
    <col min="3807" max="3807" width="8.7109375" customWidth="1"/>
    <col min="3808" max="3810" width="16.7109375" customWidth="1"/>
    <col min="3811" max="3811" width="3.7109375" customWidth="1"/>
    <col min="4058" max="4058" width="53.85546875" customWidth="1"/>
    <col min="4059" max="4059" width="4.140625" customWidth="1"/>
    <col min="4060" max="4060" width="3.7109375" customWidth="1"/>
    <col min="4061" max="4062" width="4.7109375" customWidth="1"/>
    <col min="4063" max="4063" width="8.7109375" customWidth="1"/>
    <col min="4064" max="4066" width="16.7109375" customWidth="1"/>
    <col min="4067" max="4067" width="3.7109375" customWidth="1"/>
    <col min="4314" max="4314" width="53.85546875" customWidth="1"/>
    <col min="4315" max="4315" width="4.140625" customWidth="1"/>
    <col min="4316" max="4316" width="3.7109375" customWidth="1"/>
    <col min="4317" max="4318" width="4.7109375" customWidth="1"/>
    <col min="4319" max="4319" width="8.7109375" customWidth="1"/>
    <col min="4320" max="4322" width="16.7109375" customWidth="1"/>
    <col min="4323" max="4323" width="3.7109375" customWidth="1"/>
    <col min="4570" max="4570" width="53.85546875" customWidth="1"/>
    <col min="4571" max="4571" width="4.140625" customWidth="1"/>
    <col min="4572" max="4572" width="3.7109375" customWidth="1"/>
    <col min="4573" max="4574" width="4.7109375" customWidth="1"/>
    <col min="4575" max="4575" width="8.7109375" customWidth="1"/>
    <col min="4576" max="4578" width="16.7109375" customWidth="1"/>
    <col min="4579" max="4579" width="3.7109375" customWidth="1"/>
    <col min="4826" max="4826" width="53.85546875" customWidth="1"/>
    <col min="4827" max="4827" width="4.140625" customWidth="1"/>
    <col min="4828" max="4828" width="3.7109375" customWidth="1"/>
    <col min="4829" max="4830" width="4.7109375" customWidth="1"/>
    <col min="4831" max="4831" width="8.7109375" customWidth="1"/>
    <col min="4832" max="4834" width="16.7109375" customWidth="1"/>
    <col min="4835" max="4835" width="3.7109375" customWidth="1"/>
    <col min="5082" max="5082" width="53.85546875" customWidth="1"/>
    <col min="5083" max="5083" width="4.140625" customWidth="1"/>
    <col min="5084" max="5084" width="3.7109375" customWidth="1"/>
    <col min="5085" max="5086" width="4.7109375" customWidth="1"/>
    <col min="5087" max="5087" width="8.7109375" customWidth="1"/>
    <col min="5088" max="5090" width="16.7109375" customWidth="1"/>
    <col min="5091" max="5091" width="3.7109375" customWidth="1"/>
    <col min="5338" max="5338" width="53.85546875" customWidth="1"/>
    <col min="5339" max="5339" width="4.140625" customWidth="1"/>
    <col min="5340" max="5340" width="3.7109375" customWidth="1"/>
    <col min="5341" max="5342" width="4.7109375" customWidth="1"/>
    <col min="5343" max="5343" width="8.7109375" customWidth="1"/>
    <col min="5344" max="5346" width="16.7109375" customWidth="1"/>
    <col min="5347" max="5347" width="3.7109375" customWidth="1"/>
    <col min="5594" max="5594" width="53.85546875" customWidth="1"/>
    <col min="5595" max="5595" width="4.140625" customWidth="1"/>
    <col min="5596" max="5596" width="3.7109375" customWidth="1"/>
    <col min="5597" max="5598" width="4.7109375" customWidth="1"/>
    <col min="5599" max="5599" width="8.7109375" customWidth="1"/>
    <col min="5600" max="5602" width="16.7109375" customWidth="1"/>
    <col min="5603" max="5603" width="3.7109375" customWidth="1"/>
    <col min="5850" max="5850" width="53.85546875" customWidth="1"/>
    <col min="5851" max="5851" width="4.140625" customWidth="1"/>
    <col min="5852" max="5852" width="3.7109375" customWidth="1"/>
    <col min="5853" max="5854" width="4.7109375" customWidth="1"/>
    <col min="5855" max="5855" width="8.7109375" customWidth="1"/>
    <col min="5856" max="5858" width="16.7109375" customWidth="1"/>
    <col min="5859" max="5859" width="3.7109375" customWidth="1"/>
    <col min="6106" max="6106" width="53.85546875" customWidth="1"/>
    <col min="6107" max="6107" width="4.140625" customWidth="1"/>
    <col min="6108" max="6108" width="3.7109375" customWidth="1"/>
    <col min="6109" max="6110" width="4.7109375" customWidth="1"/>
    <col min="6111" max="6111" width="8.7109375" customWidth="1"/>
    <col min="6112" max="6114" width="16.7109375" customWidth="1"/>
    <col min="6115" max="6115" width="3.7109375" customWidth="1"/>
    <col min="6362" max="6362" width="53.85546875" customWidth="1"/>
    <col min="6363" max="6363" width="4.140625" customWidth="1"/>
    <col min="6364" max="6364" width="3.7109375" customWidth="1"/>
    <col min="6365" max="6366" width="4.7109375" customWidth="1"/>
    <col min="6367" max="6367" width="8.7109375" customWidth="1"/>
    <col min="6368" max="6370" width="16.7109375" customWidth="1"/>
    <col min="6371" max="6371" width="3.7109375" customWidth="1"/>
    <col min="6618" max="6618" width="53.85546875" customWidth="1"/>
    <col min="6619" max="6619" width="4.140625" customWidth="1"/>
    <col min="6620" max="6620" width="3.7109375" customWidth="1"/>
    <col min="6621" max="6622" width="4.7109375" customWidth="1"/>
    <col min="6623" max="6623" width="8.7109375" customWidth="1"/>
    <col min="6624" max="6626" width="16.7109375" customWidth="1"/>
    <col min="6627" max="6627" width="3.7109375" customWidth="1"/>
    <col min="6874" max="6874" width="53.85546875" customWidth="1"/>
    <col min="6875" max="6875" width="4.140625" customWidth="1"/>
    <col min="6876" max="6876" width="3.7109375" customWidth="1"/>
    <col min="6877" max="6878" width="4.7109375" customWidth="1"/>
    <col min="6879" max="6879" width="8.7109375" customWidth="1"/>
    <col min="6880" max="6882" width="16.7109375" customWidth="1"/>
    <col min="6883" max="6883" width="3.7109375" customWidth="1"/>
    <col min="7130" max="7130" width="53.85546875" customWidth="1"/>
    <col min="7131" max="7131" width="4.140625" customWidth="1"/>
    <col min="7132" max="7132" width="3.7109375" customWidth="1"/>
    <col min="7133" max="7134" width="4.7109375" customWidth="1"/>
    <col min="7135" max="7135" width="8.7109375" customWidth="1"/>
    <col min="7136" max="7138" width="16.7109375" customWidth="1"/>
    <col min="7139" max="7139" width="3.7109375" customWidth="1"/>
    <col min="7386" max="7386" width="53.85546875" customWidth="1"/>
    <col min="7387" max="7387" width="4.140625" customWidth="1"/>
    <col min="7388" max="7388" width="3.7109375" customWidth="1"/>
    <col min="7389" max="7390" width="4.7109375" customWidth="1"/>
    <col min="7391" max="7391" width="8.7109375" customWidth="1"/>
    <col min="7392" max="7394" width="16.7109375" customWidth="1"/>
    <col min="7395" max="7395" width="3.7109375" customWidth="1"/>
    <col min="7642" max="7642" width="53.85546875" customWidth="1"/>
    <col min="7643" max="7643" width="4.140625" customWidth="1"/>
    <col min="7644" max="7644" width="3.7109375" customWidth="1"/>
    <col min="7645" max="7646" width="4.7109375" customWidth="1"/>
    <col min="7647" max="7647" width="8.7109375" customWidth="1"/>
    <col min="7648" max="7650" width="16.7109375" customWidth="1"/>
    <col min="7651" max="7651" width="3.7109375" customWidth="1"/>
    <col min="7898" max="7898" width="53.85546875" customWidth="1"/>
    <col min="7899" max="7899" width="4.140625" customWidth="1"/>
    <col min="7900" max="7900" width="3.7109375" customWidth="1"/>
    <col min="7901" max="7902" width="4.7109375" customWidth="1"/>
    <col min="7903" max="7903" width="8.7109375" customWidth="1"/>
    <col min="7904" max="7906" width="16.7109375" customWidth="1"/>
    <col min="7907" max="7907" width="3.7109375" customWidth="1"/>
    <col min="8154" max="8154" width="53.85546875" customWidth="1"/>
    <col min="8155" max="8155" width="4.140625" customWidth="1"/>
    <col min="8156" max="8156" width="3.7109375" customWidth="1"/>
    <col min="8157" max="8158" width="4.7109375" customWidth="1"/>
    <col min="8159" max="8159" width="8.7109375" customWidth="1"/>
    <col min="8160" max="8162" width="16.7109375" customWidth="1"/>
    <col min="8163" max="8163" width="3.7109375" customWidth="1"/>
    <col min="8410" max="8410" width="53.85546875" customWidth="1"/>
    <col min="8411" max="8411" width="4.140625" customWidth="1"/>
    <col min="8412" max="8412" width="3.7109375" customWidth="1"/>
    <col min="8413" max="8414" width="4.7109375" customWidth="1"/>
    <col min="8415" max="8415" width="8.7109375" customWidth="1"/>
    <col min="8416" max="8418" width="16.7109375" customWidth="1"/>
    <col min="8419" max="8419" width="3.7109375" customWidth="1"/>
    <col min="8666" max="8666" width="53.85546875" customWidth="1"/>
    <col min="8667" max="8667" width="4.140625" customWidth="1"/>
    <col min="8668" max="8668" width="3.7109375" customWidth="1"/>
    <col min="8669" max="8670" width="4.7109375" customWidth="1"/>
    <col min="8671" max="8671" width="8.7109375" customWidth="1"/>
    <col min="8672" max="8674" width="16.7109375" customWidth="1"/>
    <col min="8675" max="8675" width="3.7109375" customWidth="1"/>
    <col min="8922" max="8922" width="53.85546875" customWidth="1"/>
    <col min="8923" max="8923" width="4.140625" customWidth="1"/>
    <col min="8924" max="8924" width="3.7109375" customWidth="1"/>
    <col min="8925" max="8926" width="4.7109375" customWidth="1"/>
    <col min="8927" max="8927" width="8.7109375" customWidth="1"/>
    <col min="8928" max="8930" width="16.7109375" customWidth="1"/>
    <col min="8931" max="8931" width="3.7109375" customWidth="1"/>
    <col min="9178" max="9178" width="53.85546875" customWidth="1"/>
    <col min="9179" max="9179" width="4.140625" customWidth="1"/>
    <col min="9180" max="9180" width="3.7109375" customWidth="1"/>
    <col min="9181" max="9182" width="4.7109375" customWidth="1"/>
    <col min="9183" max="9183" width="8.7109375" customWidth="1"/>
    <col min="9184" max="9186" width="16.7109375" customWidth="1"/>
    <col min="9187" max="9187" width="3.7109375" customWidth="1"/>
    <col min="9434" max="9434" width="53.85546875" customWidth="1"/>
    <col min="9435" max="9435" width="4.140625" customWidth="1"/>
    <col min="9436" max="9436" width="3.7109375" customWidth="1"/>
    <col min="9437" max="9438" width="4.7109375" customWidth="1"/>
    <col min="9439" max="9439" width="8.7109375" customWidth="1"/>
    <col min="9440" max="9442" width="16.7109375" customWidth="1"/>
    <col min="9443" max="9443" width="3.7109375" customWidth="1"/>
    <col min="9690" max="9690" width="53.85546875" customWidth="1"/>
    <col min="9691" max="9691" width="4.140625" customWidth="1"/>
    <col min="9692" max="9692" width="3.7109375" customWidth="1"/>
    <col min="9693" max="9694" width="4.7109375" customWidth="1"/>
    <col min="9695" max="9695" width="8.7109375" customWidth="1"/>
    <col min="9696" max="9698" width="16.7109375" customWidth="1"/>
    <col min="9699" max="9699" width="3.7109375" customWidth="1"/>
    <col min="9946" max="9946" width="53.85546875" customWidth="1"/>
    <col min="9947" max="9947" width="4.140625" customWidth="1"/>
    <col min="9948" max="9948" width="3.7109375" customWidth="1"/>
    <col min="9949" max="9950" width="4.7109375" customWidth="1"/>
    <col min="9951" max="9951" width="8.7109375" customWidth="1"/>
    <col min="9952" max="9954" width="16.7109375" customWidth="1"/>
    <col min="9955" max="9955" width="3.7109375" customWidth="1"/>
    <col min="10202" max="10202" width="53.85546875" customWidth="1"/>
    <col min="10203" max="10203" width="4.140625" customWidth="1"/>
    <col min="10204" max="10204" width="3.7109375" customWidth="1"/>
    <col min="10205" max="10206" width="4.7109375" customWidth="1"/>
    <col min="10207" max="10207" width="8.7109375" customWidth="1"/>
    <col min="10208" max="10210" width="16.7109375" customWidth="1"/>
    <col min="10211" max="10211" width="3.7109375" customWidth="1"/>
    <col min="10458" max="10458" width="53.85546875" customWidth="1"/>
    <col min="10459" max="10459" width="4.140625" customWidth="1"/>
    <col min="10460" max="10460" width="3.7109375" customWidth="1"/>
    <col min="10461" max="10462" width="4.7109375" customWidth="1"/>
    <col min="10463" max="10463" width="8.7109375" customWidth="1"/>
    <col min="10464" max="10466" width="16.7109375" customWidth="1"/>
    <col min="10467" max="10467" width="3.7109375" customWidth="1"/>
    <col min="10714" max="10714" width="53.85546875" customWidth="1"/>
    <col min="10715" max="10715" width="4.140625" customWidth="1"/>
    <col min="10716" max="10716" width="3.7109375" customWidth="1"/>
    <col min="10717" max="10718" width="4.7109375" customWidth="1"/>
    <col min="10719" max="10719" width="8.7109375" customWidth="1"/>
    <col min="10720" max="10722" width="16.7109375" customWidth="1"/>
    <col min="10723" max="10723" width="3.7109375" customWidth="1"/>
    <col min="10970" max="10970" width="53.85546875" customWidth="1"/>
    <col min="10971" max="10971" width="4.140625" customWidth="1"/>
    <col min="10972" max="10972" width="3.7109375" customWidth="1"/>
    <col min="10973" max="10974" width="4.7109375" customWidth="1"/>
    <col min="10975" max="10975" width="8.7109375" customWidth="1"/>
    <col min="10976" max="10978" width="16.7109375" customWidth="1"/>
    <col min="10979" max="10979" width="3.7109375" customWidth="1"/>
    <col min="11226" max="11226" width="53.85546875" customWidth="1"/>
    <col min="11227" max="11227" width="4.140625" customWidth="1"/>
    <col min="11228" max="11228" width="3.7109375" customWidth="1"/>
    <col min="11229" max="11230" width="4.7109375" customWidth="1"/>
    <col min="11231" max="11231" width="8.7109375" customWidth="1"/>
    <col min="11232" max="11234" width="16.7109375" customWidth="1"/>
    <col min="11235" max="11235" width="3.7109375" customWidth="1"/>
    <col min="11482" max="11482" width="53.85546875" customWidth="1"/>
    <col min="11483" max="11483" width="4.140625" customWidth="1"/>
    <col min="11484" max="11484" width="3.7109375" customWidth="1"/>
    <col min="11485" max="11486" width="4.7109375" customWidth="1"/>
    <col min="11487" max="11487" width="8.7109375" customWidth="1"/>
    <col min="11488" max="11490" width="16.7109375" customWidth="1"/>
    <col min="11491" max="11491" width="3.7109375" customWidth="1"/>
    <col min="11738" max="11738" width="53.85546875" customWidth="1"/>
    <col min="11739" max="11739" width="4.140625" customWidth="1"/>
    <col min="11740" max="11740" width="3.7109375" customWidth="1"/>
    <col min="11741" max="11742" width="4.7109375" customWidth="1"/>
    <col min="11743" max="11743" width="8.7109375" customWidth="1"/>
    <col min="11744" max="11746" width="16.7109375" customWidth="1"/>
    <col min="11747" max="11747" width="3.7109375" customWidth="1"/>
    <col min="11994" max="11994" width="53.85546875" customWidth="1"/>
    <col min="11995" max="11995" width="4.140625" customWidth="1"/>
    <col min="11996" max="11996" width="3.7109375" customWidth="1"/>
    <col min="11997" max="11998" width="4.7109375" customWidth="1"/>
    <col min="11999" max="11999" width="8.7109375" customWidth="1"/>
    <col min="12000" max="12002" width="16.7109375" customWidth="1"/>
    <col min="12003" max="12003" width="3.7109375" customWidth="1"/>
    <col min="12250" max="12250" width="53.85546875" customWidth="1"/>
    <col min="12251" max="12251" width="4.140625" customWidth="1"/>
    <col min="12252" max="12252" width="3.7109375" customWidth="1"/>
    <col min="12253" max="12254" width="4.7109375" customWidth="1"/>
    <col min="12255" max="12255" width="8.7109375" customWidth="1"/>
    <col min="12256" max="12258" width="16.7109375" customWidth="1"/>
    <col min="12259" max="12259" width="3.7109375" customWidth="1"/>
    <col min="12506" max="12506" width="53.85546875" customWidth="1"/>
    <col min="12507" max="12507" width="4.140625" customWidth="1"/>
    <col min="12508" max="12508" width="3.7109375" customWidth="1"/>
    <col min="12509" max="12510" width="4.7109375" customWidth="1"/>
    <col min="12511" max="12511" width="8.7109375" customWidth="1"/>
    <col min="12512" max="12514" width="16.7109375" customWidth="1"/>
    <col min="12515" max="12515" width="3.7109375" customWidth="1"/>
    <col min="12762" max="12762" width="53.85546875" customWidth="1"/>
    <col min="12763" max="12763" width="4.140625" customWidth="1"/>
    <col min="12764" max="12764" width="3.7109375" customWidth="1"/>
    <col min="12765" max="12766" width="4.7109375" customWidth="1"/>
    <col min="12767" max="12767" width="8.7109375" customWidth="1"/>
    <col min="12768" max="12770" width="16.7109375" customWidth="1"/>
    <col min="12771" max="12771" width="3.7109375" customWidth="1"/>
    <col min="13018" max="13018" width="53.85546875" customWidth="1"/>
    <col min="13019" max="13019" width="4.140625" customWidth="1"/>
    <col min="13020" max="13020" width="3.7109375" customWidth="1"/>
    <col min="13021" max="13022" width="4.7109375" customWidth="1"/>
    <col min="13023" max="13023" width="8.7109375" customWidth="1"/>
    <col min="13024" max="13026" width="16.7109375" customWidth="1"/>
    <col min="13027" max="13027" width="3.7109375" customWidth="1"/>
    <col min="13274" max="13274" width="53.85546875" customWidth="1"/>
    <col min="13275" max="13275" width="4.140625" customWidth="1"/>
    <col min="13276" max="13276" width="3.7109375" customWidth="1"/>
    <col min="13277" max="13278" width="4.7109375" customWidth="1"/>
    <col min="13279" max="13279" width="8.7109375" customWidth="1"/>
    <col min="13280" max="13282" width="16.7109375" customWidth="1"/>
    <col min="13283" max="13283" width="3.7109375" customWidth="1"/>
    <col min="13530" max="13530" width="53.85546875" customWidth="1"/>
    <col min="13531" max="13531" width="4.140625" customWidth="1"/>
    <col min="13532" max="13532" width="3.7109375" customWidth="1"/>
    <col min="13533" max="13534" width="4.7109375" customWidth="1"/>
    <col min="13535" max="13535" width="8.7109375" customWidth="1"/>
    <col min="13536" max="13538" width="16.7109375" customWidth="1"/>
    <col min="13539" max="13539" width="3.7109375" customWidth="1"/>
    <col min="13786" max="13786" width="53.85546875" customWidth="1"/>
    <col min="13787" max="13787" width="4.140625" customWidth="1"/>
    <col min="13788" max="13788" width="3.7109375" customWidth="1"/>
    <col min="13789" max="13790" width="4.7109375" customWidth="1"/>
    <col min="13791" max="13791" width="8.7109375" customWidth="1"/>
    <col min="13792" max="13794" width="16.7109375" customWidth="1"/>
    <col min="13795" max="13795" width="3.7109375" customWidth="1"/>
    <col min="14042" max="14042" width="53.85546875" customWidth="1"/>
    <col min="14043" max="14043" width="4.140625" customWidth="1"/>
    <col min="14044" max="14044" width="3.7109375" customWidth="1"/>
    <col min="14045" max="14046" width="4.7109375" customWidth="1"/>
    <col min="14047" max="14047" width="8.7109375" customWidth="1"/>
    <col min="14048" max="14050" width="16.7109375" customWidth="1"/>
    <col min="14051" max="14051" width="3.7109375" customWidth="1"/>
    <col min="14298" max="14298" width="53.85546875" customWidth="1"/>
    <col min="14299" max="14299" width="4.140625" customWidth="1"/>
    <col min="14300" max="14300" width="3.7109375" customWidth="1"/>
    <col min="14301" max="14302" width="4.7109375" customWidth="1"/>
    <col min="14303" max="14303" width="8.7109375" customWidth="1"/>
    <col min="14304" max="14306" width="16.7109375" customWidth="1"/>
    <col min="14307" max="14307" width="3.7109375" customWidth="1"/>
    <col min="14554" max="14554" width="53.85546875" customWidth="1"/>
    <col min="14555" max="14555" width="4.140625" customWidth="1"/>
    <col min="14556" max="14556" width="3.7109375" customWidth="1"/>
    <col min="14557" max="14558" width="4.7109375" customWidth="1"/>
    <col min="14559" max="14559" width="8.7109375" customWidth="1"/>
    <col min="14560" max="14562" width="16.7109375" customWidth="1"/>
    <col min="14563" max="14563" width="3.7109375" customWidth="1"/>
    <col min="14810" max="14810" width="53.85546875" customWidth="1"/>
    <col min="14811" max="14811" width="4.140625" customWidth="1"/>
    <col min="14812" max="14812" width="3.7109375" customWidth="1"/>
    <col min="14813" max="14814" width="4.7109375" customWidth="1"/>
    <col min="14815" max="14815" width="8.7109375" customWidth="1"/>
    <col min="14816" max="14818" width="16.7109375" customWidth="1"/>
    <col min="14819" max="14819" width="3.7109375" customWidth="1"/>
    <col min="15066" max="15066" width="53.85546875" customWidth="1"/>
    <col min="15067" max="15067" width="4.140625" customWidth="1"/>
    <col min="15068" max="15068" width="3.7109375" customWidth="1"/>
    <col min="15069" max="15070" width="4.7109375" customWidth="1"/>
    <col min="15071" max="15071" width="8.7109375" customWidth="1"/>
    <col min="15072" max="15074" width="16.7109375" customWidth="1"/>
    <col min="15075" max="15075" width="3.7109375" customWidth="1"/>
    <col min="15322" max="15322" width="53.85546875" customWidth="1"/>
    <col min="15323" max="15323" width="4.140625" customWidth="1"/>
    <col min="15324" max="15324" width="3.7109375" customWidth="1"/>
    <col min="15325" max="15326" width="4.7109375" customWidth="1"/>
    <col min="15327" max="15327" width="8.7109375" customWidth="1"/>
    <col min="15328" max="15330" width="16.7109375" customWidth="1"/>
    <col min="15331" max="15331" width="3.7109375" customWidth="1"/>
    <col min="15578" max="15578" width="53.85546875" customWidth="1"/>
    <col min="15579" max="15579" width="4.140625" customWidth="1"/>
    <col min="15580" max="15580" width="3.7109375" customWidth="1"/>
    <col min="15581" max="15582" width="4.7109375" customWidth="1"/>
    <col min="15583" max="15583" width="8.7109375" customWidth="1"/>
    <col min="15584" max="15586" width="16.7109375" customWidth="1"/>
    <col min="15587" max="15587" width="3.7109375" customWidth="1"/>
    <col min="15834" max="15834" width="53.85546875" customWidth="1"/>
    <col min="15835" max="15835" width="4.140625" customWidth="1"/>
    <col min="15836" max="15836" width="3.7109375" customWidth="1"/>
    <col min="15837" max="15838" width="4.7109375" customWidth="1"/>
    <col min="15839" max="15839" width="8.7109375" customWidth="1"/>
    <col min="15840" max="15842" width="16.7109375" customWidth="1"/>
    <col min="15843" max="15843" width="3.7109375" customWidth="1"/>
    <col min="16090" max="16090" width="53.85546875" customWidth="1"/>
    <col min="16091" max="16091" width="4.140625" customWidth="1"/>
    <col min="16092" max="16092" width="3.7109375" customWidth="1"/>
    <col min="16093" max="16094" width="4.7109375" customWidth="1"/>
    <col min="16095" max="16095" width="8.7109375" customWidth="1"/>
    <col min="16096" max="16098" width="16.7109375" customWidth="1"/>
    <col min="16099" max="16099" width="3.7109375" customWidth="1"/>
  </cols>
  <sheetData>
    <row r="1" spans="1:15" ht="15.75" customHeight="1" x14ac:dyDescent="0.2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1"/>
      <c r="N1" s="179" t="s">
        <v>65</v>
      </c>
      <c r="O1" s="440" t="s">
        <v>144</v>
      </c>
    </row>
    <row r="2" spans="1:15" ht="15.75" customHeight="1" x14ac:dyDescent="0.3">
      <c r="A2" s="188"/>
      <c r="B2" s="175"/>
      <c r="C2" s="285" t="s">
        <v>110</v>
      </c>
      <c r="D2" s="285"/>
      <c r="E2" s="285"/>
      <c r="F2" s="285"/>
      <c r="G2" s="285"/>
      <c r="H2" s="285"/>
      <c r="I2" s="285"/>
      <c r="J2" s="285"/>
      <c r="K2" s="285"/>
      <c r="L2" s="285"/>
      <c r="M2" s="299"/>
      <c r="N2" s="179" t="s">
        <v>66</v>
      </c>
      <c r="O2" s="193">
        <v>4</v>
      </c>
    </row>
    <row r="3" spans="1:15" ht="15.75" customHeight="1" x14ac:dyDescent="0.3">
      <c r="A3" s="188"/>
      <c r="B3" s="175"/>
      <c r="C3" s="285" t="s">
        <v>124</v>
      </c>
      <c r="D3" s="285"/>
      <c r="E3" s="285"/>
      <c r="F3" s="285" t="s">
        <v>111</v>
      </c>
      <c r="G3" s="285"/>
      <c r="H3" s="285"/>
      <c r="I3" s="285"/>
      <c r="J3" s="285"/>
      <c r="K3" s="285"/>
      <c r="L3" s="285"/>
      <c r="M3" s="299"/>
      <c r="N3" s="179" t="s">
        <v>67</v>
      </c>
      <c r="O3" s="194" t="s">
        <v>168</v>
      </c>
    </row>
    <row r="4" spans="1:15" x14ac:dyDescent="0.2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2"/>
      <c r="N4" s="179" t="s">
        <v>68</v>
      </c>
      <c r="O4" s="180" t="s">
        <v>121</v>
      </c>
    </row>
    <row r="5" spans="1:15" ht="13.5" thickBot="1" x14ac:dyDescent="0.25">
      <c r="A5" s="207"/>
      <c r="B5" s="207"/>
      <c r="C5" s="208"/>
      <c r="D5" s="208"/>
      <c r="E5" s="208"/>
      <c r="F5" s="208"/>
      <c r="G5" s="208"/>
      <c r="H5" s="208"/>
      <c r="I5" s="208"/>
    </row>
    <row r="6" spans="1:15" ht="24" customHeight="1" x14ac:dyDescent="0.2">
      <c r="A6" s="244"/>
      <c r="B6" s="326"/>
      <c r="C6" s="303"/>
      <c r="D6" s="303"/>
      <c r="E6" s="303"/>
      <c r="F6" s="303"/>
      <c r="G6" s="303"/>
      <c r="H6" s="303"/>
      <c r="I6" s="329"/>
      <c r="K6" s="237"/>
      <c r="L6" s="315"/>
      <c r="M6" s="313"/>
      <c r="N6" s="238"/>
      <c r="O6" s="238"/>
    </row>
    <row r="7" spans="1:15" ht="15" customHeight="1" x14ac:dyDescent="0.2">
      <c r="A7" s="243" t="s">
        <v>145</v>
      </c>
      <c r="B7" s="327"/>
      <c r="C7" s="316"/>
      <c r="D7" s="316"/>
      <c r="E7" s="316"/>
      <c r="F7" s="317"/>
      <c r="G7" s="317"/>
      <c r="H7" s="317"/>
      <c r="I7" s="330"/>
      <c r="K7" s="318"/>
      <c r="L7" s="315"/>
      <c r="M7" s="313"/>
      <c r="N7" s="238"/>
      <c r="O7" s="238"/>
    </row>
    <row r="8" spans="1:15" ht="12.75" customHeight="1" x14ac:dyDescent="0.2">
      <c r="A8" s="243"/>
      <c r="B8" s="327"/>
      <c r="C8" s="316" t="s">
        <v>140</v>
      </c>
      <c r="D8" s="316"/>
      <c r="E8" s="316"/>
      <c r="F8" s="317"/>
      <c r="G8" s="317"/>
      <c r="H8" s="317"/>
      <c r="I8" s="330"/>
      <c r="K8" s="318"/>
      <c r="L8" s="315"/>
      <c r="M8" s="313"/>
      <c r="N8" s="238"/>
      <c r="O8" s="238"/>
    </row>
    <row r="9" spans="1:15" ht="15" customHeight="1" x14ac:dyDescent="0.2">
      <c r="A9" s="243"/>
      <c r="B9" s="327"/>
      <c r="C9" s="316"/>
      <c r="D9" s="316"/>
      <c r="E9" s="316"/>
      <c r="F9" s="317"/>
      <c r="G9" s="317"/>
      <c r="H9" s="317"/>
      <c r="I9" s="330"/>
      <c r="K9" s="318"/>
      <c r="L9" s="315"/>
      <c r="M9" s="313"/>
      <c r="N9" s="238"/>
      <c r="O9" s="238"/>
    </row>
    <row r="10" spans="1:15" ht="13.5" thickBot="1" x14ac:dyDescent="0.25">
      <c r="A10" s="210"/>
      <c r="B10" s="328"/>
      <c r="C10" s="312"/>
      <c r="D10" s="312"/>
      <c r="E10" s="312"/>
      <c r="F10" s="312"/>
      <c r="G10" s="312"/>
      <c r="H10" s="312"/>
      <c r="I10" s="331"/>
      <c r="K10" s="318"/>
      <c r="L10" s="315"/>
      <c r="M10" s="313"/>
      <c r="N10" s="238"/>
      <c r="O10" s="238"/>
    </row>
    <row r="11" spans="1:15" ht="14.25" customHeight="1" x14ac:dyDescent="0.2">
      <c r="A11" s="209" t="s">
        <v>112</v>
      </c>
      <c r="B11" s="300"/>
      <c r="C11" s="303" t="s">
        <v>138</v>
      </c>
      <c r="D11" s="303"/>
      <c r="E11" s="303"/>
      <c r="F11" s="303"/>
      <c r="G11" s="303"/>
      <c r="H11" s="303"/>
      <c r="I11" s="310"/>
      <c r="K11" s="318"/>
      <c r="L11" s="239"/>
      <c r="M11" s="240"/>
      <c r="N11" s="238"/>
      <c r="O11" s="238"/>
    </row>
    <row r="12" spans="1:15" ht="12.75" customHeight="1" x14ac:dyDescent="0.2">
      <c r="A12" s="319" t="s">
        <v>126</v>
      </c>
      <c r="B12" s="301"/>
      <c r="C12" s="324" t="s">
        <v>159</v>
      </c>
      <c r="D12" s="324"/>
      <c r="E12" s="324"/>
      <c r="F12" s="324"/>
      <c r="G12" s="324"/>
      <c r="H12" s="324"/>
      <c r="I12" s="311"/>
      <c r="K12" s="318"/>
      <c r="L12" s="239"/>
      <c r="M12" s="241"/>
      <c r="N12" s="238"/>
      <c r="O12" s="238"/>
    </row>
    <row r="13" spans="1:15" ht="12.75" customHeight="1" x14ac:dyDescent="0.2">
      <c r="A13" s="319"/>
      <c r="B13" s="301"/>
      <c r="C13" s="324" t="s">
        <v>127</v>
      </c>
      <c r="D13" s="324"/>
      <c r="E13" s="324"/>
      <c r="F13" s="324"/>
      <c r="G13" s="324"/>
      <c r="H13" s="324"/>
      <c r="I13" s="311"/>
      <c r="K13" s="318"/>
      <c r="L13" s="239"/>
      <c r="M13" s="241"/>
      <c r="N13" s="238"/>
      <c r="O13" s="238"/>
    </row>
    <row r="14" spans="1:15" ht="12.75" customHeight="1" x14ac:dyDescent="0.2">
      <c r="A14" s="319"/>
      <c r="B14" s="301"/>
      <c r="C14" s="324" t="s">
        <v>128</v>
      </c>
      <c r="D14" s="324"/>
      <c r="E14" s="324"/>
      <c r="F14" s="324"/>
      <c r="G14" s="324"/>
      <c r="H14" s="324"/>
      <c r="I14" s="311"/>
      <c r="K14" s="242"/>
      <c r="L14" s="239"/>
      <c r="M14" s="245"/>
      <c r="N14" s="238"/>
      <c r="O14" s="238"/>
    </row>
    <row r="15" spans="1:15" ht="12.75" customHeight="1" x14ac:dyDescent="0.2">
      <c r="A15" s="319"/>
      <c r="B15" s="301"/>
      <c r="C15" s="324" t="s">
        <v>129</v>
      </c>
      <c r="D15" s="324"/>
      <c r="E15" s="324"/>
      <c r="F15" s="324"/>
      <c r="G15" s="324"/>
      <c r="H15" s="324"/>
      <c r="I15" s="311"/>
      <c r="J15" s="211"/>
      <c r="K15" s="242"/>
      <c r="L15" s="239"/>
      <c r="M15" s="241"/>
      <c r="N15" s="238"/>
      <c r="O15" s="238"/>
    </row>
    <row r="16" spans="1:15" ht="12.75" customHeight="1" x14ac:dyDescent="0.2">
      <c r="A16" s="319"/>
      <c r="B16" s="301"/>
      <c r="C16" s="324" t="s">
        <v>130</v>
      </c>
      <c r="D16" s="324"/>
      <c r="E16" s="324"/>
      <c r="F16" s="324"/>
      <c r="G16" s="324"/>
      <c r="H16" s="324"/>
      <c r="I16" s="311"/>
      <c r="K16" s="242"/>
      <c r="L16" s="239"/>
      <c r="M16" s="241"/>
      <c r="N16" s="238"/>
      <c r="O16" s="238"/>
    </row>
    <row r="17" spans="1:13" ht="13.5" thickBot="1" x14ac:dyDescent="0.25">
      <c r="A17" s="320"/>
      <c r="B17" s="302"/>
      <c r="C17" s="322"/>
      <c r="D17" s="322"/>
      <c r="E17" s="322"/>
      <c r="F17" s="322"/>
      <c r="G17" s="322"/>
      <c r="H17" s="322"/>
      <c r="I17" s="314"/>
      <c r="K17" s="212"/>
      <c r="L17" s="213"/>
      <c r="M17" s="233"/>
    </row>
    <row r="18" spans="1:13" ht="24" customHeight="1" x14ac:dyDescent="0.2">
      <c r="A18" s="209" t="s">
        <v>113</v>
      </c>
      <c r="B18" s="300"/>
      <c r="C18" s="303" t="s">
        <v>139</v>
      </c>
      <c r="D18" s="303"/>
      <c r="E18" s="303"/>
      <c r="F18" s="303"/>
      <c r="G18" s="303"/>
      <c r="H18" s="303"/>
      <c r="I18" s="310"/>
    </row>
    <row r="19" spans="1:13" ht="12.75" customHeight="1" x14ac:dyDescent="0.2">
      <c r="A19" s="323"/>
      <c r="B19" s="301"/>
      <c r="C19" s="324" t="s">
        <v>114</v>
      </c>
      <c r="D19" s="324"/>
      <c r="E19" s="324"/>
      <c r="F19" s="324"/>
      <c r="G19" s="324"/>
      <c r="H19" s="324"/>
      <c r="I19" s="311"/>
    </row>
    <row r="20" spans="1:13" ht="12.75" customHeight="1" x14ac:dyDescent="0.2">
      <c r="A20" s="323"/>
      <c r="B20" s="301"/>
      <c r="C20" s="324" t="s">
        <v>115</v>
      </c>
      <c r="D20" s="324"/>
      <c r="E20" s="324"/>
      <c r="F20" s="324"/>
      <c r="G20" s="324"/>
      <c r="H20" s="324"/>
      <c r="I20" s="311"/>
    </row>
    <row r="21" spans="1:13" x14ac:dyDescent="0.2">
      <c r="A21" s="323"/>
      <c r="B21" s="301"/>
      <c r="C21" s="324" t="s">
        <v>116</v>
      </c>
      <c r="D21" s="324"/>
      <c r="E21" s="324"/>
      <c r="F21" s="324"/>
      <c r="G21" s="324"/>
      <c r="H21" s="324"/>
      <c r="I21" s="311"/>
    </row>
    <row r="22" spans="1:13" x14ac:dyDescent="0.2">
      <c r="A22" s="323"/>
      <c r="B22" s="301"/>
      <c r="C22" s="324" t="s">
        <v>117</v>
      </c>
      <c r="D22" s="324"/>
      <c r="E22" s="324"/>
      <c r="F22" s="324"/>
      <c r="G22" s="324"/>
      <c r="H22" s="324"/>
      <c r="I22" s="311"/>
    </row>
    <row r="23" spans="1:13" ht="12.75" customHeight="1" x14ac:dyDescent="0.2">
      <c r="A23" s="323"/>
      <c r="B23" s="301"/>
      <c r="C23" s="324" t="s">
        <v>118</v>
      </c>
      <c r="D23" s="324"/>
      <c r="E23" s="324"/>
      <c r="F23" s="324"/>
      <c r="G23" s="324"/>
      <c r="H23" s="324"/>
      <c r="I23" s="311"/>
    </row>
    <row r="24" spans="1:13" ht="12.75" customHeight="1" thickBot="1" x14ac:dyDescent="0.25">
      <c r="A24" s="323"/>
      <c r="B24" s="301"/>
      <c r="C24" s="212"/>
      <c r="D24" s="212"/>
      <c r="E24" s="212"/>
      <c r="F24" s="212"/>
      <c r="G24" s="212"/>
      <c r="H24" s="212"/>
      <c r="I24" s="311"/>
    </row>
    <row r="25" spans="1:13" ht="32.25" customHeight="1" thickBot="1" x14ac:dyDescent="0.25">
      <c r="A25" s="214" t="s">
        <v>119</v>
      </c>
      <c r="B25" s="300"/>
      <c r="C25" s="303" t="s">
        <v>169</v>
      </c>
      <c r="D25" s="303"/>
      <c r="E25" s="303"/>
      <c r="F25" s="303"/>
      <c r="G25" s="303"/>
      <c r="H25" s="303"/>
      <c r="I25" s="304"/>
      <c r="K25" s="228"/>
    </row>
    <row r="26" spans="1:13" ht="26.25" customHeight="1" thickBot="1" x14ac:dyDescent="0.25">
      <c r="A26" s="214"/>
      <c r="B26" s="301"/>
      <c r="C26" s="215"/>
      <c r="D26" s="307" t="s">
        <v>162</v>
      </c>
      <c r="E26" s="308"/>
      <c r="F26" s="308"/>
      <c r="G26" s="308"/>
      <c r="H26" s="309"/>
      <c r="I26" s="305"/>
      <c r="K26" s="228"/>
    </row>
    <row r="27" spans="1:13" ht="25.5" customHeight="1" thickBot="1" x14ac:dyDescent="0.25">
      <c r="A27" s="319" t="s">
        <v>131</v>
      </c>
      <c r="B27" s="301"/>
      <c r="C27" s="216" t="s">
        <v>120</v>
      </c>
      <c r="D27" s="217">
        <v>1</v>
      </c>
      <c r="E27" s="217">
        <v>2</v>
      </c>
      <c r="F27" s="217">
        <v>3</v>
      </c>
      <c r="G27" s="217">
        <v>4</v>
      </c>
      <c r="H27" s="218">
        <v>5</v>
      </c>
      <c r="I27" s="305"/>
    </row>
    <row r="28" spans="1:13" ht="24.95" customHeight="1" x14ac:dyDescent="0.2">
      <c r="A28" s="319"/>
      <c r="B28" s="301"/>
      <c r="C28" s="219">
        <v>1</v>
      </c>
      <c r="D28" s="220">
        <v>1</v>
      </c>
      <c r="E28" s="246">
        <v>2</v>
      </c>
      <c r="F28" s="246">
        <v>3</v>
      </c>
      <c r="G28" s="246">
        <v>4</v>
      </c>
      <c r="H28" s="221">
        <v>5</v>
      </c>
      <c r="I28" s="305"/>
    </row>
    <row r="29" spans="1:13" ht="23.25" customHeight="1" x14ac:dyDescent="0.2">
      <c r="A29" s="319"/>
      <c r="B29" s="301"/>
      <c r="C29" s="219">
        <v>2</v>
      </c>
      <c r="D29" s="247">
        <v>2</v>
      </c>
      <c r="E29" s="234">
        <v>4</v>
      </c>
      <c r="F29" s="234">
        <v>6</v>
      </c>
      <c r="G29" s="234">
        <v>8</v>
      </c>
      <c r="H29" s="248">
        <v>10</v>
      </c>
      <c r="I29" s="305"/>
    </row>
    <row r="30" spans="1:13" ht="24.95" customHeight="1" x14ac:dyDescent="0.2">
      <c r="A30" s="319"/>
      <c r="B30" s="301"/>
      <c r="C30" s="219">
        <v>3</v>
      </c>
      <c r="D30" s="247">
        <v>3</v>
      </c>
      <c r="E30" s="234">
        <v>6</v>
      </c>
      <c r="F30" s="236">
        <v>9</v>
      </c>
      <c r="G30" s="236">
        <v>12</v>
      </c>
      <c r="H30" s="248">
        <v>15</v>
      </c>
      <c r="I30" s="305"/>
    </row>
    <row r="31" spans="1:13" ht="24.95" customHeight="1" x14ac:dyDescent="0.2">
      <c r="A31" s="319"/>
      <c r="B31" s="301"/>
      <c r="C31" s="219">
        <v>4</v>
      </c>
      <c r="D31" s="247">
        <v>4</v>
      </c>
      <c r="E31" s="234">
        <v>8</v>
      </c>
      <c r="F31" s="236">
        <v>12</v>
      </c>
      <c r="G31" s="235">
        <v>16</v>
      </c>
      <c r="H31" s="249">
        <v>20</v>
      </c>
      <c r="I31" s="305"/>
    </row>
    <row r="32" spans="1:13" ht="24.95" customHeight="1" thickBot="1" x14ac:dyDescent="0.25">
      <c r="A32" s="319"/>
      <c r="B32" s="301"/>
      <c r="C32" s="222">
        <v>5</v>
      </c>
      <c r="D32" s="223">
        <v>5</v>
      </c>
      <c r="E32" s="250">
        <v>10</v>
      </c>
      <c r="F32" s="250">
        <v>15</v>
      </c>
      <c r="G32" s="251">
        <v>20</v>
      </c>
      <c r="H32" s="252">
        <v>25</v>
      </c>
      <c r="I32" s="305"/>
    </row>
    <row r="33" spans="1:9" ht="16.5" customHeight="1" x14ac:dyDescent="0.2">
      <c r="A33" s="319"/>
      <c r="B33" s="301"/>
      <c r="C33" s="321"/>
      <c r="D33" s="321"/>
      <c r="E33" s="321"/>
      <c r="F33" s="321"/>
      <c r="G33" s="321"/>
      <c r="H33" s="321"/>
      <c r="I33" s="305"/>
    </row>
    <row r="34" spans="1:9" ht="33" customHeight="1" x14ac:dyDescent="0.2">
      <c r="A34" s="319"/>
      <c r="B34" s="301"/>
      <c r="C34" s="321" t="s">
        <v>137</v>
      </c>
      <c r="D34" s="325" t="s">
        <v>163</v>
      </c>
      <c r="E34" s="325"/>
      <c r="F34" s="325"/>
      <c r="G34" s="325"/>
      <c r="H34" s="325"/>
      <c r="I34" s="305"/>
    </row>
    <row r="35" spans="1:9" ht="33" customHeight="1" x14ac:dyDescent="0.2">
      <c r="A35" s="319"/>
      <c r="B35" s="301"/>
      <c r="C35" s="321"/>
      <c r="D35" s="325" t="s">
        <v>164</v>
      </c>
      <c r="E35" s="325"/>
      <c r="F35" s="325"/>
      <c r="G35" s="325"/>
      <c r="H35" s="325"/>
      <c r="I35" s="305"/>
    </row>
    <row r="36" spans="1:9" ht="33" customHeight="1" x14ac:dyDescent="0.2">
      <c r="A36" s="319"/>
      <c r="B36" s="301"/>
      <c r="C36" s="321"/>
      <c r="D36" s="325" t="s">
        <v>165</v>
      </c>
      <c r="E36" s="325"/>
      <c r="F36" s="325"/>
      <c r="G36" s="325"/>
      <c r="H36" s="325"/>
      <c r="I36" s="305"/>
    </row>
    <row r="37" spans="1:9" ht="18" customHeight="1" thickBot="1" x14ac:dyDescent="0.25">
      <c r="A37" s="320"/>
      <c r="B37" s="302"/>
      <c r="C37" s="322"/>
      <c r="D37" s="322"/>
      <c r="E37" s="322"/>
      <c r="F37" s="322"/>
      <c r="G37" s="322"/>
      <c r="H37" s="322"/>
      <c r="I37" s="306"/>
    </row>
    <row r="39" spans="1:9" ht="12.75" customHeight="1" x14ac:dyDescent="0.2">
      <c r="B39" s="225"/>
      <c r="C39" s="225"/>
      <c r="D39" s="225"/>
      <c r="E39" s="225"/>
      <c r="F39" s="225"/>
    </row>
    <row r="40" spans="1:9" x14ac:dyDescent="0.2">
      <c r="A40" s="225"/>
      <c r="B40" s="225"/>
      <c r="C40" s="225"/>
      <c r="D40" s="225"/>
      <c r="E40" s="225"/>
      <c r="F40" s="225"/>
    </row>
    <row r="41" spans="1:9" ht="22.5" customHeight="1" x14ac:dyDescent="0.2">
      <c r="A41" s="225"/>
      <c r="B41" s="225"/>
      <c r="C41" s="225"/>
      <c r="D41" s="225"/>
      <c r="E41" s="225"/>
      <c r="F41" s="225"/>
      <c r="I41" s="226"/>
    </row>
    <row r="42" spans="1:9" x14ac:dyDescent="0.2">
      <c r="A42" s="225"/>
      <c r="B42" s="225"/>
      <c r="C42" s="225"/>
      <c r="D42" s="225"/>
      <c r="E42" s="225"/>
      <c r="F42" s="225"/>
      <c r="I42" s="227"/>
    </row>
    <row r="43" spans="1:9" x14ac:dyDescent="0.2">
      <c r="A43" s="225"/>
      <c r="B43" s="225"/>
      <c r="C43" s="225"/>
      <c r="D43" s="225"/>
      <c r="E43" s="225"/>
      <c r="F43" s="225"/>
    </row>
    <row r="52" spans="5:5" x14ac:dyDescent="0.2">
      <c r="E52" s="228"/>
    </row>
  </sheetData>
  <mergeCells count="45">
    <mergeCell ref="C7:E7"/>
    <mergeCell ref="F7:H7"/>
    <mergeCell ref="B6:B10"/>
    <mergeCell ref="C6:H6"/>
    <mergeCell ref="I6:I10"/>
    <mergeCell ref="A12:A17"/>
    <mergeCell ref="C12:H12"/>
    <mergeCell ref="C13:H13"/>
    <mergeCell ref="C14:H14"/>
    <mergeCell ref="C15:H15"/>
    <mergeCell ref="C16:H16"/>
    <mergeCell ref="C17:H17"/>
    <mergeCell ref="B11:B17"/>
    <mergeCell ref="C11:H11"/>
    <mergeCell ref="A27:A37"/>
    <mergeCell ref="C33:H33"/>
    <mergeCell ref="C37:H37"/>
    <mergeCell ref="B18:B24"/>
    <mergeCell ref="C18:H18"/>
    <mergeCell ref="A19:A24"/>
    <mergeCell ref="C19:H19"/>
    <mergeCell ref="C20:H20"/>
    <mergeCell ref="C21:H21"/>
    <mergeCell ref="C22:H22"/>
    <mergeCell ref="C23:H23"/>
    <mergeCell ref="D34:H34"/>
    <mergeCell ref="D35:H35"/>
    <mergeCell ref="D36:H36"/>
    <mergeCell ref="C34:C36"/>
    <mergeCell ref="C2:M2"/>
    <mergeCell ref="C3:M3"/>
    <mergeCell ref="B25:B37"/>
    <mergeCell ref="C25:H25"/>
    <mergeCell ref="I25:I37"/>
    <mergeCell ref="D26:H26"/>
    <mergeCell ref="I18:I24"/>
    <mergeCell ref="C10:H10"/>
    <mergeCell ref="M6:M10"/>
    <mergeCell ref="I11:I17"/>
    <mergeCell ref="L6:L10"/>
    <mergeCell ref="C8:E8"/>
    <mergeCell ref="F8:H8"/>
    <mergeCell ref="C9:E9"/>
    <mergeCell ref="F9:H9"/>
    <mergeCell ref="K7:K1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E17"/>
  <sheetViews>
    <sheetView workbookViewId="0">
      <selection activeCell="H29" sqref="H29"/>
    </sheetView>
  </sheetViews>
  <sheetFormatPr baseColWidth="10" defaultRowHeight="12.75" x14ac:dyDescent="0.2"/>
  <sheetData>
    <row r="5" spans="5:5" x14ac:dyDescent="0.2">
      <c r="E5" s="228" t="s">
        <v>146</v>
      </c>
    </row>
    <row r="6" spans="5:5" x14ac:dyDescent="0.2">
      <c r="E6" s="228" t="s">
        <v>147</v>
      </c>
    </row>
    <row r="7" spans="5:5" x14ac:dyDescent="0.2">
      <c r="E7" s="228" t="s">
        <v>148</v>
      </c>
    </row>
    <row r="8" spans="5:5" x14ac:dyDescent="0.2">
      <c r="E8" s="228" t="s">
        <v>149</v>
      </c>
    </row>
    <row r="9" spans="5:5" x14ac:dyDescent="0.2">
      <c r="E9" s="228" t="s">
        <v>150</v>
      </c>
    </row>
    <row r="10" spans="5:5" x14ac:dyDescent="0.2">
      <c r="E10" s="228" t="s">
        <v>151</v>
      </c>
    </row>
    <row r="11" spans="5:5" x14ac:dyDescent="0.2">
      <c r="E11" s="228" t="s">
        <v>158</v>
      </c>
    </row>
    <row r="12" spans="5:5" x14ac:dyDescent="0.2">
      <c r="E12" s="228" t="s">
        <v>152</v>
      </c>
    </row>
    <row r="13" spans="5:5" x14ac:dyDescent="0.2">
      <c r="E13" s="228" t="s">
        <v>153</v>
      </c>
    </row>
    <row r="14" spans="5:5" x14ac:dyDescent="0.2">
      <c r="E14" s="228" t="s">
        <v>154</v>
      </c>
    </row>
    <row r="15" spans="5:5" x14ac:dyDescent="0.2">
      <c r="E15" s="228" t="s">
        <v>157</v>
      </c>
    </row>
    <row r="16" spans="5:5" x14ac:dyDescent="0.2">
      <c r="E16" s="228" t="s">
        <v>155</v>
      </c>
    </row>
    <row r="17" spans="5:5" x14ac:dyDescent="0.2">
      <c r="E17" s="228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zoomScale="145" zoomScaleNormal="145" workbookViewId="0">
      <selection activeCell="E10" sqref="E10"/>
    </sheetView>
  </sheetViews>
  <sheetFormatPr baseColWidth="10" defaultRowHeight="12.75" x14ac:dyDescent="0.2"/>
  <cols>
    <col min="5" max="5" width="28.85546875" customWidth="1"/>
  </cols>
  <sheetData>
    <row r="1" spans="1:5" x14ac:dyDescent="0.2">
      <c r="A1" s="200" t="s">
        <v>89</v>
      </c>
      <c r="B1" s="201" t="s">
        <v>90</v>
      </c>
      <c r="C1" s="202" t="s">
        <v>91</v>
      </c>
      <c r="D1" s="202" t="s">
        <v>90</v>
      </c>
      <c r="E1" s="203" t="s">
        <v>92</v>
      </c>
    </row>
    <row r="2" spans="1:5" x14ac:dyDescent="0.2">
      <c r="A2" s="200" t="s">
        <v>93</v>
      </c>
      <c r="B2" s="201">
        <v>1</v>
      </c>
      <c r="C2" s="202" t="s">
        <v>94</v>
      </c>
      <c r="D2" s="204">
        <v>1</v>
      </c>
      <c r="E2" s="203" t="s">
        <v>95</v>
      </c>
    </row>
    <row r="3" spans="1:5" x14ac:dyDescent="0.2">
      <c r="A3" s="200" t="s">
        <v>96</v>
      </c>
      <c r="B3" s="201">
        <v>2</v>
      </c>
      <c r="C3" s="202" t="s">
        <v>97</v>
      </c>
      <c r="D3" s="202">
        <v>2</v>
      </c>
      <c r="E3" s="203" t="s">
        <v>108</v>
      </c>
    </row>
    <row r="4" spans="1:5" x14ac:dyDescent="0.2">
      <c r="A4" s="200" t="s">
        <v>98</v>
      </c>
      <c r="B4" s="201">
        <v>3</v>
      </c>
      <c r="C4" s="202" t="s">
        <v>99</v>
      </c>
      <c r="D4" s="202">
        <v>3</v>
      </c>
      <c r="E4" s="203" t="s">
        <v>100</v>
      </c>
    </row>
    <row r="5" spans="1:5" x14ac:dyDescent="0.2">
      <c r="A5" s="200" t="s">
        <v>101</v>
      </c>
      <c r="B5" s="201">
        <v>4</v>
      </c>
      <c r="C5" s="202" t="s">
        <v>102</v>
      </c>
      <c r="D5" s="202">
        <v>4</v>
      </c>
      <c r="E5" s="203" t="s">
        <v>103</v>
      </c>
    </row>
    <row r="6" spans="1:5" x14ac:dyDescent="0.2">
      <c r="A6" s="200" t="s">
        <v>104</v>
      </c>
      <c r="B6" s="201">
        <v>5</v>
      </c>
      <c r="C6" s="202" t="s">
        <v>105</v>
      </c>
      <c r="D6" s="202">
        <v>5</v>
      </c>
      <c r="E6" s="203" t="s">
        <v>106</v>
      </c>
    </row>
    <row r="7" spans="1:5" x14ac:dyDescent="0.2">
      <c r="E7" s="203" t="s">
        <v>109</v>
      </c>
    </row>
    <row r="8" spans="1:5" x14ac:dyDescent="0.2">
      <c r="E8" s="20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1" sqref="B11"/>
    </sheetView>
  </sheetViews>
  <sheetFormatPr baseColWidth="10" defaultRowHeight="12.75" x14ac:dyDescent="0.2"/>
  <cols>
    <col min="1" max="1" width="11.42578125" style="190"/>
    <col min="2" max="2" width="48" style="190" customWidth="1"/>
    <col min="3" max="3" width="35.85546875" style="190" customWidth="1"/>
    <col min="4" max="16384" width="11.42578125" style="190"/>
  </cols>
  <sheetData>
    <row r="1" spans="1:3" ht="19.5" customHeight="1" x14ac:dyDescent="0.2">
      <c r="B1" s="189" t="s">
        <v>78</v>
      </c>
      <c r="C1" s="189" t="s">
        <v>77</v>
      </c>
    </row>
    <row r="2" spans="1:3" x14ac:dyDescent="0.2">
      <c r="A2" s="229"/>
      <c r="B2" s="232" t="s">
        <v>80</v>
      </c>
      <c r="C2" s="231" t="s">
        <v>79</v>
      </c>
    </row>
    <row r="3" spans="1:3" x14ac:dyDescent="0.2">
      <c r="A3" s="229"/>
      <c r="B3" s="232" t="s">
        <v>81</v>
      </c>
      <c r="C3" s="231" t="s">
        <v>79</v>
      </c>
    </row>
    <row r="4" spans="1:3" x14ac:dyDescent="0.2">
      <c r="A4" s="229"/>
      <c r="B4" s="232" t="s">
        <v>82</v>
      </c>
      <c r="C4" s="231" t="s">
        <v>79</v>
      </c>
    </row>
    <row r="5" spans="1:3" x14ac:dyDescent="0.2">
      <c r="A5" s="229"/>
      <c r="B5" s="232" t="s">
        <v>83</v>
      </c>
      <c r="C5" s="231" t="s">
        <v>79</v>
      </c>
    </row>
    <row r="6" spans="1:3" x14ac:dyDescent="0.2">
      <c r="A6" s="229"/>
      <c r="B6" s="232" t="s">
        <v>84</v>
      </c>
      <c r="C6" s="231" t="s">
        <v>79</v>
      </c>
    </row>
    <row r="7" spans="1:3" x14ac:dyDescent="0.2">
      <c r="A7" s="229"/>
      <c r="B7" s="232" t="s">
        <v>85</v>
      </c>
      <c r="C7" s="231" t="s">
        <v>79</v>
      </c>
    </row>
    <row r="8" spans="1:3" x14ac:dyDescent="0.2">
      <c r="A8" s="229"/>
      <c r="B8" s="230" t="s">
        <v>86</v>
      </c>
      <c r="C8" s="231" t="s">
        <v>79</v>
      </c>
    </row>
    <row r="9" spans="1:3" x14ac:dyDescent="0.2">
      <c r="A9" s="229"/>
      <c r="B9" s="230" t="s">
        <v>87</v>
      </c>
      <c r="C9" s="231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5"/>
  <sheetViews>
    <sheetView zoomScaleNormal="100" workbookViewId="0">
      <pane xSplit="3" ySplit="14" topLeftCell="D84" activePane="bottomRight" state="frozen"/>
      <selection pane="topRight" activeCell="D1" sqref="D1"/>
      <selection pane="bottomLeft" activeCell="A15" sqref="A15"/>
      <selection pane="bottomRight" activeCell="D111" sqref="D111"/>
    </sheetView>
  </sheetViews>
  <sheetFormatPr baseColWidth="10" defaultColWidth="9.140625" defaultRowHeight="12.75" x14ac:dyDescent="0.2"/>
  <cols>
    <col min="1" max="1" width="4.85546875" style="10" customWidth="1"/>
    <col min="2" max="2" width="9.7109375" style="10" customWidth="1"/>
    <col min="3" max="3" width="39.140625" style="69" customWidth="1"/>
    <col min="4" max="4" width="19.28515625" style="10" customWidth="1"/>
    <col min="5" max="5" width="15.28515625" style="10" customWidth="1"/>
    <col min="6" max="6" width="18.85546875" style="10" customWidth="1"/>
    <col min="7" max="7" width="24.140625" style="10" customWidth="1"/>
    <col min="8" max="8" width="9.85546875" style="10" customWidth="1"/>
    <col min="9" max="9" width="9" style="10" customWidth="1"/>
    <col min="10" max="10" width="13.7109375" style="10" customWidth="1"/>
    <col min="11" max="11" width="13.42578125" style="10" customWidth="1"/>
    <col min="12" max="13" width="9.7109375" style="10" customWidth="1"/>
    <col min="14" max="14" width="11.85546875" style="10" customWidth="1"/>
    <col min="15" max="15" width="29.85546875" style="10" customWidth="1"/>
    <col min="16" max="16" width="25.7109375" style="10" customWidth="1"/>
    <col min="17" max="17" width="9.140625" style="10" hidden="1" customWidth="1"/>
    <col min="18" max="18" width="12.85546875" style="11" hidden="1" customWidth="1"/>
    <col min="19" max="19" width="12" style="12" hidden="1" customWidth="1"/>
    <col min="20" max="20" width="15.7109375" style="13" hidden="1" customWidth="1"/>
    <col min="21" max="21" width="14.5703125" style="11" customWidth="1"/>
    <col min="22" max="16384" width="9.140625" style="11"/>
  </cols>
  <sheetData>
    <row r="1" spans="1:22" ht="18" hidden="1" customHeight="1" x14ac:dyDescent="0.2">
      <c r="A1" s="5"/>
      <c r="B1" s="6"/>
      <c r="C1" s="7"/>
      <c r="D1" s="339" t="s">
        <v>23</v>
      </c>
      <c r="E1" s="339"/>
      <c r="F1" s="339"/>
      <c r="G1" s="339"/>
      <c r="H1" s="339"/>
      <c r="I1" s="339"/>
      <c r="J1" s="339"/>
      <c r="K1" s="339"/>
      <c r="L1" s="6"/>
      <c r="M1" s="6"/>
      <c r="N1" s="6"/>
      <c r="O1" s="8" t="s">
        <v>18</v>
      </c>
      <c r="P1" s="9" t="s">
        <v>22</v>
      </c>
    </row>
    <row r="2" spans="1:22" ht="18" hidden="1" customHeight="1" x14ac:dyDescent="0.2">
      <c r="A2" s="14"/>
      <c r="B2" s="15"/>
      <c r="C2" s="16"/>
      <c r="D2" s="15"/>
      <c r="E2" s="15"/>
      <c r="F2" s="17"/>
      <c r="G2" s="15"/>
      <c r="H2" s="15"/>
      <c r="I2" s="15"/>
      <c r="J2" s="15"/>
      <c r="K2" s="15"/>
      <c r="L2" s="15"/>
      <c r="M2" s="15"/>
      <c r="N2" s="15"/>
      <c r="O2" s="18" t="s">
        <v>19</v>
      </c>
      <c r="P2" s="19">
        <v>2</v>
      </c>
    </row>
    <row r="3" spans="1:22" ht="18" hidden="1" customHeight="1" x14ac:dyDescent="0.2">
      <c r="A3" s="14"/>
      <c r="B3" s="15"/>
      <c r="C3" s="16"/>
      <c r="D3" s="340" t="s">
        <v>24</v>
      </c>
      <c r="E3" s="340"/>
      <c r="F3" s="340"/>
      <c r="G3" s="340"/>
      <c r="H3" s="340"/>
      <c r="I3" s="340"/>
      <c r="J3" s="340"/>
      <c r="K3" s="340"/>
      <c r="L3" s="15"/>
      <c r="M3" s="15"/>
      <c r="N3" s="15"/>
      <c r="O3" s="18" t="s">
        <v>20</v>
      </c>
      <c r="P3" s="20">
        <v>41404</v>
      </c>
    </row>
    <row r="4" spans="1:22" ht="18" hidden="1" customHeight="1" thickBot="1" x14ac:dyDescent="0.25">
      <c r="A4" s="21"/>
      <c r="B4" s="22"/>
      <c r="C4" s="23"/>
      <c r="D4" s="22"/>
      <c r="E4" s="22"/>
      <c r="F4" s="24"/>
      <c r="G4" s="22"/>
      <c r="H4" s="22"/>
      <c r="I4" s="22"/>
      <c r="J4" s="22"/>
      <c r="K4" s="22"/>
      <c r="L4" s="22"/>
      <c r="M4" s="22"/>
      <c r="N4" s="22"/>
      <c r="O4" s="25" t="s">
        <v>31</v>
      </c>
      <c r="P4" s="26" t="s">
        <v>21</v>
      </c>
    </row>
    <row r="5" spans="1:22" ht="15.75" hidden="1" thickBot="1" x14ac:dyDescent="0.25">
      <c r="A5" s="15"/>
      <c r="B5" s="15"/>
      <c r="C5" s="16"/>
      <c r="D5" s="15"/>
      <c r="E5" s="15"/>
      <c r="F5" s="17"/>
      <c r="G5" s="15"/>
      <c r="H5" s="15"/>
      <c r="I5" s="15"/>
      <c r="J5" s="15"/>
      <c r="K5" s="15"/>
      <c r="L5" s="15"/>
      <c r="M5" s="15"/>
      <c r="N5" s="15"/>
      <c r="O5" s="18"/>
      <c r="P5" s="27"/>
    </row>
    <row r="6" spans="1:22" ht="15.75" hidden="1" thickBot="1" x14ac:dyDescent="0.25">
      <c r="A6" s="345" t="s">
        <v>35</v>
      </c>
      <c r="B6" s="345"/>
      <c r="C6" s="345"/>
      <c r="D6" s="345"/>
      <c r="E6" s="345"/>
      <c r="F6" s="345"/>
      <c r="G6" s="341" t="s">
        <v>25</v>
      </c>
      <c r="H6" s="342"/>
      <c r="I6" s="342"/>
      <c r="J6" s="342"/>
      <c r="K6" s="342"/>
      <c r="L6" s="342"/>
      <c r="M6" s="342"/>
      <c r="N6" s="343"/>
      <c r="O6" s="418" t="e">
        <f>S102</f>
        <v>#REF!</v>
      </c>
      <c r="P6" s="419"/>
    </row>
    <row r="7" spans="1:22" ht="18" hidden="1" customHeight="1" thickBot="1" x14ac:dyDescent="0.25">
      <c r="A7" s="346"/>
      <c r="B7" s="346"/>
      <c r="C7" s="346"/>
      <c r="D7" s="346"/>
      <c r="E7" s="346"/>
      <c r="F7" s="346"/>
      <c r="G7" s="341" t="s">
        <v>49</v>
      </c>
      <c r="H7" s="342"/>
      <c r="I7" s="342"/>
      <c r="J7" s="342"/>
      <c r="K7" s="342"/>
      <c r="L7" s="342"/>
      <c r="M7" s="342"/>
      <c r="N7" s="343"/>
      <c r="O7" s="418">
        <f>$T$9</f>
        <v>1</v>
      </c>
      <c r="P7" s="419"/>
    </row>
    <row r="8" spans="1:22" ht="15" hidden="1" x14ac:dyDescent="0.2">
      <c r="A8" s="332" t="s">
        <v>27</v>
      </c>
      <c r="B8" s="333"/>
      <c r="C8" s="333"/>
      <c r="D8" s="344">
        <v>42842</v>
      </c>
      <c r="E8" s="344"/>
      <c r="F8" s="344"/>
      <c r="G8" s="397" t="s">
        <v>50</v>
      </c>
      <c r="H8" s="398"/>
      <c r="I8" s="398"/>
      <c r="J8" s="398"/>
      <c r="K8" s="398"/>
      <c r="L8" s="394">
        <f>T11</f>
        <v>35</v>
      </c>
      <c r="M8" s="394"/>
      <c r="N8" s="420" t="s">
        <v>52</v>
      </c>
      <c r="O8" s="420"/>
      <c r="P8" s="116">
        <f>$T$8</f>
        <v>53</v>
      </c>
      <c r="R8" s="28" t="s">
        <v>37</v>
      </c>
      <c r="T8" s="93">
        <v>53</v>
      </c>
      <c r="V8" s="105">
        <f>SUM(V9:V12)</f>
        <v>1.5094339622641508</v>
      </c>
    </row>
    <row r="9" spans="1:22" hidden="1" x14ac:dyDescent="0.2">
      <c r="A9" s="332" t="s">
        <v>32</v>
      </c>
      <c r="B9" s="333"/>
      <c r="C9" s="333"/>
      <c r="D9" s="337" t="s">
        <v>58</v>
      </c>
      <c r="E9" s="338"/>
      <c r="F9" s="338"/>
      <c r="G9" s="416" t="s">
        <v>46</v>
      </c>
      <c r="H9" s="417"/>
      <c r="I9" s="417"/>
      <c r="J9" s="417"/>
      <c r="K9" s="417"/>
      <c r="L9" s="114">
        <f>COUNTIF(T15:T92,"CUMPLIDO")</f>
        <v>0</v>
      </c>
      <c r="M9" s="115">
        <f>L9/L8</f>
        <v>0</v>
      </c>
      <c r="N9" s="421" t="s">
        <v>51</v>
      </c>
      <c r="O9" s="422"/>
      <c r="P9" s="117">
        <f>COUNTIF(N15:N92,"Finalizada")</f>
        <v>0</v>
      </c>
      <c r="R9" s="28" t="s">
        <v>38</v>
      </c>
      <c r="T9" s="94">
        <f>100%-(P10/$T$8)</f>
        <v>1</v>
      </c>
      <c r="V9" s="32">
        <f>+P9/P8</f>
        <v>0</v>
      </c>
    </row>
    <row r="10" spans="1:22" ht="15" hidden="1" x14ac:dyDescent="0.2">
      <c r="A10" s="332" t="s">
        <v>10</v>
      </c>
      <c r="B10" s="333"/>
      <c r="C10" s="333"/>
      <c r="D10" s="373">
        <v>3</v>
      </c>
      <c r="E10" s="373"/>
      <c r="F10" s="373"/>
      <c r="G10" s="414" t="s">
        <v>48</v>
      </c>
      <c r="H10" s="415"/>
      <c r="I10" s="415"/>
      <c r="J10" s="415"/>
      <c r="K10" s="415"/>
      <c r="L10" s="413">
        <f>$T$10</f>
        <v>38</v>
      </c>
      <c r="M10" s="413"/>
      <c r="N10" s="421" t="s">
        <v>53</v>
      </c>
      <c r="O10" s="422"/>
      <c r="P10" s="117">
        <f>COUNTIF(M15:M92,"Vencida")</f>
        <v>0</v>
      </c>
      <c r="Q10" s="29"/>
      <c r="R10" s="30" t="s">
        <v>44</v>
      </c>
      <c r="T10" s="93">
        <v>38</v>
      </c>
      <c r="U10" s="31">
        <f>1/$T$10</f>
        <v>2.6315789473684209E-2</v>
      </c>
      <c r="V10" s="32">
        <f>+P10/P8</f>
        <v>0</v>
      </c>
    </row>
    <row r="11" spans="1:22" ht="13.5" hidden="1" thickBot="1" x14ac:dyDescent="0.25">
      <c r="A11" s="366" t="s">
        <v>11</v>
      </c>
      <c r="B11" s="367"/>
      <c r="C11" s="367"/>
      <c r="D11" s="334">
        <v>42460</v>
      </c>
      <c r="E11" s="334"/>
      <c r="F11" s="334"/>
      <c r="G11" s="335" t="s">
        <v>47</v>
      </c>
      <c r="H11" s="336"/>
      <c r="I11" s="336"/>
      <c r="J11" s="336"/>
      <c r="K11" s="336"/>
      <c r="L11" s="112">
        <f>COUNTIF(S15:S92,$U$10)</f>
        <v>0</v>
      </c>
      <c r="M11" s="113">
        <f>L11/L10</f>
        <v>0</v>
      </c>
      <c r="N11" s="395" t="s">
        <v>54</v>
      </c>
      <c r="O11" s="396"/>
      <c r="P11" s="118">
        <f>COUNTIF($K$15:$K$92,0)+ COUNTIF($K$15:$K$92,"")</f>
        <v>78</v>
      </c>
      <c r="R11" s="30" t="s">
        <v>45</v>
      </c>
      <c r="T11" s="93">
        <v>35</v>
      </c>
      <c r="U11" s="32">
        <f>1/$T$11</f>
        <v>2.8571428571428571E-2</v>
      </c>
      <c r="V11" s="32">
        <f>+P11/P8</f>
        <v>1.4716981132075471</v>
      </c>
    </row>
    <row r="12" spans="1:22" ht="13.5" thickBot="1" x14ac:dyDescent="0.25">
      <c r="A12" s="370"/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2"/>
      <c r="V12" s="32">
        <f>2/P8</f>
        <v>3.7735849056603772E-2</v>
      </c>
    </row>
    <row r="13" spans="1:22" ht="47.25" customHeight="1" thickBot="1" x14ac:dyDescent="0.25">
      <c r="A13" s="75" t="s">
        <v>55</v>
      </c>
      <c r="B13" s="76"/>
      <c r="C13" s="77" t="s">
        <v>7</v>
      </c>
      <c r="D13" s="360" t="s">
        <v>33</v>
      </c>
      <c r="E13" s="360" t="s">
        <v>4</v>
      </c>
      <c r="F13" s="359" t="s">
        <v>64</v>
      </c>
      <c r="G13" s="410" t="s">
        <v>28</v>
      </c>
      <c r="H13" s="411"/>
      <c r="I13" s="411"/>
      <c r="J13" s="411"/>
      <c r="K13" s="412"/>
      <c r="L13" s="353" t="s">
        <v>29</v>
      </c>
      <c r="M13" s="353"/>
      <c r="N13" s="353"/>
      <c r="O13" s="423" t="s">
        <v>36</v>
      </c>
      <c r="P13" s="424"/>
      <c r="Q13" s="429" t="s">
        <v>41</v>
      </c>
      <c r="R13" s="430"/>
      <c r="S13" s="33" t="s">
        <v>40</v>
      </c>
      <c r="T13" s="34" t="s">
        <v>7</v>
      </c>
    </row>
    <row r="14" spans="1:22" ht="32.25" customHeight="1" thickBot="1" x14ac:dyDescent="0.25">
      <c r="A14" s="35" t="s">
        <v>8</v>
      </c>
      <c r="B14" s="36" t="s">
        <v>6</v>
      </c>
      <c r="C14" s="37" t="s">
        <v>5</v>
      </c>
      <c r="D14" s="359"/>
      <c r="E14" s="359"/>
      <c r="F14" s="359"/>
      <c r="G14" s="37" t="s">
        <v>1</v>
      </c>
      <c r="H14" s="36" t="s">
        <v>0</v>
      </c>
      <c r="I14" s="36" t="s">
        <v>34</v>
      </c>
      <c r="J14" s="36" t="s">
        <v>16</v>
      </c>
      <c r="K14" s="125" t="s">
        <v>30</v>
      </c>
      <c r="L14" s="38" t="s">
        <v>3</v>
      </c>
      <c r="M14" s="38" t="s">
        <v>2</v>
      </c>
      <c r="N14" s="38" t="s">
        <v>9</v>
      </c>
      <c r="O14" s="410"/>
      <c r="P14" s="425"/>
      <c r="Q14" s="39" t="s">
        <v>42</v>
      </c>
      <c r="R14" s="40" t="s">
        <v>43</v>
      </c>
      <c r="S14" s="41" t="s">
        <v>39</v>
      </c>
      <c r="T14" s="42" t="s">
        <v>39</v>
      </c>
    </row>
    <row r="15" spans="1:22" s="49" customFormat="1" ht="30" customHeight="1" x14ac:dyDescent="0.2">
      <c r="A15" s="350">
        <v>1</v>
      </c>
      <c r="B15" s="347" t="e">
        <f>Identificación!#REF!</f>
        <v>#REF!</v>
      </c>
      <c r="C15" s="356" t="e">
        <f>Identificación!#REF!</f>
        <v>#REF!</v>
      </c>
      <c r="D15" s="347" t="e">
        <f>Identificación!#REF!</f>
        <v>#REF!</v>
      </c>
      <c r="E15" s="361" t="e">
        <f>Identificación!#REF!</f>
        <v>#REF!</v>
      </c>
      <c r="F15" s="347" t="e">
        <f>Identificación!#REF!</f>
        <v>#REF!</v>
      </c>
      <c r="G15" s="44" t="e">
        <f>Identificación!#REF!</f>
        <v>#REF!</v>
      </c>
      <c r="H15" s="43" t="e">
        <f>Identificación!#REF!</f>
        <v>#REF!</v>
      </c>
      <c r="I15" s="43" t="e">
        <f>Identificación!#REF!</f>
        <v>#REF!</v>
      </c>
      <c r="J15" s="45" t="e">
        <f>Identificación!#REF!</f>
        <v>#REF!</v>
      </c>
      <c r="K15" s="98"/>
      <c r="L15" s="46"/>
      <c r="M15" s="46"/>
      <c r="N15" s="46"/>
      <c r="O15" s="354"/>
      <c r="P15" s="355"/>
      <c r="Q15" s="78" t="e">
        <f>K15/H15</f>
        <v>#REF!</v>
      </c>
      <c r="R15" s="48" t="e">
        <f>Q15/2</f>
        <v>#REF!</v>
      </c>
      <c r="S15" s="385" t="e">
        <f>(R15+R18)/$T$10</f>
        <v>#REF!</v>
      </c>
      <c r="T15" s="389" t="e">
        <f>IF(S15=$U$10, "CUMPLIDO", "PENDIENTE")</f>
        <v>#REF!</v>
      </c>
    </row>
    <row r="16" spans="1:22" s="49" customFormat="1" ht="51.75" customHeight="1" x14ac:dyDescent="0.2">
      <c r="A16" s="351"/>
      <c r="B16" s="348"/>
      <c r="C16" s="357"/>
      <c r="D16" s="348"/>
      <c r="E16" s="362"/>
      <c r="F16" s="348"/>
      <c r="G16" s="57" t="e">
        <f>Identificación!#REF!</f>
        <v>#REF!</v>
      </c>
      <c r="H16" s="56" t="e">
        <f>Identificación!#REF!</f>
        <v>#REF!</v>
      </c>
      <c r="I16" s="56" t="e">
        <f>Identificación!#REF!</f>
        <v>#REF!</v>
      </c>
      <c r="J16" s="58" t="e">
        <f>Identificación!#REF!</f>
        <v>#REF!</v>
      </c>
      <c r="K16" s="130"/>
      <c r="L16" s="59"/>
      <c r="M16" s="59"/>
      <c r="N16" s="59"/>
      <c r="O16" s="406"/>
      <c r="P16" s="407"/>
      <c r="Q16" s="131"/>
      <c r="R16" s="127"/>
      <c r="S16" s="386"/>
      <c r="T16" s="400"/>
    </row>
    <row r="17" spans="1:23" s="49" customFormat="1" ht="42" customHeight="1" thickBot="1" x14ac:dyDescent="0.25">
      <c r="A17" s="374"/>
      <c r="B17" s="379"/>
      <c r="C17" s="378"/>
      <c r="D17" s="379"/>
      <c r="E17" s="375"/>
      <c r="F17" s="379"/>
      <c r="G17" s="51" t="e">
        <f>Identificación!#REF!</f>
        <v>#REF!</v>
      </c>
      <c r="H17" s="50" t="e">
        <f>Identificación!#REF!</f>
        <v>#REF!</v>
      </c>
      <c r="I17" s="50" t="e">
        <f>Identificación!#REF!</f>
        <v>#REF!</v>
      </c>
      <c r="J17" s="52" t="e">
        <f>Identificación!#REF!</f>
        <v>#REF!</v>
      </c>
      <c r="K17" s="132"/>
      <c r="L17" s="53"/>
      <c r="M17" s="53"/>
      <c r="N17" s="53"/>
      <c r="O17" s="408"/>
      <c r="P17" s="409"/>
      <c r="Q17" s="131"/>
      <c r="R17" s="127"/>
      <c r="S17" s="386"/>
      <c r="T17" s="400"/>
    </row>
    <row r="18" spans="1:23" s="49" customFormat="1" ht="85.5" customHeight="1" thickBot="1" x14ac:dyDescent="0.25">
      <c r="A18" s="143">
        <v>2</v>
      </c>
      <c r="B18" s="143" t="e">
        <f>Identificación!#REF!</f>
        <v>#REF!</v>
      </c>
      <c r="C18" s="142" t="e">
        <f>Identificación!#REF!</f>
        <v>#REF!</v>
      </c>
      <c r="D18" s="143">
        <f>Identificación!K12</f>
        <v>0</v>
      </c>
      <c r="E18" s="144" t="e">
        <f>Identificación!#REF!</f>
        <v>#REF!</v>
      </c>
      <c r="F18" s="43">
        <f>Identificación!M12</f>
        <v>0</v>
      </c>
      <c r="G18" s="51" t="e">
        <f>Identificación!#REF!</f>
        <v>#REF!</v>
      </c>
      <c r="H18" s="50" t="e">
        <f>Identificación!#REF!</f>
        <v>#REF!</v>
      </c>
      <c r="I18" s="50" t="e">
        <f>Identificación!#REF!</f>
        <v>#REF!</v>
      </c>
      <c r="J18" s="52">
        <f>Identificación!Q12</f>
        <v>0</v>
      </c>
      <c r="K18" s="129"/>
      <c r="L18" s="83"/>
      <c r="M18" s="83"/>
      <c r="N18" s="83"/>
      <c r="O18" s="364"/>
      <c r="P18" s="365"/>
      <c r="Q18" s="54" t="e">
        <f>K18/H18</f>
        <v>#REF!</v>
      </c>
      <c r="R18" s="55" t="e">
        <f>Q18/2</f>
        <v>#REF!</v>
      </c>
      <c r="S18" s="387"/>
      <c r="T18" s="393"/>
    </row>
    <row r="19" spans="1:23" s="49" customFormat="1" ht="93.75" customHeight="1" thickBot="1" x14ac:dyDescent="0.25">
      <c r="A19" s="143">
        <v>3</v>
      </c>
      <c r="B19" s="143" t="e">
        <f>Identificación!#REF!</f>
        <v>#REF!</v>
      </c>
      <c r="C19" s="142" t="e">
        <f>Identificación!#REF!</f>
        <v>#REF!</v>
      </c>
      <c r="D19" s="143">
        <f>Identificación!K13</f>
        <v>0</v>
      </c>
      <c r="E19" s="144" t="e">
        <f>Identificación!#REF!</f>
        <v>#REF!</v>
      </c>
      <c r="F19" s="143">
        <f>Identificación!M13</f>
        <v>0</v>
      </c>
      <c r="G19" s="157" t="e">
        <f>Identificación!#REF!</f>
        <v>#REF!</v>
      </c>
      <c r="H19" s="156" t="e">
        <f>Identificación!#REF!</f>
        <v>#REF!</v>
      </c>
      <c r="I19" s="156" t="e">
        <f>Identificación!#REF!</f>
        <v>#REF!</v>
      </c>
      <c r="J19" s="158">
        <f>Identificación!Q13</f>
        <v>0</v>
      </c>
      <c r="K19" s="163"/>
      <c r="L19" s="164"/>
      <c r="M19" s="164"/>
      <c r="N19" s="164"/>
      <c r="O19" s="368"/>
      <c r="P19" s="369"/>
      <c r="Q19" s="78" t="e">
        <f>K19/H19</f>
        <v>#REF!</v>
      </c>
      <c r="R19" s="48" t="e">
        <f>Q19/3</f>
        <v>#REF!</v>
      </c>
      <c r="S19" s="385" t="e">
        <f>(R19+R20+R23)/$T$10</f>
        <v>#REF!</v>
      </c>
      <c r="T19" s="389" t="e">
        <f>IF(S19=$U$10, "CUMPLIDO", "PENDIENTE")</f>
        <v>#REF!</v>
      </c>
    </row>
    <row r="20" spans="1:23" s="49" customFormat="1" ht="30" customHeight="1" x14ac:dyDescent="0.2">
      <c r="A20" s="350">
        <v>4</v>
      </c>
      <c r="B20" s="347" t="e">
        <f>Identificación!#REF!</f>
        <v>#REF!</v>
      </c>
      <c r="C20" s="356" t="e">
        <f>Identificación!#REF!</f>
        <v>#REF!</v>
      </c>
      <c r="D20" s="347" t="e">
        <f>Identificación!#REF!</f>
        <v>#REF!</v>
      </c>
      <c r="E20" s="361" t="e">
        <f>Identificación!#REF!</f>
        <v>#REF!</v>
      </c>
      <c r="F20" s="347" t="e">
        <f>Identificación!#REF!</f>
        <v>#REF!</v>
      </c>
      <c r="G20" s="44" t="e">
        <f>Identificación!#REF!</f>
        <v>#REF!</v>
      </c>
      <c r="H20" s="43" t="e">
        <f>Identificación!#REF!</f>
        <v>#REF!</v>
      </c>
      <c r="I20" s="43" t="e">
        <f>Identificación!#REF!</f>
        <v>#REF!</v>
      </c>
      <c r="J20" s="45" t="e">
        <f>Identificación!#REF!</f>
        <v>#REF!</v>
      </c>
      <c r="K20" s="98"/>
      <c r="L20" s="46"/>
      <c r="M20" s="46"/>
      <c r="N20" s="46"/>
      <c r="O20" s="354"/>
      <c r="P20" s="355"/>
      <c r="Q20" s="79" t="e">
        <f>K20/H20</f>
        <v>#REF!</v>
      </c>
      <c r="R20" s="61" t="e">
        <f>Q20/3</f>
        <v>#REF!</v>
      </c>
      <c r="S20" s="384"/>
      <c r="T20" s="391"/>
    </row>
    <row r="21" spans="1:23" s="49" customFormat="1" ht="30" customHeight="1" x14ac:dyDescent="0.2">
      <c r="A21" s="351"/>
      <c r="B21" s="348"/>
      <c r="C21" s="357"/>
      <c r="D21" s="348"/>
      <c r="E21" s="362"/>
      <c r="F21" s="348"/>
      <c r="G21" s="57" t="e">
        <f>Identificación!#REF!</f>
        <v>#REF!</v>
      </c>
      <c r="H21" s="56" t="e">
        <f>Identificación!#REF!</f>
        <v>#REF!</v>
      </c>
      <c r="I21" s="56" t="e">
        <f>Identificación!#REF!</f>
        <v>#REF!</v>
      </c>
      <c r="J21" s="58" t="e">
        <f>Identificación!#REF!</f>
        <v>#REF!</v>
      </c>
      <c r="K21" s="130"/>
      <c r="L21" s="59"/>
      <c r="M21" s="59"/>
      <c r="N21" s="59"/>
      <c r="O21" s="402"/>
      <c r="P21" s="403"/>
      <c r="Q21" s="133"/>
      <c r="R21" s="134"/>
      <c r="S21" s="428"/>
      <c r="T21" s="392"/>
    </row>
    <row r="22" spans="1:23" s="49" customFormat="1" ht="30" customHeight="1" thickBot="1" x14ac:dyDescent="0.25">
      <c r="A22" s="352"/>
      <c r="B22" s="349"/>
      <c r="C22" s="358"/>
      <c r="D22" s="349"/>
      <c r="E22" s="363"/>
      <c r="F22" s="349"/>
      <c r="G22" s="157" t="e">
        <f>Identificación!#REF!</f>
        <v>#REF!</v>
      </c>
      <c r="H22" s="156" t="e">
        <f>Identificación!#REF!</f>
        <v>#REF!</v>
      </c>
      <c r="I22" s="156" t="e">
        <f>Identificación!#REF!</f>
        <v>#REF!</v>
      </c>
      <c r="J22" s="158" t="e">
        <f>Identificación!#REF!</f>
        <v>#REF!</v>
      </c>
      <c r="K22" s="168"/>
      <c r="L22" s="169"/>
      <c r="M22" s="169"/>
      <c r="N22" s="169"/>
      <c r="O22" s="404"/>
      <c r="P22" s="405"/>
      <c r="Q22" s="133"/>
      <c r="R22" s="134"/>
      <c r="S22" s="428"/>
      <c r="T22" s="392"/>
    </row>
    <row r="23" spans="1:23" s="49" customFormat="1" ht="30" customHeight="1" thickBot="1" x14ac:dyDescent="0.25">
      <c r="A23" s="350">
        <v>5</v>
      </c>
      <c r="B23" s="347" t="e">
        <f>Identificación!#REF!</f>
        <v>#REF!</v>
      </c>
      <c r="C23" s="356" t="e">
        <f>Identificación!#REF!</f>
        <v>#REF!</v>
      </c>
      <c r="D23" s="347" t="e">
        <f>Identificación!#REF!</f>
        <v>#REF!</v>
      </c>
      <c r="E23" s="361" t="e">
        <f>Identificación!#REF!</f>
        <v>#REF!</v>
      </c>
      <c r="F23" s="347" t="e">
        <f>Identificación!#REF!</f>
        <v>#REF!</v>
      </c>
      <c r="G23" s="44" t="e">
        <f>Identificación!#REF!</f>
        <v>#REF!</v>
      </c>
      <c r="H23" s="43" t="e">
        <f>Identificación!#REF!</f>
        <v>#REF!</v>
      </c>
      <c r="I23" s="43" t="e">
        <f>Identificación!#REF!</f>
        <v>#REF!</v>
      </c>
      <c r="J23" s="45" t="e">
        <f>Identificación!#REF!</f>
        <v>#REF!</v>
      </c>
      <c r="K23" s="98"/>
      <c r="L23" s="46"/>
      <c r="M23" s="46"/>
      <c r="N23" s="46"/>
      <c r="O23" s="354"/>
      <c r="P23" s="355"/>
      <c r="Q23" s="80" t="e">
        <f>K23/H23</f>
        <v>#REF!</v>
      </c>
      <c r="R23" s="55" t="e">
        <f>Q23/3</f>
        <v>#REF!</v>
      </c>
      <c r="S23" s="387"/>
      <c r="T23" s="393"/>
      <c r="W23" s="91"/>
    </row>
    <row r="24" spans="1:23" s="49" customFormat="1" ht="30" customHeight="1" thickBot="1" x14ac:dyDescent="0.25">
      <c r="A24" s="351"/>
      <c r="B24" s="348"/>
      <c r="C24" s="357"/>
      <c r="D24" s="348"/>
      <c r="E24" s="362"/>
      <c r="F24" s="348"/>
      <c r="G24" s="57" t="e">
        <f>Identificación!#REF!</f>
        <v>#REF!</v>
      </c>
      <c r="H24" s="56" t="e">
        <f>Identificación!#REF!</f>
        <v>#REF!</v>
      </c>
      <c r="I24" s="56" t="e">
        <f>Identificación!#REF!</f>
        <v>#REF!</v>
      </c>
      <c r="J24" s="58" t="e">
        <f>Identificación!#REF!</f>
        <v>#REF!</v>
      </c>
      <c r="K24" s="130"/>
      <c r="L24" s="59"/>
      <c r="M24" s="59"/>
      <c r="N24" s="59"/>
      <c r="O24" s="152"/>
      <c r="P24" s="153"/>
      <c r="Q24" s="136"/>
      <c r="R24" s="137"/>
      <c r="S24" s="138"/>
      <c r="T24" s="120"/>
      <c r="W24" s="91"/>
    </row>
    <row r="25" spans="1:23" s="49" customFormat="1" ht="30" customHeight="1" thickBot="1" x14ac:dyDescent="0.25">
      <c r="A25" s="352"/>
      <c r="B25" s="349"/>
      <c r="C25" s="358"/>
      <c r="D25" s="349"/>
      <c r="E25" s="363"/>
      <c r="F25" s="349"/>
      <c r="G25" s="157" t="e">
        <f>Identificación!#REF!</f>
        <v>#REF!</v>
      </c>
      <c r="H25" s="156" t="e">
        <f>Identificación!#REF!</f>
        <v>#REF!</v>
      </c>
      <c r="I25" s="156" t="e">
        <f>Identificación!#REF!</f>
        <v>#REF!</v>
      </c>
      <c r="J25" s="158" t="e">
        <f>Identificación!#REF!</f>
        <v>#REF!</v>
      </c>
      <c r="K25" s="168"/>
      <c r="L25" s="169"/>
      <c r="M25" s="169"/>
      <c r="N25" s="169"/>
      <c r="O25" s="172"/>
      <c r="P25" s="173"/>
      <c r="Q25" s="136"/>
      <c r="R25" s="137"/>
      <c r="S25" s="138"/>
      <c r="T25" s="120"/>
      <c r="W25" s="91"/>
    </row>
    <row r="26" spans="1:23" s="49" customFormat="1" ht="30" customHeight="1" thickBot="1" x14ac:dyDescent="0.25">
      <c r="A26" s="350">
        <v>6</v>
      </c>
      <c r="B26" s="347" t="e">
        <f>Identificación!#REF!</f>
        <v>#REF!</v>
      </c>
      <c r="C26" s="356" t="e">
        <f>Identificación!#REF!</f>
        <v>#REF!</v>
      </c>
      <c r="D26" s="347" t="e">
        <f>Identificación!#REF!</f>
        <v>#REF!</v>
      </c>
      <c r="E26" s="361" t="e">
        <f>Identificación!#REF!</f>
        <v>#REF!</v>
      </c>
      <c r="F26" s="347" t="e">
        <f>Identificación!#REF!</f>
        <v>#REF!</v>
      </c>
      <c r="G26" s="44" t="e">
        <f>Identificación!#REF!</f>
        <v>#REF!</v>
      </c>
      <c r="H26" s="43" t="e">
        <f>Identificación!#REF!</f>
        <v>#REF!</v>
      </c>
      <c r="I26" s="43" t="e">
        <f>Identificación!#REF!</f>
        <v>#REF!</v>
      </c>
      <c r="J26" s="45" t="e">
        <f>Identificación!#REF!</f>
        <v>#REF!</v>
      </c>
      <c r="K26" s="98"/>
      <c r="L26" s="46"/>
      <c r="M26" s="46"/>
      <c r="N26" s="46"/>
      <c r="O26" s="354"/>
      <c r="P26" s="355"/>
      <c r="Q26" s="170" t="e">
        <f>K26/H26</f>
        <v>#REF!</v>
      </c>
      <c r="R26" s="63" t="e">
        <f>Q26/1</f>
        <v>#REF!</v>
      </c>
      <c r="S26" s="86" t="e">
        <f>(R26/$T$10)</f>
        <v>#REF!</v>
      </c>
      <c r="T26" s="64" t="e">
        <f>IF(S26=$U$10, "CUMPLIDO", "PENDIENTE")</f>
        <v>#REF!</v>
      </c>
      <c r="U26" s="110"/>
    </row>
    <row r="27" spans="1:23" s="49" customFormat="1" ht="30" customHeight="1" thickBot="1" x14ac:dyDescent="0.25">
      <c r="A27" s="351"/>
      <c r="B27" s="348"/>
      <c r="C27" s="357"/>
      <c r="D27" s="348"/>
      <c r="E27" s="362"/>
      <c r="F27" s="348"/>
      <c r="G27" s="57" t="e">
        <f>Identificación!#REF!</f>
        <v>#REF!</v>
      </c>
      <c r="H27" s="56" t="e">
        <f>Identificación!#REF!</f>
        <v>#REF!</v>
      </c>
      <c r="I27" s="56" t="e">
        <f>Identificación!#REF!</f>
        <v>#REF!</v>
      </c>
      <c r="J27" s="58" t="e">
        <f>Identificación!#REF!</f>
        <v>#REF!</v>
      </c>
      <c r="K27" s="130"/>
      <c r="L27" s="59"/>
      <c r="M27" s="59"/>
      <c r="N27" s="59"/>
      <c r="O27" s="152"/>
      <c r="P27" s="153"/>
      <c r="Q27" s="171"/>
      <c r="R27" s="66"/>
      <c r="S27" s="89"/>
      <c r="T27" s="119"/>
      <c r="U27" s="110"/>
    </row>
    <row r="28" spans="1:23" s="49" customFormat="1" ht="30" customHeight="1" thickBot="1" x14ac:dyDescent="0.25">
      <c r="A28" s="352"/>
      <c r="B28" s="349"/>
      <c r="C28" s="358"/>
      <c r="D28" s="349"/>
      <c r="E28" s="363"/>
      <c r="F28" s="349"/>
      <c r="G28" s="157" t="e">
        <f>Identificación!#REF!</f>
        <v>#REF!</v>
      </c>
      <c r="H28" s="156" t="e">
        <f>Identificación!#REF!</f>
        <v>#REF!</v>
      </c>
      <c r="I28" s="156" t="e">
        <f>Identificación!#REF!</f>
        <v>#REF!</v>
      </c>
      <c r="J28" s="158" t="e">
        <f>Identificación!#REF!</f>
        <v>#REF!</v>
      </c>
      <c r="K28" s="168"/>
      <c r="L28" s="169"/>
      <c r="M28" s="169"/>
      <c r="N28" s="169"/>
      <c r="O28" s="172"/>
      <c r="P28" s="173"/>
      <c r="Q28" s="171"/>
      <c r="R28" s="66"/>
      <c r="S28" s="89"/>
      <c r="T28" s="119"/>
      <c r="U28" s="110"/>
    </row>
    <row r="29" spans="1:23" s="49" customFormat="1" ht="30" customHeight="1" x14ac:dyDescent="0.2">
      <c r="A29" s="350">
        <v>7</v>
      </c>
      <c r="B29" s="347" t="e">
        <f>Identificación!#REF!</f>
        <v>#REF!</v>
      </c>
      <c r="C29" s="356" t="e">
        <f>Identificación!#REF!</f>
        <v>#REF!</v>
      </c>
      <c r="D29" s="347" t="e">
        <f>Identificación!#REF!</f>
        <v>#REF!</v>
      </c>
      <c r="E29" s="361" t="e">
        <f>Identificación!#REF!</f>
        <v>#REF!</v>
      </c>
      <c r="F29" s="347" t="e">
        <f>Identificación!#REF!</f>
        <v>#REF!</v>
      </c>
      <c r="G29" s="44" t="e">
        <f>Identificación!#REF!</f>
        <v>#REF!</v>
      </c>
      <c r="H29" s="43" t="e">
        <f>Identificación!#REF!</f>
        <v>#REF!</v>
      </c>
      <c r="I29" s="43" t="e">
        <f>Identificación!#REF!</f>
        <v>#REF!</v>
      </c>
      <c r="J29" s="45" t="e">
        <f>Identificación!#REF!</f>
        <v>#REF!</v>
      </c>
      <c r="K29" s="98"/>
      <c r="L29" s="46"/>
      <c r="M29" s="46"/>
      <c r="N29" s="46"/>
      <c r="O29" s="354"/>
      <c r="P29" s="355"/>
      <c r="Q29" s="78" t="e">
        <f>K29/H29</f>
        <v>#REF!</v>
      </c>
      <c r="R29" s="48" t="e">
        <f>Q29/1</f>
        <v>#REF!</v>
      </c>
      <c r="S29" s="87" t="e">
        <f>R29/$T$10</f>
        <v>#REF!</v>
      </c>
      <c r="T29" s="426" t="e">
        <f>IF(AND(S29=$U$10,S32=$U$10), "CUMPLIDO", "PENDIENTE")</f>
        <v>#REF!</v>
      </c>
    </row>
    <row r="30" spans="1:23" s="49" customFormat="1" ht="30" customHeight="1" x14ac:dyDescent="0.2">
      <c r="A30" s="351"/>
      <c r="B30" s="348"/>
      <c r="C30" s="357"/>
      <c r="D30" s="348"/>
      <c r="E30" s="362"/>
      <c r="F30" s="348"/>
      <c r="G30" s="57" t="e">
        <f>Identificación!#REF!</f>
        <v>#REF!</v>
      </c>
      <c r="H30" s="56" t="e">
        <f>Identificación!#REF!</f>
        <v>#REF!</v>
      </c>
      <c r="I30" s="56" t="e">
        <f>Identificación!#REF!</f>
        <v>#REF!</v>
      </c>
      <c r="J30" s="58" t="e">
        <f>Identificación!#REF!</f>
        <v>#REF!</v>
      </c>
      <c r="K30" s="130"/>
      <c r="L30" s="59"/>
      <c r="M30" s="59"/>
      <c r="N30" s="59"/>
      <c r="O30" s="152"/>
      <c r="P30" s="153"/>
      <c r="Q30" s="131"/>
      <c r="R30" s="127"/>
      <c r="S30" s="88"/>
      <c r="T30" s="427"/>
    </row>
    <row r="31" spans="1:23" s="49" customFormat="1" ht="30" customHeight="1" thickBot="1" x14ac:dyDescent="0.25">
      <c r="A31" s="352"/>
      <c r="B31" s="349"/>
      <c r="C31" s="358"/>
      <c r="D31" s="349"/>
      <c r="E31" s="363"/>
      <c r="F31" s="349"/>
      <c r="G31" s="157" t="e">
        <f>Identificación!#REF!</f>
        <v>#REF!</v>
      </c>
      <c r="H31" s="156" t="e">
        <f>Identificación!#REF!</f>
        <v>#REF!</v>
      </c>
      <c r="I31" s="156" t="e">
        <f>Identificación!#REF!</f>
        <v>#REF!</v>
      </c>
      <c r="J31" s="158" t="e">
        <f>Identificación!#REF!</f>
        <v>#REF!</v>
      </c>
      <c r="K31" s="168"/>
      <c r="L31" s="169"/>
      <c r="M31" s="169"/>
      <c r="N31" s="169"/>
      <c r="O31" s="172"/>
      <c r="P31" s="173"/>
      <c r="Q31" s="131"/>
      <c r="R31" s="127"/>
      <c r="S31" s="88"/>
      <c r="T31" s="427"/>
    </row>
    <row r="32" spans="1:23" s="49" customFormat="1" ht="30" customHeight="1" thickBot="1" x14ac:dyDescent="0.25">
      <c r="A32" s="350">
        <v>8</v>
      </c>
      <c r="B32" s="347" t="e">
        <f>Identificación!#REF!</f>
        <v>#REF!</v>
      </c>
      <c r="C32" s="356" t="e">
        <f>Identificación!#REF!</f>
        <v>#REF!</v>
      </c>
      <c r="D32" s="347" t="e">
        <f>Identificación!#REF!</f>
        <v>#REF!</v>
      </c>
      <c r="E32" s="361" t="e">
        <f>Identificación!#REF!</f>
        <v>#REF!</v>
      </c>
      <c r="F32" s="347" t="e">
        <f>Identificación!#REF!</f>
        <v>#REF!</v>
      </c>
      <c r="G32" s="44" t="e">
        <f>Identificación!#REF!</f>
        <v>#REF!</v>
      </c>
      <c r="H32" s="43" t="e">
        <f>Identificación!#REF!</f>
        <v>#REF!</v>
      </c>
      <c r="I32" s="43" t="e">
        <f>Identificación!#REF!</f>
        <v>#REF!</v>
      </c>
      <c r="J32" s="45" t="e">
        <f>Identificación!#REF!</f>
        <v>#REF!</v>
      </c>
      <c r="K32" s="98"/>
      <c r="L32" s="46"/>
      <c r="M32" s="46"/>
      <c r="N32" s="46"/>
      <c r="O32" s="354"/>
      <c r="P32" s="355"/>
      <c r="Q32" s="80" t="e">
        <f>K32/H32</f>
        <v>#REF!</v>
      </c>
      <c r="R32" s="55" t="e">
        <f>Q32/1</f>
        <v>#REF!</v>
      </c>
      <c r="S32" s="88" t="e">
        <f>R32/$T$10</f>
        <v>#REF!</v>
      </c>
      <c r="T32" s="401"/>
    </row>
    <row r="33" spans="1:21" s="49" customFormat="1" ht="30" customHeight="1" thickBot="1" x14ac:dyDescent="0.25">
      <c r="A33" s="351"/>
      <c r="B33" s="348"/>
      <c r="C33" s="357"/>
      <c r="D33" s="348"/>
      <c r="E33" s="362"/>
      <c r="F33" s="348"/>
      <c r="G33" s="57" t="e">
        <f>Identificación!#REF!</f>
        <v>#REF!</v>
      </c>
      <c r="H33" s="56" t="e">
        <f>Identificación!#REF!</f>
        <v>#REF!</v>
      </c>
      <c r="I33" s="56" t="e">
        <f>Identificación!#REF!</f>
        <v>#REF!</v>
      </c>
      <c r="J33" s="58" t="e">
        <f>Identificación!#REF!</f>
        <v>#REF!</v>
      </c>
      <c r="K33" s="130"/>
      <c r="L33" s="59"/>
      <c r="M33" s="59"/>
      <c r="N33" s="59"/>
      <c r="O33" s="152"/>
      <c r="P33" s="153"/>
      <c r="Q33" s="136"/>
      <c r="R33" s="137"/>
      <c r="S33" s="139"/>
      <c r="T33" s="120"/>
    </row>
    <row r="34" spans="1:21" s="49" customFormat="1" ht="30" customHeight="1" thickBot="1" x14ac:dyDescent="0.25">
      <c r="A34" s="352"/>
      <c r="B34" s="349"/>
      <c r="C34" s="358"/>
      <c r="D34" s="349"/>
      <c r="E34" s="363"/>
      <c r="F34" s="349"/>
      <c r="G34" s="157" t="e">
        <f>Identificación!#REF!</f>
        <v>#REF!</v>
      </c>
      <c r="H34" s="156" t="e">
        <f>Identificación!#REF!</f>
        <v>#REF!</v>
      </c>
      <c r="I34" s="156" t="e">
        <f>Identificación!#REF!</f>
        <v>#REF!</v>
      </c>
      <c r="J34" s="158" t="e">
        <f>Identificación!#REF!</f>
        <v>#REF!</v>
      </c>
      <c r="K34" s="168"/>
      <c r="L34" s="169"/>
      <c r="M34" s="169"/>
      <c r="N34" s="169"/>
      <c r="O34" s="172"/>
      <c r="P34" s="173"/>
      <c r="Q34" s="136"/>
      <c r="R34" s="137"/>
      <c r="S34" s="139"/>
      <c r="T34" s="120"/>
    </row>
    <row r="35" spans="1:21" s="49" customFormat="1" ht="30" customHeight="1" thickBot="1" x14ac:dyDescent="0.25">
      <c r="A35" s="350">
        <v>9</v>
      </c>
      <c r="B35" s="347" t="e">
        <f>Identificación!#REF!</f>
        <v>#REF!</v>
      </c>
      <c r="C35" s="356" t="e">
        <f>Identificación!#REF!</f>
        <v>#REF!</v>
      </c>
      <c r="D35" s="347" t="e">
        <f>Identificación!#REF!</f>
        <v>#REF!</v>
      </c>
      <c r="E35" s="361" t="e">
        <f>Identificación!#REF!</f>
        <v>#REF!</v>
      </c>
      <c r="F35" s="347" t="e">
        <f>Identificación!#REF!</f>
        <v>#REF!</v>
      </c>
      <c r="G35" s="44" t="e">
        <f>Identificación!#REF!</f>
        <v>#REF!</v>
      </c>
      <c r="H35" s="43" t="e">
        <f>Identificación!#REF!</f>
        <v>#REF!</v>
      </c>
      <c r="I35" s="43" t="e">
        <f>Identificación!#REF!</f>
        <v>#REF!</v>
      </c>
      <c r="J35" s="45" t="e">
        <f>Identificación!#REF!</f>
        <v>#REF!</v>
      </c>
      <c r="K35" s="98"/>
      <c r="L35" s="46"/>
      <c r="M35" s="46"/>
      <c r="N35" s="46"/>
      <c r="O35" s="354"/>
      <c r="P35" s="355"/>
      <c r="Q35" s="170" t="e">
        <f>K35/H35</f>
        <v>#REF!</v>
      </c>
      <c r="R35" s="63" t="e">
        <f>Q35/1</f>
        <v>#REF!</v>
      </c>
      <c r="S35" s="86" t="e">
        <f>R35/$T$10</f>
        <v>#REF!</v>
      </c>
      <c r="T35" s="64" t="e">
        <f>IF(S35=$U$10, "CUMPLIDO", "PENDIENTE")</f>
        <v>#REF!</v>
      </c>
      <c r="U35" s="110"/>
    </row>
    <row r="36" spans="1:21" s="49" customFormat="1" ht="30" customHeight="1" thickBot="1" x14ac:dyDescent="0.25">
      <c r="A36" s="351"/>
      <c r="B36" s="348"/>
      <c r="C36" s="357"/>
      <c r="D36" s="348"/>
      <c r="E36" s="362"/>
      <c r="F36" s="348"/>
      <c r="G36" s="57" t="e">
        <f>Identificación!#REF!</f>
        <v>#REF!</v>
      </c>
      <c r="H36" s="56" t="e">
        <f>Identificación!#REF!</f>
        <v>#REF!</v>
      </c>
      <c r="I36" s="56" t="e">
        <f>Identificación!#REF!</f>
        <v>#REF!</v>
      </c>
      <c r="J36" s="58" t="e">
        <f>Identificación!#REF!</f>
        <v>#REF!</v>
      </c>
      <c r="K36" s="130"/>
      <c r="L36" s="59"/>
      <c r="M36" s="59"/>
      <c r="N36" s="59"/>
      <c r="O36" s="152"/>
      <c r="P36" s="153"/>
      <c r="Q36" s="170"/>
      <c r="R36" s="63"/>
      <c r="S36" s="86"/>
      <c r="T36" s="64"/>
      <c r="U36" s="110"/>
    </row>
    <row r="37" spans="1:21" s="49" customFormat="1" ht="30" customHeight="1" thickBot="1" x14ac:dyDescent="0.25">
      <c r="A37" s="352"/>
      <c r="B37" s="349"/>
      <c r="C37" s="358"/>
      <c r="D37" s="349"/>
      <c r="E37" s="363"/>
      <c r="F37" s="349"/>
      <c r="G37" s="157" t="e">
        <f>Identificación!#REF!</f>
        <v>#REF!</v>
      </c>
      <c r="H37" s="156" t="e">
        <f>Identificación!#REF!</f>
        <v>#REF!</v>
      </c>
      <c r="I37" s="156" t="e">
        <f>Identificación!#REF!</f>
        <v>#REF!</v>
      </c>
      <c r="J37" s="158" t="e">
        <f>Identificación!#REF!</f>
        <v>#REF!</v>
      </c>
      <c r="K37" s="168"/>
      <c r="L37" s="169"/>
      <c r="M37" s="169"/>
      <c r="N37" s="169"/>
      <c r="O37" s="172"/>
      <c r="P37" s="173"/>
      <c r="Q37" s="170"/>
      <c r="R37" s="63"/>
      <c r="S37" s="86"/>
      <c r="T37" s="64"/>
      <c r="U37" s="110"/>
    </row>
    <row r="38" spans="1:21" s="49" customFormat="1" ht="30" customHeight="1" thickBot="1" x14ac:dyDescent="0.25">
      <c r="A38" s="350">
        <v>10</v>
      </c>
      <c r="B38" s="347" t="e">
        <f>Identificación!#REF!</f>
        <v>#REF!</v>
      </c>
      <c r="C38" s="356" t="e">
        <f>Identificación!#REF!</f>
        <v>#REF!</v>
      </c>
      <c r="D38" s="347" t="e">
        <f>Identificación!#REF!</f>
        <v>#REF!</v>
      </c>
      <c r="E38" s="361" t="e">
        <f>Identificación!#REF!</f>
        <v>#REF!</v>
      </c>
      <c r="F38" s="347" t="e">
        <f>Identificación!#REF!</f>
        <v>#REF!</v>
      </c>
      <c r="G38" s="44" t="e">
        <f>Identificación!#REF!</f>
        <v>#REF!</v>
      </c>
      <c r="H38" s="43" t="e">
        <f>Identificación!#REF!</f>
        <v>#REF!</v>
      </c>
      <c r="I38" s="43" t="e">
        <f>Identificación!#REF!</f>
        <v>#REF!</v>
      </c>
      <c r="J38" s="45" t="e">
        <f>Identificación!#REF!</f>
        <v>#REF!</v>
      </c>
      <c r="K38" s="98"/>
      <c r="L38" s="46"/>
      <c r="M38" s="46"/>
      <c r="N38" s="46"/>
      <c r="O38" s="354"/>
      <c r="P38" s="355"/>
      <c r="Q38" s="170" t="e">
        <f>K38/H38</f>
        <v>#REF!</v>
      </c>
      <c r="R38" s="63" t="e">
        <f>Q38/1</f>
        <v>#REF!</v>
      </c>
      <c r="S38" s="86" t="e">
        <f>R38/$T$10</f>
        <v>#REF!</v>
      </c>
      <c r="T38" s="64" t="e">
        <f>IF(S38=$U$10, "CUMPLIDO", "PENDIENTE")</f>
        <v>#REF!</v>
      </c>
    </row>
    <row r="39" spans="1:21" s="49" customFormat="1" ht="30" customHeight="1" thickBot="1" x14ac:dyDescent="0.25">
      <c r="A39" s="351"/>
      <c r="B39" s="348"/>
      <c r="C39" s="357"/>
      <c r="D39" s="348"/>
      <c r="E39" s="362"/>
      <c r="F39" s="348"/>
      <c r="G39" s="57" t="e">
        <f>Identificación!#REF!</f>
        <v>#REF!</v>
      </c>
      <c r="H39" s="56" t="e">
        <f>Identificación!#REF!</f>
        <v>#REF!</v>
      </c>
      <c r="I39" s="56" t="e">
        <f>Identificación!#REF!</f>
        <v>#REF!</v>
      </c>
      <c r="J39" s="58" t="e">
        <f>Identificación!#REF!</f>
        <v>#REF!</v>
      </c>
      <c r="K39" s="130"/>
      <c r="L39" s="59"/>
      <c r="M39" s="59"/>
      <c r="N39" s="59"/>
      <c r="O39" s="152"/>
      <c r="P39" s="153"/>
      <c r="Q39" s="170"/>
      <c r="R39" s="63"/>
      <c r="S39" s="86"/>
      <c r="T39" s="64"/>
    </row>
    <row r="40" spans="1:21" s="49" customFormat="1" ht="30" customHeight="1" thickBot="1" x14ac:dyDescent="0.25">
      <c r="A40" s="352"/>
      <c r="B40" s="349"/>
      <c r="C40" s="358"/>
      <c r="D40" s="349"/>
      <c r="E40" s="363"/>
      <c r="F40" s="349"/>
      <c r="G40" s="157" t="e">
        <f>Identificación!#REF!</f>
        <v>#REF!</v>
      </c>
      <c r="H40" s="156" t="e">
        <f>Identificación!#REF!</f>
        <v>#REF!</v>
      </c>
      <c r="I40" s="156" t="e">
        <f>Identificación!#REF!</f>
        <v>#REF!</v>
      </c>
      <c r="J40" s="158" t="e">
        <f>Identificación!#REF!</f>
        <v>#REF!</v>
      </c>
      <c r="K40" s="168"/>
      <c r="L40" s="169"/>
      <c r="M40" s="169"/>
      <c r="N40" s="169"/>
      <c r="O40" s="172"/>
      <c r="P40" s="173"/>
      <c r="Q40" s="170"/>
      <c r="R40" s="63"/>
      <c r="S40" s="86"/>
      <c r="T40" s="64"/>
    </row>
    <row r="41" spans="1:21" s="49" customFormat="1" ht="39.75" customHeight="1" thickBot="1" x14ac:dyDescent="0.25">
      <c r="A41" s="350">
        <v>11</v>
      </c>
      <c r="B41" s="347" t="e">
        <f>Identificación!#REF!</f>
        <v>#REF!</v>
      </c>
      <c r="C41" s="356" t="e">
        <f>Identificación!#REF!</f>
        <v>#REF!</v>
      </c>
      <c r="D41" s="347" t="e">
        <f>Identificación!#REF!</f>
        <v>#REF!</v>
      </c>
      <c r="E41" s="361" t="e">
        <f>Identificación!#REF!</f>
        <v>#REF!</v>
      </c>
      <c r="F41" s="347" t="e">
        <f>Identificación!#REF!</f>
        <v>#REF!</v>
      </c>
      <c r="G41" s="44" t="e">
        <f>Identificación!#REF!</f>
        <v>#REF!</v>
      </c>
      <c r="H41" s="43" t="e">
        <f>Identificación!#REF!</f>
        <v>#REF!</v>
      </c>
      <c r="I41" s="43" t="e">
        <f>Identificación!#REF!</f>
        <v>#REF!</v>
      </c>
      <c r="J41" s="45" t="e">
        <f>Identificación!#REF!</f>
        <v>#REF!</v>
      </c>
      <c r="K41" s="98"/>
      <c r="L41" s="46"/>
      <c r="M41" s="46"/>
      <c r="N41" s="46"/>
      <c r="O41" s="354"/>
      <c r="P41" s="355"/>
      <c r="Q41" s="170" t="e">
        <f>K41/H41</f>
        <v>#REF!</v>
      </c>
      <c r="R41" s="63" t="e">
        <f>Q41/1</f>
        <v>#REF!</v>
      </c>
      <c r="S41" s="86" t="e">
        <f>R41/$T$10</f>
        <v>#REF!</v>
      </c>
      <c r="T41" s="64" t="e">
        <f>IF(S41=$U$10, "CUMPLIDO", "PENDIENTE")</f>
        <v>#REF!</v>
      </c>
    </row>
    <row r="42" spans="1:21" s="49" customFormat="1" ht="30" customHeight="1" thickBot="1" x14ac:dyDescent="0.25">
      <c r="A42" s="351"/>
      <c r="B42" s="348"/>
      <c r="C42" s="357"/>
      <c r="D42" s="348"/>
      <c r="E42" s="362"/>
      <c r="F42" s="348"/>
      <c r="G42" s="57" t="e">
        <f>Identificación!#REF!</f>
        <v>#REF!</v>
      </c>
      <c r="H42" s="56" t="e">
        <f>Identificación!#REF!</f>
        <v>#REF!</v>
      </c>
      <c r="I42" s="56" t="e">
        <f>Identificación!#REF!</f>
        <v>#REF!</v>
      </c>
      <c r="J42" s="58" t="e">
        <f>Identificación!#REF!</f>
        <v>#REF!</v>
      </c>
      <c r="K42" s="130"/>
      <c r="L42" s="59"/>
      <c r="M42" s="59"/>
      <c r="N42" s="59"/>
      <c r="O42" s="152"/>
      <c r="P42" s="153"/>
      <c r="Q42" s="170"/>
      <c r="R42" s="63"/>
      <c r="S42" s="86"/>
      <c r="T42" s="64"/>
    </row>
    <row r="43" spans="1:21" s="49" customFormat="1" ht="30" customHeight="1" thickBot="1" x14ac:dyDescent="0.25">
      <c r="A43" s="352"/>
      <c r="B43" s="349"/>
      <c r="C43" s="358"/>
      <c r="D43" s="349"/>
      <c r="E43" s="363"/>
      <c r="F43" s="349"/>
      <c r="G43" s="157" t="e">
        <f>Identificación!#REF!</f>
        <v>#REF!</v>
      </c>
      <c r="H43" s="156" t="e">
        <f>Identificación!#REF!</f>
        <v>#REF!</v>
      </c>
      <c r="I43" s="156" t="e">
        <f>Identificación!#REF!</f>
        <v>#REF!</v>
      </c>
      <c r="J43" s="158" t="e">
        <f>Identificación!#REF!</f>
        <v>#REF!</v>
      </c>
      <c r="K43" s="168"/>
      <c r="L43" s="169"/>
      <c r="M43" s="169"/>
      <c r="N43" s="169"/>
      <c r="O43" s="172"/>
      <c r="P43" s="173"/>
      <c r="Q43" s="170"/>
      <c r="R43" s="63"/>
      <c r="S43" s="86"/>
      <c r="T43" s="64"/>
    </row>
    <row r="44" spans="1:21" s="49" customFormat="1" ht="30" customHeight="1" thickBot="1" x14ac:dyDescent="0.25">
      <c r="A44" s="350">
        <v>12</v>
      </c>
      <c r="B44" s="347" t="e">
        <f>Identificación!#REF!</f>
        <v>#REF!</v>
      </c>
      <c r="C44" s="356" t="e">
        <f>Identificación!#REF!</f>
        <v>#REF!</v>
      </c>
      <c r="D44" s="347" t="e">
        <f>Identificación!#REF!</f>
        <v>#REF!</v>
      </c>
      <c r="E44" s="361" t="e">
        <f>Identificación!#REF!</f>
        <v>#REF!</v>
      </c>
      <c r="F44" s="347" t="e">
        <f>Identificación!#REF!</f>
        <v>#REF!</v>
      </c>
      <c r="G44" s="44" t="e">
        <f>Identificación!#REF!</f>
        <v>#REF!</v>
      </c>
      <c r="H44" s="43" t="e">
        <f>Identificación!#REF!</f>
        <v>#REF!</v>
      </c>
      <c r="I44" s="43" t="e">
        <f>Identificación!#REF!</f>
        <v>#REF!</v>
      </c>
      <c r="J44" s="45" t="e">
        <f>Identificación!#REF!</f>
        <v>#REF!</v>
      </c>
      <c r="K44" s="98"/>
      <c r="L44" s="46"/>
      <c r="M44" s="46"/>
      <c r="N44" s="46"/>
      <c r="O44" s="354"/>
      <c r="P44" s="355"/>
      <c r="Q44" s="170" t="e">
        <f>K44/H44</f>
        <v>#REF!</v>
      </c>
      <c r="R44" s="63" t="e">
        <f>Q44/1</f>
        <v>#REF!</v>
      </c>
      <c r="S44" s="86" t="e">
        <f>R44/$T$10</f>
        <v>#REF!</v>
      </c>
      <c r="T44" s="64" t="e">
        <f>IF(S44=$U$10, "CUMPLIDO", "PENDIENTE")</f>
        <v>#REF!</v>
      </c>
      <c r="U44" s="110"/>
    </row>
    <row r="45" spans="1:21" s="49" customFormat="1" ht="30" customHeight="1" thickBot="1" x14ac:dyDescent="0.25">
      <c r="A45" s="351"/>
      <c r="B45" s="348"/>
      <c r="C45" s="357"/>
      <c r="D45" s="348"/>
      <c r="E45" s="362"/>
      <c r="F45" s="348"/>
      <c r="G45" s="57" t="e">
        <f>Identificación!#REF!</f>
        <v>#REF!</v>
      </c>
      <c r="H45" s="56" t="e">
        <f>Identificación!#REF!</f>
        <v>#REF!</v>
      </c>
      <c r="I45" s="56" t="e">
        <f>Identificación!#REF!</f>
        <v>#REF!</v>
      </c>
      <c r="J45" s="58" t="e">
        <f>Identificación!#REF!</f>
        <v>#REF!</v>
      </c>
      <c r="K45" s="130"/>
      <c r="L45" s="59"/>
      <c r="M45" s="59"/>
      <c r="N45" s="59"/>
      <c r="O45" s="152"/>
      <c r="P45" s="153"/>
      <c r="Q45" s="170"/>
      <c r="R45" s="63"/>
      <c r="S45" s="86"/>
      <c r="T45" s="64"/>
      <c r="U45" s="110"/>
    </row>
    <row r="46" spans="1:21" s="49" customFormat="1" ht="30" customHeight="1" thickBot="1" x14ac:dyDescent="0.25">
      <c r="A46" s="352"/>
      <c r="B46" s="349"/>
      <c r="C46" s="358"/>
      <c r="D46" s="349"/>
      <c r="E46" s="363"/>
      <c r="F46" s="349"/>
      <c r="G46" s="157" t="e">
        <f>Identificación!#REF!</f>
        <v>#REF!</v>
      </c>
      <c r="H46" s="156" t="e">
        <f>Identificación!#REF!</f>
        <v>#REF!</v>
      </c>
      <c r="I46" s="156" t="e">
        <f>Identificación!#REF!</f>
        <v>#REF!</v>
      </c>
      <c r="J46" s="158" t="e">
        <f>Identificación!#REF!</f>
        <v>#REF!</v>
      </c>
      <c r="K46" s="168"/>
      <c r="L46" s="169"/>
      <c r="M46" s="169"/>
      <c r="N46" s="169"/>
      <c r="O46" s="172"/>
      <c r="P46" s="173"/>
      <c r="Q46" s="170"/>
      <c r="R46" s="63"/>
      <c r="S46" s="86"/>
      <c r="T46" s="64"/>
      <c r="U46" s="110"/>
    </row>
    <row r="47" spans="1:21" s="49" customFormat="1" ht="30" customHeight="1" thickBot="1" x14ac:dyDescent="0.25">
      <c r="A47" s="350">
        <v>13</v>
      </c>
      <c r="B47" s="347" t="e">
        <f>Identificación!#REF!</f>
        <v>#REF!</v>
      </c>
      <c r="C47" s="356" t="e">
        <f>Identificación!#REF!</f>
        <v>#REF!</v>
      </c>
      <c r="D47" s="347" t="e">
        <f>Identificación!#REF!</f>
        <v>#REF!</v>
      </c>
      <c r="E47" s="361" t="e">
        <f>Identificación!#REF!</f>
        <v>#REF!</v>
      </c>
      <c r="F47" s="347" t="e">
        <f>Identificación!#REF!</f>
        <v>#REF!</v>
      </c>
      <c r="G47" s="44" t="e">
        <f>Identificación!#REF!</f>
        <v>#REF!</v>
      </c>
      <c r="H47" s="43" t="e">
        <f>Identificación!#REF!</f>
        <v>#REF!</v>
      </c>
      <c r="I47" s="43" t="e">
        <f>Identificación!#REF!</f>
        <v>#REF!</v>
      </c>
      <c r="J47" s="45" t="e">
        <f>Identificación!#REF!</f>
        <v>#REF!</v>
      </c>
      <c r="K47" s="98"/>
      <c r="L47" s="46"/>
      <c r="M47" s="46"/>
      <c r="N47" s="46"/>
      <c r="O47" s="354"/>
      <c r="P47" s="355"/>
      <c r="Q47" s="170" t="e">
        <f>K47/H47</f>
        <v>#REF!</v>
      </c>
      <c r="R47" s="63" t="e">
        <f>Q47/1</f>
        <v>#REF!</v>
      </c>
      <c r="S47" s="86" t="e">
        <f>R47/$T$10</f>
        <v>#REF!</v>
      </c>
      <c r="T47" s="64" t="e">
        <f>IF(S47=$U$10, "CUMPLIDO", "PENDIENTE")</f>
        <v>#REF!</v>
      </c>
      <c r="U47" s="110"/>
    </row>
    <row r="48" spans="1:21" s="49" customFormat="1" ht="30" customHeight="1" thickBot="1" x14ac:dyDescent="0.25">
      <c r="A48" s="351"/>
      <c r="B48" s="348"/>
      <c r="C48" s="357"/>
      <c r="D48" s="348"/>
      <c r="E48" s="362"/>
      <c r="F48" s="348"/>
      <c r="G48" s="57" t="e">
        <f>Identificación!#REF!</f>
        <v>#REF!</v>
      </c>
      <c r="H48" s="56" t="e">
        <f>Identificación!#REF!</f>
        <v>#REF!</v>
      </c>
      <c r="I48" s="56" t="e">
        <f>Identificación!#REF!</f>
        <v>#REF!</v>
      </c>
      <c r="J48" s="58" t="e">
        <f>Identificación!#REF!</f>
        <v>#REF!</v>
      </c>
      <c r="K48" s="130"/>
      <c r="L48" s="59"/>
      <c r="M48" s="59"/>
      <c r="N48" s="59"/>
      <c r="O48" s="152"/>
      <c r="P48" s="153"/>
      <c r="Q48" s="170"/>
      <c r="R48" s="63"/>
      <c r="S48" s="86"/>
      <c r="T48" s="64"/>
      <c r="U48" s="110"/>
    </row>
    <row r="49" spans="1:23" s="49" customFormat="1" ht="30" customHeight="1" thickBot="1" x14ac:dyDescent="0.25">
      <c r="A49" s="374"/>
      <c r="B49" s="379"/>
      <c r="C49" s="378"/>
      <c r="D49" s="379"/>
      <c r="E49" s="375"/>
      <c r="F49" s="379"/>
      <c r="G49" s="51" t="e">
        <f>Identificación!#REF!</f>
        <v>#REF!</v>
      </c>
      <c r="H49" s="50" t="e">
        <f>Identificación!#REF!</f>
        <v>#REF!</v>
      </c>
      <c r="I49" s="50" t="e">
        <f>Identificación!#REF!</f>
        <v>#REF!</v>
      </c>
      <c r="J49" s="52" t="e">
        <f>Identificación!#REF!</f>
        <v>#REF!</v>
      </c>
      <c r="K49" s="132"/>
      <c r="L49" s="53"/>
      <c r="M49" s="53"/>
      <c r="N49" s="53"/>
      <c r="O49" s="154"/>
      <c r="P49" s="155"/>
      <c r="Q49" s="170"/>
      <c r="R49" s="63"/>
      <c r="S49" s="86"/>
      <c r="T49" s="64"/>
      <c r="U49" s="110"/>
    </row>
    <row r="50" spans="1:23" s="49" customFormat="1" ht="69.75" customHeight="1" thickBot="1" x14ac:dyDescent="0.25">
      <c r="A50" s="149">
        <v>14</v>
      </c>
      <c r="B50" s="149" t="e">
        <f>Identificación!#REF!</f>
        <v>#REF!</v>
      </c>
      <c r="C50" s="151" t="e">
        <f>Identificación!#REF!</f>
        <v>#REF!</v>
      </c>
      <c r="D50" s="149" t="e">
        <f>Identificación!#REF!</f>
        <v>#REF!</v>
      </c>
      <c r="E50" s="148" t="e">
        <f>Identificación!#REF!</f>
        <v>#REF!</v>
      </c>
      <c r="F50" s="174" t="e">
        <f>Identificación!#REF!</f>
        <v>#REF!</v>
      </c>
      <c r="G50" s="166" t="e">
        <f>Identificación!#REF!</f>
        <v>#REF!</v>
      </c>
      <c r="H50" s="150" t="e">
        <f>Identificación!#REF!</f>
        <v>#REF!</v>
      </c>
      <c r="I50" s="150" t="e">
        <f>Identificación!#REF!</f>
        <v>#REF!</v>
      </c>
      <c r="J50" s="167" t="e">
        <f>Identificación!#REF!</f>
        <v>#REF!</v>
      </c>
      <c r="K50" s="129"/>
      <c r="L50" s="83"/>
      <c r="M50" s="83"/>
      <c r="N50" s="83"/>
      <c r="O50" s="364"/>
      <c r="P50" s="365"/>
      <c r="Q50" s="62" t="e">
        <f>K50/H50</f>
        <v>#REF!</v>
      </c>
      <c r="R50" s="63" t="e">
        <f>Q50/1</f>
        <v>#REF!</v>
      </c>
      <c r="S50" s="86" t="e">
        <f>R50/$T$10</f>
        <v>#REF!</v>
      </c>
      <c r="T50" s="64" t="e">
        <f>IF(S50=$U$10, "CUMPLIDO", "PENDIENTE")</f>
        <v>#REF!</v>
      </c>
      <c r="W50" s="91"/>
    </row>
    <row r="51" spans="1:23" s="49" customFormat="1" ht="30" customHeight="1" thickBot="1" x14ac:dyDescent="0.25">
      <c r="A51" s="376">
        <v>15</v>
      </c>
      <c r="B51" s="376" t="e">
        <f>Identificación!#REF!</f>
        <v>#REF!</v>
      </c>
      <c r="C51" s="433" t="e">
        <f>Identificación!#REF!</f>
        <v>#REF!</v>
      </c>
      <c r="D51" s="376" t="e">
        <f>Identificación!#REF!</f>
        <v>#REF!</v>
      </c>
      <c r="E51" s="380" t="e">
        <f>Identificación!#REF!</f>
        <v>#REF!</v>
      </c>
      <c r="F51" s="347" t="e">
        <f>Identificación!#REF!</f>
        <v>#REF!</v>
      </c>
      <c r="G51" s="51" t="e">
        <f>Identificación!#REF!</f>
        <v>#REF!</v>
      </c>
      <c r="H51" s="50" t="e">
        <f>Identificación!#REF!</f>
        <v>#REF!</v>
      </c>
      <c r="I51" s="50" t="e">
        <f>Identificación!#REF!</f>
        <v>#REF!</v>
      </c>
      <c r="J51" s="52" t="e">
        <f>Identificación!#REF!</f>
        <v>#REF!</v>
      </c>
      <c r="K51" s="98"/>
      <c r="L51" s="46"/>
      <c r="M51" s="46"/>
      <c r="N51" s="46"/>
      <c r="O51" s="354"/>
      <c r="P51" s="355"/>
      <c r="Q51" s="65" t="e">
        <f>K51/H51</f>
        <v>#REF!</v>
      </c>
      <c r="R51" s="66" t="e">
        <f>Q51/1</f>
        <v>#REF!</v>
      </c>
      <c r="S51" s="89" t="e">
        <f>R51/$T$10</f>
        <v>#REF!</v>
      </c>
      <c r="T51" s="64" t="e">
        <f>IF(S51=$U$10, "CUMPLIDO", "PENDIENTE")</f>
        <v>#REF!</v>
      </c>
    </row>
    <row r="52" spans="1:23" s="49" customFormat="1" ht="30" customHeight="1" thickBot="1" x14ac:dyDescent="0.25">
      <c r="A52" s="377"/>
      <c r="B52" s="377"/>
      <c r="C52" s="434"/>
      <c r="D52" s="377"/>
      <c r="E52" s="381"/>
      <c r="F52" s="348"/>
      <c r="G52" s="51" t="e">
        <f>Identificación!#REF!</f>
        <v>#REF!</v>
      </c>
      <c r="H52" s="50" t="e">
        <f>Identificación!#REF!</f>
        <v>#REF!</v>
      </c>
      <c r="I52" s="50" t="e">
        <f>Identificación!#REF!</f>
        <v>#REF!</v>
      </c>
      <c r="J52" s="52" t="e">
        <f>Identificación!#REF!</f>
        <v>#REF!</v>
      </c>
      <c r="K52" s="98"/>
      <c r="L52" s="46"/>
      <c r="M52" s="46"/>
      <c r="N52" s="46"/>
      <c r="O52" s="124"/>
      <c r="P52" s="123"/>
      <c r="Q52" s="65"/>
      <c r="R52" s="66"/>
      <c r="S52" s="89"/>
      <c r="T52" s="119"/>
    </row>
    <row r="53" spans="1:23" s="49" customFormat="1" ht="30" customHeight="1" thickBot="1" x14ac:dyDescent="0.25">
      <c r="A53" s="383"/>
      <c r="B53" s="383"/>
      <c r="C53" s="435"/>
      <c r="D53" s="383"/>
      <c r="E53" s="382"/>
      <c r="F53" s="379"/>
      <c r="G53" s="51" t="e">
        <f>Identificación!#REF!</f>
        <v>#REF!</v>
      </c>
      <c r="H53" s="50" t="e">
        <f>Identificación!#REF!</f>
        <v>#REF!</v>
      </c>
      <c r="I53" s="50" t="e">
        <f>Identificación!#REF!</f>
        <v>#REF!</v>
      </c>
      <c r="J53" s="52" t="e">
        <f>Identificación!#REF!</f>
        <v>#REF!</v>
      </c>
      <c r="K53" s="98"/>
      <c r="L53" s="46"/>
      <c r="M53" s="46"/>
      <c r="N53" s="46"/>
      <c r="O53" s="124"/>
      <c r="P53" s="123"/>
      <c r="Q53" s="65"/>
      <c r="R53" s="66"/>
      <c r="S53" s="89"/>
      <c r="T53" s="119"/>
    </row>
    <row r="54" spans="1:23" s="49" customFormat="1" ht="30" customHeight="1" thickBot="1" x14ac:dyDescent="0.25">
      <c r="A54" s="376">
        <v>16</v>
      </c>
      <c r="B54" s="376" t="e">
        <f>Identificación!#REF!</f>
        <v>#REF!</v>
      </c>
      <c r="C54" s="433" t="e">
        <f>Identificación!#REF!</f>
        <v>#REF!</v>
      </c>
      <c r="D54" s="376" t="e">
        <f>Identificación!#REF!</f>
        <v>#REF!</v>
      </c>
      <c r="E54" s="380" t="e">
        <f>Identificación!#REF!</f>
        <v>#REF!</v>
      </c>
      <c r="F54" s="347" t="e">
        <f>Identificación!#REF!</f>
        <v>#REF!</v>
      </c>
      <c r="G54" s="51" t="e">
        <f>Identificación!#REF!</f>
        <v>#REF!</v>
      </c>
      <c r="H54" s="50" t="e">
        <f>Identificación!#REF!</f>
        <v>#REF!</v>
      </c>
      <c r="I54" s="50" t="e">
        <f>Identificación!#REF!</f>
        <v>#REF!</v>
      </c>
      <c r="J54" s="52" t="e">
        <f>Identificación!#REF!</f>
        <v>#REF!</v>
      </c>
      <c r="K54" s="98"/>
      <c r="L54" s="46"/>
      <c r="M54" s="46"/>
      <c r="N54" s="46"/>
      <c r="O54" s="354"/>
      <c r="P54" s="355"/>
      <c r="Q54" s="47" t="e">
        <f>K54/H54</f>
        <v>#REF!</v>
      </c>
      <c r="R54" s="48" t="e">
        <f>Q54/1</f>
        <v>#REF!</v>
      </c>
      <c r="S54" s="87" t="e">
        <f>R54/$T$10</f>
        <v>#REF!</v>
      </c>
      <c r="T54" s="399" t="e">
        <f>IF(AND(S54=$U$10,S57=$U$10), "CUMPLIDO", "PENDIENTE")</f>
        <v>#REF!</v>
      </c>
    </row>
    <row r="55" spans="1:23" s="49" customFormat="1" ht="30" customHeight="1" thickBot="1" x14ac:dyDescent="0.25">
      <c r="A55" s="377"/>
      <c r="B55" s="377"/>
      <c r="C55" s="434"/>
      <c r="D55" s="377"/>
      <c r="E55" s="381"/>
      <c r="F55" s="348"/>
      <c r="G55" s="51" t="e">
        <f>Identificación!#REF!</f>
        <v>#REF!</v>
      </c>
      <c r="H55" s="50" t="e">
        <f>Identificación!#REF!</f>
        <v>#REF!</v>
      </c>
      <c r="I55" s="50" t="e">
        <f>Identificación!#REF!</f>
        <v>#REF!</v>
      </c>
      <c r="J55" s="52" t="e">
        <f>Identificación!#REF!</f>
        <v>#REF!</v>
      </c>
      <c r="K55" s="98"/>
      <c r="L55" s="46"/>
      <c r="M55" s="46"/>
      <c r="N55" s="46"/>
      <c r="O55" s="124"/>
      <c r="P55" s="123"/>
      <c r="Q55" s="126"/>
      <c r="R55" s="67"/>
      <c r="S55" s="88"/>
      <c r="T55" s="400"/>
    </row>
    <row r="56" spans="1:23" s="49" customFormat="1" ht="30" customHeight="1" thickBot="1" x14ac:dyDescent="0.25">
      <c r="A56" s="383"/>
      <c r="B56" s="383"/>
      <c r="C56" s="435"/>
      <c r="D56" s="383"/>
      <c r="E56" s="382"/>
      <c r="F56" s="379"/>
      <c r="G56" s="51" t="e">
        <f>Identificación!#REF!</f>
        <v>#REF!</v>
      </c>
      <c r="H56" s="50" t="e">
        <f>Identificación!#REF!</f>
        <v>#REF!</v>
      </c>
      <c r="I56" s="50" t="e">
        <f>Identificación!#REF!</f>
        <v>#REF!</v>
      </c>
      <c r="J56" s="52" t="e">
        <f>Identificación!#REF!</f>
        <v>#REF!</v>
      </c>
      <c r="K56" s="98"/>
      <c r="L56" s="46"/>
      <c r="M56" s="46"/>
      <c r="N56" s="46"/>
      <c r="O56" s="124"/>
      <c r="P56" s="123"/>
      <c r="Q56" s="126"/>
      <c r="R56" s="67"/>
      <c r="S56" s="88"/>
      <c r="T56" s="400"/>
    </row>
    <row r="57" spans="1:23" s="49" customFormat="1" ht="30" customHeight="1" thickBot="1" x14ac:dyDescent="0.25">
      <c r="A57" s="376">
        <v>17</v>
      </c>
      <c r="B57" s="376" t="e">
        <f>Identificación!#REF!</f>
        <v>#REF!</v>
      </c>
      <c r="C57" s="433" t="e">
        <f>Identificación!#REF!</f>
        <v>#REF!</v>
      </c>
      <c r="D57" s="376" t="e">
        <f>Identificación!#REF!</f>
        <v>#REF!</v>
      </c>
      <c r="E57" s="380" t="e">
        <f>Identificación!#REF!</f>
        <v>#REF!</v>
      </c>
      <c r="F57" s="347" t="e">
        <f>Identificación!#REF!</f>
        <v>#REF!</v>
      </c>
      <c r="G57" s="51" t="e">
        <f>Identificación!#REF!</f>
        <v>#REF!</v>
      </c>
      <c r="H57" s="50" t="e">
        <f>Identificación!#REF!</f>
        <v>#REF!</v>
      </c>
      <c r="I57" s="50" t="e">
        <f>Identificación!#REF!</f>
        <v>#REF!</v>
      </c>
      <c r="J57" s="52" t="e">
        <f>Identificación!#REF!</f>
        <v>#REF!</v>
      </c>
      <c r="K57" s="98"/>
      <c r="L57" s="46"/>
      <c r="M57" s="46"/>
      <c r="N57" s="46"/>
      <c r="O57" s="354"/>
      <c r="P57" s="355"/>
      <c r="Q57" s="54" t="e">
        <f>K57/H57</f>
        <v>#REF!</v>
      </c>
      <c r="R57" s="67" t="e">
        <f>Q57/1</f>
        <v>#REF!</v>
      </c>
      <c r="S57" s="88" t="e">
        <f>R57/$T$10</f>
        <v>#REF!</v>
      </c>
      <c r="T57" s="401"/>
      <c r="U57" s="111"/>
    </row>
    <row r="58" spans="1:23" s="49" customFormat="1" ht="30" customHeight="1" thickBot="1" x14ac:dyDescent="0.25">
      <c r="A58" s="377"/>
      <c r="B58" s="377"/>
      <c r="C58" s="434"/>
      <c r="D58" s="377"/>
      <c r="E58" s="381"/>
      <c r="F58" s="348"/>
      <c r="G58" s="51" t="e">
        <f>Identificación!#REF!</f>
        <v>#REF!</v>
      </c>
      <c r="H58" s="50" t="e">
        <f>Identificación!#REF!</f>
        <v>#REF!</v>
      </c>
      <c r="I58" s="50" t="e">
        <f>Identificación!#REF!</f>
        <v>#REF!</v>
      </c>
      <c r="J58" s="52" t="e">
        <f>Identificación!#REF!</f>
        <v>#REF!</v>
      </c>
      <c r="K58" s="98"/>
      <c r="L58" s="46"/>
      <c r="M58" s="46"/>
      <c r="N58" s="46"/>
      <c r="O58" s="124"/>
      <c r="P58" s="123"/>
      <c r="Q58" s="126"/>
      <c r="R58" s="67"/>
      <c r="S58" s="88"/>
      <c r="T58" s="122"/>
      <c r="U58" s="111"/>
    </row>
    <row r="59" spans="1:23" s="49" customFormat="1" ht="30" customHeight="1" thickBot="1" x14ac:dyDescent="0.25">
      <c r="A59" s="383"/>
      <c r="B59" s="383"/>
      <c r="C59" s="435"/>
      <c r="D59" s="383"/>
      <c r="E59" s="382"/>
      <c r="F59" s="379"/>
      <c r="G59" s="51" t="e">
        <f>Identificación!#REF!</f>
        <v>#REF!</v>
      </c>
      <c r="H59" s="50" t="e">
        <f>Identificación!#REF!</f>
        <v>#REF!</v>
      </c>
      <c r="I59" s="50" t="e">
        <f>Identificación!#REF!</f>
        <v>#REF!</v>
      </c>
      <c r="J59" s="52" t="e">
        <f>Identificación!#REF!</f>
        <v>#REF!</v>
      </c>
      <c r="K59" s="98"/>
      <c r="L59" s="46"/>
      <c r="M59" s="46"/>
      <c r="N59" s="46"/>
      <c r="O59" s="124"/>
      <c r="P59" s="123"/>
      <c r="Q59" s="126"/>
      <c r="R59" s="67"/>
      <c r="S59" s="88"/>
      <c r="T59" s="122"/>
      <c r="U59" s="111"/>
    </row>
    <row r="60" spans="1:23" s="49" customFormat="1" ht="30" customHeight="1" thickBot="1" x14ac:dyDescent="0.25">
      <c r="A60" s="376">
        <v>18</v>
      </c>
      <c r="B60" s="376" t="e">
        <f>Identificación!#REF!</f>
        <v>#REF!</v>
      </c>
      <c r="C60" s="433" t="e">
        <f>Identificación!#REF!</f>
        <v>#REF!</v>
      </c>
      <c r="D60" s="376" t="e">
        <f>Identificación!#REF!</f>
        <v>#REF!</v>
      </c>
      <c r="E60" s="380" t="e">
        <f>Identificación!#REF!</f>
        <v>#REF!</v>
      </c>
      <c r="F60" s="347" t="e">
        <f>Identificación!#REF!</f>
        <v>#REF!</v>
      </c>
      <c r="G60" s="51" t="e">
        <f>Identificación!#REF!</f>
        <v>#REF!</v>
      </c>
      <c r="H60" s="50" t="e">
        <f>Identificación!#REF!</f>
        <v>#REF!</v>
      </c>
      <c r="I60" s="50" t="e">
        <f>Identificación!#REF!</f>
        <v>#REF!</v>
      </c>
      <c r="J60" s="52" t="e">
        <f>Identificación!#REF!</f>
        <v>#REF!</v>
      </c>
      <c r="K60" s="98"/>
      <c r="L60" s="46"/>
      <c r="M60" s="46"/>
      <c r="N60" s="46"/>
      <c r="O60" s="354"/>
      <c r="P60" s="355"/>
      <c r="Q60" s="47" t="e">
        <f>K60/H60</f>
        <v>#REF!</v>
      </c>
      <c r="R60" s="48" t="e">
        <f>Q60/2</f>
        <v>#REF!</v>
      </c>
      <c r="S60" s="385" t="e">
        <f>(R60+R63)/$T$10</f>
        <v>#REF!</v>
      </c>
      <c r="T60" s="399" t="e">
        <f>IF(S60=$U$10, "CUMPLIDO", "PENDIENTE")</f>
        <v>#REF!</v>
      </c>
    </row>
    <row r="61" spans="1:23" s="49" customFormat="1" ht="30" customHeight="1" thickBot="1" x14ac:dyDescent="0.25">
      <c r="A61" s="377"/>
      <c r="B61" s="377"/>
      <c r="C61" s="434"/>
      <c r="D61" s="377"/>
      <c r="E61" s="381"/>
      <c r="F61" s="348"/>
      <c r="G61" s="51" t="e">
        <f>Identificación!#REF!</f>
        <v>#REF!</v>
      </c>
      <c r="H61" s="50" t="e">
        <f>Identificación!#REF!</f>
        <v>#REF!</v>
      </c>
      <c r="I61" s="50" t="e">
        <f>Identificación!#REF!</f>
        <v>#REF!</v>
      </c>
      <c r="J61" s="52" t="e">
        <f>Identificación!#REF!</f>
        <v>#REF!</v>
      </c>
      <c r="K61" s="98"/>
      <c r="L61" s="46"/>
      <c r="M61" s="46"/>
      <c r="N61" s="46"/>
      <c r="O61" s="124"/>
      <c r="P61" s="123"/>
      <c r="Q61" s="126"/>
      <c r="R61" s="127"/>
      <c r="S61" s="386"/>
      <c r="T61" s="400"/>
    </row>
    <row r="62" spans="1:23" s="49" customFormat="1" ht="30" customHeight="1" thickBot="1" x14ac:dyDescent="0.25">
      <c r="A62" s="383"/>
      <c r="B62" s="383"/>
      <c r="C62" s="435"/>
      <c r="D62" s="383"/>
      <c r="E62" s="382"/>
      <c r="F62" s="379"/>
      <c r="G62" s="51" t="e">
        <f>Identificación!#REF!</f>
        <v>#REF!</v>
      </c>
      <c r="H62" s="50" t="e">
        <f>Identificación!#REF!</f>
        <v>#REF!</v>
      </c>
      <c r="I62" s="50" t="e">
        <f>Identificación!#REF!</f>
        <v>#REF!</v>
      </c>
      <c r="J62" s="52" t="e">
        <f>Identificación!#REF!</f>
        <v>#REF!</v>
      </c>
      <c r="K62" s="98"/>
      <c r="L62" s="46"/>
      <c r="M62" s="46"/>
      <c r="N62" s="46"/>
      <c r="O62" s="124"/>
      <c r="P62" s="123"/>
      <c r="Q62" s="126"/>
      <c r="R62" s="127"/>
      <c r="S62" s="386"/>
      <c r="T62" s="400"/>
    </row>
    <row r="63" spans="1:23" s="49" customFormat="1" ht="30" customHeight="1" thickBot="1" x14ac:dyDescent="0.25">
      <c r="A63" s="376">
        <v>19</v>
      </c>
      <c r="B63" s="376" t="e">
        <f>Identificación!#REF!</f>
        <v>#REF!</v>
      </c>
      <c r="C63" s="433" t="e">
        <f>Identificación!#REF!</f>
        <v>#REF!</v>
      </c>
      <c r="D63" s="376" t="e">
        <f>Identificación!#REF!</f>
        <v>#REF!</v>
      </c>
      <c r="E63" s="380" t="e">
        <f>Identificación!#REF!</f>
        <v>#REF!</v>
      </c>
      <c r="F63" s="347" t="e">
        <f>Identificación!#REF!</f>
        <v>#REF!</v>
      </c>
      <c r="G63" s="51" t="e">
        <f>Identificación!#REF!</f>
        <v>#REF!</v>
      </c>
      <c r="H63" s="50" t="e">
        <f>Identificación!#REF!</f>
        <v>#REF!</v>
      </c>
      <c r="I63" s="50" t="e">
        <f>Identificación!#REF!</f>
        <v>#REF!</v>
      </c>
      <c r="J63" s="52" t="e">
        <f>Identificación!#REF!</f>
        <v>#REF!</v>
      </c>
      <c r="K63" s="98"/>
      <c r="L63" s="46"/>
      <c r="M63" s="46"/>
      <c r="N63" s="46"/>
      <c r="O63" s="354"/>
      <c r="P63" s="355"/>
      <c r="Q63" s="54" t="e">
        <f>K63/H63</f>
        <v>#REF!</v>
      </c>
      <c r="R63" s="55" t="e">
        <f>Q63/2</f>
        <v>#REF!</v>
      </c>
      <c r="S63" s="387"/>
      <c r="T63" s="401"/>
    </row>
    <row r="64" spans="1:23" s="49" customFormat="1" ht="30" customHeight="1" thickBot="1" x14ac:dyDescent="0.25">
      <c r="A64" s="377"/>
      <c r="B64" s="377"/>
      <c r="C64" s="434"/>
      <c r="D64" s="377"/>
      <c r="E64" s="381"/>
      <c r="F64" s="348"/>
      <c r="G64" s="51" t="e">
        <f>Identificación!#REF!</f>
        <v>#REF!</v>
      </c>
      <c r="H64" s="50" t="e">
        <f>Identificación!#REF!</f>
        <v>#REF!</v>
      </c>
      <c r="I64" s="50" t="e">
        <f>Identificación!#REF!</f>
        <v>#REF!</v>
      </c>
      <c r="J64" s="52" t="e">
        <f>Identificación!#REF!</f>
        <v>#REF!</v>
      </c>
      <c r="K64" s="98"/>
      <c r="L64" s="46"/>
      <c r="M64" s="46"/>
      <c r="N64" s="46"/>
      <c r="O64" s="124"/>
      <c r="P64" s="123"/>
      <c r="Q64" s="126"/>
      <c r="R64" s="127"/>
      <c r="S64" s="128"/>
      <c r="T64" s="122"/>
    </row>
    <row r="65" spans="1:20" s="49" customFormat="1" ht="30" customHeight="1" thickBot="1" x14ac:dyDescent="0.25">
      <c r="A65" s="383"/>
      <c r="B65" s="383"/>
      <c r="C65" s="435"/>
      <c r="D65" s="383"/>
      <c r="E65" s="382"/>
      <c r="F65" s="379"/>
      <c r="G65" s="51" t="e">
        <f>Identificación!#REF!</f>
        <v>#REF!</v>
      </c>
      <c r="H65" s="50" t="e">
        <f>Identificación!#REF!</f>
        <v>#REF!</v>
      </c>
      <c r="I65" s="50" t="e">
        <f>Identificación!#REF!</f>
        <v>#REF!</v>
      </c>
      <c r="J65" s="52" t="e">
        <f>Identificación!#REF!</f>
        <v>#REF!</v>
      </c>
      <c r="K65" s="98"/>
      <c r="L65" s="46"/>
      <c r="M65" s="46"/>
      <c r="N65" s="46"/>
      <c r="O65" s="124"/>
      <c r="P65" s="123"/>
      <c r="Q65" s="126"/>
      <c r="R65" s="127"/>
      <c r="S65" s="128"/>
      <c r="T65" s="122"/>
    </row>
    <row r="66" spans="1:20" s="49" customFormat="1" ht="30" customHeight="1" thickBot="1" x14ac:dyDescent="0.25">
      <c r="A66" s="376">
        <v>20</v>
      </c>
      <c r="B66" s="376" t="e">
        <f>Identificación!#REF!</f>
        <v>#REF!</v>
      </c>
      <c r="C66" s="433" t="e">
        <f>Identificación!#REF!</f>
        <v>#REF!</v>
      </c>
      <c r="D66" s="376" t="e">
        <f>Identificación!#REF!</f>
        <v>#REF!</v>
      </c>
      <c r="E66" s="380" t="e">
        <f>Identificación!#REF!</f>
        <v>#REF!</v>
      </c>
      <c r="F66" s="347" t="e">
        <f>Identificación!#REF!</f>
        <v>#REF!</v>
      </c>
      <c r="G66" s="51" t="e">
        <f>Identificación!#REF!</f>
        <v>#REF!</v>
      </c>
      <c r="H66" s="50" t="e">
        <f>Identificación!#REF!</f>
        <v>#REF!</v>
      </c>
      <c r="I66" s="50" t="e">
        <f>Identificación!#REF!</f>
        <v>#REF!</v>
      </c>
      <c r="J66" s="52" t="e">
        <f>Identificación!#REF!</f>
        <v>#REF!</v>
      </c>
      <c r="K66" s="98"/>
      <c r="L66" s="46"/>
      <c r="M66" s="46"/>
      <c r="N66" s="46"/>
      <c r="O66" s="354"/>
      <c r="P66" s="355"/>
      <c r="Q66" s="47" t="e">
        <f>K66/H66</f>
        <v>#REF!</v>
      </c>
      <c r="R66" s="48" t="e">
        <f>Q66/2</f>
        <v>#REF!</v>
      </c>
      <c r="S66" s="385" t="e">
        <f>(R66+R69)/$T$10</f>
        <v>#REF!</v>
      </c>
      <c r="T66" s="389" t="e">
        <f>IF(AND(S66=$U$10,S72=$U$10), "CUMPLIDO", "PENDIENTE")</f>
        <v>#REF!</v>
      </c>
    </row>
    <row r="67" spans="1:20" s="49" customFormat="1" ht="30" customHeight="1" thickBot="1" x14ac:dyDescent="0.25">
      <c r="A67" s="377"/>
      <c r="B67" s="377"/>
      <c r="C67" s="434"/>
      <c r="D67" s="377"/>
      <c r="E67" s="381"/>
      <c r="F67" s="348"/>
      <c r="G67" s="51" t="e">
        <f>Identificación!#REF!</f>
        <v>#REF!</v>
      </c>
      <c r="H67" s="50" t="e">
        <f>Identificación!#REF!</f>
        <v>#REF!</v>
      </c>
      <c r="I67" s="50" t="e">
        <f>Identificación!#REF!</f>
        <v>#REF!</v>
      </c>
      <c r="J67" s="52" t="e">
        <f>Identificación!#REF!</f>
        <v>#REF!</v>
      </c>
      <c r="K67" s="98"/>
      <c r="L67" s="46"/>
      <c r="M67" s="46"/>
      <c r="N67" s="46"/>
      <c r="O67" s="124"/>
      <c r="P67" s="123"/>
      <c r="Q67" s="140"/>
      <c r="R67" s="67"/>
      <c r="S67" s="388"/>
      <c r="T67" s="390"/>
    </row>
    <row r="68" spans="1:20" s="49" customFormat="1" ht="30" customHeight="1" thickBot="1" x14ac:dyDescent="0.25">
      <c r="A68" s="383"/>
      <c r="B68" s="383"/>
      <c r="C68" s="435"/>
      <c r="D68" s="383"/>
      <c r="E68" s="382"/>
      <c r="F68" s="379"/>
      <c r="G68" s="51" t="e">
        <f>Identificación!#REF!</f>
        <v>#REF!</v>
      </c>
      <c r="H68" s="50" t="e">
        <f>Identificación!#REF!</f>
        <v>#REF!</v>
      </c>
      <c r="I68" s="50" t="e">
        <f>Identificación!#REF!</f>
        <v>#REF!</v>
      </c>
      <c r="J68" s="52" t="e">
        <f>Identificación!#REF!</f>
        <v>#REF!</v>
      </c>
      <c r="K68" s="98"/>
      <c r="L68" s="46"/>
      <c r="M68" s="46"/>
      <c r="N68" s="46"/>
      <c r="O68" s="124"/>
      <c r="P68" s="123"/>
      <c r="Q68" s="140"/>
      <c r="R68" s="67"/>
      <c r="S68" s="388"/>
      <c r="T68" s="390"/>
    </row>
    <row r="69" spans="1:20" s="49" customFormat="1" ht="30" customHeight="1" thickBot="1" x14ac:dyDescent="0.25">
      <c r="A69" s="376">
        <v>21</v>
      </c>
      <c r="B69" s="376" t="e">
        <f>Identificación!#REF!</f>
        <v>#REF!</v>
      </c>
      <c r="C69" s="433" t="e">
        <f>Identificación!#REF!</f>
        <v>#REF!</v>
      </c>
      <c r="D69" s="376" t="e">
        <f>Identificación!#REF!</f>
        <v>#REF!</v>
      </c>
      <c r="E69" s="380" t="e">
        <f>Identificación!#REF!</f>
        <v>#REF!</v>
      </c>
      <c r="F69" s="347" t="e">
        <f>Identificación!#REF!</f>
        <v>#REF!</v>
      </c>
      <c r="G69" s="51" t="e">
        <f>Identificación!#REF!</f>
        <v>#REF!</v>
      </c>
      <c r="H69" s="50" t="e">
        <f>Identificación!#REF!</f>
        <v>#REF!</v>
      </c>
      <c r="I69" s="50" t="e">
        <f>Identificación!#REF!</f>
        <v>#REF!</v>
      </c>
      <c r="J69" s="52" t="e">
        <f>Identificación!#REF!</f>
        <v>#REF!</v>
      </c>
      <c r="K69" s="98"/>
      <c r="L69" s="46"/>
      <c r="M69" s="46"/>
      <c r="N69" s="46"/>
      <c r="O69" s="354"/>
      <c r="P69" s="355"/>
      <c r="Q69" s="60" t="e">
        <f>K69/H69</f>
        <v>#REF!</v>
      </c>
      <c r="R69" s="61" t="e">
        <f>Q69/2</f>
        <v>#REF!</v>
      </c>
      <c r="S69" s="384"/>
      <c r="T69" s="391"/>
    </row>
    <row r="70" spans="1:20" s="49" customFormat="1" ht="30" customHeight="1" thickBot="1" x14ac:dyDescent="0.25">
      <c r="A70" s="377"/>
      <c r="B70" s="377"/>
      <c r="C70" s="434"/>
      <c r="D70" s="377"/>
      <c r="E70" s="381"/>
      <c r="F70" s="348"/>
      <c r="G70" s="51" t="e">
        <f>Identificación!#REF!</f>
        <v>#REF!</v>
      </c>
      <c r="H70" s="50" t="e">
        <f>Identificación!#REF!</f>
        <v>#REF!</v>
      </c>
      <c r="I70" s="50" t="e">
        <f>Identificación!#REF!</f>
        <v>#REF!</v>
      </c>
      <c r="J70" s="52" t="e">
        <f>Identificación!#REF!</f>
        <v>#REF!</v>
      </c>
      <c r="K70" s="98"/>
      <c r="L70" s="46"/>
      <c r="M70" s="46"/>
      <c r="N70" s="46"/>
      <c r="O70" s="124"/>
      <c r="P70" s="123"/>
      <c r="Q70" s="141"/>
      <c r="R70" s="134"/>
      <c r="S70" s="135"/>
      <c r="T70" s="392"/>
    </row>
    <row r="71" spans="1:20" s="49" customFormat="1" ht="30" customHeight="1" thickBot="1" x14ac:dyDescent="0.25">
      <c r="A71" s="383"/>
      <c r="B71" s="383"/>
      <c r="C71" s="435"/>
      <c r="D71" s="383"/>
      <c r="E71" s="382"/>
      <c r="F71" s="379"/>
      <c r="G71" s="51" t="e">
        <f>Identificación!#REF!</f>
        <v>#REF!</v>
      </c>
      <c r="H71" s="50" t="e">
        <f>Identificación!#REF!</f>
        <v>#REF!</v>
      </c>
      <c r="I71" s="50" t="e">
        <f>Identificación!#REF!</f>
        <v>#REF!</v>
      </c>
      <c r="J71" s="52" t="e">
        <f>Identificación!#REF!</f>
        <v>#REF!</v>
      </c>
      <c r="K71" s="98"/>
      <c r="L71" s="46"/>
      <c r="M71" s="46"/>
      <c r="N71" s="46"/>
      <c r="O71" s="124"/>
      <c r="P71" s="123"/>
      <c r="Q71" s="141"/>
      <c r="R71" s="134"/>
      <c r="S71" s="135"/>
      <c r="T71" s="392"/>
    </row>
    <row r="72" spans="1:20" s="49" customFormat="1" ht="30" customHeight="1" thickBot="1" x14ac:dyDescent="0.25">
      <c r="A72" s="376">
        <v>22</v>
      </c>
      <c r="B72" s="376" t="e">
        <f>Identificación!#REF!</f>
        <v>#REF!</v>
      </c>
      <c r="C72" s="433" t="e">
        <f>Identificación!#REF!</f>
        <v>#REF!</v>
      </c>
      <c r="D72" s="376" t="e">
        <f>Identificación!#REF!</f>
        <v>#REF!</v>
      </c>
      <c r="E72" s="380" t="e">
        <f>Identificación!#REF!</f>
        <v>#REF!</v>
      </c>
      <c r="F72" s="347" t="e">
        <f>Identificación!#REF!</f>
        <v>#REF!</v>
      </c>
      <c r="G72" s="51" t="e">
        <f>Identificación!#REF!</f>
        <v>#REF!</v>
      </c>
      <c r="H72" s="50" t="e">
        <f>Identificación!#REF!</f>
        <v>#REF!</v>
      </c>
      <c r="I72" s="50" t="e">
        <f>Identificación!#REF!</f>
        <v>#REF!</v>
      </c>
      <c r="J72" s="52" t="e">
        <f>Identificación!#REF!</f>
        <v>#REF!</v>
      </c>
      <c r="K72" s="98"/>
      <c r="L72" s="46"/>
      <c r="M72" s="46"/>
      <c r="N72" s="46"/>
      <c r="O72" s="354"/>
      <c r="P72" s="355"/>
      <c r="Q72" s="54" t="e">
        <f>K72/H72</f>
        <v>#REF!</v>
      </c>
      <c r="R72" s="55" t="e">
        <f>Q72/1</f>
        <v>#REF!</v>
      </c>
      <c r="S72" s="85" t="e">
        <f>R72/$T$10</f>
        <v>#REF!</v>
      </c>
      <c r="T72" s="393"/>
    </row>
    <row r="73" spans="1:20" s="49" customFormat="1" ht="30" customHeight="1" thickBot="1" x14ac:dyDescent="0.25">
      <c r="A73" s="377"/>
      <c r="B73" s="377"/>
      <c r="C73" s="434"/>
      <c r="D73" s="377"/>
      <c r="E73" s="381"/>
      <c r="F73" s="348"/>
      <c r="G73" s="51" t="e">
        <f>Identificación!#REF!</f>
        <v>#REF!</v>
      </c>
      <c r="H73" s="50" t="e">
        <f>Identificación!#REF!</f>
        <v>#REF!</v>
      </c>
      <c r="I73" s="50" t="e">
        <f>Identificación!#REF!</f>
        <v>#REF!</v>
      </c>
      <c r="J73" s="52" t="e">
        <f>Identificación!#REF!</f>
        <v>#REF!</v>
      </c>
      <c r="K73" s="98"/>
      <c r="L73" s="46"/>
      <c r="M73" s="46"/>
      <c r="N73" s="46"/>
      <c r="O73" s="124"/>
      <c r="P73" s="123"/>
      <c r="Q73" s="131"/>
      <c r="R73" s="127"/>
      <c r="S73" s="128"/>
      <c r="T73" s="122"/>
    </row>
    <row r="74" spans="1:20" s="49" customFormat="1" ht="30" customHeight="1" thickBot="1" x14ac:dyDescent="0.25">
      <c r="A74" s="383"/>
      <c r="B74" s="383"/>
      <c r="C74" s="435"/>
      <c r="D74" s="383"/>
      <c r="E74" s="382"/>
      <c r="F74" s="379"/>
      <c r="G74" s="51" t="e">
        <f>Identificación!#REF!</f>
        <v>#REF!</v>
      </c>
      <c r="H74" s="50" t="e">
        <f>Identificación!#REF!</f>
        <v>#REF!</v>
      </c>
      <c r="I74" s="50" t="e">
        <f>Identificación!#REF!</f>
        <v>#REF!</v>
      </c>
      <c r="J74" s="52" t="e">
        <f>Identificación!#REF!</f>
        <v>#REF!</v>
      </c>
      <c r="K74" s="98"/>
      <c r="L74" s="46"/>
      <c r="M74" s="46"/>
      <c r="N74" s="46"/>
      <c r="O74" s="124"/>
      <c r="P74" s="123"/>
      <c r="Q74" s="131"/>
      <c r="R74" s="127"/>
      <c r="S74" s="128"/>
      <c r="T74" s="122"/>
    </row>
    <row r="75" spans="1:20" s="49" customFormat="1" ht="30" customHeight="1" thickBot="1" x14ac:dyDescent="0.25">
      <c r="A75" s="376">
        <v>23</v>
      </c>
      <c r="B75" s="376" t="e">
        <f>Identificación!#REF!</f>
        <v>#REF!</v>
      </c>
      <c r="C75" s="433" t="e">
        <f>Identificación!#REF!</f>
        <v>#REF!</v>
      </c>
      <c r="D75" s="376" t="e">
        <f>Identificación!#REF!</f>
        <v>#REF!</v>
      </c>
      <c r="E75" s="380" t="e">
        <f>Identificación!#REF!</f>
        <v>#REF!</v>
      </c>
      <c r="F75" s="347" t="e">
        <f>Identificación!#REF!</f>
        <v>#REF!</v>
      </c>
      <c r="G75" s="51" t="e">
        <f>Identificación!#REF!</f>
        <v>#REF!</v>
      </c>
      <c r="H75" s="50" t="e">
        <f>Identificación!#REF!</f>
        <v>#REF!</v>
      </c>
      <c r="I75" s="50" t="e">
        <f>Identificación!#REF!</f>
        <v>#REF!</v>
      </c>
      <c r="J75" s="52" t="e">
        <f>Identificación!#REF!</f>
        <v>#REF!</v>
      </c>
      <c r="K75" s="98"/>
      <c r="L75" s="46"/>
      <c r="M75" s="46"/>
      <c r="N75" s="46"/>
      <c r="O75" s="354"/>
      <c r="P75" s="355"/>
      <c r="Q75" s="109" t="e">
        <f>K75/H75</f>
        <v>#REF!</v>
      </c>
      <c r="R75" s="67" t="e">
        <f>Q75/1</f>
        <v>#REF!</v>
      </c>
      <c r="S75" s="90" t="e">
        <f>R75/$T$10</f>
        <v>#REF!</v>
      </c>
      <c r="T75" s="68" t="e">
        <f>IF(S75=$U$10, "CUMPLIDO", "PENDIENTE")</f>
        <v>#REF!</v>
      </c>
    </row>
    <row r="76" spans="1:20" s="49" customFormat="1" ht="30" customHeight="1" thickBot="1" x14ac:dyDescent="0.25">
      <c r="A76" s="377"/>
      <c r="B76" s="377"/>
      <c r="C76" s="434"/>
      <c r="D76" s="377"/>
      <c r="E76" s="381"/>
      <c r="F76" s="348"/>
      <c r="G76" s="51" t="e">
        <f>Identificación!#REF!</f>
        <v>#REF!</v>
      </c>
      <c r="H76" s="50" t="e">
        <f>Identificación!#REF!</f>
        <v>#REF!</v>
      </c>
      <c r="I76" s="50" t="e">
        <f>Identificación!#REF!</f>
        <v>#REF!</v>
      </c>
      <c r="J76" s="52" t="e">
        <f>Identificación!#REF!</f>
        <v>#REF!</v>
      </c>
      <c r="K76" s="98"/>
      <c r="L76" s="46"/>
      <c r="M76" s="46"/>
      <c r="N76" s="46"/>
      <c r="O76" s="124"/>
      <c r="P76" s="123"/>
      <c r="Q76" s="109"/>
      <c r="R76" s="67"/>
      <c r="S76" s="90"/>
      <c r="T76" s="122"/>
    </row>
    <row r="77" spans="1:20" s="49" customFormat="1" ht="30" customHeight="1" thickBot="1" x14ac:dyDescent="0.25">
      <c r="A77" s="383"/>
      <c r="B77" s="383"/>
      <c r="C77" s="435"/>
      <c r="D77" s="383"/>
      <c r="E77" s="382"/>
      <c r="F77" s="379"/>
      <c r="G77" s="51" t="e">
        <f>Identificación!#REF!</f>
        <v>#REF!</v>
      </c>
      <c r="H77" s="50" t="e">
        <f>Identificación!#REF!</f>
        <v>#REF!</v>
      </c>
      <c r="I77" s="50" t="e">
        <f>Identificación!#REF!</f>
        <v>#REF!</v>
      </c>
      <c r="J77" s="52" t="e">
        <f>Identificación!#REF!</f>
        <v>#REF!</v>
      </c>
      <c r="K77" s="98"/>
      <c r="L77" s="46"/>
      <c r="M77" s="46"/>
      <c r="N77" s="46"/>
      <c r="O77" s="124"/>
      <c r="P77" s="123"/>
      <c r="Q77" s="109"/>
      <c r="R77" s="67"/>
      <c r="S77" s="90"/>
      <c r="T77" s="122"/>
    </row>
    <row r="78" spans="1:20" s="49" customFormat="1" ht="30" customHeight="1" thickBot="1" x14ac:dyDescent="0.25">
      <c r="A78" s="376">
        <v>24</v>
      </c>
      <c r="B78" s="376" t="e">
        <f>Identificación!#REF!</f>
        <v>#REF!</v>
      </c>
      <c r="C78" s="433" t="e">
        <f>Identificación!#REF!</f>
        <v>#REF!</v>
      </c>
      <c r="D78" s="376" t="e">
        <f>Identificación!#REF!</f>
        <v>#REF!</v>
      </c>
      <c r="E78" s="380" t="e">
        <f>Identificación!#REF!</f>
        <v>#REF!</v>
      </c>
      <c r="F78" s="347" t="e">
        <f>Identificación!#REF!</f>
        <v>#REF!</v>
      </c>
      <c r="G78" s="51" t="e">
        <f>Identificación!#REF!</f>
        <v>#REF!</v>
      </c>
      <c r="H78" s="50" t="e">
        <f>Identificación!#REF!</f>
        <v>#REF!</v>
      </c>
      <c r="I78" s="50" t="e">
        <f>Identificación!#REF!</f>
        <v>#REF!</v>
      </c>
      <c r="J78" s="52" t="e">
        <f>Identificación!#REF!</f>
        <v>#REF!</v>
      </c>
      <c r="K78" s="98"/>
      <c r="L78" s="46"/>
      <c r="M78" s="46"/>
      <c r="N78" s="46"/>
      <c r="O78" s="354"/>
      <c r="P78" s="355"/>
      <c r="Q78" s="79" t="e">
        <f>K78/H78</f>
        <v>#REF!</v>
      </c>
      <c r="R78" s="61" t="e">
        <f>Q78/3</f>
        <v>#REF!</v>
      </c>
      <c r="S78" s="384" t="e">
        <f>(R78+R81+R84)/$T$10</f>
        <v>#REF!</v>
      </c>
      <c r="T78" s="392" t="e">
        <f>IF(S78=$U$10, "CUMPLIDO", "PENDIENTE")</f>
        <v>#REF!</v>
      </c>
    </row>
    <row r="79" spans="1:20" s="49" customFormat="1" ht="30" customHeight="1" thickBot="1" x14ac:dyDescent="0.25">
      <c r="A79" s="377"/>
      <c r="B79" s="377"/>
      <c r="C79" s="434"/>
      <c r="D79" s="377"/>
      <c r="E79" s="381"/>
      <c r="F79" s="348"/>
      <c r="G79" s="51" t="e">
        <f>Identificación!#REF!</f>
        <v>#REF!</v>
      </c>
      <c r="H79" s="50" t="e">
        <f>Identificación!#REF!</f>
        <v>#REF!</v>
      </c>
      <c r="I79" s="50" t="e">
        <f>Identificación!#REF!</f>
        <v>#REF!</v>
      </c>
      <c r="J79" s="52" t="e">
        <f>Identificación!#REF!</f>
        <v>#REF!</v>
      </c>
      <c r="K79" s="98"/>
      <c r="L79" s="46"/>
      <c r="M79" s="46"/>
      <c r="N79" s="46"/>
      <c r="O79" s="124"/>
      <c r="P79" s="123"/>
      <c r="Q79" s="79"/>
      <c r="R79" s="61"/>
      <c r="S79" s="384"/>
      <c r="T79" s="400"/>
    </row>
    <row r="80" spans="1:20" s="49" customFormat="1" ht="30" customHeight="1" thickBot="1" x14ac:dyDescent="0.25">
      <c r="A80" s="383"/>
      <c r="B80" s="383"/>
      <c r="C80" s="435"/>
      <c r="D80" s="383"/>
      <c r="E80" s="382"/>
      <c r="F80" s="379"/>
      <c r="G80" s="51" t="e">
        <f>Identificación!#REF!</f>
        <v>#REF!</v>
      </c>
      <c r="H80" s="50" t="e">
        <f>Identificación!#REF!</f>
        <v>#REF!</v>
      </c>
      <c r="I80" s="50" t="e">
        <f>Identificación!#REF!</f>
        <v>#REF!</v>
      </c>
      <c r="J80" s="52" t="e">
        <f>Identificación!#REF!</f>
        <v>#REF!</v>
      </c>
      <c r="K80" s="98"/>
      <c r="L80" s="46"/>
      <c r="M80" s="46"/>
      <c r="N80" s="46"/>
      <c r="O80" s="124"/>
      <c r="P80" s="123"/>
      <c r="Q80" s="79"/>
      <c r="R80" s="61"/>
      <c r="S80" s="384"/>
      <c r="T80" s="400"/>
    </row>
    <row r="81" spans="1:20" s="49" customFormat="1" ht="30" customHeight="1" thickBot="1" x14ac:dyDescent="0.25">
      <c r="A81" s="376">
        <v>25</v>
      </c>
      <c r="B81" s="376" t="e">
        <f>Identificación!#REF!</f>
        <v>#REF!</v>
      </c>
      <c r="C81" s="433" t="e">
        <f>Identificación!#REF!</f>
        <v>#REF!</v>
      </c>
      <c r="D81" s="376" t="e">
        <f>Identificación!#REF!</f>
        <v>#REF!</v>
      </c>
      <c r="E81" s="380" t="e">
        <f>Identificación!#REF!</f>
        <v>#REF!</v>
      </c>
      <c r="F81" s="347" t="e">
        <f>Identificación!#REF!</f>
        <v>#REF!</v>
      </c>
      <c r="G81" s="51" t="e">
        <f>Identificación!#REF!</f>
        <v>#REF!</v>
      </c>
      <c r="H81" s="50" t="e">
        <f>Identificación!#REF!</f>
        <v>#REF!</v>
      </c>
      <c r="I81" s="50" t="e">
        <f>Identificación!#REF!</f>
        <v>#REF!</v>
      </c>
      <c r="J81" s="52" t="e">
        <f>Identificación!#REF!</f>
        <v>#REF!</v>
      </c>
      <c r="K81" s="98"/>
      <c r="L81" s="46"/>
      <c r="M81" s="46"/>
      <c r="N81" s="46"/>
      <c r="O81" s="354"/>
      <c r="P81" s="355"/>
      <c r="Q81" s="79" t="e">
        <f>K81/H81</f>
        <v>#REF!</v>
      </c>
      <c r="R81" s="61" t="e">
        <f>Q81/3</f>
        <v>#REF!</v>
      </c>
      <c r="S81" s="384"/>
      <c r="T81" s="400"/>
    </row>
    <row r="82" spans="1:20" s="49" customFormat="1" ht="30" customHeight="1" thickBot="1" x14ac:dyDescent="0.25">
      <c r="A82" s="377"/>
      <c r="B82" s="377"/>
      <c r="C82" s="434"/>
      <c r="D82" s="377"/>
      <c r="E82" s="381"/>
      <c r="F82" s="348"/>
      <c r="G82" s="51" t="e">
        <f>Identificación!#REF!</f>
        <v>#REF!</v>
      </c>
      <c r="H82" s="50" t="e">
        <f>Identificación!#REF!</f>
        <v>#REF!</v>
      </c>
      <c r="I82" s="50" t="e">
        <f>Identificación!#REF!</f>
        <v>#REF!</v>
      </c>
      <c r="J82" s="52" t="e">
        <f>Identificación!#REF!</f>
        <v>#REF!</v>
      </c>
      <c r="K82" s="98"/>
      <c r="L82" s="46"/>
      <c r="M82" s="46"/>
      <c r="N82" s="46"/>
      <c r="O82" s="124"/>
      <c r="P82" s="123"/>
      <c r="Q82" s="79"/>
      <c r="R82" s="61"/>
      <c r="S82" s="384"/>
      <c r="T82" s="400"/>
    </row>
    <row r="83" spans="1:20" s="49" customFormat="1" ht="30" customHeight="1" thickBot="1" x14ac:dyDescent="0.25">
      <c r="A83" s="383"/>
      <c r="B83" s="383"/>
      <c r="C83" s="435"/>
      <c r="D83" s="383"/>
      <c r="E83" s="382"/>
      <c r="F83" s="379"/>
      <c r="G83" s="51" t="e">
        <f>Identificación!#REF!</f>
        <v>#REF!</v>
      </c>
      <c r="H83" s="50" t="e">
        <f>Identificación!#REF!</f>
        <v>#REF!</v>
      </c>
      <c r="I83" s="50" t="e">
        <f>Identificación!#REF!</f>
        <v>#REF!</v>
      </c>
      <c r="J83" s="52" t="e">
        <f>Identificación!#REF!</f>
        <v>#REF!</v>
      </c>
      <c r="K83" s="98"/>
      <c r="L83" s="46"/>
      <c r="M83" s="46"/>
      <c r="N83" s="46"/>
      <c r="O83" s="124"/>
      <c r="P83" s="123"/>
      <c r="Q83" s="79"/>
      <c r="R83" s="61"/>
      <c r="S83" s="384"/>
      <c r="T83" s="400"/>
    </row>
    <row r="84" spans="1:20" s="49" customFormat="1" ht="30" customHeight="1" thickBot="1" x14ac:dyDescent="0.25">
      <c r="A84" s="376">
        <v>26</v>
      </c>
      <c r="B84" s="376" t="e">
        <f>Identificación!#REF!</f>
        <v>#REF!</v>
      </c>
      <c r="C84" s="433" t="e">
        <f>Identificación!#REF!</f>
        <v>#REF!</v>
      </c>
      <c r="D84" s="376" t="e">
        <f>Identificación!#REF!</f>
        <v>#REF!</v>
      </c>
      <c r="E84" s="380" t="e">
        <f>Identificación!#REF!</f>
        <v>#REF!</v>
      </c>
      <c r="F84" s="347" t="e">
        <f>Identificación!#REF!</f>
        <v>#REF!</v>
      </c>
      <c r="G84" s="51" t="e">
        <f>Identificación!#REF!</f>
        <v>#REF!</v>
      </c>
      <c r="H84" s="50" t="e">
        <f>Identificación!#REF!</f>
        <v>#REF!</v>
      </c>
      <c r="I84" s="50" t="e">
        <f>Identificación!#REF!</f>
        <v>#REF!</v>
      </c>
      <c r="J84" s="52" t="e">
        <f>Identificación!#REF!</f>
        <v>#REF!</v>
      </c>
      <c r="K84" s="98"/>
      <c r="L84" s="46"/>
      <c r="M84" s="46"/>
      <c r="N84" s="46"/>
      <c r="O84" s="354"/>
      <c r="P84" s="355"/>
      <c r="Q84" s="79" t="e">
        <f>K84/H84</f>
        <v>#REF!</v>
      </c>
      <c r="R84" s="61" t="e">
        <f>Q84/3</f>
        <v>#REF!</v>
      </c>
      <c r="S84" s="384"/>
      <c r="T84" s="390"/>
    </row>
    <row r="85" spans="1:20" s="49" customFormat="1" ht="30" customHeight="1" thickBot="1" x14ac:dyDescent="0.25">
      <c r="A85" s="377"/>
      <c r="B85" s="377"/>
      <c r="C85" s="434"/>
      <c r="D85" s="377"/>
      <c r="E85" s="381"/>
      <c r="F85" s="348"/>
      <c r="G85" s="51" t="e">
        <f>Identificación!#REF!</f>
        <v>#REF!</v>
      </c>
      <c r="H85" s="50" t="e">
        <f>Identificación!#REF!</f>
        <v>#REF!</v>
      </c>
      <c r="I85" s="50" t="e">
        <f>Identificación!#REF!</f>
        <v>#REF!</v>
      </c>
      <c r="J85" s="52" t="e">
        <f>Identificación!#REF!</f>
        <v>#REF!</v>
      </c>
      <c r="K85" s="98"/>
      <c r="L85" s="46"/>
      <c r="M85" s="46"/>
      <c r="N85" s="46"/>
      <c r="O85" s="124"/>
      <c r="P85" s="123"/>
      <c r="Q85" s="79"/>
      <c r="R85" s="61"/>
      <c r="S85" s="121"/>
      <c r="T85" s="122"/>
    </row>
    <row r="86" spans="1:20" s="49" customFormat="1" ht="30" customHeight="1" thickBot="1" x14ac:dyDescent="0.25">
      <c r="A86" s="383"/>
      <c r="B86" s="383"/>
      <c r="C86" s="435"/>
      <c r="D86" s="383"/>
      <c r="E86" s="382"/>
      <c r="F86" s="379"/>
      <c r="G86" s="51" t="e">
        <f>Identificación!#REF!</f>
        <v>#REF!</v>
      </c>
      <c r="H86" s="50" t="e">
        <f>Identificación!#REF!</f>
        <v>#REF!</v>
      </c>
      <c r="I86" s="50" t="e">
        <f>Identificación!#REF!</f>
        <v>#REF!</v>
      </c>
      <c r="J86" s="52" t="e">
        <f>Identificación!#REF!</f>
        <v>#REF!</v>
      </c>
      <c r="K86" s="98"/>
      <c r="L86" s="46"/>
      <c r="M86" s="46"/>
      <c r="N86" s="46"/>
      <c r="O86" s="124"/>
      <c r="P86" s="123"/>
      <c r="Q86" s="79"/>
      <c r="R86" s="61"/>
      <c r="S86" s="121"/>
      <c r="T86" s="122"/>
    </row>
    <row r="87" spans="1:20" s="49" customFormat="1" ht="30" customHeight="1" thickBot="1" x14ac:dyDescent="0.25">
      <c r="A87" s="376">
        <v>27</v>
      </c>
      <c r="B87" s="376" t="e">
        <f>Identificación!#REF!</f>
        <v>#REF!</v>
      </c>
      <c r="C87" s="433" t="e">
        <f>Identificación!#REF!</f>
        <v>#REF!</v>
      </c>
      <c r="D87" s="376" t="e">
        <f>Identificación!#REF!</f>
        <v>#REF!</v>
      </c>
      <c r="E87" s="380" t="e">
        <f>Identificación!#REF!</f>
        <v>#REF!</v>
      </c>
      <c r="F87" s="347" t="e">
        <f>Identificación!#REF!</f>
        <v>#REF!</v>
      </c>
      <c r="G87" s="51" t="e">
        <f>Identificación!#REF!</f>
        <v>#REF!</v>
      </c>
      <c r="H87" s="50" t="e">
        <f>Identificación!#REF!</f>
        <v>#REF!</v>
      </c>
      <c r="I87" s="50" t="e">
        <f>Identificación!#REF!</f>
        <v>#REF!</v>
      </c>
      <c r="J87" s="52" t="e">
        <f>Identificación!#REF!</f>
        <v>#REF!</v>
      </c>
      <c r="K87" s="98"/>
      <c r="L87" s="46"/>
      <c r="M87" s="46"/>
      <c r="N87" s="46"/>
      <c r="O87" s="354"/>
      <c r="P87" s="355"/>
      <c r="Q87" s="79" t="e">
        <f>K87/H87</f>
        <v>#REF!</v>
      </c>
      <c r="R87" s="61" t="e">
        <f>Q87/2</f>
        <v>#REF!</v>
      </c>
      <c r="S87" s="384" t="e">
        <f>(R87+R90)/$T$10</f>
        <v>#REF!</v>
      </c>
      <c r="T87" s="392" t="e">
        <f>IF(S87=$U$10, "CUMPLIDO", "PENDIENTE")</f>
        <v>#REF!</v>
      </c>
    </row>
    <row r="88" spans="1:20" s="49" customFormat="1" ht="30" customHeight="1" thickBot="1" x14ac:dyDescent="0.25">
      <c r="A88" s="377"/>
      <c r="B88" s="377"/>
      <c r="C88" s="434"/>
      <c r="D88" s="377"/>
      <c r="E88" s="381"/>
      <c r="F88" s="348"/>
      <c r="G88" s="51" t="e">
        <f>Identificación!#REF!</f>
        <v>#REF!</v>
      </c>
      <c r="H88" s="50" t="e">
        <f>Identificación!#REF!</f>
        <v>#REF!</v>
      </c>
      <c r="I88" s="50" t="e">
        <f>Identificación!#REF!</f>
        <v>#REF!</v>
      </c>
      <c r="J88" s="52" t="e">
        <f>Identificación!#REF!</f>
        <v>#REF!</v>
      </c>
      <c r="K88" s="98"/>
      <c r="L88" s="46"/>
      <c r="M88" s="46"/>
      <c r="N88" s="46"/>
      <c r="O88" s="124"/>
      <c r="P88" s="123"/>
      <c r="Q88" s="79"/>
      <c r="R88" s="61"/>
      <c r="S88" s="384"/>
      <c r="T88" s="400"/>
    </row>
    <row r="89" spans="1:20" s="49" customFormat="1" ht="30" customHeight="1" thickBot="1" x14ac:dyDescent="0.25">
      <c r="A89" s="383"/>
      <c r="B89" s="383"/>
      <c r="C89" s="435"/>
      <c r="D89" s="383"/>
      <c r="E89" s="382"/>
      <c r="F89" s="379"/>
      <c r="G89" s="51" t="e">
        <f>Identificación!#REF!</f>
        <v>#REF!</v>
      </c>
      <c r="H89" s="50" t="e">
        <f>Identificación!#REF!</f>
        <v>#REF!</v>
      </c>
      <c r="I89" s="50" t="e">
        <f>Identificación!#REF!</f>
        <v>#REF!</v>
      </c>
      <c r="J89" s="52" t="e">
        <f>Identificación!#REF!</f>
        <v>#REF!</v>
      </c>
      <c r="K89" s="98"/>
      <c r="L89" s="46"/>
      <c r="M89" s="46"/>
      <c r="N89" s="46"/>
      <c r="O89" s="124"/>
      <c r="P89" s="123"/>
      <c r="Q89" s="79"/>
      <c r="R89" s="61"/>
      <c r="S89" s="384"/>
      <c r="T89" s="400"/>
    </row>
    <row r="90" spans="1:20" s="49" customFormat="1" ht="77.25" customHeight="1" thickBot="1" x14ac:dyDescent="0.25">
      <c r="A90" s="376">
        <v>28</v>
      </c>
      <c r="B90" s="376" t="e">
        <f>Identificación!#REF!</f>
        <v>#REF!</v>
      </c>
      <c r="C90" s="433" t="e">
        <f>Identificación!#REF!</f>
        <v>#REF!</v>
      </c>
      <c r="D90" s="376" t="e">
        <f>Identificación!#REF!</f>
        <v>#REF!</v>
      </c>
      <c r="E90" s="380" t="e">
        <f>Identificación!#REF!</f>
        <v>#REF!</v>
      </c>
      <c r="F90" s="347" t="e">
        <f>Identificación!#REF!</f>
        <v>#REF!</v>
      </c>
      <c r="G90" s="51" t="e">
        <f>Identificación!#REF!</f>
        <v>#REF!</v>
      </c>
      <c r="H90" s="50" t="e">
        <f>Identificación!#REF!</f>
        <v>#REF!</v>
      </c>
      <c r="I90" s="50" t="e">
        <f>Identificación!#REF!</f>
        <v>#REF!</v>
      </c>
      <c r="J90" s="52" t="e">
        <f>Identificación!#REF!</f>
        <v>#REF!</v>
      </c>
      <c r="K90" s="98"/>
      <c r="L90" s="46"/>
      <c r="M90" s="46"/>
      <c r="N90" s="46"/>
      <c r="O90" s="354"/>
      <c r="P90" s="355"/>
      <c r="Q90" s="79" t="e">
        <f>K90/H90</f>
        <v>#REF!</v>
      </c>
      <c r="R90" s="61" t="e">
        <f>Q90/2</f>
        <v>#REF!</v>
      </c>
      <c r="S90" s="384"/>
      <c r="T90" s="390"/>
    </row>
    <row r="91" spans="1:20" s="49" customFormat="1" ht="63" customHeight="1" thickBot="1" x14ac:dyDescent="0.25">
      <c r="A91" s="377"/>
      <c r="B91" s="377"/>
      <c r="C91" s="434"/>
      <c r="D91" s="377"/>
      <c r="E91" s="381"/>
      <c r="F91" s="348"/>
      <c r="G91" s="51" t="e">
        <f>Identificación!#REF!</f>
        <v>#REF!</v>
      </c>
      <c r="H91" s="50" t="e">
        <f>Identificación!#REF!</f>
        <v>#REF!</v>
      </c>
      <c r="I91" s="50" t="e">
        <f>Identificación!#REF!</f>
        <v>#REF!</v>
      </c>
      <c r="J91" s="52" t="e">
        <f>Identificación!#REF!</f>
        <v>#REF!</v>
      </c>
      <c r="K91" s="98"/>
      <c r="L91" s="46"/>
      <c r="M91" s="46"/>
      <c r="N91" s="46"/>
      <c r="O91" s="354"/>
      <c r="P91" s="355"/>
      <c r="Q91" s="79" t="e">
        <f>K91/H91</f>
        <v>#REF!</v>
      </c>
      <c r="R91" s="61" t="e">
        <f>Q91/2</f>
        <v>#REF!</v>
      </c>
      <c r="S91" s="384" t="e">
        <f>(R91+R92)/$T$10</f>
        <v>#REF!</v>
      </c>
      <c r="T91" s="392" t="e">
        <f>IF(S91=$U$10, "CUMPLIDO", "PENDIENTE")</f>
        <v>#REF!</v>
      </c>
    </row>
    <row r="92" spans="1:20" s="49" customFormat="1" ht="69.75" customHeight="1" x14ac:dyDescent="0.2">
      <c r="A92" s="377"/>
      <c r="B92" s="377"/>
      <c r="C92" s="434"/>
      <c r="D92" s="377"/>
      <c r="E92" s="381"/>
      <c r="F92" s="349"/>
      <c r="G92" s="157" t="e">
        <f>Identificación!#REF!</f>
        <v>#REF!</v>
      </c>
      <c r="H92" s="156" t="e">
        <f>Identificación!#REF!</f>
        <v>#REF!</v>
      </c>
      <c r="I92" s="156" t="e">
        <f>Identificación!#REF!</f>
        <v>#REF!</v>
      </c>
      <c r="J92" s="158" t="e">
        <f>Identificación!#REF!</f>
        <v>#REF!</v>
      </c>
      <c r="K92" s="163"/>
      <c r="L92" s="164"/>
      <c r="M92" s="164"/>
      <c r="N92" s="164"/>
      <c r="O92" s="368"/>
      <c r="P92" s="369"/>
      <c r="Q92" s="79" t="e">
        <f>K92/H92</f>
        <v>#REF!</v>
      </c>
      <c r="R92" s="61" t="e">
        <f>Q92/2</f>
        <v>#REF!</v>
      </c>
      <c r="S92" s="384"/>
      <c r="T92" s="390"/>
    </row>
    <row r="93" spans="1:20" s="49" customFormat="1" ht="69.75" customHeight="1" x14ac:dyDescent="0.2">
      <c r="A93" s="56"/>
      <c r="B93" s="56"/>
      <c r="C93" s="146"/>
      <c r="D93" s="56"/>
      <c r="E93" s="147"/>
      <c r="F93" s="56"/>
      <c r="G93" s="57"/>
      <c r="H93" s="56"/>
      <c r="I93" s="56"/>
      <c r="J93" s="58"/>
      <c r="K93" s="130"/>
      <c r="L93" s="59"/>
      <c r="M93" s="59"/>
      <c r="N93" s="59"/>
      <c r="O93" s="145"/>
      <c r="P93" s="165"/>
      <c r="Q93" s="159"/>
      <c r="R93" s="160"/>
      <c r="S93" s="161"/>
      <c r="T93" s="162"/>
    </row>
    <row r="94" spans="1:20" s="49" customFormat="1" ht="69.75" customHeight="1" x14ac:dyDescent="0.2">
      <c r="A94" s="56"/>
      <c r="B94" s="56"/>
      <c r="C94" s="146"/>
      <c r="D94" s="56"/>
      <c r="E94" s="147"/>
      <c r="F94" s="56"/>
      <c r="G94" s="57"/>
      <c r="H94" s="56"/>
      <c r="I94" s="56"/>
      <c r="J94" s="58"/>
      <c r="K94" s="130"/>
      <c r="L94" s="59"/>
      <c r="M94" s="59"/>
      <c r="N94" s="59"/>
      <c r="O94" s="145"/>
      <c r="P94" s="165"/>
      <c r="Q94" s="159"/>
      <c r="R94" s="160"/>
      <c r="S94" s="161"/>
      <c r="T94" s="162"/>
    </row>
    <row r="95" spans="1:20" s="49" customFormat="1" ht="69.75" customHeight="1" x14ac:dyDescent="0.2">
      <c r="A95" s="56"/>
      <c r="B95" s="56"/>
      <c r="C95" s="146"/>
      <c r="D95" s="56"/>
      <c r="E95" s="147"/>
      <c r="F95" s="56"/>
      <c r="G95" s="57"/>
      <c r="H95" s="56"/>
      <c r="I95" s="56"/>
      <c r="J95" s="58"/>
      <c r="K95" s="130"/>
      <c r="L95" s="59"/>
      <c r="M95" s="59"/>
      <c r="N95" s="59"/>
      <c r="O95" s="145"/>
      <c r="P95" s="165"/>
      <c r="Q95" s="159"/>
      <c r="R95" s="160"/>
      <c r="S95" s="161"/>
      <c r="T95" s="162"/>
    </row>
    <row r="96" spans="1:20" s="49" customFormat="1" ht="69.75" customHeight="1" x14ac:dyDescent="0.2">
      <c r="A96" s="56"/>
      <c r="B96" s="56"/>
      <c r="C96" s="146"/>
      <c r="D96" s="56"/>
      <c r="E96" s="147"/>
      <c r="F96" s="56"/>
      <c r="G96" s="57"/>
      <c r="H96" s="56"/>
      <c r="I96" s="56"/>
      <c r="J96" s="58"/>
      <c r="K96" s="130"/>
      <c r="L96" s="59"/>
      <c r="M96" s="59"/>
      <c r="N96" s="59"/>
      <c r="O96" s="145"/>
      <c r="P96" s="165"/>
      <c r="Q96" s="159"/>
      <c r="R96" s="160"/>
      <c r="S96" s="161"/>
      <c r="T96" s="162"/>
    </row>
    <row r="97" spans="1:20" s="49" customFormat="1" ht="69.75" customHeight="1" x14ac:dyDescent="0.2">
      <c r="A97" s="56"/>
      <c r="B97" s="56"/>
      <c r="C97" s="146"/>
      <c r="D97" s="56"/>
      <c r="E97" s="147"/>
      <c r="F97" s="56"/>
      <c r="G97" s="57"/>
      <c r="H97" s="56"/>
      <c r="I97" s="56"/>
      <c r="J97" s="58"/>
      <c r="K97" s="130"/>
      <c r="L97" s="59"/>
      <c r="M97" s="59"/>
      <c r="N97" s="59"/>
      <c r="O97" s="145"/>
      <c r="P97" s="165"/>
      <c r="Q97" s="159"/>
      <c r="R97" s="160"/>
      <c r="S97" s="161"/>
      <c r="T97" s="162"/>
    </row>
    <row r="98" spans="1:20" s="49" customFormat="1" ht="69.75" customHeight="1" x14ac:dyDescent="0.2">
      <c r="A98" s="56"/>
      <c r="B98" s="56"/>
      <c r="C98" s="146"/>
      <c r="D98" s="56"/>
      <c r="E98" s="147"/>
      <c r="F98" s="56"/>
      <c r="G98" s="57"/>
      <c r="H98" s="56"/>
      <c r="I98" s="56"/>
      <c r="J98" s="58"/>
      <c r="K98" s="130"/>
      <c r="L98" s="59"/>
      <c r="M98" s="59"/>
      <c r="N98" s="59"/>
      <c r="O98" s="145"/>
      <c r="P98" s="165"/>
      <c r="Q98" s="159"/>
      <c r="R98" s="160"/>
      <c r="S98" s="161"/>
      <c r="T98" s="162"/>
    </row>
    <row r="99" spans="1:20" s="49" customFormat="1" ht="69.75" customHeight="1" x14ac:dyDescent="0.2">
      <c r="A99" s="56"/>
      <c r="B99" s="56"/>
      <c r="C99" s="146"/>
      <c r="D99" s="56"/>
      <c r="E99" s="147"/>
      <c r="F99" s="56"/>
      <c r="G99" s="57"/>
      <c r="H99" s="56"/>
      <c r="I99" s="56"/>
      <c r="J99" s="58"/>
      <c r="K99" s="130"/>
      <c r="L99" s="59"/>
      <c r="M99" s="59"/>
      <c r="N99" s="59"/>
      <c r="O99" s="145"/>
      <c r="P99" s="165"/>
      <c r="Q99" s="159"/>
      <c r="R99" s="160"/>
      <c r="S99" s="161"/>
      <c r="T99" s="162"/>
    </row>
    <row r="100" spans="1:20" s="49" customFormat="1" ht="69.75" customHeight="1" x14ac:dyDescent="0.2">
      <c r="A100" s="56"/>
      <c r="B100" s="56"/>
      <c r="C100" s="146"/>
      <c r="D100" s="56"/>
      <c r="E100" s="147"/>
      <c r="F100" s="56"/>
      <c r="G100" s="57"/>
      <c r="H100" s="56"/>
      <c r="I100" s="56"/>
      <c r="J100" s="58"/>
      <c r="K100" s="130"/>
      <c r="L100" s="59"/>
      <c r="M100" s="59"/>
      <c r="N100" s="59"/>
      <c r="O100" s="145"/>
      <c r="P100" s="165"/>
      <c r="Q100" s="159"/>
      <c r="R100" s="160"/>
      <c r="S100" s="161"/>
      <c r="T100" s="162"/>
    </row>
    <row r="101" spans="1:20" s="49" customFormat="1" ht="69.75" customHeight="1" x14ac:dyDescent="0.2">
      <c r="A101" s="56"/>
      <c r="B101" s="56"/>
      <c r="C101" s="146"/>
      <c r="D101" s="56"/>
      <c r="E101" s="147"/>
      <c r="F101" s="56"/>
      <c r="G101" s="57"/>
      <c r="H101" s="56"/>
      <c r="I101" s="56"/>
      <c r="J101" s="58"/>
      <c r="K101" s="130"/>
      <c r="L101" s="59"/>
      <c r="M101" s="59"/>
      <c r="N101" s="59"/>
      <c r="O101" s="145"/>
      <c r="P101" s="165"/>
      <c r="Q101" s="159"/>
      <c r="R101" s="160"/>
      <c r="S101" s="161"/>
      <c r="T101" s="162"/>
    </row>
    <row r="102" spans="1:20" ht="21.75" customHeight="1" x14ac:dyDescent="0.2">
      <c r="O102" s="81"/>
      <c r="P102" s="82"/>
      <c r="Q102" s="72" t="e">
        <f>AVERAGE(Q15:Q92)</f>
        <v>#REF!</v>
      </c>
      <c r="R102" s="73" t="e">
        <f>SUM(R15:R92)</f>
        <v>#REF!</v>
      </c>
      <c r="S102" s="73" t="e">
        <f>SUM(S15:S92)</f>
        <v>#REF!</v>
      </c>
      <c r="T102" s="73">
        <f>COUNTIF(T15:T92, "CUMPLIDO")</f>
        <v>0</v>
      </c>
    </row>
    <row r="103" spans="1:20" x14ac:dyDescent="0.2">
      <c r="K103" s="70"/>
      <c r="P103" s="71"/>
      <c r="Q103" s="74"/>
      <c r="R103" s="10"/>
      <c r="S103" s="73"/>
    </row>
    <row r="104" spans="1:20" ht="13.5" thickBot="1" x14ac:dyDescent="0.25">
      <c r="G104" s="92" t="s">
        <v>48</v>
      </c>
      <c r="H104" s="92">
        <v>38</v>
      </c>
      <c r="I104" s="92"/>
      <c r="J104" s="106">
        <f>+J105+J106</f>
        <v>1</v>
      </c>
      <c r="P104" s="71"/>
      <c r="Q104" s="74"/>
      <c r="R104" s="10"/>
      <c r="S104" s="73"/>
    </row>
    <row r="105" spans="1:20" ht="16.5" x14ac:dyDescent="0.2">
      <c r="A105" s="102" t="s">
        <v>17</v>
      </c>
      <c r="B105" s="103"/>
      <c r="C105" s="10"/>
      <c r="G105" s="96" t="s">
        <v>56</v>
      </c>
      <c r="H105" s="95">
        <f>+L11</f>
        <v>0</v>
      </c>
      <c r="I105" s="95"/>
      <c r="J105" s="97">
        <f>+H105/H104</f>
        <v>0</v>
      </c>
      <c r="P105" s="71"/>
      <c r="Q105" s="74"/>
      <c r="R105" s="10"/>
      <c r="S105" s="73"/>
    </row>
    <row r="106" spans="1:20" ht="16.5" x14ac:dyDescent="0.2">
      <c r="A106" s="84"/>
      <c r="B106" s="104" t="s">
        <v>26</v>
      </c>
      <c r="C106" s="104"/>
      <c r="G106" s="96" t="s">
        <v>57</v>
      </c>
      <c r="H106" s="95">
        <f>+H104-H105</f>
        <v>38</v>
      </c>
      <c r="I106" s="95"/>
      <c r="J106" s="97">
        <f>+H106/H104</f>
        <v>1</v>
      </c>
      <c r="P106" s="71"/>
    </row>
    <row r="107" spans="1:20" x14ac:dyDescent="0.2">
      <c r="B107" s="69"/>
      <c r="C107" s="10"/>
      <c r="K107" s="70"/>
      <c r="P107" s="71"/>
    </row>
    <row r="108" spans="1:20" x14ac:dyDescent="0.2">
      <c r="A108" s="99"/>
      <c r="B108" s="431" t="s">
        <v>59</v>
      </c>
      <c r="C108" s="432"/>
      <c r="K108" s="70"/>
      <c r="P108" s="71"/>
    </row>
    <row r="109" spans="1:20" x14ac:dyDescent="0.2">
      <c r="A109" s="107"/>
      <c r="B109" s="431" t="s">
        <v>60</v>
      </c>
      <c r="C109" s="432"/>
      <c r="K109" s="70"/>
      <c r="P109" s="71"/>
    </row>
    <row r="110" spans="1:20" x14ac:dyDescent="0.2">
      <c r="A110" s="101"/>
      <c r="B110" s="431" t="s">
        <v>62</v>
      </c>
      <c r="C110" s="432"/>
      <c r="K110" s="70"/>
      <c r="P110" s="71"/>
    </row>
    <row r="111" spans="1:20" x14ac:dyDescent="0.2">
      <c r="A111" s="108"/>
      <c r="B111" s="431" t="s">
        <v>61</v>
      </c>
      <c r="C111" s="432"/>
      <c r="K111" s="70"/>
      <c r="P111" s="71"/>
    </row>
    <row r="112" spans="1:20" x14ac:dyDescent="0.2">
      <c r="A112" s="100"/>
      <c r="B112" s="431" t="s">
        <v>63</v>
      </c>
      <c r="C112" s="432"/>
      <c r="K112" s="70"/>
      <c r="P112" s="71"/>
    </row>
    <row r="113" spans="11:16" x14ac:dyDescent="0.2">
      <c r="K113" s="70"/>
      <c r="P113" s="71"/>
    </row>
    <row r="114" spans="11:16" x14ac:dyDescent="0.2">
      <c r="K114" s="70"/>
      <c r="P114" s="71"/>
    </row>
    <row r="115" spans="11:16" x14ac:dyDescent="0.2">
      <c r="K115" s="70"/>
      <c r="P115" s="71"/>
    </row>
    <row r="116" spans="11:16" x14ac:dyDescent="0.2">
      <c r="K116" s="70"/>
      <c r="P116" s="71"/>
    </row>
    <row r="117" spans="11:16" x14ac:dyDescent="0.2">
      <c r="K117" s="70"/>
      <c r="P117" s="71"/>
    </row>
    <row r="118" spans="11:16" x14ac:dyDescent="0.2">
      <c r="K118" s="70"/>
      <c r="P118" s="71"/>
    </row>
    <row r="119" spans="11:16" x14ac:dyDescent="0.2">
      <c r="K119" s="70"/>
      <c r="P119" s="71"/>
    </row>
    <row r="120" spans="11:16" x14ac:dyDescent="0.2">
      <c r="P120" s="71"/>
    </row>
    <row r="121" spans="11:16" x14ac:dyDescent="0.2">
      <c r="P121" s="71"/>
    </row>
    <row r="122" spans="11:16" x14ac:dyDescent="0.2">
      <c r="P122" s="71"/>
    </row>
    <row r="123" spans="11:16" x14ac:dyDescent="0.2">
      <c r="P123" s="71"/>
    </row>
    <row r="124" spans="11:16" x14ac:dyDescent="0.2">
      <c r="P124" s="71"/>
    </row>
    <row r="125" spans="11:16" x14ac:dyDescent="0.2">
      <c r="P125" s="71"/>
    </row>
    <row r="126" spans="11:16" x14ac:dyDescent="0.2">
      <c r="P126" s="71"/>
    </row>
    <row r="127" spans="11:16" x14ac:dyDescent="0.2">
      <c r="P127" s="71"/>
    </row>
    <row r="128" spans="11:16" x14ac:dyDescent="0.2">
      <c r="P128" s="71"/>
    </row>
    <row r="129" spans="16:16" x14ac:dyDescent="0.2">
      <c r="P129" s="71"/>
    </row>
    <row r="130" spans="16:16" x14ac:dyDescent="0.2">
      <c r="P130" s="71"/>
    </row>
    <row r="131" spans="16:16" x14ac:dyDescent="0.2">
      <c r="P131" s="71"/>
    </row>
    <row r="132" spans="16:16" x14ac:dyDescent="0.2">
      <c r="P132" s="71"/>
    </row>
    <row r="133" spans="16:16" x14ac:dyDescent="0.2">
      <c r="P133" s="71"/>
    </row>
    <row r="134" spans="16:16" x14ac:dyDescent="0.2">
      <c r="P134" s="71"/>
    </row>
    <row r="135" spans="16:16" x14ac:dyDescent="0.2">
      <c r="P135" s="71"/>
    </row>
    <row r="136" spans="16:16" x14ac:dyDescent="0.2">
      <c r="P136" s="71"/>
    </row>
    <row r="137" spans="16:16" x14ac:dyDescent="0.2">
      <c r="P137" s="71"/>
    </row>
    <row r="138" spans="16:16" x14ac:dyDescent="0.2">
      <c r="P138" s="71"/>
    </row>
    <row r="139" spans="16:16" x14ac:dyDescent="0.2">
      <c r="P139" s="71"/>
    </row>
    <row r="140" spans="16:16" x14ac:dyDescent="0.2">
      <c r="P140" s="71"/>
    </row>
    <row r="141" spans="16:16" x14ac:dyDescent="0.2">
      <c r="P141" s="71"/>
    </row>
    <row r="142" spans="16:16" x14ac:dyDescent="0.2">
      <c r="P142" s="71"/>
    </row>
    <row r="143" spans="16:16" x14ac:dyDescent="0.2">
      <c r="P143" s="71"/>
    </row>
    <row r="144" spans="16:16" x14ac:dyDescent="0.2">
      <c r="P144" s="71"/>
    </row>
    <row r="145" spans="16:16" x14ac:dyDescent="0.2">
      <c r="P145" s="71"/>
    </row>
    <row r="146" spans="16:16" x14ac:dyDescent="0.2">
      <c r="P146" s="71"/>
    </row>
    <row r="147" spans="16:16" x14ac:dyDescent="0.2">
      <c r="P147" s="71"/>
    </row>
    <row r="148" spans="16:16" x14ac:dyDescent="0.2">
      <c r="P148" s="71"/>
    </row>
    <row r="149" spans="16:16" x14ac:dyDescent="0.2">
      <c r="P149" s="71"/>
    </row>
    <row r="150" spans="16:16" x14ac:dyDescent="0.2">
      <c r="P150" s="71"/>
    </row>
    <row r="151" spans="16:16" x14ac:dyDescent="0.2">
      <c r="P151" s="71"/>
    </row>
    <row r="152" spans="16:16" x14ac:dyDescent="0.2">
      <c r="P152" s="71"/>
    </row>
    <row r="153" spans="16:16" x14ac:dyDescent="0.2">
      <c r="P153" s="71"/>
    </row>
    <row r="154" spans="16:16" x14ac:dyDescent="0.2">
      <c r="P154" s="71"/>
    </row>
    <row r="155" spans="16:16" x14ac:dyDescent="0.2">
      <c r="P155" s="71"/>
    </row>
    <row r="156" spans="16:16" x14ac:dyDescent="0.2">
      <c r="P156" s="71"/>
    </row>
    <row r="157" spans="16:16" x14ac:dyDescent="0.2">
      <c r="P157" s="71"/>
    </row>
    <row r="158" spans="16:16" x14ac:dyDescent="0.2">
      <c r="P158" s="71"/>
    </row>
    <row r="159" spans="16:16" x14ac:dyDescent="0.2">
      <c r="P159" s="71"/>
    </row>
    <row r="160" spans="16:16" x14ac:dyDescent="0.2">
      <c r="P160" s="71"/>
    </row>
    <row r="161" spans="16:16" x14ac:dyDescent="0.2">
      <c r="P161" s="71"/>
    </row>
    <row r="162" spans="16:16" x14ac:dyDescent="0.2">
      <c r="P162" s="71"/>
    </row>
    <row r="163" spans="16:16" x14ac:dyDescent="0.2">
      <c r="P163" s="71"/>
    </row>
    <row r="164" spans="16:16" x14ac:dyDescent="0.2">
      <c r="P164" s="71"/>
    </row>
    <row r="165" spans="16:16" x14ac:dyDescent="0.2">
      <c r="P165" s="71"/>
    </row>
    <row r="166" spans="16:16" x14ac:dyDescent="0.2">
      <c r="P166" s="71"/>
    </row>
    <row r="167" spans="16:16" x14ac:dyDescent="0.2">
      <c r="P167" s="71"/>
    </row>
    <row r="168" spans="16:16" x14ac:dyDescent="0.2">
      <c r="P168" s="71"/>
    </row>
    <row r="169" spans="16:16" x14ac:dyDescent="0.2">
      <c r="P169" s="71"/>
    </row>
    <row r="170" spans="16:16" x14ac:dyDescent="0.2">
      <c r="P170" s="71"/>
    </row>
    <row r="171" spans="16:16" x14ac:dyDescent="0.2">
      <c r="P171" s="71"/>
    </row>
    <row r="172" spans="16:16" x14ac:dyDescent="0.2">
      <c r="P172" s="71"/>
    </row>
    <row r="173" spans="16:16" x14ac:dyDescent="0.2">
      <c r="P173" s="71"/>
    </row>
    <row r="174" spans="16:16" x14ac:dyDescent="0.2">
      <c r="P174" s="71"/>
    </row>
    <row r="175" spans="16:16" x14ac:dyDescent="0.2">
      <c r="P175" s="71"/>
    </row>
    <row r="176" spans="16:16" x14ac:dyDescent="0.2">
      <c r="P176" s="71"/>
    </row>
    <row r="177" spans="16:16" x14ac:dyDescent="0.2">
      <c r="P177" s="71"/>
    </row>
    <row r="178" spans="16:16" x14ac:dyDescent="0.2">
      <c r="P178" s="71"/>
    </row>
    <row r="179" spans="16:16" x14ac:dyDescent="0.2">
      <c r="P179" s="71"/>
    </row>
    <row r="180" spans="16:16" x14ac:dyDescent="0.2">
      <c r="P180" s="71"/>
    </row>
    <row r="181" spans="16:16" x14ac:dyDescent="0.2">
      <c r="P181" s="71"/>
    </row>
    <row r="182" spans="16:16" x14ac:dyDescent="0.2">
      <c r="P182" s="71"/>
    </row>
    <row r="183" spans="16:16" x14ac:dyDescent="0.2">
      <c r="P183" s="71"/>
    </row>
    <row r="184" spans="16:16" x14ac:dyDescent="0.2">
      <c r="P184" s="71"/>
    </row>
    <row r="185" spans="16:16" x14ac:dyDescent="0.2">
      <c r="P185" s="71"/>
    </row>
    <row r="186" spans="16:16" x14ac:dyDescent="0.2">
      <c r="P186" s="71"/>
    </row>
    <row r="187" spans="16:16" x14ac:dyDescent="0.2">
      <c r="P187" s="71"/>
    </row>
    <row r="188" spans="16:16" x14ac:dyDescent="0.2">
      <c r="P188" s="71"/>
    </row>
    <row r="189" spans="16:16" x14ac:dyDescent="0.2">
      <c r="P189" s="71"/>
    </row>
    <row r="190" spans="16:16" x14ac:dyDescent="0.2">
      <c r="P190" s="71"/>
    </row>
    <row r="191" spans="16:16" x14ac:dyDescent="0.2">
      <c r="P191" s="71"/>
    </row>
    <row r="192" spans="16:16" x14ac:dyDescent="0.2">
      <c r="P192" s="71"/>
    </row>
    <row r="193" spans="16:16" x14ac:dyDescent="0.2">
      <c r="P193" s="71"/>
    </row>
    <row r="194" spans="16:16" x14ac:dyDescent="0.2">
      <c r="P194" s="71"/>
    </row>
    <row r="195" spans="16:16" x14ac:dyDescent="0.2">
      <c r="P195" s="71"/>
    </row>
    <row r="196" spans="16:16" x14ac:dyDescent="0.2">
      <c r="P196" s="71"/>
    </row>
    <row r="197" spans="16:16" x14ac:dyDescent="0.2">
      <c r="P197" s="71"/>
    </row>
    <row r="198" spans="16:16" x14ac:dyDescent="0.2">
      <c r="P198" s="71"/>
    </row>
    <row r="199" spans="16:16" x14ac:dyDescent="0.2">
      <c r="P199" s="71"/>
    </row>
    <row r="200" spans="16:16" x14ac:dyDescent="0.2">
      <c r="P200" s="71"/>
    </row>
    <row r="201" spans="16:16" x14ac:dyDescent="0.2">
      <c r="P201" s="71"/>
    </row>
    <row r="202" spans="16:16" x14ac:dyDescent="0.2">
      <c r="P202" s="71"/>
    </row>
    <row r="203" spans="16:16" x14ac:dyDescent="0.2">
      <c r="P203" s="71"/>
    </row>
    <row r="204" spans="16:16" x14ac:dyDescent="0.2">
      <c r="P204" s="71"/>
    </row>
    <row r="205" spans="16:16" x14ac:dyDescent="0.2">
      <c r="P205" s="71"/>
    </row>
    <row r="206" spans="16:16" x14ac:dyDescent="0.2">
      <c r="P206" s="71"/>
    </row>
    <row r="207" spans="16:16" x14ac:dyDescent="0.2">
      <c r="P207" s="71"/>
    </row>
    <row r="208" spans="16:16" x14ac:dyDescent="0.2">
      <c r="P208" s="71"/>
    </row>
    <row r="209" spans="16:16" x14ac:dyDescent="0.2">
      <c r="P209" s="71"/>
    </row>
    <row r="210" spans="16:16" x14ac:dyDescent="0.2">
      <c r="P210" s="71"/>
    </row>
    <row r="211" spans="16:16" x14ac:dyDescent="0.2">
      <c r="P211" s="71"/>
    </row>
    <row r="212" spans="16:16" x14ac:dyDescent="0.2">
      <c r="P212" s="71"/>
    </row>
    <row r="213" spans="16:16" x14ac:dyDescent="0.2">
      <c r="P213" s="71"/>
    </row>
    <row r="214" spans="16:16" x14ac:dyDescent="0.2">
      <c r="P214" s="71"/>
    </row>
    <row r="215" spans="16:16" x14ac:dyDescent="0.2">
      <c r="P215" s="71"/>
    </row>
    <row r="216" spans="16:16" x14ac:dyDescent="0.2">
      <c r="P216" s="71"/>
    </row>
    <row r="217" spans="16:16" x14ac:dyDescent="0.2">
      <c r="P217" s="71"/>
    </row>
    <row r="218" spans="16:16" x14ac:dyDescent="0.2">
      <c r="P218" s="71"/>
    </row>
    <row r="219" spans="16:16" x14ac:dyDescent="0.2">
      <c r="P219" s="71"/>
    </row>
    <row r="220" spans="16:16" x14ac:dyDescent="0.2">
      <c r="P220" s="71"/>
    </row>
    <row r="221" spans="16:16" x14ac:dyDescent="0.2">
      <c r="P221" s="71"/>
    </row>
    <row r="222" spans="16:16" x14ac:dyDescent="0.2">
      <c r="P222" s="71"/>
    </row>
    <row r="223" spans="16:16" x14ac:dyDescent="0.2">
      <c r="P223" s="71"/>
    </row>
    <row r="224" spans="16:16" x14ac:dyDescent="0.2">
      <c r="P224" s="71"/>
    </row>
    <row r="225" spans="16:16" x14ac:dyDescent="0.2">
      <c r="P225" s="71"/>
    </row>
  </sheetData>
  <autoFilter ref="A14:X102">
    <filterColumn colId="14" showButton="0"/>
  </autoFilter>
  <mergeCells count="238">
    <mergeCell ref="E81:E83"/>
    <mergeCell ref="A84:A86"/>
    <mergeCell ref="A81:A83"/>
    <mergeCell ref="B81:B83"/>
    <mergeCell ref="C81:C83"/>
    <mergeCell ref="D81:D83"/>
    <mergeCell ref="C84:C86"/>
    <mergeCell ref="A87:A89"/>
    <mergeCell ref="B87:B89"/>
    <mergeCell ref="C87:C89"/>
    <mergeCell ref="D87:D89"/>
    <mergeCell ref="D84:D86"/>
    <mergeCell ref="B84:B86"/>
    <mergeCell ref="A66:A68"/>
    <mergeCell ref="B66:B68"/>
    <mergeCell ref="C66:C68"/>
    <mergeCell ref="D66:D68"/>
    <mergeCell ref="E66:E68"/>
    <mergeCell ref="F66:F68"/>
    <mergeCell ref="A78:A80"/>
    <mergeCell ref="F69:F71"/>
    <mergeCell ref="E69:E71"/>
    <mergeCell ref="D69:D71"/>
    <mergeCell ref="C69:C71"/>
    <mergeCell ref="B69:B71"/>
    <mergeCell ref="A69:A71"/>
    <mergeCell ref="E78:E80"/>
    <mergeCell ref="A72:A74"/>
    <mergeCell ref="B72:B74"/>
    <mergeCell ref="C72:C74"/>
    <mergeCell ref="D72:D74"/>
    <mergeCell ref="E72:E74"/>
    <mergeCell ref="F72:F74"/>
    <mergeCell ref="B75:B77"/>
    <mergeCell ref="A75:A77"/>
    <mergeCell ref="B78:B80"/>
    <mergeCell ref="C78:C80"/>
    <mergeCell ref="A60:A62"/>
    <mergeCell ref="B60:B62"/>
    <mergeCell ref="C60:C62"/>
    <mergeCell ref="D60:D62"/>
    <mergeCell ref="E60:E62"/>
    <mergeCell ref="F60:F62"/>
    <mergeCell ref="F63:F65"/>
    <mergeCell ref="E63:E65"/>
    <mergeCell ref="D63:D65"/>
    <mergeCell ref="C63:C65"/>
    <mergeCell ref="B63:B65"/>
    <mergeCell ref="A63:A65"/>
    <mergeCell ref="A51:A53"/>
    <mergeCell ref="F54:F56"/>
    <mergeCell ref="E54:E56"/>
    <mergeCell ref="D54:D56"/>
    <mergeCell ref="C54:C56"/>
    <mergeCell ref="B54:B56"/>
    <mergeCell ref="A54:A56"/>
    <mergeCell ref="B57:B59"/>
    <mergeCell ref="A57:A59"/>
    <mergeCell ref="C51:C53"/>
    <mergeCell ref="B51:B53"/>
    <mergeCell ref="B112:C112"/>
    <mergeCell ref="T54:T57"/>
    <mergeCell ref="S60:S63"/>
    <mergeCell ref="T91:T92"/>
    <mergeCell ref="T78:T84"/>
    <mergeCell ref="T87:T90"/>
    <mergeCell ref="B90:B92"/>
    <mergeCell ref="C90:C92"/>
    <mergeCell ref="B108:C108"/>
    <mergeCell ref="B109:C109"/>
    <mergeCell ref="B110:C110"/>
    <mergeCell ref="F90:F92"/>
    <mergeCell ref="E90:E92"/>
    <mergeCell ref="D90:D92"/>
    <mergeCell ref="B111:C111"/>
    <mergeCell ref="C57:C59"/>
    <mergeCell ref="F81:F83"/>
    <mergeCell ref="E87:E89"/>
    <mergeCell ref="F87:F89"/>
    <mergeCell ref="E84:E86"/>
    <mergeCell ref="D78:D80"/>
    <mergeCell ref="E75:E77"/>
    <mergeCell ref="D75:D77"/>
    <mergeCell ref="C75:C77"/>
    <mergeCell ref="O6:P6"/>
    <mergeCell ref="O7:P7"/>
    <mergeCell ref="N8:O8"/>
    <mergeCell ref="N10:O10"/>
    <mergeCell ref="O13:P14"/>
    <mergeCell ref="N9:O9"/>
    <mergeCell ref="T19:T23"/>
    <mergeCell ref="T29:T32"/>
    <mergeCell ref="S19:S23"/>
    <mergeCell ref="T15:T18"/>
    <mergeCell ref="Q13:R13"/>
    <mergeCell ref="T66:T72"/>
    <mergeCell ref="S78:S84"/>
    <mergeCell ref="O75:P75"/>
    <mergeCell ref="L8:M8"/>
    <mergeCell ref="N11:O11"/>
    <mergeCell ref="G8:K8"/>
    <mergeCell ref="T60:T63"/>
    <mergeCell ref="O21:P21"/>
    <mergeCell ref="O22:P22"/>
    <mergeCell ref="O26:P26"/>
    <mergeCell ref="O81:P81"/>
    <mergeCell ref="O57:P57"/>
    <mergeCell ref="O54:P54"/>
    <mergeCell ref="O47:P47"/>
    <mergeCell ref="O44:P44"/>
    <mergeCell ref="O41:P41"/>
    <mergeCell ref="O16:P16"/>
    <mergeCell ref="O17:P17"/>
    <mergeCell ref="G13:K13"/>
    <mergeCell ref="L10:M10"/>
    <mergeCell ref="G10:K10"/>
    <mergeCell ref="O32:P32"/>
    <mergeCell ref="G9:K9"/>
    <mergeCell ref="O35:P35"/>
    <mergeCell ref="S91:S92"/>
    <mergeCell ref="S15:S18"/>
    <mergeCell ref="O84:P84"/>
    <mergeCell ref="O72:P72"/>
    <mergeCell ref="O66:P66"/>
    <mergeCell ref="A15:A17"/>
    <mergeCell ref="B15:B17"/>
    <mergeCell ref="C15:C17"/>
    <mergeCell ref="D15:D17"/>
    <mergeCell ref="E15:E17"/>
    <mergeCell ref="F15:F17"/>
    <mergeCell ref="F47:F49"/>
    <mergeCell ref="O63:P63"/>
    <mergeCell ref="S66:S69"/>
    <mergeCell ref="S87:S90"/>
    <mergeCell ref="O87:P87"/>
    <mergeCell ref="F57:F59"/>
    <mergeCell ref="O51:P51"/>
    <mergeCell ref="F78:F80"/>
    <mergeCell ref="F75:F77"/>
    <mergeCell ref="F84:F86"/>
    <mergeCell ref="E57:E59"/>
    <mergeCell ref="D57:D59"/>
    <mergeCell ref="B47:B49"/>
    <mergeCell ref="A90:A92"/>
    <mergeCell ref="O69:P69"/>
    <mergeCell ref="O50:P50"/>
    <mergeCell ref="O90:P90"/>
    <mergeCell ref="O91:P91"/>
    <mergeCell ref="O92:P92"/>
    <mergeCell ref="F20:F22"/>
    <mergeCell ref="A23:A25"/>
    <mergeCell ref="B23:B25"/>
    <mergeCell ref="C23:C25"/>
    <mergeCell ref="O78:P78"/>
    <mergeCell ref="O60:P60"/>
    <mergeCell ref="D23:D25"/>
    <mergeCell ref="E23:E25"/>
    <mergeCell ref="C44:C46"/>
    <mergeCell ref="A26:A28"/>
    <mergeCell ref="B20:B22"/>
    <mergeCell ref="C20:C22"/>
    <mergeCell ref="E20:E22"/>
    <mergeCell ref="C47:C49"/>
    <mergeCell ref="D47:D49"/>
    <mergeCell ref="F51:F53"/>
    <mergeCell ref="E51:E53"/>
    <mergeCell ref="D51:D53"/>
    <mergeCell ref="A47:A49"/>
    <mergeCell ref="D44:D46"/>
    <mergeCell ref="E47:E49"/>
    <mergeCell ref="F26:F28"/>
    <mergeCell ref="B32:B34"/>
    <mergeCell ref="C32:C34"/>
    <mergeCell ref="D32:D34"/>
    <mergeCell ref="E32:E34"/>
    <mergeCell ref="F32:F34"/>
    <mergeCell ref="B29:B31"/>
    <mergeCell ref="C29:C31"/>
    <mergeCell ref="D29:D31"/>
    <mergeCell ref="E29:E31"/>
    <mergeCell ref="B26:B28"/>
    <mergeCell ref="C26:C28"/>
    <mergeCell ref="D26:D28"/>
    <mergeCell ref="E26:E28"/>
    <mergeCell ref="A35:A37"/>
    <mergeCell ref="C35:C37"/>
    <mergeCell ref="D35:D37"/>
    <mergeCell ref="E35:E37"/>
    <mergeCell ref="F35:F37"/>
    <mergeCell ref="F44:F46"/>
    <mergeCell ref="E44:E46"/>
    <mergeCell ref="O38:P38"/>
    <mergeCell ref="A32:A34"/>
    <mergeCell ref="A10:C10"/>
    <mergeCell ref="O18:P18"/>
    <mergeCell ref="A11:C11"/>
    <mergeCell ref="O19:P19"/>
    <mergeCell ref="O20:P20"/>
    <mergeCell ref="O23:P23"/>
    <mergeCell ref="A12:P12"/>
    <mergeCell ref="F23:F25"/>
    <mergeCell ref="O29:P29"/>
    <mergeCell ref="D10:F10"/>
    <mergeCell ref="B44:B46"/>
    <mergeCell ref="A44:A46"/>
    <mergeCell ref="A20:A22"/>
    <mergeCell ref="D20:D22"/>
    <mergeCell ref="L13:N13"/>
    <mergeCell ref="O15:P15"/>
    <mergeCell ref="A41:A43"/>
    <mergeCell ref="B41:B43"/>
    <mergeCell ref="C41:C43"/>
    <mergeCell ref="D41:D43"/>
    <mergeCell ref="D38:D40"/>
    <mergeCell ref="C38:C40"/>
    <mergeCell ref="F13:F14"/>
    <mergeCell ref="D13:D14"/>
    <mergeCell ref="E13:E14"/>
    <mergeCell ref="F38:F40"/>
    <mergeCell ref="E38:E40"/>
    <mergeCell ref="E41:E43"/>
    <mergeCell ref="B35:B37"/>
    <mergeCell ref="A29:A31"/>
    <mergeCell ref="F29:F31"/>
    <mergeCell ref="F41:F43"/>
    <mergeCell ref="B38:B40"/>
    <mergeCell ref="A38:A40"/>
    <mergeCell ref="A9:C9"/>
    <mergeCell ref="D11:F11"/>
    <mergeCell ref="G11:K11"/>
    <mergeCell ref="D9:F9"/>
    <mergeCell ref="D1:K1"/>
    <mergeCell ref="D3:K3"/>
    <mergeCell ref="G6:N6"/>
    <mergeCell ref="A8:C8"/>
    <mergeCell ref="G7:N7"/>
    <mergeCell ref="D8:F8"/>
    <mergeCell ref="A6:F7"/>
  </mergeCells>
  <phoneticPr fontId="2" type="noConversion"/>
  <conditionalFormatting sqref="M15:M101">
    <cfRule type="cellIs" dxfId="2" priority="3" stopIfTrue="1" operator="equal">
      <formula>"Vencida"</formula>
    </cfRule>
    <cfRule type="cellIs" dxfId="1" priority="4" stopIfTrue="1" operator="equal">
      <formula>"Si"</formula>
    </cfRule>
  </conditionalFormatting>
  <conditionalFormatting sqref="T9">
    <cfRule type="cellIs" dxfId="0" priority="2" stopIfTrue="1" operator="lessThan">
      <formula>1</formula>
    </cfRule>
  </conditionalFormatting>
  <dataValidations count="2">
    <dataValidation type="date" operator="greaterThan" allowBlank="1" showInputMessage="1" showErrorMessage="1" errorTitle="INTRODUZCA FECHA" error="DD/MM/AA" promptTitle="FECHA DE ELABORACIÓN" prompt="Ingrese la fecha en la cual elabora el plan de manejo de riesgos" sqref="O3">
      <formula1>#REF!</formula1>
    </dataValidation>
    <dataValidation type="whole" operator="lessThanOrEqual" allowBlank="1" showInputMessage="1" showErrorMessage="1" errorTitle="SUPERA LA UNIDAD DE MEDIDA" error="El valor registrado supera la unidad de medida" sqref="K15:K101">
      <formula1>H15</formula1>
    </dataValidation>
  </dataValidations>
  <pageMargins left="1.5748031496062993" right="0.78740157480314965" top="0.78740157480314965" bottom="0.78740157480314965" header="0" footer="0.39370078740157483"/>
  <pageSetup paperSize="121" scale="65" orientation="landscape" r:id="rId1"/>
  <headerFooter alignWithMargins="0">
    <oddFooter>Página &amp;P de &amp;N</oddFooter>
  </headerFooter>
  <rowBreaks count="1" manualBreakCount="1">
    <brk id="9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35" sqref="B35"/>
    </sheetView>
  </sheetViews>
  <sheetFormatPr baseColWidth="10" defaultColWidth="9.140625" defaultRowHeight="12.75" x14ac:dyDescent="0.2"/>
  <cols>
    <col min="1" max="1" width="23" customWidth="1"/>
  </cols>
  <sheetData>
    <row r="1" spans="1:3" x14ac:dyDescent="0.2">
      <c r="A1" s="1" t="s">
        <v>14</v>
      </c>
      <c r="B1" s="436">
        <v>3</v>
      </c>
      <c r="C1" s="437"/>
    </row>
    <row r="2" spans="1:3" x14ac:dyDescent="0.2">
      <c r="A2" s="2" t="s">
        <v>12</v>
      </c>
      <c r="B2" s="436">
        <f>SUM(F8:F29)</f>
        <v>0</v>
      </c>
      <c r="C2" s="437"/>
    </row>
    <row r="3" spans="1:3" x14ac:dyDescent="0.2">
      <c r="A3" s="1" t="s">
        <v>15</v>
      </c>
      <c r="B3" s="436">
        <v>15</v>
      </c>
      <c r="C3" s="437"/>
    </row>
    <row r="4" spans="1:3" ht="13.5" thickBot="1" x14ac:dyDescent="0.25">
      <c r="A4" s="3" t="s">
        <v>13</v>
      </c>
      <c r="B4" s="438">
        <v>0</v>
      </c>
      <c r="C4" s="439"/>
    </row>
  </sheetData>
  <mergeCells count="4">
    <mergeCell ref="B1:C1"/>
    <mergeCell ref="B2:C2"/>
    <mergeCell ref="B3:C3"/>
    <mergeCell ref="B4:C4"/>
  </mergeCells>
  <phoneticPr fontId="2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Identificación</vt:lpstr>
      <vt:lpstr>Instructivo</vt:lpstr>
      <vt:lpstr>Hoja4</vt:lpstr>
      <vt:lpstr>Hoja2</vt:lpstr>
      <vt:lpstr>Hoja1</vt:lpstr>
      <vt:lpstr>1115-F02 Informe avance Plan m </vt:lpstr>
      <vt:lpstr>Hoja3</vt:lpstr>
      <vt:lpstr>'1115-F02 Informe avance Plan m '!Área_de_impresión</vt:lpstr>
      <vt:lpstr>Identificación!Área_de_impresión</vt:lpstr>
      <vt:lpstr>Dependencia</vt:lpstr>
      <vt:lpstr>DEPENDENCIAS</vt:lpstr>
      <vt:lpstr>PROCESOS</vt:lpstr>
      <vt:lpstr>'1115-F02 Informe avance Plan m '!Títulos_a_imprimir</vt:lpstr>
      <vt:lpstr>Identificación!Títulos_a_imprimir</vt:lpstr>
    </vt:vector>
  </TitlesOfParts>
  <Company>UTP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UTP</dc:creator>
  <cp:lastModifiedBy>Hewlett-Packard Company</cp:lastModifiedBy>
  <cp:lastPrinted>2019-02-23T18:48:58Z</cp:lastPrinted>
  <dcterms:created xsi:type="dcterms:W3CDTF">2005-10-13T16:43:11Z</dcterms:created>
  <dcterms:modified xsi:type="dcterms:W3CDTF">2020-02-19T12:09:53Z</dcterms:modified>
</cp:coreProperties>
</file>