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 UTP\Desktop\"/>
    </mc:Choice>
  </mc:AlternateContent>
  <bookViews>
    <workbookView xWindow="0" yWindow="0" windowWidth="28800" windowHeight="12330"/>
  </bookViews>
  <sheets>
    <sheet name="01-Mapa de riesgo-UO" sheetId="12" r:id="rId1"/>
    <sheet name="02-Plan Mitigación" sheetId="8" r:id="rId2"/>
    <sheet name="03-Seguimiento" sheetId="7" r:id="rId3"/>
    <sheet name="Hoja1" sheetId="9" state="hidden" r:id="rId4"/>
    <sheet name="INSTRUCTIVO" sheetId="10" r:id="rId5"/>
    <sheet name="ESCALA" sheetId="11" r:id="rId6"/>
  </sheets>
  <definedNames>
    <definedName name="_xlnm._FilterDatabase" localSheetId="0" hidden="1">'01-Mapa de riesgo-UO'!$G$1:$AY$76</definedName>
    <definedName name="ACCION" localSheetId="0">'01-Mapa de riesgo-UO'!#REF!</definedName>
    <definedName name="ACCION">#REF!</definedName>
    <definedName name="ADMINISTRACIÓN_INSTITUCIONAL" localSheetId="0">'01-Mapa de riesgo-UO'!#REF!</definedName>
    <definedName name="ADMINISTRACIÓN_INSTITUCIONAL">#REF!</definedName>
    <definedName name="ADMISIONES_REGISTRO_CONTROL_ACADÉMICO" localSheetId="0">'01-Mapa de riesgo-UO'!$BZ$1048373</definedName>
    <definedName name="ADMISIONES_REGISTRO_CONTROL_ACADÉMICO">#REF!</definedName>
    <definedName name="ALIANZAS_ESTRATÉGICAS" localSheetId="0">'01-Mapa de riesgo-UO'!#REF!</definedName>
    <definedName name="ALIANZAS_ESTRATÉGICAS">#REF!</definedName>
    <definedName name="Ambiental" localSheetId="0">'01-Mapa de riesgo-UO'!$H$1048380:$H$1048384</definedName>
    <definedName name="Ambiental">#REF!</definedName>
    <definedName name="Aplicados_efectivos_No_Documentados">'01-Mapa de riesgo-UO'!#REF!</definedName>
    <definedName name="Aplicados_No_efectivos">'01-Mapa de riesgo-UO'!#REF!</definedName>
    <definedName name="_xlnm.Print_Area" localSheetId="2">'03-Seguimiento'!$C$1:$AA$15</definedName>
    <definedName name="ASEGURAMIENTO_DE_LA_CALIDAD_INSTITUCIONAL" localSheetId="0">'01-Mapa de riesgo-UO'!$AU$1048381:$AU$1048383</definedName>
    <definedName name="ASEGURAMIENTO_DE_LA_CALIDAD_INSTITUCIONAL">#REF!</definedName>
    <definedName name="ASUMIR">'03-Seguimiento'!$U$1048463</definedName>
    <definedName name="BIBLIOTECA_E_INFORMACIÓN_CIENTIFICA" localSheetId="0">'01-Mapa de riesgo-UO'!$CA$1048373</definedName>
    <definedName name="BIBLIOTECA_E_INFORMACIÓN_CIENTIFICA">#REF!</definedName>
    <definedName name="BIENESTAR_INSTITUCIONAL" localSheetId="0">'01-Mapa de riesgo-UO'!#REF!</definedName>
    <definedName name="BIENESTAR_INSTITUCIONAL">#REF!</definedName>
    <definedName name="CLASE_RIESGO">'01-Mapa de riesgo-UO'!$G$1048372:$G$1048383</definedName>
    <definedName name="COBERTURA_CON_CALIDAD" localSheetId="0">'01-Mapa de riesgo-UO'!#REF!</definedName>
    <definedName name="COBERTURA_CON_CALIDAD">#REF!</definedName>
    <definedName name="COMPARTIR">'03-Seguimiento'!$V$1048463:$V$1048465</definedName>
    <definedName name="COMUNICACIONES" localSheetId="0">'01-Mapa de riesgo-UO'!$BH$1048373</definedName>
    <definedName name="COMUNICACIONES">#REF!</definedName>
    <definedName name="Contable" localSheetId="0">'01-Mapa de riesgo-UO'!$I$1048380:$I$1048384</definedName>
    <definedName name="Contable">#REF!</definedName>
    <definedName name="CONTROL_INTERNO" localSheetId="0">'01-Mapa de riesgo-UO'!$BP$1048373</definedName>
    <definedName name="CONTROL_INTERNO">#REF!</definedName>
    <definedName name="CONTROL_INTERNO_DISCIPLINARIO" localSheetId="0">'01-Mapa de riesgo-UO'!$BQ$1048373</definedName>
    <definedName name="CONTROL_INTERNO_DISCIPLINARIO">#REF!</definedName>
    <definedName name="CONTROL_SEGUIMIENTO" localSheetId="0">'01-Mapa de riesgo-UO'!$AU$1048385:$AU$1048391</definedName>
    <definedName name="CONTROL_SEGUIMIENTO">#REF!</definedName>
    <definedName name="CONTROLES">'01-Mapa de riesgo-UO'!$P$1048372:$P$1048376</definedName>
    <definedName name="Corrupción" localSheetId="0">'01-Mapa de riesgo-UO'!$J$1048380:$J$1048382</definedName>
    <definedName name="Corrupción">#REF!</definedName>
    <definedName name="Cumplimiento" localSheetId="0">'01-Mapa de riesgo-UO'!$K$1048380:$K$1048384</definedName>
    <definedName name="CUMPLIMIENTO">'03-Seguimiento'!$U$1048454:$U$1048456</definedName>
    <definedName name="CUMPLIMIENTO_PARCIAL">'03-Seguimiento'!$W$1048454</definedName>
    <definedName name="CUMPLIMIENTO_TOTAL">'03-Seguimiento'!$V$1048454:$V$1048455</definedName>
    <definedName name="DEMAS" localSheetId="0">'01-Mapa de riesgo-UO'!#REF!</definedName>
    <definedName name="DEMAS">#REF!</definedName>
    <definedName name="Derechos_Humanos" localSheetId="0">'01-Mapa de riesgo-UO'!$L$1048380:$L$1048382</definedName>
    <definedName name="Derechos_Humanos">#REF!</definedName>
    <definedName name="DIRECCIONAMIENTO_INSTITUCIONAL" localSheetId="0">'01-Mapa de riesgo-UO'!#REF!</definedName>
    <definedName name="DIRECCIONAMIENTO_INSTITUCIONAL">#REF!</definedName>
    <definedName name="DOCENCIA" localSheetId="0">'01-Mapa de riesgo-UO'!#REF!</definedName>
    <definedName name="DOCENCIA">#REF!</definedName>
    <definedName name="Documentados_Aplicados_Efectivos">'01-Mapa de riesgo-UO'!#REF!</definedName>
    <definedName name="EGRESADOS" localSheetId="0">'01-Mapa de riesgo-UO'!#REF!</definedName>
    <definedName name="EGRESADOS">#REF!</definedName>
    <definedName name="Estratégico" localSheetId="0">'01-Mapa de riesgo-UO'!$M$1048380:$M$1048384</definedName>
    <definedName name="Estratégico">#REF!</definedName>
    <definedName name="EVAL_PERIODICIDAD">'01-Mapa de riesgo-UO'!$AH$1048372:$AH$1048373</definedName>
    <definedName name="EVITAR">'03-Seguimiento'!$Y$1048463:$Y$1048465</definedName>
    <definedName name="EXTENSIÓN_PROYECCIÓN_SOCIAL" localSheetId="0">'01-Mapa de riesgo-UO'!#REF!</definedName>
    <definedName name="EXTENSIÓN_PROYECCIÓN_SOCIAL">#REF!</definedName>
    <definedName name="EXTERNO">'01-Mapa de riesgo-UO'!$F$1048372:$F$1048377</definedName>
    <definedName name="FACTOR">'01-Mapa de riesgo-UO'!$D$1048372:$D$1048373</definedName>
    <definedName name="FACULTAD_BELLAS_ARTES_HUMANIDADES" localSheetId="0">'01-Mapa de riesgo-UO'!$CE$1048373:$CE$1048376</definedName>
    <definedName name="FACULTAD_BELLAS_ARTES_HUMANIDADES">#REF!</definedName>
    <definedName name="FACULTAD_CIENCIAS_AGRARIAS_AGROINDUSTRIA" localSheetId="0">'01-Mapa de riesgo-UO'!$CF$1048373:$CF$1048376</definedName>
    <definedName name="FACULTAD_CIENCIAS_AGRARIAS_AGROINDUSTRIA">#REF!</definedName>
    <definedName name="FACULTAD_CIENCIAS_AMBIENTALES" localSheetId="0">'01-Mapa de riesgo-UO'!$CG$1048373:$CG$1048376</definedName>
    <definedName name="FACULTAD_CIENCIAS_AMBIENTALES">#REF!</definedName>
    <definedName name="FACULTAD_CIENCIAS_BÁSICAS" localSheetId="0">'01-Mapa de riesgo-UO'!$CH$1048373:$CH$1048376</definedName>
    <definedName name="FACULTAD_CIENCIAS_BÁSICAS">#REF!</definedName>
    <definedName name="FACULTAD_CIENCIAS_DE_LA_EDUCACIÓN" localSheetId="0">'01-Mapa de riesgo-UO'!$CI$1048373:$CI$1048376</definedName>
    <definedName name="FACULTAD_CIENCIAS_DE_LA_EDUCACIÓN">#REF!</definedName>
    <definedName name="FACULTAD_CIENCIAS_DE_LA_SALUD" localSheetId="0">'01-Mapa de riesgo-UO'!$CJ$1048373:$CJ$1048376</definedName>
    <definedName name="FACULTAD_CIENCIAS_DE_LA_SALUD">#REF!</definedName>
    <definedName name="FACULTAD_DE_CIENCIAS_EMPRESARIALES">'01-Mapa de riesgo-UO'!$CK$1048373:$CK$1048376</definedName>
    <definedName name="FACULTAD_INGENIERÍA_INDUSTRIAL" localSheetId="0">'01-Mapa de riesgo-UO'!#REF!</definedName>
    <definedName name="FACULTAD_INGENIERÍA_INDUSTRIAL">#REF!</definedName>
    <definedName name="FACULTAD_INGENIERÍA_MECÁNICA" localSheetId="0">'01-Mapa de riesgo-UO'!$CL$1048373:$CL$1048376</definedName>
    <definedName name="FACULTAD_INGENIERÍA_MECÁNICA">#REF!</definedName>
    <definedName name="FACULTAD_INGENIERÍAS" localSheetId="0">'01-Mapa de riesgo-UO'!$CM$1048373:$CM$1048376</definedName>
    <definedName name="FACULTAD_INGENIERÍAS">#REF!</definedName>
    <definedName name="FACULTAD_TECNOLOGÍA">'01-Mapa de riesgo-UO'!$CN$1048373:$CN$1048376</definedName>
    <definedName name="Financiero" localSheetId="0">'01-Mapa de riesgo-UO'!$O$1048380:$O$1048384</definedName>
    <definedName name="Financiero">#REF!</definedName>
    <definedName name="GESTIÓN_DE_DOCUMENTOS" localSheetId="0">'01-Mapa de riesgo-UO'!$BS$1048373:$BS$1048373</definedName>
    <definedName name="GESTIÓN_DE_DOCUMENTOS">#REF!</definedName>
    <definedName name="GESTIÓN_DE_SERVICIOS_INSTITUCIONALES" localSheetId="0">'01-Mapa de riesgo-UO'!$BW$1048373:$BW$1048374</definedName>
    <definedName name="GESTIÓN_DE_SERVICIOS_INSTITUCIONALES">#REF!</definedName>
    <definedName name="GESTIÓN_DE_TALENTO_HUMANO" localSheetId="0">'01-Mapa de riesgo-UO'!$BV$1048373:$BV$1048374</definedName>
    <definedName name="GESTIÓN_DE_TALENTO_HUMANO">#REF!</definedName>
    <definedName name="GESTIÓN_DE_TECNOLOGÍAS_INFORMÁTICAS_SISTEMAS_DE_INFORMACIÓN" localSheetId="0">'01-Mapa de riesgo-UO'!$BU$1048373:$BU$1048373</definedName>
    <definedName name="GESTIÓN_DE_TECNOLOGÍAS_INFORMÁTICAS_SISTEMAS_DE_INFORMACIÓN">#REF!</definedName>
    <definedName name="GESTIÓN_FINANCIERA" localSheetId="0">'01-Mapa de riesgo-UO'!$BT$1048373</definedName>
    <definedName name="GESTIÓN_FINANCIERA">#REF!</definedName>
    <definedName name="GRAVE" localSheetId="0">'01-Mapa de riesgo-UO'!$AV$1048373:$AV$1048376</definedName>
    <definedName name="GRAVE">'03-Seguimiento'!$F$1048468</definedName>
    <definedName name="GRUPO_INVESTIGACIÓN_AGUAS_SANEAMIENTO" localSheetId="0">'01-Mapa de riesgo-UO'!$CW$1048373</definedName>
    <definedName name="GRUPO_INVESTIGACIÓN_AGUAS_SANEAMIENTO">#REF!</definedName>
    <definedName name="Imagen" localSheetId="0">'01-Mapa de riesgo-UO'!$P$1048380:$P$1048384</definedName>
    <definedName name="Imagen">#REF!</definedName>
    <definedName name="IMPACTO_REGIONAL" localSheetId="0">'01-Mapa de riesgo-UO'!#REF!</definedName>
    <definedName name="IMPACTO_REGIONAL">#REF!</definedName>
    <definedName name="IMPACTO_REGIONAL_" localSheetId="0">'01-Mapa de riesgo-UO'!$AZ$1048372</definedName>
    <definedName name="IMPACTO_REGIONAL_">#REF!</definedName>
    <definedName name="Información" localSheetId="0">'01-Mapa de riesgo-UO'!$Q$1048380:$Q$1048382</definedName>
    <definedName name="Información">#REF!</definedName>
    <definedName name="INTERNACIONALIZACIÓN" localSheetId="0">'01-Mapa de riesgo-UO'!#REF!</definedName>
    <definedName name="INTERNACIONALIZACIÓN">#REF!</definedName>
    <definedName name="INTERNO">'01-Mapa de riesgo-UO'!$E$1048372:$E$1048377</definedName>
    <definedName name="INVESTIGACIÓN_E_INNOVACIÓN" localSheetId="0">'01-Mapa de riesgo-UO'!#REF!</definedName>
    <definedName name="INVESTIGACIÓN_E_INNOVACIÓN">#REF!</definedName>
    <definedName name="INVESTIGACIÓN_INNOVACIÓN_EXTENSIÓN" localSheetId="0">'01-Mapa de riesgo-UO'!#REF!</definedName>
    <definedName name="INVESTIGACIÓN_INNOVACIÓN_EXTENSIÓN">#REF!</definedName>
    <definedName name="JURIDICA" localSheetId="0">'01-Mapa de riesgo-UO'!$BI$1048373</definedName>
    <definedName name="JURIDICA">#REF!</definedName>
    <definedName name="Laborales" localSheetId="0">'01-Mapa de riesgo-UO'!#REF!</definedName>
    <definedName name="Laborales">#REF!</definedName>
    <definedName name="LABORATORIO_AGUAS_ALIMENTOS" localSheetId="0">'01-Mapa de riesgo-UO'!$CQ$1048373</definedName>
    <definedName name="LABORATORIO_AGUAS_ALIMENTOS">#REF!</definedName>
    <definedName name="LABORATORIO_DE_METROOLOGIA_DE_VARIABLES_ELECTRICAS" localSheetId="0">'01-Mapa de riesgo-UO'!$CR$1048373</definedName>
    <definedName name="LABORATORIO_DE_METROOLOGIA_DE_VARIABLES_ELECTRICAS">#REF!</definedName>
    <definedName name="LABORATORIO_ENSAYOS_NO_DESTRUCTIVOS_DESTRUCTIVOS" localSheetId="0">'01-Mapa de riesgo-UO'!$CS$1048373</definedName>
    <definedName name="LABORATORIO_ENSAYOS_NO_DESTRUCTIVOS_DESTRUCTIVOS">#REF!</definedName>
    <definedName name="LABORATORIO_ENSAYOS_PARA_EQUIPO_DE_AIRE_ACONDICIONADO" localSheetId="0">'01-Mapa de riesgo-UO'!#REF!</definedName>
    <definedName name="LABORATORIO_ENSAYOS_PARA_EQUIPO_DE_AIRE_ACONDICIONADO">#REF!</definedName>
    <definedName name="LABORATORIO_ENSAYOS_PARA_EQUIPOS_ACONDICIONADORES_DE_AIRE">'01-Mapa de riesgo-UO'!$CP$1048373</definedName>
    <definedName name="LABORATORIO_GENÉTICA_MÉDICA" localSheetId="0">'01-Mapa de riesgo-UO'!$CT$1048373</definedName>
    <definedName name="LABORATORIO_GENÉTICA_MÉDICA">#REF!</definedName>
    <definedName name="LABORATORIO_METROLOGÍA_DIMENSIONAL">'01-Mapa de riesgo-UO'!$CX$1048373</definedName>
    <definedName name="LABORATORIO_QUÍMICA_AMBIENTAL" localSheetId="0">'01-Mapa de riesgo-UO'!$CU$1048373</definedName>
    <definedName name="LABORATORIO_QUÍMICA_AMBIENTAL">#REF!</definedName>
    <definedName name="LEVE" localSheetId="0">'01-Mapa de riesgo-UO'!$AT$1048373</definedName>
    <definedName name="LEVE">'03-Seguimiento'!$H$1048468:$H$1048576</definedName>
    <definedName name="MAPA" localSheetId="0">'01-Mapa de riesgo-UO'!$A$1048372:$A$1048374</definedName>
    <definedName name="MAPA">#REF!</definedName>
    <definedName name="MODERADO" localSheetId="0">'01-Mapa de riesgo-UO'!$AU$1048373:$AU$1048375</definedName>
    <definedName name="MODERADO">'03-Seguimiento'!$G$1048468:$G$1048576</definedName>
    <definedName name="NIVEL_AUTOMAT">'01-Mapa de riesgo-UO'!$X$1048372:$X$1048374</definedName>
    <definedName name="NIVEL_EXPOSICION">'01-Mapa de riesgo-UO'!$AQ$1048372:$AQ$1048374</definedName>
    <definedName name="nnnn" localSheetId="0">'01-Mapa de riesgo-UO'!#REF!</definedName>
    <definedName name="nnnn">#REF!</definedName>
    <definedName name="No_aplicados">'01-Mapa de riesgo-UO'!#REF!</definedName>
    <definedName name="NO_CUMPLIDA">'03-Seguimiento'!$X$1048454</definedName>
    <definedName name="No_existen">'01-Mapa de riesgo-UO'!#REF!</definedName>
    <definedName name="OBJETIVOS" localSheetId="0">'01-Mapa de riesgo-UO'!#REF!</definedName>
    <definedName name="OBJETIVOS">#REF!</definedName>
    <definedName name="OEC">'01-Mapa de riesgo-UO'!$AZ$1048381:$AZ$1048389</definedName>
    <definedName name="Operacional" localSheetId="0">'01-Mapa de riesgo-UO'!$T$1048380:$T$1048384</definedName>
    <definedName name="Operacional">#REF!</definedName>
    <definedName name="ORGANISMO_CERTIFICADOR_DE_SISTEMAS_DE_GESTIÓN_QLCT" localSheetId="0">'01-Mapa de riesgo-UO'!$CV$1048373</definedName>
    <definedName name="ORGANISMO_CERTIFICADOR_DE_SISTEMAS_DE_GESTIÓN_QLCT">#REF!</definedName>
    <definedName name="PDI" localSheetId="0">'01-Mapa de riesgo-UO'!$BB$1048372:$BB$1048378</definedName>
    <definedName name="PDI">#REF!</definedName>
    <definedName name="PERIODICIDAD">'01-Mapa de riesgo-UO'!$AI$1048372:$AI$1048380</definedName>
    <definedName name="PLANEACIÓN" localSheetId="0">'01-Mapa de riesgo-UO'!$BN$1048373:$BN$1048375</definedName>
    <definedName name="PLANEACIÓN">#REF!</definedName>
    <definedName name="PLANEACIÓN_">'01-Mapa de riesgo-UO'!$AZ$1048373</definedName>
    <definedName name="Presupuestal" localSheetId="0">'01-Mapa de riesgo-UO'!#REF!</definedName>
    <definedName name="Presupuestal">#REF!</definedName>
    <definedName name="PROBABILIDAD" localSheetId="0">'01-Mapa de riesgo-UO'!$K$1048372:$K$1048376</definedName>
    <definedName name="PROBABILIDAD">#REF!</definedName>
    <definedName name="PROCESOS" localSheetId="0">'01-Mapa de riesgo-UO'!$BD$1048372:$BD$1048403</definedName>
    <definedName name="PROCESOS">#REF!</definedName>
    <definedName name="PROCESOSA">'01-Mapa de riesgo-UO'!#REF!</definedName>
    <definedName name="RECTORÍA" localSheetId="0">'01-Mapa de riesgo-UO'!$BG$1048373:$BG$1048373</definedName>
    <definedName name="RECTORÍA">#REF!</definedName>
    <definedName name="RECTORIA_Comunicaciones">'01-Mapa de riesgo-UO'!$BH$1048373</definedName>
    <definedName name="RECURSOS_INFORMÁTICOS_EDUCATIVOS" localSheetId="0">'01-Mapa de riesgo-UO'!$BX$1048373:$BX$1048373</definedName>
    <definedName name="RECURSOS_INFORMÁTICOS_EDUCATIVOS">#REF!</definedName>
    <definedName name="REDUCIR">'03-Seguimiento'!$W$1048463:$W$1048465</definedName>
    <definedName name="RELACIONES_INTERNACIONALES" localSheetId="0">'01-Mapa de riesgo-UO'!$BO$1048373</definedName>
    <definedName name="RELACIONES_INTERNACIONALES">#REF!</definedName>
    <definedName name="RELACIONES_INTERNACIONALES_">'01-Mapa de riesgo-UO'!$AZ$1048374</definedName>
    <definedName name="RESPONSABILIDAD">'01-Mapa de riesgo-UO'!$AD$1048372:$AD$1048373</definedName>
    <definedName name="RESPONSABLES_PDI" localSheetId="0">'01-Mapa de riesgo-UO'!#REF!</definedName>
    <definedName name="RESPONSABLES_PDI">#REF!</definedName>
    <definedName name="SECRETARIA_GENERAL" localSheetId="0">'01-Mapa de riesgo-UO'!$BR$1048373</definedName>
    <definedName name="SECRETARIA_GENERAL">#REF!</definedName>
    <definedName name="SECRETARIA_GENERAL_Gestión_de_Documentos">'01-Mapa de riesgo-UO'!$BS$1048373</definedName>
    <definedName name="Seguridad_y_Salud_en_el_trabajo" localSheetId="0">'01-Mapa de riesgo-UO'!$AC$1048380:$AC$1048384</definedName>
    <definedName name="Seguridad_y_Salud_en_el_trabajo">#REF!</definedName>
    <definedName name="SISTEMA_INTEGRAL_DE_GESTIÓN" localSheetId="0">'01-Mapa de riesgo-UO'!$BY$1048373</definedName>
    <definedName name="SISTEMA_INTEGRAL_DE_GESTIÓN">#REF!</definedName>
    <definedName name="Tecnología" localSheetId="0">'01-Mapa de riesgo-UO'!#REF!</definedName>
    <definedName name="Tecnología">#REF!</definedName>
    <definedName name="Tecnológico" localSheetId="0">'01-Mapa de riesgo-UO'!$AD$1048380:$AD$1048384</definedName>
    <definedName name="Tecnológico">#REF!</definedName>
    <definedName name="TIPO" localSheetId="0">'01-Mapa de riesgo-UO'!#REF!</definedName>
    <definedName name="TIPO">#REF!</definedName>
    <definedName name="_xlnm.Print_Titles" localSheetId="0">'01-Mapa de riesgo-UO'!$8:$9</definedName>
    <definedName name="_xlnm.Print_Titles" localSheetId="1">'02-Plan Mitigación'!$8:$9</definedName>
    <definedName name="_xlnm.Print_Titles" localSheetId="2">'03-Seguimiento'!$8:$9</definedName>
    <definedName name="TRANSFERIR">'03-Seguimiento'!$X$1048463:$X$1048465</definedName>
    <definedName name="Transparencia" localSheetId="0">'01-Mapa de riesgo-UO'!#REF!</definedName>
    <definedName name="Transparencia">#REF!</definedName>
    <definedName name="UNIDAD">'01-Mapa de riesgo-UO'!$AX$1048372:$AX$1048413</definedName>
    <definedName name="UNIVIRTUAL" localSheetId="0">'01-Mapa de riesgo-UO'!$CB$1048373</definedName>
    <definedName name="UNIVIRTUAL">#REF!</definedName>
    <definedName name="VICERRECTORÍA_ACADÉMICA" localSheetId="0">'01-Mapa de riesgo-UO'!$BL$1048373:$BL$1048377</definedName>
    <definedName name="VICERRECTORÍA_ACADÉMICA">#REF!</definedName>
    <definedName name="VICERRECTORÍA_ACADÉMICA_">'01-Mapa de riesgo-UO'!$AZ$1048375</definedName>
    <definedName name="VICERRECTORÍA_ACADÉMICA_Univirtual">'01-Mapa de riesgo-UO'!$CB$1048373</definedName>
    <definedName name="VICERRECTORIA_ADMINISTRATIVA_FINANCIERA" localSheetId="0">'01-Mapa de riesgo-UO'!$BJ$1048373:$BJ$1048377</definedName>
    <definedName name="VICERRECTORIA_ADMINISTRATIVA_FINANCIERA">#REF!</definedName>
    <definedName name="VICERRECTORIA_ADMINISTRATIVA_FINANCIERA_">'01-Mapa de riesgo-UO'!$AZ$1048376</definedName>
    <definedName name="VICERRECTORÍA_ADMINITRATIVA_FINANCIERA_Sistema_Integral_de_Gestión">'01-Mapa de riesgo-UO'!$BY$1048373</definedName>
    <definedName name="VICERRECTORÍA_DE_RESPONSABILIDAD_SOCIAL_BIENESTAR_UNIVERSITARIO" localSheetId="0">'01-Mapa de riesgo-UO'!$BM$1048373:$BM$1048374</definedName>
    <definedName name="VICERRECTORÍA_DE_RESPONSABILIDAD_SOCIAL_BIENESTAR_UNIVERSITARIO">#REF!</definedName>
    <definedName name="VICERRECTORÍA_DE_RESPONSABILIDAD_SOCIAL_BIENESTAR_UNIVERSITARIO_">'01-Mapa de riesgo-UO'!$AZ$1048377</definedName>
    <definedName name="VICERRECTORÍA_INVESTIGACIÓN_INNOVACIÓN_EXTENSIÓN" localSheetId="0">'01-Mapa de riesgo-UO'!$BK$1048373:$BK$1048376</definedName>
    <definedName name="VICERRECTORÍA_INVESTIGACIÓN_INNOVACIÓN_EXTENSIÓN">#REF!</definedName>
    <definedName name="VICERRECTORÍA_INVESTIGACIÓN_INNOVACIÓN_EXTENSIÓN_">'01-Mapa de riesgo-UO'!$AZ$1048378</definedName>
    <definedName name="X">'01-Mapa de riesgo-UO'!$BD$11</definedName>
    <definedName name="Y">'01-Mapa de riesgo-UO'!$BD$12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L12" i="12" l="1"/>
  <c r="AL13" i="12"/>
  <c r="AL14" i="12"/>
  <c r="AK14" i="12" s="1"/>
  <c r="AL15" i="12"/>
  <c r="AL16" i="12"/>
  <c r="AL17" i="12"/>
  <c r="AK17" i="12" s="1"/>
  <c r="AL18" i="12"/>
  <c r="AL19" i="12"/>
  <c r="AL20" i="12"/>
  <c r="AL21" i="12"/>
  <c r="AK20" i="12" s="1"/>
  <c r="AL22" i="12"/>
  <c r="AL23" i="12"/>
  <c r="AL24" i="12"/>
  <c r="AL25" i="12"/>
  <c r="AL26" i="12"/>
  <c r="AL27" i="12"/>
  <c r="AL28" i="12"/>
  <c r="AL29" i="12"/>
  <c r="AL30" i="12"/>
  <c r="AL31" i="12"/>
  <c r="AL32" i="12"/>
  <c r="AK32" i="12" s="1"/>
  <c r="AL33" i="12"/>
  <c r="AL34" i="12"/>
  <c r="AL35" i="12"/>
  <c r="AL36" i="12"/>
  <c r="AL37" i="12"/>
  <c r="AL38" i="12"/>
  <c r="AL39" i="12"/>
  <c r="AL40" i="12"/>
  <c r="AL41" i="12"/>
  <c r="AL42" i="12"/>
  <c r="AL43" i="12"/>
  <c r="AL44" i="12"/>
  <c r="AL45" i="12"/>
  <c r="AL46" i="12"/>
  <c r="AL47" i="12"/>
  <c r="AL48" i="12"/>
  <c r="AL49" i="12"/>
  <c r="AL50" i="12"/>
  <c r="AL51" i="12"/>
  <c r="AL52" i="12"/>
  <c r="AL53" i="12"/>
  <c r="AL54" i="12"/>
  <c r="AL55" i="12"/>
  <c r="AL56" i="12"/>
  <c r="AL57" i="12"/>
  <c r="AL58" i="12"/>
  <c r="AL59" i="12"/>
  <c r="AL60" i="12"/>
  <c r="AL61" i="12"/>
  <c r="AL62" i="12"/>
  <c r="AL63" i="12"/>
  <c r="AL64" i="12"/>
  <c r="AL65" i="12"/>
  <c r="AL66" i="12"/>
  <c r="AL67" i="12"/>
  <c r="AL68" i="12"/>
  <c r="AL69" i="12"/>
  <c r="AL70" i="12"/>
  <c r="AL71" i="12"/>
  <c r="AL72" i="12"/>
  <c r="AL73" i="12"/>
  <c r="AL74" i="12"/>
  <c r="AL75" i="12"/>
  <c r="AL76" i="12"/>
  <c r="AK23" i="12" l="1"/>
  <c r="AJ17" i="12"/>
  <c r="AJ14" i="12"/>
  <c r="AK74" i="12"/>
  <c r="AK71" i="12"/>
  <c r="AK68" i="12"/>
  <c r="AK65" i="12"/>
  <c r="AK62" i="12"/>
  <c r="AK59" i="12"/>
  <c r="AK56" i="12"/>
  <c r="AK53" i="12"/>
  <c r="AK50" i="12"/>
  <c r="AK47" i="12"/>
  <c r="AK44" i="12"/>
  <c r="AK41" i="12"/>
  <c r="AK38" i="12"/>
  <c r="AK35" i="12"/>
  <c r="AK29" i="12"/>
  <c r="AK26" i="12"/>
  <c r="W12" i="12"/>
  <c r="W13" i="12"/>
  <c r="W14" i="12"/>
  <c r="W15" i="12"/>
  <c r="W16" i="12"/>
  <c r="W17" i="12"/>
  <c r="W18" i="12"/>
  <c r="W19" i="12"/>
  <c r="W20" i="12"/>
  <c r="W21" i="12"/>
  <c r="W22" i="12"/>
  <c r="W23" i="12"/>
  <c r="W24" i="12"/>
  <c r="W25" i="12"/>
  <c r="W26" i="12"/>
  <c r="W27" i="12"/>
  <c r="W28" i="12"/>
  <c r="W29" i="12"/>
  <c r="W30" i="12"/>
  <c r="W31" i="12"/>
  <c r="W32" i="12"/>
  <c r="W33" i="12"/>
  <c r="W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W61" i="12"/>
  <c r="W62" i="12"/>
  <c r="W63" i="12"/>
  <c r="W64" i="12"/>
  <c r="W65" i="12"/>
  <c r="W66" i="12"/>
  <c r="W67" i="12"/>
  <c r="W11" i="12" l="1"/>
  <c r="AL11" i="12" l="1"/>
  <c r="AB26" i="12" l="1"/>
  <c r="AA26" i="12" s="1"/>
  <c r="Z26" i="12" s="1"/>
  <c r="AG26" i="12"/>
  <c r="AF26" i="12" s="1"/>
  <c r="AE26" i="12" s="1"/>
  <c r="AJ26" i="12"/>
  <c r="AB27" i="12"/>
  <c r="AG27" i="12"/>
  <c r="AB28" i="12"/>
  <c r="AG28" i="12"/>
  <c r="AB12" i="12" l="1"/>
  <c r="AB13" i="12"/>
  <c r="AB14" i="12"/>
  <c r="AB15" i="12"/>
  <c r="AB16" i="12"/>
  <c r="AB17" i="12"/>
  <c r="AB18" i="12"/>
  <c r="AB19" i="12"/>
  <c r="AB20" i="12"/>
  <c r="AB21" i="12"/>
  <c r="AB22" i="12"/>
  <c r="AB23" i="12"/>
  <c r="AB24" i="12"/>
  <c r="AB25" i="12"/>
  <c r="AB29" i="12"/>
  <c r="AB30" i="12"/>
  <c r="AB31" i="12"/>
  <c r="AB32" i="12"/>
  <c r="AB33" i="12"/>
  <c r="AB34" i="12"/>
  <c r="AB35" i="12"/>
  <c r="AB36" i="12"/>
  <c r="AB37" i="12"/>
  <c r="AB38" i="12"/>
  <c r="AB39" i="12"/>
  <c r="AB40" i="12"/>
  <c r="AB41" i="12"/>
  <c r="AB42" i="12"/>
  <c r="AB43" i="12"/>
  <c r="AB44" i="12"/>
  <c r="AB45" i="12"/>
  <c r="AB46" i="12"/>
  <c r="AB47" i="12"/>
  <c r="AB48" i="12"/>
  <c r="AB49" i="12"/>
  <c r="AB50" i="12"/>
  <c r="AB51" i="12"/>
  <c r="AB52" i="12"/>
  <c r="AB53" i="12"/>
  <c r="AB54" i="12"/>
  <c r="AB55" i="12"/>
  <c r="AB56" i="12"/>
  <c r="AB57" i="12"/>
  <c r="AB58" i="12"/>
  <c r="AB59" i="12"/>
  <c r="AB60" i="12"/>
  <c r="AB61" i="12"/>
  <c r="AB62" i="12"/>
  <c r="AB63" i="12"/>
  <c r="AB64" i="12"/>
  <c r="AB65" i="12"/>
  <c r="AB66" i="12"/>
  <c r="AB67" i="12"/>
  <c r="AB68" i="12"/>
  <c r="AB69" i="12"/>
  <c r="AB70" i="12"/>
  <c r="AB71" i="12"/>
  <c r="AB72" i="12"/>
  <c r="AB73" i="12"/>
  <c r="AB74" i="12"/>
  <c r="AB75" i="12"/>
  <c r="AB76" i="12"/>
  <c r="AB11" i="12"/>
  <c r="AA14" i="12" l="1"/>
  <c r="AA11" i="12"/>
  <c r="Z11" i="12" s="1"/>
  <c r="AA17" i="12"/>
  <c r="I49" i="7"/>
  <c r="I73" i="7" l="1"/>
  <c r="I70" i="7"/>
  <c r="I67" i="7"/>
  <c r="I64" i="7"/>
  <c r="I61" i="7"/>
  <c r="I58" i="7"/>
  <c r="I55" i="7"/>
  <c r="I52" i="7"/>
  <c r="I46" i="7"/>
  <c r="I43" i="7"/>
  <c r="I40" i="7"/>
  <c r="I37" i="7"/>
  <c r="I34" i="7"/>
  <c r="I31" i="7"/>
  <c r="I28" i="7"/>
  <c r="I25" i="7"/>
  <c r="I22" i="7"/>
  <c r="I19" i="7"/>
  <c r="I16" i="7"/>
  <c r="I13" i="7"/>
  <c r="I10" i="7"/>
  <c r="Q85" i="7" l="1"/>
  <c r="L11" i="7"/>
  <c r="M11" i="7"/>
  <c r="N11" i="7"/>
  <c r="O11" i="7"/>
  <c r="P11" i="7"/>
  <c r="L12" i="7"/>
  <c r="M12" i="7"/>
  <c r="N12" i="7"/>
  <c r="O12" i="7"/>
  <c r="P12" i="7"/>
  <c r="L13" i="7"/>
  <c r="M13" i="7"/>
  <c r="N13" i="7"/>
  <c r="O13" i="7"/>
  <c r="P13" i="7"/>
  <c r="L14" i="7"/>
  <c r="M14" i="7"/>
  <c r="N14" i="7"/>
  <c r="O14" i="7"/>
  <c r="P14" i="7"/>
  <c r="L15" i="7"/>
  <c r="M15" i="7"/>
  <c r="N15" i="7"/>
  <c r="O15" i="7"/>
  <c r="P15" i="7"/>
  <c r="L16" i="7"/>
  <c r="M16" i="7"/>
  <c r="N16" i="7"/>
  <c r="O16" i="7"/>
  <c r="P16" i="7"/>
  <c r="L17" i="7"/>
  <c r="M17" i="7"/>
  <c r="N17" i="7"/>
  <c r="O17" i="7"/>
  <c r="P17" i="7"/>
  <c r="L18" i="7"/>
  <c r="M18" i="7"/>
  <c r="N18" i="7"/>
  <c r="O18" i="7"/>
  <c r="P18" i="7"/>
  <c r="L19" i="7"/>
  <c r="M19" i="7"/>
  <c r="N19" i="7"/>
  <c r="O19" i="7"/>
  <c r="P19" i="7"/>
  <c r="L20" i="7"/>
  <c r="M20" i="7"/>
  <c r="N20" i="7"/>
  <c r="O20" i="7"/>
  <c r="P20" i="7"/>
  <c r="L21" i="7"/>
  <c r="M21" i="7"/>
  <c r="N21" i="7"/>
  <c r="O21" i="7"/>
  <c r="P21" i="7"/>
  <c r="L22" i="7"/>
  <c r="M22" i="7"/>
  <c r="N22" i="7"/>
  <c r="O22" i="7"/>
  <c r="P22" i="7"/>
  <c r="L23" i="7"/>
  <c r="M23" i="7"/>
  <c r="N23" i="7"/>
  <c r="O23" i="7"/>
  <c r="P23" i="7"/>
  <c r="L24" i="7"/>
  <c r="M24" i="7"/>
  <c r="N24" i="7"/>
  <c r="O24" i="7"/>
  <c r="P24" i="7"/>
  <c r="L25" i="7"/>
  <c r="M25" i="7"/>
  <c r="N25" i="7"/>
  <c r="O25" i="7"/>
  <c r="P25" i="7"/>
  <c r="L26" i="7"/>
  <c r="M26" i="7"/>
  <c r="N26" i="7"/>
  <c r="O26" i="7"/>
  <c r="P26" i="7"/>
  <c r="L27" i="7"/>
  <c r="M27" i="7"/>
  <c r="N27" i="7"/>
  <c r="O27" i="7"/>
  <c r="P27" i="7"/>
  <c r="L28" i="7"/>
  <c r="M28" i="7"/>
  <c r="N28" i="7"/>
  <c r="O28" i="7"/>
  <c r="P28" i="7"/>
  <c r="L29" i="7"/>
  <c r="M29" i="7"/>
  <c r="N29" i="7"/>
  <c r="O29" i="7"/>
  <c r="P29" i="7"/>
  <c r="L30" i="7"/>
  <c r="M30" i="7"/>
  <c r="N30" i="7"/>
  <c r="O30" i="7"/>
  <c r="P30" i="7"/>
  <c r="L31" i="7"/>
  <c r="M31" i="7"/>
  <c r="N31" i="7"/>
  <c r="O31" i="7"/>
  <c r="P31" i="7"/>
  <c r="L32" i="7"/>
  <c r="M32" i="7"/>
  <c r="N32" i="7"/>
  <c r="O32" i="7"/>
  <c r="P32" i="7"/>
  <c r="L33" i="7"/>
  <c r="M33" i="7"/>
  <c r="N33" i="7"/>
  <c r="O33" i="7"/>
  <c r="P33" i="7"/>
  <c r="L34" i="7"/>
  <c r="M34" i="7"/>
  <c r="N34" i="7"/>
  <c r="O34" i="7"/>
  <c r="P34" i="7"/>
  <c r="L35" i="7"/>
  <c r="M35" i="7"/>
  <c r="N35" i="7"/>
  <c r="O35" i="7"/>
  <c r="P35" i="7"/>
  <c r="L36" i="7"/>
  <c r="M36" i="7"/>
  <c r="N36" i="7"/>
  <c r="O36" i="7"/>
  <c r="P36" i="7"/>
  <c r="L37" i="7"/>
  <c r="M37" i="7"/>
  <c r="N37" i="7"/>
  <c r="O37" i="7"/>
  <c r="P37" i="7"/>
  <c r="L38" i="7"/>
  <c r="M38" i="7"/>
  <c r="N38" i="7"/>
  <c r="O38" i="7"/>
  <c r="P38" i="7"/>
  <c r="L39" i="7"/>
  <c r="M39" i="7"/>
  <c r="N39" i="7"/>
  <c r="O39" i="7"/>
  <c r="P39" i="7"/>
  <c r="L40" i="7"/>
  <c r="M40" i="7"/>
  <c r="N40" i="7"/>
  <c r="O40" i="7"/>
  <c r="P40" i="7"/>
  <c r="L41" i="7"/>
  <c r="M41" i="7"/>
  <c r="N41" i="7"/>
  <c r="O41" i="7"/>
  <c r="P41" i="7"/>
  <c r="L42" i="7"/>
  <c r="M42" i="7"/>
  <c r="N42" i="7"/>
  <c r="O42" i="7"/>
  <c r="P42" i="7"/>
  <c r="L43" i="7"/>
  <c r="M43" i="7"/>
  <c r="N43" i="7"/>
  <c r="O43" i="7"/>
  <c r="P43" i="7"/>
  <c r="L44" i="7"/>
  <c r="M44" i="7"/>
  <c r="N44" i="7"/>
  <c r="O44" i="7"/>
  <c r="P44" i="7"/>
  <c r="L45" i="7"/>
  <c r="M45" i="7"/>
  <c r="N45" i="7"/>
  <c r="O45" i="7"/>
  <c r="P45" i="7"/>
  <c r="L46" i="7"/>
  <c r="M46" i="7"/>
  <c r="N46" i="7"/>
  <c r="O46" i="7"/>
  <c r="P46" i="7"/>
  <c r="L47" i="7"/>
  <c r="M47" i="7"/>
  <c r="N47" i="7"/>
  <c r="O47" i="7"/>
  <c r="P47" i="7"/>
  <c r="L48" i="7"/>
  <c r="M48" i="7"/>
  <c r="N48" i="7"/>
  <c r="O48" i="7"/>
  <c r="P48" i="7"/>
  <c r="L49" i="7"/>
  <c r="M49" i="7"/>
  <c r="N49" i="7"/>
  <c r="O49" i="7"/>
  <c r="P49" i="7"/>
  <c r="L50" i="7"/>
  <c r="M50" i="7"/>
  <c r="N50" i="7"/>
  <c r="O50" i="7"/>
  <c r="P50" i="7"/>
  <c r="L51" i="7"/>
  <c r="M51" i="7"/>
  <c r="N51" i="7"/>
  <c r="O51" i="7"/>
  <c r="P51" i="7"/>
  <c r="L52" i="7"/>
  <c r="M52" i="7"/>
  <c r="N52" i="7"/>
  <c r="O52" i="7"/>
  <c r="P52" i="7"/>
  <c r="L53" i="7"/>
  <c r="M53" i="7"/>
  <c r="N53" i="7"/>
  <c r="O53" i="7"/>
  <c r="P53" i="7"/>
  <c r="L54" i="7"/>
  <c r="M54" i="7"/>
  <c r="N54" i="7"/>
  <c r="O54" i="7"/>
  <c r="P54" i="7"/>
  <c r="L55" i="7"/>
  <c r="M55" i="7"/>
  <c r="N55" i="7"/>
  <c r="O55" i="7"/>
  <c r="P55" i="7"/>
  <c r="L56" i="7"/>
  <c r="M56" i="7"/>
  <c r="N56" i="7"/>
  <c r="O56" i="7"/>
  <c r="P56" i="7"/>
  <c r="L57" i="7"/>
  <c r="M57" i="7"/>
  <c r="N57" i="7"/>
  <c r="O57" i="7"/>
  <c r="P57" i="7"/>
  <c r="L58" i="7"/>
  <c r="M58" i="7"/>
  <c r="N58" i="7"/>
  <c r="O58" i="7"/>
  <c r="P58" i="7"/>
  <c r="L59" i="7"/>
  <c r="M59" i="7"/>
  <c r="N59" i="7"/>
  <c r="O59" i="7"/>
  <c r="P59" i="7"/>
  <c r="L60" i="7"/>
  <c r="M60" i="7"/>
  <c r="N60" i="7"/>
  <c r="O60" i="7"/>
  <c r="P60" i="7"/>
  <c r="L61" i="7"/>
  <c r="M61" i="7"/>
  <c r="N61" i="7"/>
  <c r="O61" i="7"/>
  <c r="P61" i="7"/>
  <c r="L62" i="7"/>
  <c r="M62" i="7"/>
  <c r="N62" i="7"/>
  <c r="O62" i="7"/>
  <c r="P62" i="7"/>
  <c r="L63" i="7"/>
  <c r="M63" i="7"/>
  <c r="N63" i="7"/>
  <c r="O63" i="7"/>
  <c r="P63" i="7"/>
  <c r="L64" i="7"/>
  <c r="M64" i="7"/>
  <c r="N64" i="7"/>
  <c r="O64" i="7"/>
  <c r="P64" i="7"/>
  <c r="L65" i="7"/>
  <c r="M65" i="7"/>
  <c r="N65" i="7"/>
  <c r="O65" i="7"/>
  <c r="P65" i="7"/>
  <c r="L66" i="7"/>
  <c r="M66" i="7"/>
  <c r="N66" i="7"/>
  <c r="O66" i="7"/>
  <c r="P66" i="7"/>
  <c r="L67" i="7"/>
  <c r="M67" i="7"/>
  <c r="N67" i="7"/>
  <c r="O67" i="7"/>
  <c r="P67" i="7"/>
  <c r="L68" i="7"/>
  <c r="M68" i="7"/>
  <c r="N68" i="7"/>
  <c r="O68" i="7"/>
  <c r="P68" i="7"/>
  <c r="L69" i="7"/>
  <c r="M69" i="7"/>
  <c r="N69" i="7"/>
  <c r="O69" i="7"/>
  <c r="P69" i="7"/>
  <c r="L70" i="7"/>
  <c r="M70" i="7"/>
  <c r="N70" i="7"/>
  <c r="O70" i="7"/>
  <c r="P70" i="7"/>
  <c r="L71" i="7"/>
  <c r="M71" i="7"/>
  <c r="N71" i="7"/>
  <c r="O71" i="7"/>
  <c r="P71" i="7"/>
  <c r="L72" i="7"/>
  <c r="M72" i="7"/>
  <c r="N72" i="7"/>
  <c r="O72" i="7"/>
  <c r="P72" i="7"/>
  <c r="L73" i="7"/>
  <c r="M73" i="7"/>
  <c r="N73" i="7"/>
  <c r="O73" i="7"/>
  <c r="P73" i="7"/>
  <c r="L74" i="7"/>
  <c r="M74" i="7"/>
  <c r="N74" i="7"/>
  <c r="O74" i="7"/>
  <c r="P74" i="7"/>
  <c r="L75" i="7"/>
  <c r="M75" i="7"/>
  <c r="N75" i="7"/>
  <c r="O75" i="7"/>
  <c r="P75" i="7"/>
  <c r="P10" i="7"/>
  <c r="O10" i="7"/>
  <c r="N10" i="7"/>
  <c r="M10" i="7"/>
  <c r="AQ6" i="12"/>
  <c r="Q11" i="12"/>
  <c r="F6" i="12"/>
  <c r="AG11" i="12" l="1"/>
  <c r="AG12" i="12" l="1"/>
  <c r="AG13" i="12"/>
  <c r="AG14" i="12"/>
  <c r="AG15" i="12"/>
  <c r="AG16" i="12"/>
  <c r="AG17" i="12"/>
  <c r="AG18" i="12"/>
  <c r="AG19" i="12"/>
  <c r="AG20" i="12"/>
  <c r="AG21" i="12"/>
  <c r="AG22" i="12"/>
  <c r="AG23" i="12"/>
  <c r="AG24" i="12"/>
  <c r="AG25" i="12"/>
  <c r="AG29" i="12"/>
  <c r="AG30" i="12"/>
  <c r="AG31" i="12"/>
  <c r="AG32" i="12"/>
  <c r="AG33" i="12"/>
  <c r="AG34" i="12"/>
  <c r="AG35" i="12"/>
  <c r="AG36" i="12"/>
  <c r="AG37" i="12"/>
  <c r="AG38" i="12"/>
  <c r="AG39" i="12"/>
  <c r="AG40" i="12"/>
  <c r="AG41" i="12"/>
  <c r="AG42" i="12"/>
  <c r="AG43" i="12"/>
  <c r="AG44" i="12"/>
  <c r="AG45" i="12"/>
  <c r="AG46" i="12"/>
  <c r="AG47" i="12"/>
  <c r="AG48" i="12"/>
  <c r="AG49" i="12"/>
  <c r="AG50" i="12"/>
  <c r="AG51" i="12"/>
  <c r="AG52" i="12"/>
  <c r="AG53" i="12"/>
  <c r="AG54" i="12"/>
  <c r="AG55" i="12"/>
  <c r="AG56" i="12"/>
  <c r="AG57" i="12"/>
  <c r="AG58" i="12"/>
  <c r="AG59" i="12"/>
  <c r="AG60" i="12"/>
  <c r="AG61" i="12"/>
  <c r="AG62" i="12"/>
  <c r="AG63" i="12"/>
  <c r="AG64" i="12"/>
  <c r="AG65" i="12"/>
  <c r="AG66" i="12"/>
  <c r="AG67" i="12"/>
  <c r="AG68" i="12"/>
  <c r="AG69" i="12"/>
  <c r="AG70" i="12"/>
  <c r="AG71" i="12"/>
  <c r="AG72" i="12"/>
  <c r="AG73" i="12"/>
  <c r="AG74" i="12"/>
  <c r="AG75" i="12"/>
  <c r="AG76" i="12"/>
  <c r="V65" i="12"/>
  <c r="U65" i="12" s="1"/>
  <c r="V62" i="12"/>
  <c r="U62" i="12" s="1"/>
  <c r="V59" i="12"/>
  <c r="U59" i="12" s="1"/>
  <c r="V56" i="12"/>
  <c r="U56" i="12" s="1"/>
  <c r="V53" i="12"/>
  <c r="U53" i="12" s="1"/>
  <c r="V47" i="12"/>
  <c r="U47" i="12" s="1"/>
  <c r="V44" i="12"/>
  <c r="U44" i="12" s="1"/>
  <c r="V35" i="12"/>
  <c r="U35" i="12" s="1"/>
  <c r="V29" i="12"/>
  <c r="U29" i="12" s="1"/>
  <c r="V20" i="12"/>
  <c r="U20" i="12" s="1"/>
  <c r="AA74" i="12" l="1"/>
  <c r="Z74" i="12" s="1"/>
  <c r="AA71" i="12"/>
  <c r="Z71" i="12" s="1"/>
  <c r="V11" i="12"/>
  <c r="U11" i="12" s="1"/>
  <c r="AF14" i="12" l="1"/>
  <c r="AE14" i="12" s="1"/>
  <c r="AF38" i="12"/>
  <c r="AE38" i="12" s="1"/>
  <c r="AF47" i="12"/>
  <c r="AE47" i="12" s="1"/>
  <c r="AF53" i="12"/>
  <c r="AE53" i="12" s="1"/>
  <c r="AF62" i="12"/>
  <c r="AE62" i="12" s="1"/>
  <c r="AF71" i="12"/>
  <c r="AE71" i="12" s="1"/>
  <c r="AA32" i="12"/>
  <c r="Z32" i="12" s="1"/>
  <c r="AA56" i="12"/>
  <c r="Z56" i="12" s="1"/>
  <c r="Q12" i="12"/>
  <c r="Q13" i="12"/>
  <c r="Q14" i="12"/>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49" i="12"/>
  <c r="Q50" i="12"/>
  <c r="Q51" i="12"/>
  <c r="Q52" i="12"/>
  <c r="Q53" i="12"/>
  <c r="Q54" i="12"/>
  <c r="Q55" i="12"/>
  <c r="Q56" i="12"/>
  <c r="Q57" i="12"/>
  <c r="Q58" i="12"/>
  <c r="Q59" i="12"/>
  <c r="Q60" i="12"/>
  <c r="Q61" i="12"/>
  <c r="Q62" i="12"/>
  <c r="Q63" i="12"/>
  <c r="Q64" i="12"/>
  <c r="Q65" i="12"/>
  <c r="Q66" i="12"/>
  <c r="Q67" i="12"/>
  <c r="Q68" i="12"/>
  <c r="Q69" i="12"/>
  <c r="Q70" i="12"/>
  <c r="Q71" i="12"/>
  <c r="Q72" i="12"/>
  <c r="Q73" i="12"/>
  <c r="Q74" i="12"/>
  <c r="Q75" i="12"/>
  <c r="Q76" i="12"/>
  <c r="AJ20" i="12" l="1"/>
  <c r="AJ56" i="12"/>
  <c r="AJ32" i="12"/>
  <c r="AA29" i="12"/>
  <c r="Z29" i="12" s="1"/>
  <c r="AF20" i="12"/>
  <c r="AE20" i="12" s="1"/>
  <c r="AF23" i="12"/>
  <c r="AE23" i="12" s="1"/>
  <c r="AJ62" i="12"/>
  <c r="AF65" i="12"/>
  <c r="AE65" i="12" s="1"/>
  <c r="AJ65" i="12"/>
  <c r="AF59" i="12"/>
  <c r="AE59" i="12" s="1"/>
  <c r="AJ74" i="12"/>
  <c r="R11" i="12"/>
  <c r="S11" i="12" s="1"/>
  <c r="AA20" i="12"/>
  <c r="Z20" i="12" s="1"/>
  <c r="AJ50" i="12"/>
  <c r="AJ44" i="12"/>
  <c r="AF35" i="12"/>
  <c r="AE35" i="12" s="1"/>
  <c r="AJ41" i="12"/>
  <c r="AK11" i="12"/>
  <c r="AJ11" i="12" s="1"/>
  <c r="AJ59" i="12"/>
  <c r="AJ35" i="12"/>
  <c r="AF32" i="12"/>
  <c r="AE32" i="12" s="1"/>
  <c r="AJ71" i="12"/>
  <c r="AJ53" i="12"/>
  <c r="AJ47" i="12"/>
  <c r="AJ38" i="12"/>
  <c r="AJ23" i="12"/>
  <c r="AF68" i="12"/>
  <c r="AE68" i="12" s="1"/>
  <c r="AF44" i="12"/>
  <c r="AE44" i="12" s="1"/>
  <c r="AF29" i="12"/>
  <c r="AE29" i="12" s="1"/>
  <c r="AJ68" i="12"/>
  <c r="AJ29" i="12"/>
  <c r="AF11" i="12"/>
  <c r="AE11" i="12" s="1"/>
  <c r="AA68" i="12"/>
  <c r="Z68" i="12" s="1"/>
  <c r="AA44" i="12"/>
  <c r="Z44" i="12" s="1"/>
  <c r="AA65" i="12"/>
  <c r="Z65" i="12" s="1"/>
  <c r="AA50" i="12"/>
  <c r="Z50" i="12" s="1"/>
  <c r="AA62" i="12"/>
  <c r="Z62" i="12" s="1"/>
  <c r="AA47" i="12"/>
  <c r="Z47" i="12" s="1"/>
  <c r="AF56" i="12"/>
  <c r="AE56" i="12" s="1"/>
  <c r="AF50" i="12"/>
  <c r="AE50" i="12" s="1"/>
  <c r="AF41" i="12"/>
  <c r="AE41" i="12" s="1"/>
  <c r="AF17" i="12"/>
  <c r="AE17" i="12" s="1"/>
  <c r="AF74" i="12"/>
  <c r="AE74" i="12" s="1"/>
  <c r="AA53" i="12"/>
  <c r="Z53" i="12" s="1"/>
  <c r="AA41" i="12"/>
  <c r="Z41" i="12" s="1"/>
  <c r="Z17" i="12"/>
  <c r="Z14" i="12"/>
  <c r="AA59" i="12"/>
  <c r="Z59" i="12" s="1"/>
  <c r="AA35" i="12"/>
  <c r="Z35" i="12" s="1"/>
  <c r="AA38" i="12"/>
  <c r="Z38" i="12" s="1"/>
  <c r="AA23" i="12"/>
  <c r="Z23" i="12" s="1"/>
  <c r="AN11" i="12" l="1"/>
  <c r="C11" i="12"/>
  <c r="AO11" i="12" l="1"/>
  <c r="Q10" i="7" s="1"/>
  <c r="N6" i="8"/>
  <c r="I75" i="8"/>
  <c r="F75" i="8"/>
  <c r="I74" i="8"/>
  <c r="F74" i="8"/>
  <c r="N74" i="12"/>
  <c r="L74" i="12"/>
  <c r="I73" i="8"/>
  <c r="G73" i="8"/>
  <c r="F73" i="8"/>
  <c r="E73" i="8"/>
  <c r="D73" i="8"/>
  <c r="C73" i="8"/>
  <c r="B73" i="8"/>
  <c r="I72" i="8"/>
  <c r="F72" i="8"/>
  <c r="I71" i="8"/>
  <c r="F71" i="8"/>
  <c r="N71" i="12"/>
  <c r="L71" i="12"/>
  <c r="I70" i="8"/>
  <c r="G70" i="8"/>
  <c r="F70" i="8"/>
  <c r="E70" i="8"/>
  <c r="D70" i="8"/>
  <c r="C70" i="8"/>
  <c r="B70" i="8"/>
  <c r="C65" i="12"/>
  <c r="B40" i="8"/>
  <c r="C74" i="12"/>
  <c r="C56" i="12"/>
  <c r="C59" i="12"/>
  <c r="C62" i="12"/>
  <c r="C68" i="12"/>
  <c r="C71" i="12"/>
  <c r="C44" i="12"/>
  <c r="C47" i="12"/>
  <c r="C50" i="12"/>
  <c r="C53" i="12"/>
  <c r="C17" i="12"/>
  <c r="C20" i="12"/>
  <c r="C23" i="12"/>
  <c r="C26" i="12"/>
  <c r="C29" i="12"/>
  <c r="C32" i="12"/>
  <c r="C35" i="12"/>
  <c r="C38" i="12"/>
  <c r="C41" i="12"/>
  <c r="C14" i="12"/>
  <c r="U10" i="7"/>
  <c r="T10" i="7"/>
  <c r="H6" i="7"/>
  <c r="U11" i="7"/>
  <c r="T11" i="7"/>
  <c r="U12" i="7"/>
  <c r="T12" i="7"/>
  <c r="V12" i="7" s="1"/>
  <c r="B25" i="7"/>
  <c r="C25" i="7"/>
  <c r="D25" i="7"/>
  <c r="E25" i="7"/>
  <c r="F25" i="7"/>
  <c r="G25" i="7"/>
  <c r="N26" i="12"/>
  <c r="L26" i="12"/>
  <c r="T25" i="7"/>
  <c r="U25" i="7"/>
  <c r="F26" i="7"/>
  <c r="T26" i="7"/>
  <c r="V26" i="7" s="1"/>
  <c r="U26" i="7"/>
  <c r="F27" i="7"/>
  <c r="T27" i="7"/>
  <c r="U27" i="7"/>
  <c r="B28" i="7"/>
  <c r="C28" i="7"/>
  <c r="D28" i="7"/>
  <c r="E28" i="7"/>
  <c r="F28" i="7"/>
  <c r="G28" i="7"/>
  <c r="N29" i="12"/>
  <c r="L29" i="12"/>
  <c r="T28" i="7"/>
  <c r="U28" i="7"/>
  <c r="F29" i="7"/>
  <c r="T29" i="7"/>
  <c r="V29" i="7" s="1"/>
  <c r="U29" i="7"/>
  <c r="F30" i="7"/>
  <c r="T30" i="7"/>
  <c r="U30" i="7"/>
  <c r="B31" i="7"/>
  <c r="C31" i="7"/>
  <c r="D31" i="7"/>
  <c r="E31" i="7"/>
  <c r="F31" i="7"/>
  <c r="G31" i="7"/>
  <c r="N32" i="12"/>
  <c r="L32" i="12"/>
  <c r="T31" i="7"/>
  <c r="U31" i="7"/>
  <c r="F32" i="7"/>
  <c r="T32" i="7"/>
  <c r="V32" i="7" s="1"/>
  <c r="U32" i="7"/>
  <c r="F33" i="7"/>
  <c r="T33" i="7"/>
  <c r="U33" i="7"/>
  <c r="B34" i="7"/>
  <c r="C34" i="7"/>
  <c r="D34" i="7"/>
  <c r="E34" i="7"/>
  <c r="F34" i="7"/>
  <c r="G34" i="7"/>
  <c r="N35" i="12"/>
  <c r="L35" i="12"/>
  <c r="T34" i="7"/>
  <c r="U34" i="7"/>
  <c r="F35" i="7"/>
  <c r="T35" i="7"/>
  <c r="V35" i="7" s="1"/>
  <c r="U35" i="7"/>
  <c r="F36" i="7"/>
  <c r="T36" i="7"/>
  <c r="U36" i="7"/>
  <c r="B37" i="7"/>
  <c r="C37" i="7"/>
  <c r="D37" i="7"/>
  <c r="E37" i="7"/>
  <c r="F37" i="7"/>
  <c r="G37" i="7"/>
  <c r="N38" i="12"/>
  <c r="L38" i="12"/>
  <c r="T37" i="7"/>
  <c r="U37" i="7"/>
  <c r="F38" i="7"/>
  <c r="T38" i="7"/>
  <c r="V38" i="7" s="1"/>
  <c r="U38" i="7"/>
  <c r="F39" i="7"/>
  <c r="T39" i="7"/>
  <c r="V39" i="7" s="1"/>
  <c r="U39" i="7"/>
  <c r="B40" i="7"/>
  <c r="C40" i="7"/>
  <c r="D40" i="7"/>
  <c r="E40" i="7"/>
  <c r="F40" i="7"/>
  <c r="G40" i="7"/>
  <c r="N41" i="12"/>
  <c r="L41" i="12"/>
  <c r="T40" i="7"/>
  <c r="U40" i="7"/>
  <c r="F41" i="7"/>
  <c r="T41" i="7"/>
  <c r="V41" i="7" s="1"/>
  <c r="U41" i="7"/>
  <c r="F42" i="7"/>
  <c r="T42" i="7"/>
  <c r="V42" i="7" s="1"/>
  <c r="U42" i="7"/>
  <c r="B43" i="7"/>
  <c r="C43" i="7"/>
  <c r="D43" i="7"/>
  <c r="E43" i="7"/>
  <c r="F43" i="7"/>
  <c r="G43" i="7"/>
  <c r="N44" i="12"/>
  <c r="L44" i="12"/>
  <c r="T43" i="7"/>
  <c r="U43" i="7"/>
  <c r="F44" i="7"/>
  <c r="T44" i="7"/>
  <c r="V44" i="7" s="1"/>
  <c r="U44" i="7"/>
  <c r="F45" i="7"/>
  <c r="T45" i="7"/>
  <c r="U45" i="7"/>
  <c r="B46" i="7"/>
  <c r="C46" i="7"/>
  <c r="D46" i="7"/>
  <c r="E46" i="7"/>
  <c r="F46" i="7"/>
  <c r="G46" i="7"/>
  <c r="N47" i="12"/>
  <c r="L47" i="12"/>
  <c r="T46" i="7"/>
  <c r="U46" i="7"/>
  <c r="F47" i="7"/>
  <c r="T47" i="7"/>
  <c r="V47" i="7" s="1"/>
  <c r="U47" i="7"/>
  <c r="F48" i="7"/>
  <c r="T48" i="7"/>
  <c r="V48" i="7" s="1"/>
  <c r="U48" i="7"/>
  <c r="B49" i="7"/>
  <c r="C49" i="7"/>
  <c r="D49" i="7"/>
  <c r="E49" i="7"/>
  <c r="F49" i="7"/>
  <c r="G49" i="7"/>
  <c r="N50" i="12"/>
  <c r="L50" i="12"/>
  <c r="T49" i="7"/>
  <c r="U49" i="7"/>
  <c r="F50" i="7"/>
  <c r="T50" i="7"/>
  <c r="V50" i="7" s="1"/>
  <c r="U50" i="7"/>
  <c r="F51" i="7"/>
  <c r="T51" i="7"/>
  <c r="U51" i="7"/>
  <c r="B52" i="7"/>
  <c r="C52" i="7"/>
  <c r="D52" i="7"/>
  <c r="E52" i="7"/>
  <c r="F52" i="7"/>
  <c r="G52" i="7"/>
  <c r="N53" i="12"/>
  <c r="L53" i="12"/>
  <c r="T52" i="7"/>
  <c r="U52" i="7"/>
  <c r="F53" i="7"/>
  <c r="T53" i="7"/>
  <c r="V53" i="7" s="1"/>
  <c r="U53" i="7"/>
  <c r="F54" i="7"/>
  <c r="T54" i="7"/>
  <c r="U54" i="7"/>
  <c r="B55" i="7"/>
  <c r="C55" i="7"/>
  <c r="D55" i="7"/>
  <c r="E55" i="7"/>
  <c r="F55" i="7"/>
  <c r="G55" i="7"/>
  <c r="N56" i="12"/>
  <c r="L56" i="12"/>
  <c r="T55" i="7"/>
  <c r="U55" i="7"/>
  <c r="F56" i="7"/>
  <c r="T56" i="7"/>
  <c r="V56" i="7" s="1"/>
  <c r="U56" i="7"/>
  <c r="F57" i="7"/>
  <c r="T57" i="7"/>
  <c r="U57" i="7"/>
  <c r="B58" i="7"/>
  <c r="C58" i="7"/>
  <c r="D58" i="7"/>
  <c r="E58" i="7"/>
  <c r="F58" i="7"/>
  <c r="G58" i="7"/>
  <c r="N59" i="12"/>
  <c r="L59" i="12"/>
  <c r="T58" i="7"/>
  <c r="V58" i="7" s="1"/>
  <c r="U58" i="7"/>
  <c r="F59" i="7"/>
  <c r="T59" i="7"/>
  <c r="V59" i="7" s="1"/>
  <c r="U59" i="7"/>
  <c r="F60" i="7"/>
  <c r="T60" i="7"/>
  <c r="V60" i="7" s="1"/>
  <c r="U60" i="7"/>
  <c r="B61" i="7"/>
  <c r="C61" i="7"/>
  <c r="D61" i="7"/>
  <c r="E61" i="7"/>
  <c r="F61" i="7"/>
  <c r="G61" i="7"/>
  <c r="N62" i="12"/>
  <c r="L62" i="12"/>
  <c r="T61" i="7"/>
  <c r="V61" i="7" s="1"/>
  <c r="U61" i="7"/>
  <c r="F62" i="7"/>
  <c r="T62" i="7"/>
  <c r="V62" i="7" s="1"/>
  <c r="U62" i="7"/>
  <c r="F63" i="7"/>
  <c r="T63" i="7"/>
  <c r="V63" i="7" s="1"/>
  <c r="U63" i="7"/>
  <c r="B64" i="7"/>
  <c r="C64" i="7"/>
  <c r="D64" i="7"/>
  <c r="E64" i="7"/>
  <c r="F64" i="7"/>
  <c r="G64" i="7"/>
  <c r="N65" i="12"/>
  <c r="L65" i="12"/>
  <c r="T64" i="7"/>
  <c r="V64" i="7" s="1"/>
  <c r="U64" i="7"/>
  <c r="F65" i="7"/>
  <c r="T65" i="7"/>
  <c r="V65" i="7" s="1"/>
  <c r="U65" i="7"/>
  <c r="F66" i="7"/>
  <c r="T66" i="7"/>
  <c r="V66" i="7" s="1"/>
  <c r="U66" i="7"/>
  <c r="B67" i="7"/>
  <c r="C67" i="7"/>
  <c r="D67" i="7"/>
  <c r="E67" i="7"/>
  <c r="F67" i="7"/>
  <c r="G67" i="7"/>
  <c r="N68" i="12"/>
  <c r="L68" i="12"/>
  <c r="T67" i="7"/>
  <c r="V67" i="7" s="1"/>
  <c r="U67" i="7"/>
  <c r="F68" i="7"/>
  <c r="T68" i="7"/>
  <c r="V68" i="7" s="1"/>
  <c r="U68" i="7"/>
  <c r="F69" i="7"/>
  <c r="T69" i="7"/>
  <c r="V69" i="7" s="1"/>
  <c r="U69" i="7"/>
  <c r="B70" i="7"/>
  <c r="C70" i="7"/>
  <c r="D70" i="7"/>
  <c r="E70" i="7"/>
  <c r="F70" i="7"/>
  <c r="G70" i="7"/>
  <c r="T70" i="7"/>
  <c r="V70" i="7" s="1"/>
  <c r="U70" i="7"/>
  <c r="F71" i="7"/>
  <c r="T71" i="7"/>
  <c r="V71" i="7" s="1"/>
  <c r="U71" i="7"/>
  <c r="F72" i="7"/>
  <c r="T72" i="7"/>
  <c r="V72" i="7" s="1"/>
  <c r="U72" i="7"/>
  <c r="B73" i="7"/>
  <c r="C73" i="7"/>
  <c r="D73" i="7"/>
  <c r="E73" i="7"/>
  <c r="F73" i="7"/>
  <c r="G73" i="7"/>
  <c r="T73" i="7"/>
  <c r="V73" i="7" s="1"/>
  <c r="U73" i="7"/>
  <c r="F74" i="7"/>
  <c r="T74" i="7"/>
  <c r="V74" i="7" s="1"/>
  <c r="U74" i="7"/>
  <c r="F75" i="7"/>
  <c r="T75" i="7"/>
  <c r="V75" i="7" s="1"/>
  <c r="U75" i="7"/>
  <c r="B67" i="8"/>
  <c r="C67" i="8"/>
  <c r="D67" i="8"/>
  <c r="E67" i="8"/>
  <c r="F67" i="8"/>
  <c r="G67" i="8"/>
  <c r="I67" i="8"/>
  <c r="F68" i="8"/>
  <c r="I68" i="8"/>
  <c r="F69" i="8"/>
  <c r="I69" i="8"/>
  <c r="B58" i="8"/>
  <c r="C58" i="8"/>
  <c r="D58" i="8"/>
  <c r="E58" i="8"/>
  <c r="F58" i="8"/>
  <c r="G58" i="8"/>
  <c r="I58" i="8"/>
  <c r="F59" i="8"/>
  <c r="I59" i="8"/>
  <c r="F60" i="8"/>
  <c r="I60" i="8"/>
  <c r="B61" i="8"/>
  <c r="C61" i="8"/>
  <c r="D61" i="8"/>
  <c r="E61" i="8"/>
  <c r="F61" i="8"/>
  <c r="G61" i="8"/>
  <c r="I61" i="8"/>
  <c r="F62" i="8"/>
  <c r="I62" i="8"/>
  <c r="F63" i="8"/>
  <c r="I63" i="8"/>
  <c r="B64" i="8"/>
  <c r="C64" i="8"/>
  <c r="D64" i="8"/>
  <c r="E64" i="8"/>
  <c r="F64" i="8"/>
  <c r="G64" i="8"/>
  <c r="I64" i="8"/>
  <c r="F65" i="8"/>
  <c r="I65" i="8"/>
  <c r="F66" i="8"/>
  <c r="I66" i="8"/>
  <c r="B46" i="8"/>
  <c r="C46" i="8"/>
  <c r="D46" i="8"/>
  <c r="E46" i="8"/>
  <c r="F46" i="8"/>
  <c r="G46" i="8"/>
  <c r="I46" i="8"/>
  <c r="F47" i="8"/>
  <c r="I47" i="8"/>
  <c r="F48" i="8"/>
  <c r="I48" i="8"/>
  <c r="B49" i="8"/>
  <c r="C49" i="8"/>
  <c r="D49" i="8"/>
  <c r="E49" i="8"/>
  <c r="F49" i="8"/>
  <c r="G49" i="8"/>
  <c r="I49" i="8"/>
  <c r="F50" i="8"/>
  <c r="I50" i="8"/>
  <c r="F51" i="8"/>
  <c r="I51" i="8"/>
  <c r="B52" i="8"/>
  <c r="C52" i="8"/>
  <c r="D52" i="8"/>
  <c r="E52" i="8"/>
  <c r="F52" i="8"/>
  <c r="G52" i="8"/>
  <c r="I52" i="8"/>
  <c r="F53" i="8"/>
  <c r="I53" i="8"/>
  <c r="F54" i="8"/>
  <c r="I54" i="8"/>
  <c r="B55" i="8"/>
  <c r="C55" i="8"/>
  <c r="D55" i="8"/>
  <c r="E55" i="8"/>
  <c r="F55" i="8"/>
  <c r="G55" i="8"/>
  <c r="I55" i="8"/>
  <c r="F56" i="8"/>
  <c r="I56" i="8"/>
  <c r="F57" i="8"/>
  <c r="I57" i="8"/>
  <c r="B34" i="8"/>
  <c r="C34" i="8"/>
  <c r="D34" i="8"/>
  <c r="E34" i="8"/>
  <c r="F34" i="8"/>
  <c r="G34" i="8"/>
  <c r="I34" i="8"/>
  <c r="F35" i="8"/>
  <c r="I35" i="8"/>
  <c r="F36" i="8"/>
  <c r="I36" i="8"/>
  <c r="B37" i="8"/>
  <c r="C37" i="8"/>
  <c r="D37" i="8"/>
  <c r="E37" i="8"/>
  <c r="F37" i="8"/>
  <c r="G37" i="8"/>
  <c r="I37" i="8"/>
  <c r="F38" i="8"/>
  <c r="I38" i="8"/>
  <c r="F39" i="8"/>
  <c r="I39" i="8"/>
  <c r="C40" i="8"/>
  <c r="D40" i="8"/>
  <c r="E40" i="8"/>
  <c r="F40" i="8"/>
  <c r="G40" i="8"/>
  <c r="I40" i="8"/>
  <c r="F41" i="8"/>
  <c r="I41" i="8"/>
  <c r="F42" i="8"/>
  <c r="I42" i="8"/>
  <c r="B43" i="8"/>
  <c r="C43" i="8"/>
  <c r="D43" i="8"/>
  <c r="E43" i="8"/>
  <c r="F43" i="8"/>
  <c r="G43" i="8"/>
  <c r="I43" i="8"/>
  <c r="F44" i="8"/>
  <c r="I44" i="8"/>
  <c r="F45" i="8"/>
  <c r="I45" i="8"/>
  <c r="B25" i="8"/>
  <c r="C25" i="8"/>
  <c r="D25" i="8"/>
  <c r="E25" i="8"/>
  <c r="F25" i="8"/>
  <c r="G25" i="8"/>
  <c r="I25" i="8"/>
  <c r="F26" i="8"/>
  <c r="I26" i="8"/>
  <c r="F27" i="8"/>
  <c r="I27" i="8"/>
  <c r="B28" i="8"/>
  <c r="C28" i="8"/>
  <c r="D28" i="8"/>
  <c r="E28" i="8"/>
  <c r="F28" i="8"/>
  <c r="G28" i="8"/>
  <c r="I28" i="8"/>
  <c r="F29" i="8"/>
  <c r="I29" i="8"/>
  <c r="F30" i="8"/>
  <c r="I30" i="8"/>
  <c r="B31" i="8"/>
  <c r="C31" i="8"/>
  <c r="D31" i="8"/>
  <c r="E31" i="8"/>
  <c r="F31" i="8"/>
  <c r="G31" i="8"/>
  <c r="I31" i="8"/>
  <c r="F32" i="8"/>
  <c r="I32" i="8"/>
  <c r="F33" i="8"/>
  <c r="I33" i="8"/>
  <c r="T13" i="7"/>
  <c r="T14" i="7"/>
  <c r="V14" i="7" s="1"/>
  <c r="T15" i="7"/>
  <c r="T16" i="7"/>
  <c r="V16" i="7" s="1"/>
  <c r="T17" i="7"/>
  <c r="T18" i="7"/>
  <c r="T19" i="7"/>
  <c r="V19" i="7" s="1"/>
  <c r="T20" i="7"/>
  <c r="V20" i="7" s="1"/>
  <c r="T21" i="7"/>
  <c r="T22" i="7"/>
  <c r="T23" i="7"/>
  <c r="T24" i="7"/>
  <c r="V24" i="7" s="1"/>
  <c r="L11" i="12"/>
  <c r="L14" i="12"/>
  <c r="N11" i="12"/>
  <c r="N14" i="12"/>
  <c r="L10" i="7"/>
  <c r="F11" i="7"/>
  <c r="F12" i="7"/>
  <c r="F13" i="7"/>
  <c r="F14" i="7"/>
  <c r="F15" i="7"/>
  <c r="F16" i="7"/>
  <c r="F17" i="7"/>
  <c r="F18" i="7"/>
  <c r="F19" i="7"/>
  <c r="F20" i="7"/>
  <c r="F21" i="7"/>
  <c r="F22" i="7"/>
  <c r="F23" i="7"/>
  <c r="F24" i="7"/>
  <c r="F10" i="7"/>
  <c r="F11" i="8"/>
  <c r="F12" i="8"/>
  <c r="F13" i="8"/>
  <c r="F14" i="8"/>
  <c r="F15" i="8"/>
  <c r="F16" i="8"/>
  <c r="F17" i="8"/>
  <c r="F18" i="8"/>
  <c r="F19" i="8"/>
  <c r="F20" i="8"/>
  <c r="F21" i="8"/>
  <c r="F22" i="8"/>
  <c r="F23" i="8"/>
  <c r="F24" i="8"/>
  <c r="F10" i="8"/>
  <c r="U13" i="7"/>
  <c r="U14" i="7"/>
  <c r="U15" i="7"/>
  <c r="U16" i="7"/>
  <c r="U17" i="7"/>
  <c r="U18" i="7"/>
  <c r="U19" i="7"/>
  <c r="U20" i="7"/>
  <c r="U21" i="7"/>
  <c r="U22" i="7"/>
  <c r="U23" i="7"/>
  <c r="U24" i="7"/>
  <c r="BG1048372" i="12"/>
  <c r="L17" i="12"/>
  <c r="L20" i="12"/>
  <c r="L23" i="12"/>
  <c r="N17" i="12"/>
  <c r="N20" i="12"/>
  <c r="N23" i="12"/>
  <c r="L6" i="7"/>
  <c r="E6" i="7"/>
  <c r="C6" i="7"/>
  <c r="A6" i="7"/>
  <c r="B13" i="7"/>
  <c r="B16" i="7"/>
  <c r="B19" i="7"/>
  <c r="B22" i="7"/>
  <c r="C13" i="7"/>
  <c r="C16" i="7"/>
  <c r="C19" i="7"/>
  <c r="C22" i="7"/>
  <c r="D13" i="7"/>
  <c r="D16" i="7"/>
  <c r="D19" i="7"/>
  <c r="D22" i="7"/>
  <c r="E13" i="7"/>
  <c r="E16" i="7"/>
  <c r="E19" i="7"/>
  <c r="E22" i="7"/>
  <c r="G13" i="7"/>
  <c r="G16" i="7"/>
  <c r="G19" i="7"/>
  <c r="G22" i="7"/>
  <c r="G10" i="7"/>
  <c r="E10" i="7"/>
  <c r="D10" i="7"/>
  <c r="C10" i="7"/>
  <c r="B10" i="7"/>
  <c r="B8" i="7"/>
  <c r="I11" i="8"/>
  <c r="I12" i="8"/>
  <c r="I13" i="8"/>
  <c r="I14" i="8"/>
  <c r="I15" i="8"/>
  <c r="I16" i="8"/>
  <c r="I17" i="8"/>
  <c r="I18" i="8"/>
  <c r="I19" i="8"/>
  <c r="I20" i="8"/>
  <c r="I21" i="8"/>
  <c r="I22" i="8"/>
  <c r="I23" i="8"/>
  <c r="I24" i="8"/>
  <c r="I10" i="8"/>
  <c r="G13" i="8"/>
  <c r="G16" i="8"/>
  <c r="G19" i="8"/>
  <c r="G22" i="8"/>
  <c r="B16" i="8"/>
  <c r="C16" i="8"/>
  <c r="D16" i="8"/>
  <c r="E16" i="8"/>
  <c r="B19" i="8"/>
  <c r="C19" i="8"/>
  <c r="D19" i="8"/>
  <c r="E19" i="8"/>
  <c r="B22" i="8"/>
  <c r="C22" i="8"/>
  <c r="D22" i="8"/>
  <c r="E22" i="8"/>
  <c r="B13" i="8"/>
  <c r="C13" i="8"/>
  <c r="D13" i="8"/>
  <c r="E13" i="8"/>
  <c r="G10" i="8"/>
  <c r="E10" i="8"/>
  <c r="D10" i="8"/>
  <c r="C10" i="8"/>
  <c r="B10" i="8"/>
  <c r="B8" i="8"/>
  <c r="M6" i="8"/>
  <c r="I6" i="8"/>
  <c r="F6" i="8"/>
  <c r="E6" i="8"/>
  <c r="A6" i="8"/>
  <c r="AT4" i="12"/>
  <c r="V57" i="7" l="1"/>
  <c r="V55" i="7"/>
  <c r="V54" i="7"/>
  <c r="V51" i="7"/>
  <c r="V52" i="7"/>
  <c r="V49" i="7"/>
  <c r="V46" i="7"/>
  <c r="V45" i="7"/>
  <c r="V43" i="7"/>
  <c r="V40" i="7"/>
  <c r="V37" i="7"/>
  <c r="V36" i="7"/>
  <c r="V33" i="7"/>
  <c r="V34" i="7"/>
  <c r="V31" i="7"/>
  <c r="V30" i="7"/>
  <c r="V21" i="7"/>
  <c r="V28" i="7"/>
  <c r="V27" i="7"/>
  <c r="V17" i="7"/>
  <c r="V13" i="7"/>
  <c r="V25" i="7"/>
  <c r="V23" i="7"/>
  <c r="V15" i="7"/>
  <c r="V22" i="7"/>
  <c r="V18" i="7"/>
  <c r="V11" i="7"/>
  <c r="V10" i="7"/>
  <c r="O11" i="12"/>
  <c r="AP11" i="12" s="1"/>
  <c r="AQ11" i="12" s="1"/>
  <c r="R74" i="12"/>
  <c r="R17" i="12"/>
  <c r="O74" i="12"/>
  <c r="O20" i="12"/>
  <c r="O41" i="12"/>
  <c r="O71" i="12"/>
  <c r="O53" i="12"/>
  <c r="O62" i="12"/>
  <c r="O38" i="12"/>
  <c r="O23" i="12"/>
  <c r="O65" i="12"/>
  <c r="O59" i="12"/>
  <c r="R23" i="12"/>
  <c r="R50" i="12"/>
  <c r="O35" i="12"/>
  <c r="O68" i="12"/>
  <c r="O29" i="12"/>
  <c r="O44" i="12"/>
  <c r="O56" i="12"/>
  <c r="R38" i="12"/>
  <c r="R14" i="12"/>
  <c r="R65" i="12"/>
  <c r="R47" i="12"/>
  <c r="O32" i="12"/>
  <c r="R44" i="12"/>
  <c r="R29" i="12"/>
  <c r="R20" i="12"/>
  <c r="R56" i="12"/>
  <c r="R35" i="12"/>
  <c r="R62" i="12"/>
  <c r="O17" i="12"/>
  <c r="O50" i="12"/>
  <c r="O26" i="12"/>
  <c r="R41" i="12"/>
  <c r="R32" i="12"/>
  <c r="R26" i="12"/>
  <c r="R68" i="12"/>
  <c r="R59" i="12"/>
  <c r="R53" i="12"/>
  <c r="R71" i="12"/>
  <c r="O14" i="12"/>
  <c r="O47" i="12"/>
  <c r="R6" i="7"/>
  <c r="AN32" i="12" l="1"/>
  <c r="S32" i="12"/>
  <c r="AN47" i="12"/>
  <c r="S47" i="12"/>
  <c r="AN59" i="12"/>
  <c r="S59" i="12"/>
  <c r="AN41" i="12"/>
  <c r="S41" i="12"/>
  <c r="AN62" i="12"/>
  <c r="S62" i="12"/>
  <c r="AN29" i="12"/>
  <c r="S29" i="12"/>
  <c r="AN65" i="12"/>
  <c r="S65" i="12"/>
  <c r="AN50" i="12"/>
  <c r="S50" i="12"/>
  <c r="AN20" i="12"/>
  <c r="S20" i="12"/>
  <c r="AN68" i="12"/>
  <c r="S68" i="12"/>
  <c r="AN44" i="12"/>
  <c r="S44" i="12"/>
  <c r="AN14" i="12"/>
  <c r="S14" i="12"/>
  <c r="AN23" i="12"/>
  <c r="S23" i="12"/>
  <c r="AN17" i="12"/>
  <c r="S17" i="12"/>
  <c r="AN53" i="12"/>
  <c r="S53" i="12"/>
  <c r="AN35" i="12"/>
  <c r="S35" i="12"/>
  <c r="AN71" i="12"/>
  <c r="S71" i="12"/>
  <c r="AN26" i="12"/>
  <c r="S26" i="12"/>
  <c r="AN56" i="12"/>
  <c r="S56" i="12"/>
  <c r="AN38" i="12"/>
  <c r="S38" i="12"/>
  <c r="AN74" i="12"/>
  <c r="S74" i="12"/>
  <c r="H10" i="7"/>
  <c r="AO35" i="12" l="1"/>
  <c r="Q34" i="7" s="1"/>
  <c r="AO68" i="12"/>
  <c r="Q67" i="7" s="1"/>
  <c r="AO71" i="12"/>
  <c r="Q70" i="7" s="1"/>
  <c r="AO38" i="12"/>
  <c r="Q37" i="7" s="1"/>
  <c r="AO14" i="12"/>
  <c r="Q13" i="7" s="1"/>
  <c r="AO50" i="12"/>
  <c r="Q49" i="7" s="1"/>
  <c r="AO29" i="12"/>
  <c r="Q28" i="7" s="1"/>
  <c r="AO41" i="12"/>
  <c r="Q40" i="7" s="1"/>
  <c r="AO47" i="12"/>
  <c r="Q46" i="7" s="1"/>
  <c r="AO26" i="12"/>
  <c r="Q25" i="7" s="1"/>
  <c r="AO17" i="12"/>
  <c r="Q16" i="7" s="1"/>
  <c r="AO74" i="12"/>
  <c r="Q73" i="7" s="1"/>
  <c r="AO56" i="12"/>
  <c r="Q55" i="7" s="1"/>
  <c r="AO53" i="12"/>
  <c r="Q52" i="7" s="1"/>
  <c r="AO23" i="12"/>
  <c r="Q22" i="7" s="1"/>
  <c r="AO44" i="12"/>
  <c r="Q43" i="7" s="1"/>
  <c r="AO20" i="12"/>
  <c r="Q19" i="7" s="1"/>
  <c r="AO65" i="12"/>
  <c r="Q64" i="7" s="1"/>
  <c r="AO62" i="12"/>
  <c r="Q61" i="7" s="1"/>
  <c r="AO59" i="12"/>
  <c r="Q58" i="7" s="1"/>
  <c r="AO32" i="12"/>
  <c r="Q31" i="7" s="1"/>
  <c r="AP62" i="12"/>
  <c r="AQ62" i="12" s="1"/>
  <c r="H61" i="8" s="1"/>
  <c r="J61" i="8" s="1"/>
  <c r="AP14" i="12"/>
  <c r="AQ14" i="12" s="1"/>
  <c r="H13" i="7" s="1"/>
  <c r="AP74" i="12"/>
  <c r="AQ74" i="12" s="1"/>
  <c r="H73" i="7" s="1"/>
  <c r="AP71" i="12"/>
  <c r="AQ71" i="12" s="1"/>
  <c r="H70" i="7" s="1"/>
  <c r="AP68" i="12"/>
  <c r="AQ68" i="12" s="1"/>
  <c r="H67" i="7" s="1"/>
  <c r="AP65" i="12"/>
  <c r="AQ65" i="12" s="1"/>
  <c r="H64" i="7" s="1"/>
  <c r="AP59" i="12"/>
  <c r="AQ59" i="12" s="1"/>
  <c r="H58" i="8" s="1"/>
  <c r="J58" i="8" s="1"/>
  <c r="AP56" i="12"/>
  <c r="AQ56" i="12" s="1"/>
  <c r="H55" i="8" s="1"/>
  <c r="J55" i="8" s="1"/>
  <c r="AP53" i="12"/>
  <c r="AQ53" i="12" s="1"/>
  <c r="H52" i="8" s="1"/>
  <c r="J52" i="8" s="1"/>
  <c r="AP50" i="12"/>
  <c r="AQ50" i="12" s="1"/>
  <c r="H49" i="7" s="1"/>
  <c r="AP47" i="12"/>
  <c r="AQ47" i="12" s="1"/>
  <c r="H46" i="7" s="1"/>
  <c r="AP44" i="12"/>
  <c r="AQ44" i="12" s="1"/>
  <c r="H43" i="7" s="1"/>
  <c r="AP41" i="12"/>
  <c r="AQ41" i="12" s="1"/>
  <c r="H40" i="7" s="1"/>
  <c r="AP38" i="12"/>
  <c r="AQ38" i="12" s="1"/>
  <c r="H37" i="8" s="1"/>
  <c r="J37" i="8" s="1"/>
  <c r="AP35" i="12"/>
  <c r="AQ35" i="12" s="1"/>
  <c r="H34" i="7" s="1"/>
  <c r="AP32" i="12"/>
  <c r="AQ32" i="12" s="1"/>
  <c r="H31" i="8" s="1"/>
  <c r="J31" i="8" s="1"/>
  <c r="AP29" i="12"/>
  <c r="AQ29" i="12" s="1"/>
  <c r="H28" i="8" s="1"/>
  <c r="J28" i="8" s="1"/>
  <c r="AP26" i="12"/>
  <c r="AQ26" i="12" s="1"/>
  <c r="H25" i="7" s="1"/>
  <c r="AP23" i="12"/>
  <c r="AQ23" i="12" s="1"/>
  <c r="H22" i="8" s="1"/>
  <c r="J22" i="8" s="1"/>
  <c r="AP20" i="12"/>
  <c r="AQ20" i="12" s="1"/>
  <c r="H19" i="8" s="1"/>
  <c r="J19" i="8" s="1"/>
  <c r="AP17" i="12"/>
  <c r="H10" i="8"/>
  <c r="J10" i="8" s="1"/>
  <c r="AQ17" i="12" l="1"/>
  <c r="H16" i="7" s="1"/>
  <c r="H13" i="8"/>
  <c r="J13" i="8" s="1"/>
  <c r="H37" i="7"/>
  <c r="H49" i="8"/>
  <c r="J49" i="8" s="1"/>
  <c r="H19" i="7"/>
  <c r="H46" i="8"/>
  <c r="J46" i="8" s="1"/>
  <c r="H22" i="7"/>
  <c r="H64" i="8"/>
  <c r="J64" i="8" s="1"/>
  <c r="H67" i="8"/>
  <c r="J67" i="8" s="1"/>
  <c r="H70" i="8"/>
  <c r="J70" i="8" s="1"/>
  <c r="H43" i="8"/>
  <c r="J43" i="8" s="1"/>
  <c r="H34" i="8"/>
  <c r="J34" i="8" s="1"/>
  <c r="H40" i="8"/>
  <c r="J40" i="8" s="1"/>
  <c r="H25" i="8"/>
  <c r="J25" i="8" s="1"/>
  <c r="H28" i="7"/>
  <c r="H52" i="7"/>
  <c r="H31" i="7"/>
  <c r="H61" i="7"/>
  <c r="H73" i="8"/>
  <c r="J73" i="8" s="1"/>
  <c r="H55" i="7"/>
  <c r="H58" i="7"/>
  <c r="H16" i="8" l="1"/>
  <c r="J16" i="8" s="1"/>
</calcChain>
</file>

<file path=xl/sharedStrings.xml><?xml version="1.0" encoding="utf-8"?>
<sst xmlns="http://schemas.openxmlformats.org/spreadsheetml/2006/main" count="917" uniqueCount="521">
  <si>
    <t>DESCRIPCIÓN</t>
  </si>
  <si>
    <t>POSIBLES CONSECUENCIAS</t>
  </si>
  <si>
    <t>TRATAMIENTO</t>
  </si>
  <si>
    <t>RESPONSABLE (S) EN EL PROCESO</t>
  </si>
  <si>
    <t>RIESGO</t>
  </si>
  <si>
    <t xml:space="preserve">PROBABILIDAD </t>
  </si>
  <si>
    <t xml:space="preserve">IMPACTO </t>
  </si>
  <si>
    <t>FECHA DE ACTUALIZACIÓN</t>
  </si>
  <si>
    <t>FECHA DE SEGUIMIENTO</t>
  </si>
  <si>
    <t>ACCIÓN DURANTE (Contingencia)</t>
  </si>
  <si>
    <t>ACCIÓN DESPUÉS (Recuperación)</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</si>
  <si>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</si>
  <si>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</si>
  <si>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</si>
  <si>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</si>
  <si>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</si>
  <si>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</si>
  <si>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</si>
  <si>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</si>
  <si>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</si>
  <si>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</si>
  <si>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</si>
  <si>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</si>
  <si>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</si>
  <si>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</si>
  <si>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</si>
  <si>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</si>
  <si>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</si>
  <si>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</si>
  <si>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</si>
  <si>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</si>
  <si>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</si>
  <si>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</si>
  <si>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</si>
  <si>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</si>
  <si>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</si>
  <si>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</si>
  <si>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</si>
  <si>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</si>
  <si>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</si>
  <si>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</si>
  <si>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</si>
  <si>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</si>
  <si>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</si>
  <si>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</si>
  <si>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</si>
  <si>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</si>
  <si>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</si>
  <si>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</si>
  <si>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</si>
  <si>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</si>
  <si>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</si>
  <si>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MAPA DE RIESGOS</t>
  </si>
  <si>
    <t>FECHA ACTUALIZACIÓN</t>
  </si>
  <si>
    <t>No</t>
  </si>
  <si>
    <t>No.</t>
  </si>
  <si>
    <t>CAUSA</t>
  </si>
  <si>
    <t>PLAN DE MITIGACIÓN PARA EL MAPA DE RIESGOS</t>
  </si>
  <si>
    <t>CONTROLES</t>
  </si>
  <si>
    <t>INDICADOR DEL RIESGO</t>
  </si>
  <si>
    <t>Periodicidad</t>
  </si>
  <si>
    <t>SEGUIMIENTO AL MAPA DE RIESGOS</t>
  </si>
  <si>
    <t>Seguimiento al Mapa de riesgos</t>
  </si>
  <si>
    <t>Nombre</t>
  </si>
  <si>
    <t>Medición</t>
  </si>
  <si>
    <t>Análisis</t>
  </si>
  <si>
    <t>SGC-FOR-011-01</t>
  </si>
  <si>
    <t>Código</t>
  </si>
  <si>
    <t xml:space="preserve">INSTRUCTIVO METODOLOGÍA ADMINISTRACIÓN DE RIESGOS </t>
  </si>
  <si>
    <t>SISTEMA DE GESTIÓN DE CALIDAD</t>
  </si>
  <si>
    <t>TIPO</t>
  </si>
  <si>
    <t>ACCIÓN</t>
  </si>
  <si>
    <t>CLASE</t>
  </si>
  <si>
    <t>VALORACIÓN</t>
  </si>
  <si>
    <t>NIVEL DE EXPOSICIÓN AL RIESGO</t>
  </si>
  <si>
    <t>Se debe realizar seguimiento a los riesgos con el fin de verificar su impacto, probabilidad y la valoración de los controles.</t>
  </si>
  <si>
    <t>IDENTIFICACIÓN DEL RIESGO</t>
  </si>
  <si>
    <t>IDENTIFICACIÓN</t>
  </si>
  <si>
    <t>ANÁLISIS</t>
  </si>
  <si>
    <t>MANEJO</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</si>
  <si>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</si>
  <si>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</si>
  <si>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</si>
  <si>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</si>
  <si>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</si>
  <si>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</si>
  <si>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Control</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</si>
  <si>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</si>
  <si>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</si>
  <si>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</si>
  <si>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</si>
  <si>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</si>
  <si>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</si>
  <si>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</si>
  <si>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</si>
  <si>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</si>
  <si>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</si>
  <si>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</si>
  <si>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</si>
  <si>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</si>
  <si>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</si>
  <si>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</si>
  <si>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</si>
  <si>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</si>
  <si>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</si>
  <si>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</si>
  <si>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</si>
  <si>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</si>
  <si>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</si>
  <si>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t>Estratégico</t>
  </si>
  <si>
    <t>Imagen</t>
  </si>
  <si>
    <t>Financiero</t>
  </si>
  <si>
    <t>Contable</t>
  </si>
  <si>
    <t>Cumplimiento</t>
  </si>
  <si>
    <t>Tecnología</t>
  </si>
  <si>
    <t>Información</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</si>
  <si>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</si>
  <si>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</si>
  <si>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</si>
  <si>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</si>
  <si>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</si>
  <si>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</si>
  <si>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</si>
  <si>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</si>
  <si>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</si>
  <si>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 con los aspectos que generan impactos ambientales</t>
  </si>
  <si>
    <t>Se relacionan con la vulneración de los DDHH en el ámbito de influencia de la Universidad.</t>
  </si>
  <si>
    <t xml:space="preserve">ALTA </t>
  </si>
  <si>
    <t>Afecta la imagen a Nivel Nacional y/o Internacional</t>
  </si>
  <si>
    <t>BAJA</t>
  </si>
  <si>
    <t>Afecta la imagen a Nivel institucional</t>
  </si>
  <si>
    <t>N/A</t>
  </si>
  <si>
    <t>No existe afectación a los DDHH, pero se presenta una situación que podría desencadenar la vulneración</t>
  </si>
  <si>
    <t>TABLA 2. ANÁLISIS DE PROBABILIDAD</t>
  </si>
  <si>
    <t>Tipo de 
riesgo</t>
  </si>
  <si>
    <t>Probabilidad</t>
  </si>
  <si>
    <t>Nivel</t>
  </si>
  <si>
    <t xml:space="preserve"> 5 o más veces en la vigencia</t>
  </si>
  <si>
    <t>3 a 4 veces en la vigencia</t>
  </si>
  <si>
    <t>Menos de 3 veces en la vigencia</t>
  </si>
  <si>
    <t xml:space="preserve">       Impacto </t>
  </si>
  <si>
    <t>ALTO</t>
  </si>
  <si>
    <t>MEDIO</t>
  </si>
  <si>
    <t>BAJO</t>
  </si>
  <si>
    <t>Corrupción</t>
  </si>
  <si>
    <t>MEDIO ALTO</t>
  </si>
  <si>
    <t>MEDIO BAJO</t>
  </si>
  <si>
    <t>Derechos_Humanos</t>
  </si>
  <si>
    <t>Seguridad_y_Salud_en_el_trabajo</t>
  </si>
  <si>
    <t>Tecnológico</t>
  </si>
  <si>
    <t>ALTA</t>
  </si>
  <si>
    <t>MEDIO ALTA</t>
  </si>
  <si>
    <t>MEDIO BAJA</t>
  </si>
  <si>
    <t xml:space="preserve">LEVE </t>
  </si>
  <si>
    <t>PROCESOS</t>
  </si>
  <si>
    <t>DOCENCIA</t>
  </si>
  <si>
    <t>INTERNACIONALIZACIÓN</t>
  </si>
  <si>
    <t>EGRESADOS</t>
  </si>
  <si>
    <t>MAPA</t>
  </si>
  <si>
    <t>PDI</t>
  </si>
  <si>
    <t>TIPO DE MAPA</t>
  </si>
  <si>
    <t>OSCAR ARANGO GAVIRIA</t>
  </si>
  <si>
    <t>FERNANDO NOREÑA JARAMILLO</t>
  </si>
  <si>
    <t>UNIDAD</t>
  </si>
  <si>
    <t>RECTORÍA</t>
  </si>
  <si>
    <t>JURIDICA</t>
  </si>
  <si>
    <t>PLANEACIÓN</t>
  </si>
  <si>
    <t>COBERTURA_CON_CALIDAD</t>
  </si>
  <si>
    <t>BIENESTAR_INSTITUCIONAL</t>
  </si>
  <si>
    <t>IMPACTO_REGIONAL</t>
  </si>
  <si>
    <t>ALIANZAS_ESTRATÉGICAS</t>
  </si>
  <si>
    <t>ADMINISTRACIÓN_INSTITUCIONAL</t>
  </si>
  <si>
    <t>INVESTIGACIÓN_INNOVACIÓN_EXTENSIÓN</t>
  </si>
  <si>
    <t>DIRECCIONAMIENTO_INSTITUCIONAL</t>
  </si>
  <si>
    <t>INVESTIGACIÓN_E_INNOVACIÓN</t>
  </si>
  <si>
    <t>CONTROL_SEGUIMIENTO</t>
  </si>
  <si>
    <t>ASEGURAMIENTO_DE_LA_CALIDAD_INSTITUCIONAL</t>
  </si>
  <si>
    <t>EXTENSIÓN_PROYECCIÓN_SOCIAL</t>
  </si>
  <si>
    <t>LUIS FERNANDO GAVIRIA TRUJILLO</t>
  </si>
  <si>
    <t>LUZ SOCORRO LEONTES LENNIS</t>
  </si>
  <si>
    <t>MARIA TERESA VELEZ ANGEL</t>
  </si>
  <si>
    <t>LAURA GUTIERREZ TREJOS</t>
  </si>
  <si>
    <t>LINA MARIA VALENCIA GIRALDO</t>
  </si>
  <si>
    <t>LILIANA ARDILA GOMEZ</t>
  </si>
  <si>
    <t>JORGE ALBERTO LOZANO VALENCIA</t>
  </si>
  <si>
    <t>MARTHA LEONOR MARULANDA ANGEL</t>
  </si>
  <si>
    <t>DIANA PATRICIA GOMEZ BOTERO</t>
  </si>
  <si>
    <t>DIANA PATRICIA JURADO RAMIREZ</t>
  </si>
  <si>
    <t>SANDRA YAMILE CALVO CATAÑO</t>
  </si>
  <si>
    <t>OSWALDO AGUDELO  GONZALEZ</t>
  </si>
  <si>
    <t>MARGARITA MARIA FAJARDO TORRES</t>
  </si>
  <si>
    <t>WILSON ARENAS VALENCIA</t>
  </si>
  <si>
    <t>JOSE REINALDO MARIN BETANCUR</t>
  </si>
  <si>
    <t>JORGE IVAN QUINTERO SAAVEDRA</t>
  </si>
  <si>
    <t>LUIS GONZAGA GUTIERREZ LOPEZ</t>
  </si>
  <si>
    <t>JULIETA HENAO BONILLA</t>
  </si>
  <si>
    <t>ENIS PAOLA GARCIA GARCIA</t>
  </si>
  <si>
    <t>CONTROL_INTERNO_DISCIPLINARIO</t>
  </si>
  <si>
    <t>RELACIONES_INTERNACIONALES</t>
  </si>
  <si>
    <t>SECRETARIA_GENERAL</t>
  </si>
  <si>
    <t>VICERRECTORÍA_ACADÉMICA</t>
  </si>
  <si>
    <t>VICERRECTORIA_ADMINISTRATIVA_FINANCIERA</t>
  </si>
  <si>
    <t>GESTIÓN_FINANCIERA</t>
  </si>
  <si>
    <t>GESTIÓN_DE_SERVICIOS_INSTITUCIONALES</t>
  </si>
  <si>
    <t>GESTIÓN_DE_TALENTO_HUMANO</t>
  </si>
  <si>
    <t>CONTROL_INTERNO</t>
  </si>
  <si>
    <t>BIBLIOTECA_E_INFORMACIÓN_CIENTIFICA</t>
  </si>
  <si>
    <t>FACULTAD_CIENCIAS_DE_LA_SALUD</t>
  </si>
  <si>
    <t>FACULTAD_INGENIERÍAS</t>
  </si>
  <si>
    <t>FACULTAD_INGENIERÍA_MECÁNICA</t>
  </si>
  <si>
    <t>FACULTAD_TECNOLOGÍA</t>
  </si>
  <si>
    <t>FACULTAD_CIENCIAS_AMBIENTALES</t>
  </si>
  <si>
    <t>FACULTAD_CIENCIAS_BÁSICAS</t>
  </si>
  <si>
    <t>FACULTAD_CIENCIAS_DE_LA_EDUCACIÓN</t>
  </si>
  <si>
    <t>JUAN ESTEBAN TIBAQUIRA GIRALDO</t>
  </si>
  <si>
    <t>IMPACTO_REGIONAL_</t>
  </si>
  <si>
    <t>FACULTAD_CIENCIAS_AGRARIAS_AGROINDUSTRIA</t>
  </si>
  <si>
    <t>FACULTAD_BELLAS_ARTES_HUMANIDADES</t>
  </si>
  <si>
    <t>RECURSOS_INFORMÁTICOS_EDUCATIVOS</t>
  </si>
  <si>
    <t>ADMISIONES_REGISTRO_CONTROL_ACADÉMICO</t>
  </si>
  <si>
    <t>GESTIÓN_DE_TECNOLOGÍAS_INFORMÁTICAS_SISTEMAS_DE_INFORMACIÓN</t>
  </si>
  <si>
    <t>VICERRECTORÍA_DE_RESPONSABILIDAD_SOCIAL_BIENESTAR_UNIVERSITARIO</t>
  </si>
  <si>
    <t>VICERRECTORÍA_INVESTIGACIÓN_INNOVACIÓN_EXTENSIÓN</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</si>
  <si>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</si>
  <si>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</si>
  <si>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</si>
  <si>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</si>
  <si>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</si>
  <si>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</si>
  <si>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</si>
  <si>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</si>
  <si>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</si>
  <si>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Desarrollo Institucional fortalecido en la Gestión Humana,  Financiera, Física, Informática y de servicios.</t>
  </si>
  <si>
    <t>Universidad con una cobertura adecuada y reconocida calidad  en el proyecto educativo.</t>
  </si>
  <si>
    <t xml:space="preserve">Bienestar Institucional implementado, facilitando la formación integral, el desarrollo social e intercultural y el acompañamiento institucional. </t>
  </si>
  <si>
    <t xml:space="preserve">Fortalecer la gestión del conocimiento en lo relacionado con la Investigación, Innovación y Extensión. </t>
  </si>
  <si>
    <t>La internacionalización en la Universidad Tecnológica de Pereira es el proceso integral de transformación y fortalecimiento en las funciones de investigación, docencia, extensión y proyección social para su articulación en un ambiente multicultural y globalizado, con excelencia académica.</t>
  </si>
  <si>
    <t>Desarrollar capacidades para la gestión y generación de conocimiento en la UTP que pueda impactar positivamente en la región.</t>
  </si>
  <si>
    <t>Establecer Alianzas Estratégicas entre dos o más actores sociales, diferentes y complementarios del orden Nacional e Internacional generando valor agregado para contribuir sobre los fines institucionales.</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</si>
  <si>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</si>
  <si>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</si>
  <si>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</si>
  <si>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</si>
  <si>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</si>
  <si>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</si>
  <si>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</si>
  <si>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</si>
  <si>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</si>
  <si>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</si>
  <si>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</si>
  <si>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</si>
  <si>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</si>
  <si>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</si>
  <si>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</si>
  <si>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</si>
  <si>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</si>
  <si>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</si>
  <si>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</si>
  <si>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</si>
  <si>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</si>
  <si>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</si>
  <si>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</si>
  <si>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</si>
  <si>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</si>
  <si>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</si>
  <si>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</si>
  <si>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</si>
  <si>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Seguridad y Salud en el trabajo</t>
  </si>
  <si>
    <t>Se relacionan con el manejo de los recursos monetarios  respecto al presupuesto de la Universidad</t>
  </si>
  <si>
    <t>Afecta la imagen a Nivel Regional</t>
  </si>
  <si>
    <t xml:space="preserve"> Ocasiona faltas gravísimas o faltas graves</t>
  </si>
  <si>
    <t>Afecta la imagen a Nivel  local</t>
  </si>
  <si>
    <t>Genera impactos ambientales que afectan a más de una zona  de la Institución</t>
  </si>
  <si>
    <t>Genera impactos ambientales que afectan a una zona determinada de la Institución</t>
  </si>
  <si>
    <t>Afecta la imagen a Nivel unidad organizacional.</t>
  </si>
  <si>
    <t>Se ha presentado más de una vez en el último el año.</t>
  </si>
  <si>
    <t>Se presenta una vez en el último año.</t>
  </si>
  <si>
    <t>Se presentó una vez en los últimos 2 años</t>
  </si>
  <si>
    <t>menos de 1 en la vigencia</t>
  </si>
  <si>
    <t>Se presentó una vez en los últimos tres 3 años</t>
  </si>
  <si>
    <t>No se ha presentado</t>
  </si>
  <si>
    <t>No se ha presentado en los últimos 5 años</t>
  </si>
  <si>
    <t>No se ha presentado en los últimos 3 años</t>
  </si>
  <si>
    <t>FRANCISCO ANTORIO URIBE GOMEZ</t>
  </si>
  <si>
    <t>ORLANDO CAÑAS MORENO</t>
  </si>
  <si>
    <t>MARIA CRISTINA VALDERRAMA ALVARADO</t>
  </si>
  <si>
    <t>JHONNIERS GUERRERO ERAZO</t>
  </si>
  <si>
    <t>JAIRO ORDILIO TORRES MORENO</t>
  </si>
  <si>
    <t>YETSIKA NATALIA VILLA MONTES</t>
  </si>
  <si>
    <t>GONZAGA CASTRO ARBOLEDA</t>
  </si>
  <si>
    <t>CARLOS HUMBERTO MONTOYA NAVARRETE</t>
  </si>
  <si>
    <t>LABORATORIO_GENÉTICA_MÉDICA</t>
  </si>
  <si>
    <t>LABORATORIO_AGUAS_ALIMENTOS</t>
  </si>
  <si>
    <t xml:space="preserve">LABORATORIO_ENSAYOS_NO_DESTRUCTIVOS_DESTRUCTIVOS </t>
  </si>
  <si>
    <t>LABORATORIO_ENSAYOS_PARA_EQUIPO_DE_AIRE_ACONDICIONADO</t>
  </si>
  <si>
    <t>LABORATORIO_DE_METROOLOGIA_DE_VARIABLES_ELECTRICAS</t>
  </si>
  <si>
    <t>MARCELA BOTERO ARBELAEZ</t>
  </si>
  <si>
    <t>JOSE LUIS TRISTANCHO REYES</t>
  </si>
  <si>
    <t>ALVARO HERNAN RESTREPO VICTORIA</t>
  </si>
  <si>
    <t>CLARA INES ARANGO SOTELO</t>
  </si>
  <si>
    <t>ORGANISMO_CERTIFICADOR_DE_SISTEMAS_DE_GESTIÓN_QLCT</t>
  </si>
  <si>
    <t>DIEGO PAREDES CUERVO</t>
  </si>
  <si>
    <t>LABORATORIO_QUÍMICA_AMBIENTAL</t>
  </si>
  <si>
    <t>GRUPO_INVESTIGACIÓN_AGUAS_SANEAMIENTO</t>
  </si>
  <si>
    <t>RESPONSABLE APROBACIÓN MAPA DE RIESGOS:</t>
  </si>
  <si>
    <t>(1) PROCESO / (2) OBJETIVO PDI</t>
  </si>
  <si>
    <t xml:space="preserve">(1) OBJETIVO  / (2) ALCANCE </t>
  </si>
  <si>
    <t>RELACIONES_INTERNACIONALES_</t>
  </si>
  <si>
    <t>VICERRECTORÍA_ACADÉMICA_</t>
  </si>
  <si>
    <t>VICERRECTORÍA_INVESTIGACIÓN_INNOVACIÓN_EXTENSIÓN_</t>
  </si>
  <si>
    <t>VICERRECTORÍA_DE_RESPONSABILIDAD_SOCIAL_BIENESTAR_UNIVERSITARIO_</t>
  </si>
  <si>
    <t>VICERRECTORIA_ADMINISTRATIVA_FINANCIERA_</t>
  </si>
  <si>
    <t>PLANEACIÓN_</t>
  </si>
  <si>
    <t>NOMBRE</t>
  </si>
  <si>
    <t>TIPO FACTOR</t>
  </si>
  <si>
    <t>FACTOR</t>
  </si>
  <si>
    <t>INTERNO</t>
  </si>
  <si>
    <t>EXTERNO</t>
  </si>
  <si>
    <t>Económicos</t>
  </si>
  <si>
    <t>AREAS INVOLUCRADAS EN EL MANEJO</t>
  </si>
  <si>
    <t>SI</t>
  </si>
  <si>
    <t>NO</t>
  </si>
  <si>
    <t>NO REQUIERE</t>
  </si>
  <si>
    <t>VOLUNTARIO</t>
  </si>
  <si>
    <t>Tipo</t>
  </si>
  <si>
    <t>Acción</t>
  </si>
  <si>
    <t>Áreas involucradas</t>
  </si>
  <si>
    <t>CUMPLIMIENTO_PARCIAL</t>
  </si>
  <si>
    <t>NO_CUMPLIDA</t>
  </si>
  <si>
    <t>Fecha de finalización de la acción</t>
  </si>
  <si>
    <r>
      <t xml:space="preserve">PRIORIDAD
INICIAL 
</t>
    </r>
    <r>
      <rPr>
        <b/>
        <sz val="8"/>
        <rFont val="Calibri"/>
        <family val="2"/>
        <scheme val="minor"/>
      </rPr>
      <t>(Riesgo inherente)</t>
    </r>
  </si>
  <si>
    <t>VULNERABILIDAD
(Riesgo residual)</t>
  </si>
  <si>
    <t>DESARROLLO_INSTITUCIONAL</t>
  </si>
  <si>
    <t>Análisis de cumplimiento de la acción</t>
  </si>
  <si>
    <t>Pendiente evaluación de eficacia</t>
  </si>
  <si>
    <t>META</t>
  </si>
  <si>
    <t>CUMPLIMIENTO</t>
  </si>
  <si>
    <t>CUMPLIMIENTO_TOTAL</t>
  </si>
  <si>
    <t>Eficaz</t>
  </si>
  <si>
    <t>Sin evaluación de eficacia por No Cumplimiento de la Acción</t>
  </si>
  <si>
    <t>No eficaz</t>
  </si>
  <si>
    <t>No_existen</t>
  </si>
  <si>
    <t>Analisis de la eficacia de la acción</t>
  </si>
  <si>
    <t>LABORATORIO_METROLOGÍA_DIMENSIONAL</t>
  </si>
  <si>
    <t>LABORATORIO_ENSAYOS_PARA_EQUIPOS_ACONDICIONADORES_DE_AIRE</t>
  </si>
  <si>
    <t>ENRIQUE DEMESIO CASTAÑO ARIAS</t>
  </si>
  <si>
    <t>ALEXANDER MOLINA CABRERA</t>
  </si>
  <si>
    <t>PATRICIA GRANADA ECHEVERRI</t>
  </si>
  <si>
    <t>HOOVER OROZCO GALLEGO</t>
  </si>
  <si>
    <t>OBJETIVOS</t>
  </si>
  <si>
    <t>OBJETIVOS PDI</t>
  </si>
  <si>
    <t>ALCANCE</t>
  </si>
  <si>
    <t>CLASE RIESGO</t>
  </si>
  <si>
    <t>ACCIONES</t>
  </si>
  <si>
    <t>NIVELES DE EXPOSICION</t>
  </si>
  <si>
    <t>RESPONSABLE</t>
  </si>
  <si>
    <t>OBJETIVO PDI</t>
  </si>
  <si>
    <t>UNIDAD ASOCIADA</t>
  </si>
  <si>
    <t>LIDER</t>
  </si>
  <si>
    <t>UNIDADES ORGANIZACIONALES ASOCIADAS A PROCESOS</t>
  </si>
  <si>
    <t>FACULTADES ASOCIADAS A PROCESOS</t>
  </si>
  <si>
    <t>LABORATORIO ASOCIADOS A PROCESOS</t>
  </si>
  <si>
    <t xml:space="preserve">No genera impactos ambientales </t>
  </si>
  <si>
    <t>Oportuno</t>
  </si>
  <si>
    <t>RESPONSABILIDAD</t>
  </si>
  <si>
    <t>No asignado</t>
  </si>
  <si>
    <t>Asignado</t>
  </si>
  <si>
    <t>No oportuno</t>
  </si>
  <si>
    <t>PERIODICIDAD</t>
  </si>
  <si>
    <t>EVAL_PERIODICIDAD</t>
  </si>
  <si>
    <t>Anual</t>
  </si>
  <si>
    <t>Semestral</t>
  </si>
  <si>
    <t>Trimestral</t>
  </si>
  <si>
    <t>Bimestral</t>
  </si>
  <si>
    <t>Mensual</t>
  </si>
  <si>
    <t>Quincenal</t>
  </si>
  <si>
    <t>Semanal</t>
  </si>
  <si>
    <t>Diaria</t>
  </si>
  <si>
    <t>No definida</t>
  </si>
  <si>
    <t>NIVEL</t>
  </si>
  <si>
    <t>VALOR</t>
  </si>
  <si>
    <t>Descripción del Control Existente
(Máximo 3 controles)</t>
  </si>
  <si>
    <t xml:space="preserve">Descripción </t>
  </si>
  <si>
    <t>1</t>
  </si>
  <si>
    <t>EFECTIVIDAD</t>
  </si>
  <si>
    <t>Aplicados_Confiables_No_Documentados</t>
  </si>
  <si>
    <t>Aplicados_Confiables_Documentados</t>
  </si>
  <si>
    <t>Aplicativo / software</t>
  </si>
  <si>
    <t>NIVEL_AUTOMAT</t>
  </si>
  <si>
    <t>Manual</t>
  </si>
  <si>
    <t>Semiautomatico</t>
  </si>
  <si>
    <t>Automatico</t>
  </si>
  <si>
    <t>Confiables_No_aplicados</t>
  </si>
  <si>
    <t>Se asocian con la seguridad y salud en el trabajo</t>
  </si>
  <si>
    <t>Afecta el cumplimiento de la misión y la visión Institucional</t>
  </si>
  <si>
    <t>Afecta la operación de la Institución
  Más de 2 día
Afecta la operación del proceso, un trámite o un servicio por mas de 3 días</t>
  </si>
  <si>
    <t>Estados financieros que no reflejan la situación de la entidad
Dictamen de abstención por la CGR</t>
  </si>
  <si>
    <t>Intervención por parte del Ministerio de Educación Nacional o cualquier otro organo de control o supervisión
Hallazgos con incidencia penal parte de la CGR
Fallos judiciales en contra de los intereses de la Universidad
Incumplimiento contractual o legal que genere indemnizaciones o sanciones economicas para la Universidad por más de 100 SMLMV
Incumplimiento total de una norma reguladora externa o interna</t>
  </si>
  <si>
    <t>Afecta los Sistemas de Información de la institución  más de 1 día
Afecta los Sistemas de Información de un proceso por más de 2 día</t>
  </si>
  <si>
    <t>Cuando la criticidad de los Activos de Información es Alta</t>
  </si>
  <si>
    <t>Ocasiona delitos  contra  la  
administración pública 
Ocasiona detrimentro patrimonial</t>
  </si>
  <si>
    <t>Cuando se cataloga en el mapa de calor del SST Sin Valorar</t>
  </si>
  <si>
    <t xml:space="preserve">Genera impactos ambientales que afectan a la Universidad y la  zona de influencia de la Universidad </t>
  </si>
  <si>
    <t>Se viola un derecho colectivo</t>
  </si>
  <si>
    <t>Afecta el cumplimiento de los Pilares Estratégicos institucionales del PDI
Afecta el cumplimiento de los objetivos de los procesos institucionales</t>
  </si>
  <si>
    <t>Afecta la operación de la Institución por  1 dia
Afecta la operación del  proceso, un trámite o un servicio por 2  dias</t>
  </si>
  <si>
    <t>Estados financieros con observaciones que no afectan la situación de la entidad
Dictamen con salvedades por la CGR</t>
  </si>
  <si>
    <t>Sanción por parte del Ministerio de Educación Nacional, un organo de control o de supervisión con sancion económica
Hallazgos con incidencia disciplinaria y fiscal parte de la CGR
Procesos judiciales en contra de los intereses de la Universidad
Incumplimiento contractual o legal que genere indemnizaciones o sanciones economicas para la Universidad entre 50 y 100 SMLMV
Incumplimiento total de una norma reguladora externa o interna</t>
  </si>
  <si>
    <t>Afecta los Sistemas de Información de la institución menos de 1 día
Afecta los Sistemas de Información de un proceso por 1 día</t>
  </si>
  <si>
    <t>NA</t>
  </si>
  <si>
    <t>Cuando se cataloga en el mapa de calor del SST como Crítico</t>
  </si>
  <si>
    <t>Genera impactos ambientales que afectan a la Universidad</t>
  </si>
  <si>
    <t xml:space="preserve">Afecta el cumplimiento de   los programas del  PDI
Afecta el cumplimiento de los objetivos de 
las Unidades Organizacionales </t>
  </si>
  <si>
    <t>Afecta la operación de la Institución por  menos de 1 dia
Afecta la operación de un proceso, un trámite o un servicio por  un día</t>
  </si>
  <si>
    <t>Estados financieros con errores sin ninguna incidencia
Dictamen sin salvedades por la CGR, pero con más de 10 hallazgos contables</t>
  </si>
  <si>
    <t>Sanciones administrativas sin repercursión economica
Denuncias interpuestas ante 
Ministerio de Educación Nacional, un organo de control o de supervisión que generen investigaciones o  indagaciones preliminares  
Conciliaciones extrajudiciales
Incumplimiento contractual o legal que genere indemnizaciones o sanciones economicas para la Universidad entre 25 y 50 SMLMV</t>
  </si>
  <si>
    <t>Afecta los Sistemas de Información de un proceso por mas de 6 horas</t>
  </si>
  <si>
    <t>Cuando la criticidad de los Activos de Información es Media</t>
  </si>
  <si>
    <t xml:space="preserve"> Ocasiona faltas  leves
Vulnera los valores y principios institucionales</t>
  </si>
  <si>
    <t>Cuando se cataloga en el mapa de calor del SST  como Importante</t>
  </si>
  <si>
    <t xml:space="preserve">Se viola un derecho colectivo ó Afecta los DDHH de 2 a  5 miembros de la comunidad universitaria/ </t>
  </si>
  <si>
    <t>Afecta el cumplimiento de los proyectos del PDI
Afecta el cumplimiento de los objetivos Procedimientos</t>
  </si>
  <si>
    <t>Afecta la operación de un proceso, un trámite o un servicio  por medio día</t>
  </si>
  <si>
    <t>Estados financieros con errores sin ninguna incidencia 
Dictamen sin salvedades por la CGR, pero entre 5 y 10 hallazgos contables</t>
  </si>
  <si>
    <t>Quejas y reclamos  interpuestas ante 
Ministerio de Educación Nacional, un organo de control o de supervisión o en el sistema PQRS de la Universidad
Hallazgos sin incidencia por parte de la CGR
Incumplimiento contractual o legal que genere indemnizaciones o sanciones economicas para la Universidad menor a 25 SMLMV</t>
  </si>
  <si>
    <t>Afecta los Sistemas de Información de un proceso por entre 2 horas y 6 horas</t>
  </si>
  <si>
    <t>Cuando se cataloga en el mapa de calor del SST  como Moderado</t>
  </si>
  <si>
    <t>Afecta el cumplimiento de los planes operativos del PDI  
Afecta el cumplimiento de los Planes de Trabajo de las unidades organizacionales</t>
  </si>
  <si>
    <t>Afecta la operación de un proceso, un trámite o un servicio  por menos de medio dia</t>
  </si>
  <si>
    <t>Estados financieros con errores sin ninguna incidencia 
Dictamen sin salvedades por la CGR, pero con menos de 5 hallazgos contables</t>
  </si>
  <si>
    <t>Hallazgos de auditorias internas o externas
Incumplimiento contractual o legal que no genere sanciones economicas a la Universidad</t>
  </si>
  <si>
    <t>Afecta los Sistemas de Información de un proceso por menos de 2 horas</t>
  </si>
  <si>
    <t>Cuando la criticidad de los Activos de Información es Baja</t>
  </si>
  <si>
    <t>Cuando se cataloga en el mapa de calor del SST  como Bajo</t>
  </si>
  <si>
    <t xml:space="preserve"> Ha ocurrido más de una vez en los últimos 3  años</t>
  </si>
  <si>
    <t xml:space="preserve"> Ha ocurrido más de una vez en los  últimos 3  años</t>
  </si>
  <si>
    <t xml:space="preserve"> Ha ocurrido una vez en los  últimos 3 años</t>
  </si>
  <si>
    <t xml:space="preserve"> Ha ocurrido una vez en los  últimos 3  años</t>
  </si>
  <si>
    <t xml:space="preserve"> Ha ocurrido  en los  últimos 4  años</t>
  </si>
  <si>
    <t xml:space="preserve"> Ha ocurrido en los últimos 5 años</t>
  </si>
  <si>
    <t xml:space="preserve"> Ha ocurrido  en los  últimos 5  años</t>
  </si>
  <si>
    <t>OEC</t>
  </si>
  <si>
    <t>UNIDAD ORGANIZACIONALQUE DILIGENCIA EL MAPA DE RIESGO</t>
  </si>
  <si>
    <t>ORGANISMO DE EVALUACION DE LA CONFORMIDAD (Laboratorios de ensayo, calibración y QLCT) QUE DILIGENCIA EL MAPA DE RIESGO</t>
  </si>
  <si>
    <t>Calificación</t>
  </si>
  <si>
    <t>2</t>
  </si>
  <si>
    <t>3 - 4</t>
  </si>
  <si>
    <t>5</t>
  </si>
  <si>
    <r>
      <rPr>
        <b/>
        <sz val="8"/>
        <rFont val="Calibri"/>
        <family val="2"/>
        <scheme val="minor"/>
      </rPr>
      <t xml:space="preserve">Control Inexistente: </t>
    </r>
    <r>
      <rPr>
        <sz val="8"/>
        <rFont val="Calibri"/>
        <family val="2"/>
        <scheme val="minor"/>
      </rPr>
      <t>Cuando no existe el control.</t>
    </r>
  </si>
  <si>
    <r>
      <rPr>
        <b/>
        <sz val="8"/>
        <rFont val="Calibri"/>
        <family val="2"/>
        <scheme val="minor"/>
      </rPr>
      <t xml:space="preserve">Control Fuerte:  </t>
    </r>
    <r>
      <rPr>
        <sz val="8"/>
        <rFont val="Calibri"/>
        <family val="2"/>
        <scheme val="minor"/>
      </rPr>
      <t>Se considera que el diseño del control es adecuado y por tanto es eficaz para mitigar o prevenir el riesgo, por lo tanto es efectivo.</t>
    </r>
  </si>
  <si>
    <r>
      <rPr>
        <b/>
        <sz val="8"/>
        <rFont val="Calibri"/>
        <family val="2"/>
        <scheme val="minor"/>
      </rPr>
      <t xml:space="preserve">Control Débil:  </t>
    </r>
    <r>
      <rPr>
        <sz val="8"/>
        <rFont val="Calibri"/>
        <family val="2"/>
        <scheme val="minor"/>
      </rPr>
      <t>El control no ha sido diseñado adecuadamente y su eficacia no es confiable para mitigar o prevenir el riesgo, por lo tanto no es Efectivo.</t>
    </r>
  </si>
  <si>
    <t>La calificación del control resulta del promedio ponderado de las caracteristicas de la evaluación de los controles asociados al riesgo</t>
  </si>
  <si>
    <t>GRAVE
Riesgos con calificación superior o igual a 36</t>
  </si>
  <si>
    <t>LEVE
Riesgos con calificación inferior o igual a 10</t>
  </si>
  <si>
    <r>
      <rPr>
        <b/>
        <sz val="8"/>
        <rFont val="Calibri"/>
        <family val="2"/>
        <scheme val="minor"/>
      </rPr>
      <t xml:space="preserve">Control Aceptable: </t>
    </r>
    <r>
      <rPr>
        <sz val="8"/>
        <rFont val="Calibri"/>
        <family val="2"/>
        <scheme val="minor"/>
      </rPr>
      <t>Se considera que el diseño de control es adecuado, sin embargo su eficacia tiene un nivel de confianza medio para mitigar o prevenir el riesgo, sigue siendo efectivo.</t>
    </r>
  </si>
  <si>
    <t>MODERADO
Riesgos con calificación entre 12 y 32</t>
  </si>
  <si>
    <t>VICERRECTORIA_ADMINITRATIVA_FINANCIERA_Sistema_Integral_de_Gestión</t>
  </si>
  <si>
    <t>VICERRECTORIA_ACADEMICA_Univirtual</t>
  </si>
  <si>
    <t>VICERRECTORÍA_ACADÉMICA_Univirtual</t>
  </si>
  <si>
    <t>VICERRECTORÍA_ADMINITRATIVA_FINANCIERA_Sistema_Integral_de_Gestión</t>
  </si>
  <si>
    <t>SECRETARIA_GENERAL_Gestión_de_Documentos</t>
  </si>
  <si>
    <t>RECTORIA_Comunicaciones</t>
  </si>
  <si>
    <t>GLORIA YAMILE PARRA MARIN</t>
  </si>
  <si>
    <t>UNIDAD RESPONSABLE QUE DILIGENCIA EL MAPA DE RIESGO</t>
  </si>
  <si>
    <t>Regularmente_confiables</t>
  </si>
  <si>
    <t>Software/aplicativo asociado</t>
  </si>
  <si>
    <t>Responsable (Cargo)</t>
  </si>
  <si>
    <t>Propósito</t>
  </si>
  <si>
    <t>Análisis para la mejora del control existente</t>
  </si>
  <si>
    <r>
      <t>Tipo de riesgo
(Descriptor)</t>
    </r>
    <r>
      <rPr>
        <sz val="8"/>
        <rFont val="Arial"/>
        <family val="2"/>
      </rPr>
      <t xml:space="preserve"> </t>
    </r>
  </si>
  <si>
    <t>Están relacionados con la percepción y la confianza por parte de la comunidad universitaria y ciudadanía. Estos pueden derivarse de acción de terceros que afectan mediante rumores o propaganda negativa la imagen de la Universidad.</t>
  </si>
  <si>
    <t>Calificación  Efectividad</t>
  </si>
  <si>
    <t>Propósito de control</t>
  </si>
  <si>
    <t>CALIFICACIÓN DEL CONTROL</t>
  </si>
  <si>
    <t>FÓRMULA</t>
  </si>
  <si>
    <t>JURÍDICA</t>
  </si>
  <si>
    <t>BIBLIOTECA_E_INFORMACIÓN_CIENTÍFICA</t>
  </si>
  <si>
    <t>GESTIÓN_AMBIENTAL (VICERRECTORIA INVESTIGACIONES, INNOVACIÓN Y EXTENSIÓN)</t>
  </si>
  <si>
    <t>Afecta los recursos de la entidad en más del 3%</t>
  </si>
  <si>
    <t>Afecta los recursos de la entidad entre el  3% y 2%</t>
  </si>
  <si>
    <t>Afecta los recursos de la entidad entre el 2% y el 1%</t>
  </si>
  <si>
    <t>Afecta los recursos de la entidad entre el 1% y 0,5%</t>
  </si>
  <si>
    <t>Afecta los recursos de la entidad en menos 0,5%</t>
  </si>
  <si>
    <t>Se hará a través del formato "seguimiento", y podrá ser realizada a través de procesos de autoevaluación, auditorías de calidad, evaluación de la Oficina de Control y auditorías externas por parte de organismo certificadores, entes de control u otro que lo requiera.</t>
  </si>
  <si>
    <t>JUAN ESTEBAN TIBAQUIRÁ GIRALDO</t>
  </si>
  <si>
    <t>Cargo Planta /
Transitorio / 
Contratista</t>
  </si>
  <si>
    <t xml:space="preserve">Estado del Control </t>
  </si>
  <si>
    <t>CARLOS FERNANDO CASTAÑO MONTOYA</t>
  </si>
  <si>
    <t>Fortalecer la relación de la Universidad con sus egresados, a través de la participación en el desarrollo de actividades que permitan la retroalimentación, el seguimiento continuo y sistemático y el desarrollo de un portafolio de servicios y beneficios acordes al entorno laboral y social.</t>
  </si>
  <si>
    <t>Nivel De Automatización</t>
  </si>
  <si>
    <t xml:space="preserve">Responsabilidad </t>
  </si>
  <si>
    <t>DISEÑO DEL CONTROL
(40%)</t>
  </si>
  <si>
    <t>EFICACIA
(60%)</t>
  </si>
  <si>
    <t>Periodicidad de aplicación</t>
  </si>
  <si>
    <r>
      <t xml:space="preserve">Clase: </t>
    </r>
    <r>
      <rPr>
        <sz val="8"/>
        <rFont val="Calibri"/>
        <family val="2"/>
        <scheme val="minor"/>
      </rPr>
      <t>determine qué clase de riesgo es el identificado, de acuerdo a la siguiente clasificación: Estratégico, Imagen, Operacional, Financiero, Contable,  Cumplimiento, Tecnología, Información,  Corrupción,  Ambiental, Derechos Humanos.</t>
    </r>
  </si>
  <si>
    <r>
      <t xml:space="preserve">IMPACTO: </t>
    </r>
    <r>
      <rPr>
        <sz val="8"/>
        <rFont val="Calibri"/>
        <family val="2"/>
        <scheme val="minor"/>
      </rPr>
      <t>Forma en la cual el riesgo afecta los resultados del proceso (se asocia las consecuencias)</t>
    </r>
  </si>
  <si>
    <t>Para el analisis de riesgos se recomienda el uso de la hoja nombrada como ESCALA</t>
  </si>
  <si>
    <r>
      <t xml:space="preserve">Nota: </t>
    </r>
    <r>
      <rPr>
        <sz val="8"/>
        <rFont val="Calibri"/>
        <family val="2"/>
        <scheme val="minor"/>
      </rPr>
      <t xml:space="preserve">Cada proceso deberá individualizar la escala de calificación del riesgo basado en información objetiva y/o datos históricos.
Para el analisis de riesgos se recomienda el uso de la hoja nombrada como ESCALA
</t>
    </r>
  </si>
  <si>
    <t>Una vez ubicados los riesgos en la matriz de riesgos inherente, se evaluan el diesño y la eficacia de los controles asociados a los riesgos, con el fin de determinar la posición del riesgo en la matriz de riesgo residual.</t>
  </si>
  <si>
    <r>
      <rPr>
        <b/>
        <sz val="8"/>
        <rFont val="Calibri"/>
        <family val="2"/>
        <scheme val="minor"/>
      </rPr>
      <t>Evaluacion del diseño:</t>
    </r>
    <r>
      <rPr>
        <sz val="8"/>
        <rFont val="Calibri"/>
        <family val="2"/>
        <scheme val="minor"/>
      </rPr>
      <t xml:space="preserve">
 -  Nivel de automatizacion   se define si el control es Automático (soportado en aplicativos),  Semiautomatico (Soportado en hojas de calculo o bases de datos),  manua (no tiene mediación de TIC)
 - Responsabiidad frente al control:  se define si el control esta asignado a un cargo especifico.
- Periodicidad del Control:  se evalua si el control es oportuno de acuerdo a la probabilidad del riesgos y las causas asociadas.
-  Propósito del control :  se define si el control es Detectivo (se diseñan para identificar si resultados indeseables han ocurrido después de un acontecimiento) o 
Preventivo (están diseñados para evitar o limitar la posibilidad de materialización de un riesgo)</t>
    </r>
  </si>
  <si>
    <r>
      <rPr>
        <b/>
        <sz val="8"/>
        <rFont val="Calibri"/>
        <family val="2"/>
        <scheme val="minor"/>
      </rPr>
      <t>Evaluacion de la eficacia:</t>
    </r>
    <r>
      <rPr>
        <sz val="8"/>
        <rFont val="Calibri"/>
        <family val="2"/>
        <scheme val="minor"/>
      </rPr>
      <t xml:space="preserve">
- No existe
- Regularmente confiables
-Confiables, No aplicados
- Aplicados, confiables, No documentados
-Aplicados, confiables documentados</t>
    </r>
  </si>
  <si>
    <t>El riesgo residual resulta de cruzar el resultado de la matriz de riesgo inherente con la efecitivadad de los controles asociados al riesgo identificado</t>
  </si>
  <si>
    <t xml:space="preserve">Efectividad </t>
  </si>
  <si>
    <t xml:space="preserve">De acuerdo a los nivel de exposición del riesgo, se establecerá si corresponde: </t>
  </si>
  <si>
    <t xml:space="preserve">-  Acciones preventivas de acuerdo al tipo de tratamiento, para lo cual deberá  seguir el procedimiento de acciones correctivas, preventivas y de mejora SGC-PRO-006 </t>
  </si>
  <si>
    <t>-  Plan de mitigación, para lo cual deberá  emplear el formato de Plan de mitigación</t>
  </si>
  <si>
    <t>- Recursos asignados en el presupuesto
- Relación costo - beneficio
- Accion que conlleve a "Compartir" se deberá concertar previamente con la dependencia involucrada.
- Accion que conlleve a "Transferir" se deberá concertar previamiente con la entidad involucrada y contar con las autorizaciones administrativas pertinentes.</t>
  </si>
  <si>
    <t>Se deberá implementar inmediatamente las acciones preventivas que conlleven a evitar, reducir, transferir o compartir el riesgo de acuerdo al procedimiento de tomas de acciones SGC-PRO-006 del Sistema Integral de Gestión.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</si>
  <si>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 tomas de acciones SGC-PRO-006 del Sistema Integral de Gestión. 
Se deberá implementar acciones preventivas que conlleven a mejorar el diseño o eficacia de los controles existentes. 
La implementación de un plan de contingencia estará sujeto a las necesidades del usuario de la metodología</t>
  </si>
  <si>
    <t xml:space="preserve"> 4 veces en la vigencia</t>
  </si>
  <si>
    <t xml:space="preserve"> De 3 a 2 veces en la vigencia</t>
  </si>
  <si>
    <t>Ha ocurrido 1 vez en la vigencia</t>
  </si>
  <si>
    <t>FACULTAD_DE_CIENCIAS_EMPRESARIALES</t>
  </si>
  <si>
    <t>Versión</t>
  </si>
  <si>
    <t>Fecha</t>
  </si>
  <si>
    <t>Página</t>
  </si>
  <si>
    <t>1  de 3</t>
  </si>
  <si>
    <t>2 de 3</t>
  </si>
  <si>
    <t>3 de 3</t>
  </si>
  <si>
    <t>SGC-FOR-011-02</t>
  </si>
  <si>
    <t>SGC-FOR-011-03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</si>
</sst>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50" x14ac:knownFonts="1">
    <font>
      <sz val="10"/>
      <name val="Arial"/>
    </font>
    <font>
      <sz val="11"/>
      <color theme="1"/>
      <name val="Calibri"/>
      <family val="2"/>
      <scheme val="minor"/>
    </font>
    <font>
      <sz val="9"/>
      <name val="Arial"/>
      <family val="2"/>
    </font>
    <font>
      <b/>
      <sz val="8"/>
      <name val="Arial"/>
      <family val="2"/>
    </font>
    <font>
      <sz val="8"/>
      <name val="Arial"/>
      <family val="2"/>
    </font>
    <font>
      <sz val="10"/>
      <name val="Arial"/>
      <family val="2"/>
    </font>
    <font>
      <b/>
      <sz val="10"/>
      <name val="Arial"/>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13"/>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b/>
      <sz val="9"/>
      <name val="Calibri"/>
      <family val="2"/>
      <scheme val="minor"/>
    </font>
    <font>
      <b/>
      <sz val="12"/>
      <name val="Calibri"/>
      <family val="2"/>
      <scheme val="minor"/>
    </font>
    <font>
      <b/>
      <sz val="14"/>
      <name val="Calibri"/>
      <family val="2"/>
      <scheme val="minor"/>
    </font>
    <font>
      <sz val="8"/>
      <color theme="1"/>
      <name val="Arial"/>
      <family val="2"/>
    </font>
    <font>
      <sz val="14"/>
      <name val="Calibri"/>
      <family val="2"/>
      <scheme val="minor"/>
    </font>
    <font>
      <b/>
      <sz val="16"/>
      <name val="Calibri"/>
      <family val="2"/>
      <scheme val="minor"/>
    </font>
    <font>
      <sz val="16"/>
      <name val="Calibri"/>
      <family val="2"/>
      <scheme val="minor"/>
    </font>
    <font>
      <sz val="7"/>
      <name val="Arial"/>
      <family val="2"/>
    </font>
    <font>
      <b/>
      <sz val="7"/>
      <name val="Arial"/>
      <family val="2"/>
    </font>
    <font>
      <sz val="11"/>
      <name val="Calibri"/>
      <family val="2"/>
    </font>
    <font>
      <b/>
      <sz val="18"/>
      <name val="Calibri"/>
      <family val="2"/>
      <scheme val="minor"/>
    </font>
    <font>
      <sz val="18"/>
      <name val="Calibri"/>
      <family val="2"/>
      <scheme val="minor"/>
    </font>
    <font>
      <b/>
      <sz val="10"/>
      <color theme="1"/>
      <name val="Arial"/>
      <family val="2"/>
    </font>
    <font>
      <sz val="7"/>
      <color theme="1"/>
      <name val="Calibri"/>
      <family val="2"/>
      <scheme val="minor"/>
    </font>
    <font>
      <sz val="8"/>
      <color indexed="8"/>
      <name val="Arial"/>
      <family val="2"/>
    </font>
    <font>
      <b/>
      <sz val="9"/>
      <name val="Arial"/>
      <family val="2"/>
    </font>
    <font>
      <b/>
      <sz val="8"/>
      <color rgb="FFFF0000"/>
      <name val="Arial"/>
      <family val="2"/>
    </font>
    <font>
      <b/>
      <sz val="12"/>
      <name val="Arial"/>
      <family val="2"/>
    </font>
    <font>
      <sz val="10"/>
      <color theme="1"/>
      <name val="Calibri"/>
      <family val="2"/>
      <scheme val="minor"/>
    </font>
    <font>
      <b/>
      <sz val="10"/>
      <color theme="1"/>
      <name val="Calibri"/>
      <family val="2"/>
      <scheme val="minor"/>
    </font>
    <font>
      <b/>
      <sz val="11"/>
      <name val="Arial"/>
      <family val="2"/>
    </font>
    <font>
      <sz val="10"/>
      <color theme="1"/>
      <name val="Arial"/>
      <family val="2"/>
    </font>
    <font>
      <b/>
      <sz val="8"/>
      <color theme="1"/>
      <name val="Arial"/>
      <family val="2"/>
    </font>
    <font>
      <b/>
      <sz val="8"/>
      <color rgb="FF000000"/>
      <name val="Calibri"/>
      <family val="2"/>
      <scheme val="minor"/>
    </font>
    <font>
      <sz val="8"/>
      <color rgb="FF000000"/>
      <name val="Calibri"/>
      <family val="2"/>
      <scheme val="minor"/>
    </font>
    <font>
      <b/>
      <sz val="7"/>
      <color rgb="FF000000"/>
      <name val="Calibri"/>
      <family val="2"/>
      <scheme val="minor"/>
    </font>
    <font>
      <sz val="7"/>
      <color rgb="FF000000"/>
      <name val="Calibri"/>
      <family val="2"/>
      <scheme val="minor"/>
    </font>
  </fonts>
  <fills count="17">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3FFF4"/>
        <bgColor indexed="64"/>
      </patternFill>
    </fill>
    <fill>
      <patternFill patternType="solid">
        <fgColor theme="0" tint="-0.14999847407452621"/>
        <bgColor indexed="64"/>
      </patternFill>
    </fill>
  </fills>
  <borders count="7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2">
    <xf numFmtId="0" fontId="0" fillId="0" borderId="0"/>
    <xf numFmtId="9" fontId="7" fillId="0" borderId="0" applyFont="0" applyFill="0" applyBorder="0" applyAlignment="0" applyProtection="0"/>
  </cellStyleXfs>
  <cellXfs count="683">
    <xf numFmtId="0" fontId="0" fillId="0" borderId="0" xfId="0"/>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xf>
    <xf numFmtId="0" fontId="6" fillId="0" borderId="0" xfId="0" applyFont="1"/>
    <xf numFmtId="0" fontId="0" fillId="0" borderId="0" xfId="0" applyBorder="1"/>
    <xf numFmtId="0" fontId="9" fillId="0" borderId="0" xfId="0" applyFont="1" applyBorder="1" applyAlignment="1">
      <alignment vertical="top"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xf numFmtId="0" fontId="9" fillId="0" borderId="0" xfId="0" applyFont="1" applyFill="1" applyBorder="1" applyAlignment="1">
      <alignment vertical="top" wrapText="1"/>
    </xf>
    <xf numFmtId="0" fontId="12" fillId="0" borderId="0" xfId="0" applyFont="1" applyFill="1" applyBorder="1" applyAlignment="1">
      <alignment horizontal="center" vertical="center" textRotation="90" wrapText="1"/>
    </xf>
    <xf numFmtId="0" fontId="12" fillId="0" borderId="0" xfId="0" applyFont="1" applyFill="1" applyBorder="1" applyAlignment="1">
      <alignment horizontal="center" vertical="center" wrapText="1"/>
    </xf>
    <xf numFmtId="0" fontId="0" fillId="0" borderId="0" xfId="0" applyAlignment="1">
      <alignment horizontal="center"/>
    </xf>
    <xf numFmtId="0" fontId="5" fillId="0" borderId="0" xfId="0" applyFont="1" applyFill="1" applyAlignment="1">
      <alignment horizontal="center" vertical="center" wrapText="1"/>
    </xf>
    <xf numFmtId="0" fontId="2"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5" fillId="0" borderId="0" xfId="0" applyFont="1"/>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20" fillId="9" borderId="2" xfId="0" applyFont="1" applyFill="1" applyBorder="1" applyAlignment="1" applyProtection="1">
      <alignment horizontal="center" vertical="center" wrapText="1"/>
    </xf>
    <xf numFmtId="0" fontId="21" fillId="9" borderId="11"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protection locked="0"/>
    </xf>
    <xf numFmtId="0" fontId="13" fillId="2" borderId="14" xfId="0" applyFont="1" applyFill="1" applyBorder="1" applyAlignment="1" applyProtection="1">
      <alignment vertical="center" wrapText="1"/>
      <protection locked="0"/>
    </xf>
    <xf numFmtId="0" fontId="13" fillId="2" borderId="14" xfId="0" applyFont="1" applyFill="1" applyBorder="1" applyAlignment="1" applyProtection="1">
      <alignment horizontal="center" vertical="center" wrapText="1"/>
      <protection locked="0"/>
    </xf>
    <xf numFmtId="0" fontId="15" fillId="2" borderId="27"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0" borderId="27" xfId="0" applyFont="1" applyBorder="1" applyAlignment="1">
      <alignment horizontal="center"/>
    </xf>
    <xf numFmtId="0" fontId="17" fillId="0" borderId="0" xfId="0" applyFont="1" applyBorder="1" applyAlignment="1">
      <alignment horizontal="center"/>
    </xf>
    <xf numFmtId="0" fontId="17" fillId="0" borderId="0" xfId="0" applyFont="1" applyBorder="1"/>
    <xf numFmtId="0" fontId="17" fillId="0" borderId="29" xfId="0" applyFont="1" applyBorder="1"/>
    <xf numFmtId="0" fontId="24" fillId="0" borderId="27" xfId="0" applyFont="1" applyBorder="1" applyAlignment="1">
      <alignment horizontal="center"/>
    </xf>
    <xf numFmtId="0" fontId="24" fillId="0" borderId="0" xfId="0" applyFont="1" applyBorder="1" applyAlignment="1">
      <alignment horizontal="center"/>
    </xf>
    <xf numFmtId="0" fontId="24" fillId="0" borderId="29" xfId="0" applyFont="1" applyBorder="1" applyAlignment="1">
      <alignment horizontal="center"/>
    </xf>
    <xf numFmtId="0" fontId="17" fillId="0" borderId="0" xfId="0" applyFont="1" applyAlignment="1">
      <alignment horizontal="center"/>
    </xf>
    <xf numFmtId="0" fontId="17" fillId="0" borderId="0" xfId="0" applyFont="1"/>
    <xf numFmtId="0" fontId="20" fillId="0" borderId="8" xfId="0" applyFont="1" applyBorder="1" applyAlignment="1">
      <alignment horizontal="center" vertical="center"/>
    </xf>
    <xf numFmtId="0" fontId="20" fillId="0" borderId="8" xfId="0" applyFont="1" applyBorder="1" applyAlignment="1">
      <alignment horizontal="center" vertical="center" wrapText="1"/>
    </xf>
    <xf numFmtId="0" fontId="20" fillId="0" borderId="6" xfId="0" applyFont="1" applyBorder="1" applyAlignment="1">
      <alignment horizontal="center" vertical="center" wrapText="1"/>
    </xf>
    <xf numFmtId="0" fontId="13" fillId="0" borderId="0" xfId="0" applyFont="1" applyBorder="1" applyAlignment="1">
      <alignment vertical="center"/>
    </xf>
    <xf numFmtId="0" fontId="4" fillId="10"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24" fillId="0" borderId="0" xfId="0" applyFont="1" applyBorder="1" applyAlignment="1">
      <alignment horizontal="center"/>
    </xf>
    <xf numFmtId="0" fontId="17" fillId="0" borderId="4" xfId="0" applyFont="1" applyBorder="1" applyAlignment="1">
      <alignment horizontal="center" vertical="top" wrapText="1"/>
    </xf>
    <xf numFmtId="0" fontId="13" fillId="0" borderId="3" xfId="0" applyFont="1" applyBorder="1" applyAlignment="1">
      <alignment horizontal="left" vertical="center"/>
    </xf>
    <xf numFmtId="0" fontId="13" fillId="0" borderId="4" xfId="0" applyFont="1" applyBorder="1" applyAlignment="1">
      <alignment horizontal="center" vertical="top" wrapText="1"/>
    </xf>
    <xf numFmtId="0" fontId="22" fillId="2" borderId="0" xfId="0" applyFont="1" applyFill="1" applyBorder="1" applyAlignment="1" applyProtection="1">
      <alignment horizontal="center" vertical="center" wrapText="1"/>
    </xf>
    <xf numFmtId="0" fontId="22" fillId="2" borderId="0"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21" fillId="9" borderId="2" xfId="0" applyFont="1" applyFill="1" applyBorder="1" applyAlignment="1" applyProtection="1">
      <alignment horizontal="center" vertical="center" wrapText="1"/>
    </xf>
    <xf numFmtId="0" fontId="21" fillId="9" borderId="31" xfId="0" applyFont="1" applyFill="1" applyBorder="1" applyAlignment="1" applyProtection="1">
      <alignment horizontal="center" vertical="center" wrapText="1"/>
    </xf>
    <xf numFmtId="0" fontId="21" fillId="9" borderId="42" xfId="0" applyFont="1" applyFill="1" applyBorder="1" applyAlignment="1" applyProtection="1">
      <alignment horizontal="center" vertical="center" wrapText="1"/>
    </xf>
    <xf numFmtId="0" fontId="31" fillId="2" borderId="0" xfId="0" applyFont="1" applyFill="1" applyAlignment="1">
      <alignment horizontal="center" vertical="center" wrapText="1"/>
    </xf>
    <xf numFmtId="0" fontId="22" fillId="2" borderId="11" xfId="0"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protection locked="0"/>
    </xf>
    <xf numFmtId="0" fontId="22" fillId="2" borderId="14" xfId="0" applyFont="1" applyFill="1" applyBorder="1" applyAlignment="1" applyProtection="1">
      <alignment horizontal="center" vertical="center" wrapText="1"/>
      <protection locked="0"/>
    </xf>
    <xf numFmtId="0" fontId="30" fillId="2" borderId="0" xfId="0" applyFont="1" applyFill="1" applyAlignment="1">
      <alignment horizontal="center" vertical="center" wrapText="1"/>
    </xf>
    <xf numFmtId="0" fontId="32" fillId="0" borderId="0" xfId="0" applyFont="1" applyAlignment="1">
      <alignment vertical="center"/>
    </xf>
    <xf numFmtId="0" fontId="5" fillId="2" borderId="0" xfId="0" applyFont="1" applyFill="1" applyAlignment="1">
      <alignment horizontal="center" vertical="center"/>
    </xf>
    <xf numFmtId="0" fontId="30" fillId="12"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6" fillId="12"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37" fillId="7" borderId="2" xfId="0" applyFont="1" applyFill="1" applyBorder="1" applyAlignment="1">
      <alignment horizontal="center" vertical="center" wrapText="1"/>
    </xf>
    <xf numFmtId="0" fontId="37" fillId="4" borderId="2" xfId="0" applyFont="1" applyFill="1" applyBorder="1" applyAlignment="1">
      <alignment horizontal="center" vertical="center" wrapText="1"/>
    </xf>
    <xf numFmtId="0" fontId="3" fillId="10" borderId="0" xfId="0" applyFont="1" applyFill="1" applyBorder="1" applyAlignment="1">
      <alignment horizontal="center" vertical="center" textRotation="90" wrapText="1"/>
    </xf>
    <xf numFmtId="0" fontId="37" fillId="13" borderId="2" xfId="0" applyFont="1" applyFill="1" applyBorder="1" applyAlignment="1">
      <alignment horizontal="center" vertical="center" wrapText="1"/>
    </xf>
    <xf numFmtId="0" fontId="26" fillId="10" borderId="0" xfId="0" applyFont="1" applyFill="1" applyBorder="1" applyAlignment="1">
      <alignment wrapText="1"/>
    </xf>
    <xf numFmtId="0" fontId="26" fillId="10" borderId="0"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0" fillId="10" borderId="0" xfId="0" applyFill="1" applyBorder="1"/>
    <xf numFmtId="0" fontId="3" fillId="1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3" xfId="0" applyFont="1" applyBorder="1" applyAlignment="1">
      <alignment horizontal="center"/>
    </xf>
    <xf numFmtId="0" fontId="16" fillId="0" borderId="0" xfId="0" applyFont="1" applyFill="1" applyBorder="1" applyAlignment="1">
      <alignment vertical="center" wrapText="1"/>
    </xf>
    <xf numFmtId="0" fontId="17" fillId="0" borderId="3" xfId="0" applyFont="1" applyFill="1" applyBorder="1" applyAlignment="1"/>
    <xf numFmtId="0" fontId="17" fillId="0" borderId="0" xfId="0" applyFont="1" applyFill="1" applyBorder="1" applyAlignment="1"/>
    <xf numFmtId="0" fontId="25" fillId="2" borderId="0" xfId="0" applyFont="1" applyFill="1" applyBorder="1" applyAlignment="1" applyProtection="1">
      <alignment horizontal="center" vertical="center"/>
    </xf>
    <xf numFmtId="0" fontId="3" fillId="2" borderId="0" xfId="0" applyFont="1" applyFill="1" applyAlignment="1">
      <alignment horizontal="center" vertical="center" wrapText="1"/>
    </xf>
    <xf numFmtId="0" fontId="4" fillId="10" borderId="51" xfId="0" applyFont="1" applyFill="1" applyBorder="1" applyAlignment="1">
      <alignment horizontal="center" vertical="center" wrapText="1"/>
    </xf>
    <xf numFmtId="0" fontId="3" fillId="0" borderId="0" xfId="0" applyFont="1" applyFill="1" applyAlignment="1">
      <alignment horizontal="center" vertical="center" wrapText="1"/>
    </xf>
    <xf numFmtId="0" fontId="17" fillId="2" borderId="2" xfId="0" applyFont="1" applyFill="1" applyBorder="1" applyAlignment="1" applyProtection="1">
      <alignment horizontal="center" vertical="center" wrapText="1"/>
      <protection locked="0"/>
    </xf>
    <xf numFmtId="0" fontId="13" fillId="0" borderId="0" xfId="0" applyFont="1" applyBorder="1" applyAlignment="1">
      <alignment vertical="center" wrapText="1"/>
    </xf>
    <xf numFmtId="0" fontId="15" fillId="2" borderId="2" xfId="0" applyFont="1" applyFill="1" applyBorder="1" applyAlignment="1" applyProtection="1">
      <alignment vertical="center" wrapText="1"/>
      <protection locked="0"/>
    </xf>
    <xf numFmtId="0" fontId="17" fillId="2" borderId="2" xfId="0" applyFont="1" applyFill="1" applyBorder="1" applyAlignment="1" applyProtection="1">
      <alignment vertical="center" wrapText="1"/>
    </xf>
    <xf numFmtId="0" fontId="17" fillId="2" borderId="14"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15" fillId="2" borderId="1" xfId="0" applyFont="1" applyFill="1" applyBorder="1" applyAlignment="1" applyProtection="1">
      <alignment horizontal="center" vertical="top" wrapText="1"/>
    </xf>
    <xf numFmtId="0" fontId="15" fillId="0" borderId="1"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4" fillId="2" borderId="3" xfId="0" applyFont="1" applyFill="1" applyBorder="1" applyAlignment="1" applyProtection="1">
      <alignment vertical="center"/>
    </xf>
    <xf numFmtId="0" fontId="2" fillId="2" borderId="6"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xf>
    <xf numFmtId="0" fontId="15" fillId="2" borderId="8"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22" fillId="2" borderId="3" xfId="0" applyFont="1" applyFill="1" applyBorder="1" applyAlignment="1" applyProtection="1">
      <alignment horizontal="center" vertical="center" wrapText="1"/>
    </xf>
    <xf numFmtId="0" fontId="22" fillId="2" borderId="3" xfId="0" applyFont="1" applyFill="1" applyBorder="1" applyAlignment="1">
      <alignment horizontal="center" vertical="center" wrapText="1"/>
    </xf>
    <xf numFmtId="0" fontId="15" fillId="2" borderId="6" xfId="0" applyFont="1" applyFill="1" applyBorder="1" applyAlignment="1" applyProtection="1">
      <alignment vertical="center" wrapText="1"/>
    </xf>
    <xf numFmtId="0" fontId="15" fillId="2" borderId="7" xfId="0" applyFont="1" applyFill="1" applyBorder="1" applyAlignment="1" applyProtection="1">
      <alignment vertical="center" wrapText="1"/>
    </xf>
    <xf numFmtId="0" fontId="15" fillId="2" borderId="4" xfId="0" applyFont="1" applyFill="1" applyBorder="1" applyAlignment="1" applyProtection="1">
      <alignment vertical="center" wrapText="1"/>
    </xf>
    <xf numFmtId="0" fontId="22" fillId="2" borderId="4" xfId="0" applyFont="1" applyFill="1" applyBorder="1" applyAlignment="1" applyProtection="1">
      <alignment horizontal="center" vertical="center" wrapText="1"/>
    </xf>
    <xf numFmtId="0" fontId="22" fillId="2" borderId="4" xfId="0" applyFont="1" applyFill="1" applyBorder="1" applyAlignment="1">
      <alignment horizontal="center" vertical="center" wrapText="1"/>
    </xf>
    <xf numFmtId="0" fontId="17" fillId="2" borderId="14"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14" fillId="2" borderId="4" xfId="0" applyFont="1" applyFill="1" applyBorder="1" applyAlignment="1" applyProtection="1">
      <alignment vertical="center"/>
    </xf>
    <xf numFmtId="0" fontId="15" fillId="2" borderId="7"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5" fillId="2" borderId="0" xfId="0" applyFont="1" applyFill="1" applyBorder="1" applyAlignment="1">
      <alignment horizontal="center" vertical="center" wrapText="1"/>
    </xf>
    <xf numFmtId="0" fontId="16" fillId="16" borderId="48" xfId="0" applyNumberFormat="1" applyFont="1" applyFill="1" applyBorder="1" applyAlignment="1" applyProtection="1">
      <alignment vertical="center" wrapText="1"/>
    </xf>
    <xf numFmtId="0" fontId="16" fillId="16" borderId="54" xfId="0" applyFont="1" applyFill="1" applyBorder="1" applyAlignment="1" applyProtection="1">
      <alignment horizontal="left" vertical="center" wrapText="1"/>
    </xf>
    <xf numFmtId="0" fontId="14" fillId="0" borderId="0" xfId="0" applyFont="1" applyFill="1" applyBorder="1" applyAlignment="1" applyProtection="1">
      <alignment horizontal="center" vertical="center"/>
    </xf>
    <xf numFmtId="0" fontId="3" fillId="2" borderId="0" xfId="0" applyFont="1" applyFill="1" applyAlignment="1">
      <alignment horizontal="center" vertical="center" wrapText="1"/>
    </xf>
    <xf numFmtId="0" fontId="31" fillId="0" borderId="0" xfId="0" applyFont="1" applyFill="1" applyAlignment="1">
      <alignment horizontal="center" vertical="center" wrapText="1"/>
    </xf>
    <xf numFmtId="0" fontId="3" fillId="2" borderId="44" xfId="0" applyFont="1" applyFill="1" applyBorder="1" applyAlignment="1">
      <alignment horizontal="center" vertical="center" wrapText="1"/>
    </xf>
    <xf numFmtId="14" fontId="22" fillId="2" borderId="2" xfId="0" applyNumberFormat="1" applyFont="1" applyFill="1" applyBorder="1" applyAlignment="1" applyProtection="1">
      <alignment horizontal="center" vertical="center" wrapText="1"/>
      <protection locked="0"/>
    </xf>
    <xf numFmtId="0" fontId="16" fillId="9" borderId="2"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21" fillId="0" borderId="0" xfId="0" applyFont="1" applyFill="1" applyBorder="1" applyAlignment="1" applyProtection="1">
      <alignment vertical="center" wrapText="1"/>
    </xf>
    <xf numFmtId="0" fontId="21" fillId="0" borderId="0" xfId="0" applyFont="1" applyFill="1" applyBorder="1" applyAlignment="1" applyProtection="1">
      <alignment horizontal="center" vertical="center" wrapText="1"/>
    </xf>
    <xf numFmtId="0" fontId="22" fillId="0" borderId="13" xfId="0" applyFont="1" applyFill="1" applyBorder="1" applyAlignment="1" applyProtection="1">
      <alignment horizontal="center" vertical="center" wrapText="1"/>
      <protection locked="0"/>
    </xf>
    <xf numFmtId="0" fontId="22" fillId="0" borderId="37" xfId="0" applyFont="1" applyFill="1" applyBorder="1" applyAlignment="1" applyProtection="1">
      <alignment horizontal="center" vertical="center" wrapText="1"/>
      <protection locked="0"/>
    </xf>
    <xf numFmtId="0" fontId="21" fillId="9" borderId="54" xfId="0" applyFont="1" applyFill="1" applyBorder="1" applyAlignment="1" applyProtection="1">
      <alignment vertical="center" wrapText="1"/>
    </xf>
    <xf numFmtId="0" fontId="22"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right" vertical="top" wrapText="1"/>
    </xf>
    <xf numFmtId="0" fontId="22" fillId="0" borderId="0" xfId="0" applyFont="1" applyFill="1" applyBorder="1" applyAlignment="1" applyProtection="1">
      <alignment horizontal="center" vertical="top" wrapText="1"/>
    </xf>
    <xf numFmtId="0" fontId="17" fillId="2" borderId="11"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17" fillId="2" borderId="2" xfId="0" applyFont="1" applyFill="1" applyBorder="1" applyAlignment="1" applyProtection="1">
      <alignment horizontal="center" vertical="center" wrapText="1"/>
    </xf>
    <xf numFmtId="0" fontId="17" fillId="2" borderId="14"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34" fillId="11" borderId="48"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6" fillId="9" borderId="14"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6" fillId="9" borderId="18" xfId="0" applyFont="1" applyFill="1" applyBorder="1" applyAlignment="1" applyProtection="1">
      <alignment horizontal="center" vertical="center" wrapText="1"/>
    </xf>
    <xf numFmtId="0" fontId="13" fillId="2" borderId="14" xfId="0" applyFont="1" applyFill="1" applyBorder="1" applyAlignment="1" applyProtection="1">
      <alignment vertical="center" wrapText="1"/>
      <protection hidden="1"/>
    </xf>
    <xf numFmtId="0" fontId="13" fillId="10" borderId="1" xfId="0" applyFont="1" applyFill="1" applyBorder="1" applyAlignment="1" applyProtection="1">
      <alignment horizontal="center" vertical="center" wrapText="1"/>
    </xf>
    <xf numFmtId="0" fontId="15" fillId="2" borderId="18" xfId="0" applyFont="1" applyFill="1" applyBorder="1" applyAlignment="1" applyProtection="1">
      <alignment vertical="center" wrapText="1"/>
    </xf>
    <xf numFmtId="0" fontId="15" fillId="2" borderId="18" xfId="0" applyFont="1" applyFill="1" applyBorder="1" applyAlignment="1" applyProtection="1">
      <alignment horizontal="center" vertical="top" wrapText="1"/>
    </xf>
    <xf numFmtId="0" fontId="13" fillId="10" borderId="18" xfId="0" applyFont="1" applyFill="1" applyBorder="1" applyAlignment="1" applyProtection="1">
      <alignment horizontal="center" vertical="center" wrapText="1"/>
    </xf>
    <xf numFmtId="0" fontId="13" fillId="5" borderId="18" xfId="0" applyFont="1" applyFill="1" applyBorder="1" applyAlignment="1" applyProtection="1">
      <alignment horizontal="center" vertical="center" wrapText="1"/>
      <protection locked="0"/>
    </xf>
    <xf numFmtId="0" fontId="3" fillId="2" borderId="2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32" fillId="0" borderId="13" xfId="0" applyFont="1" applyBorder="1" applyAlignment="1">
      <alignment vertical="center" wrapText="1"/>
    </xf>
    <xf numFmtId="0" fontId="5" fillId="2" borderId="37" xfId="0" applyFont="1" applyFill="1" applyBorder="1" applyAlignment="1">
      <alignment horizontal="center" vertical="center" wrapText="1"/>
    </xf>
    <xf numFmtId="0" fontId="1" fillId="0" borderId="46" xfId="0" applyFont="1" applyBorder="1" applyAlignment="1">
      <alignment horizontal="center" vertical="center" wrapText="1"/>
    </xf>
    <xf numFmtId="0" fontId="1" fillId="0" borderId="13" xfId="0" applyFont="1" applyBorder="1" applyAlignment="1">
      <alignment horizontal="center" wrapText="1"/>
    </xf>
    <xf numFmtId="0" fontId="1" fillId="0" borderId="13" xfId="0" applyFont="1" applyBorder="1" applyAlignment="1">
      <alignment horizontal="center" vertical="center" wrapText="1"/>
    </xf>
    <xf numFmtId="0" fontId="6" fillId="2" borderId="39"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8" fillId="2" borderId="63"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13" fillId="0" borderId="35" xfId="0" applyFont="1" applyBorder="1" applyAlignment="1">
      <alignment vertical="center" wrapText="1"/>
    </xf>
    <xf numFmtId="0" fontId="13" fillId="0" borderId="36" xfId="0" applyFont="1" applyBorder="1" applyAlignment="1">
      <alignment vertical="center" wrapText="1"/>
    </xf>
    <xf numFmtId="0" fontId="38" fillId="2" borderId="64" xfId="0" applyFont="1" applyFill="1" applyBorder="1" applyAlignment="1">
      <alignment horizontal="center" vertical="center" wrapText="1"/>
    </xf>
    <xf numFmtId="0" fontId="6" fillId="2" borderId="63"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6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6" borderId="0" xfId="0" applyFont="1" applyFill="1" applyAlignment="1">
      <alignment horizontal="center" vertical="center" wrapText="1"/>
    </xf>
    <xf numFmtId="0" fontId="5" fillId="6" borderId="0" xfId="0" applyFont="1" applyFill="1" applyAlignment="1">
      <alignment horizontal="center" vertical="center" wrapText="1"/>
    </xf>
    <xf numFmtId="0" fontId="30" fillId="6" borderId="0" xfId="0" applyFont="1" applyFill="1" applyAlignment="1">
      <alignment horizontal="center" vertical="center" wrapText="1"/>
    </xf>
    <xf numFmtId="0" fontId="4" fillId="0" borderId="35"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3" xfId="0" applyFont="1" applyFill="1" applyBorder="1" applyAlignment="1">
      <alignment vertical="center" wrapText="1"/>
    </xf>
    <xf numFmtId="0" fontId="31" fillId="2" borderId="25"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1" fillId="2" borderId="52"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30" fillId="2" borderId="13"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30" fillId="2" borderId="3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1" fillId="2" borderId="15"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30" fillId="2" borderId="22"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31" fillId="2"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9" fillId="2" borderId="21" xfId="0" applyFont="1" applyFill="1" applyBorder="1" applyAlignment="1">
      <alignment horizontal="center" vertical="center" wrapText="1"/>
    </xf>
    <xf numFmtId="0" fontId="25" fillId="2" borderId="0" xfId="0" applyFont="1" applyFill="1" applyBorder="1" applyAlignment="1" applyProtection="1">
      <alignment horizontal="center" vertical="center"/>
    </xf>
    <xf numFmtId="0" fontId="16" fillId="9" borderId="18"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25" fillId="2" borderId="0" xfId="0" applyFont="1" applyFill="1" applyBorder="1" applyAlignment="1" applyProtection="1">
      <alignment horizontal="center" vertical="center"/>
    </xf>
    <xf numFmtId="0" fontId="16" fillId="9" borderId="33" xfId="0" applyFont="1" applyFill="1" applyBorder="1" applyAlignment="1" applyProtection="1">
      <alignment horizontal="center" vertical="center" wrapText="1"/>
    </xf>
    <xf numFmtId="0" fontId="20" fillId="9" borderId="10" xfId="0" applyFont="1" applyFill="1" applyBorder="1" applyAlignment="1" applyProtection="1">
      <alignment horizontal="center" vertical="center" wrapText="1"/>
    </xf>
    <xf numFmtId="0" fontId="23" fillId="0" borderId="0" xfId="0" applyFont="1" applyBorder="1" applyAlignment="1">
      <alignment vertical="center" wrapText="1"/>
    </xf>
    <xf numFmtId="0" fontId="5" fillId="2" borderId="50" xfId="0" applyFont="1" applyFill="1" applyBorder="1" applyAlignment="1">
      <alignment horizontal="center" vertical="center" wrapText="1"/>
    </xf>
    <xf numFmtId="0" fontId="15" fillId="0" borderId="35" xfId="0" applyFont="1" applyBorder="1" applyAlignment="1">
      <alignment horizontal="center" vertical="center" wrapText="1"/>
    </xf>
    <xf numFmtId="0" fontId="21" fillId="9" borderId="32" xfId="0" applyFont="1" applyFill="1" applyBorder="1" applyAlignment="1" applyProtection="1">
      <alignment horizontal="center" vertical="center" wrapText="1"/>
    </xf>
    <xf numFmtId="0" fontId="13" fillId="2" borderId="2" xfId="0" applyFont="1" applyFill="1" applyBorder="1" applyAlignment="1" applyProtection="1">
      <alignment vertical="center" wrapText="1"/>
      <protection locked="0"/>
    </xf>
    <xf numFmtId="0" fontId="13" fillId="2" borderId="2" xfId="0" applyFont="1" applyFill="1" applyBorder="1" applyAlignment="1" applyProtection="1">
      <alignment vertical="center" wrapText="1"/>
      <protection hidden="1"/>
    </xf>
    <xf numFmtId="0" fontId="20" fillId="0" borderId="0" xfId="0" applyFont="1" applyBorder="1" applyAlignment="1">
      <alignment vertical="center" wrapText="1"/>
    </xf>
    <xf numFmtId="16" fontId="13" fillId="0" borderId="0" xfId="0" quotePrefix="1" applyNumberFormat="1" applyFont="1" applyBorder="1" applyAlignment="1">
      <alignment horizontal="center" vertical="center" wrapText="1"/>
    </xf>
    <xf numFmtId="0" fontId="13" fillId="0" borderId="0" xfId="0" quotePrefix="1" applyFont="1" applyBorder="1" applyAlignment="1">
      <alignment horizontal="center" vertical="center" wrapText="1"/>
    </xf>
    <xf numFmtId="0" fontId="25" fillId="2" borderId="0" xfId="0" applyFont="1" applyFill="1" applyBorder="1" applyAlignment="1" applyProtection="1">
      <alignment horizontal="center" vertical="center"/>
    </xf>
    <xf numFmtId="0" fontId="20" fillId="9" borderId="1" xfId="0" applyFont="1" applyFill="1" applyBorder="1" applyAlignment="1" applyProtection="1">
      <alignment horizontal="center" vertical="center" wrapText="1"/>
    </xf>
    <xf numFmtId="0" fontId="23" fillId="2" borderId="3" xfId="0" applyFont="1" applyFill="1" applyBorder="1" applyAlignment="1" applyProtection="1">
      <alignment horizontal="center" vertical="center" wrapText="1"/>
    </xf>
    <xf numFmtId="0" fontId="6" fillId="2" borderId="0" xfId="0" applyFont="1" applyFill="1" applyAlignment="1" applyProtection="1">
      <alignment horizontal="center" vertical="center" wrapText="1"/>
    </xf>
    <xf numFmtId="0" fontId="6" fillId="6" borderId="0" xfId="0" applyFont="1" applyFill="1" applyAlignment="1">
      <alignment horizontal="center" vertical="center" wrapText="1"/>
    </xf>
    <xf numFmtId="0" fontId="6" fillId="2" borderId="5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30" fillId="2" borderId="46" xfId="0" applyFont="1" applyFill="1" applyBorder="1" applyAlignment="1">
      <alignment horizontal="center" vertical="center" wrapText="1"/>
    </xf>
    <xf numFmtId="9" fontId="20" fillId="9" borderId="10" xfId="0" applyNumberFormat="1" applyFont="1" applyFill="1" applyBorder="1" applyAlignment="1" applyProtection="1">
      <alignment horizontal="center" vertical="center" wrapText="1"/>
    </xf>
    <xf numFmtId="9" fontId="20" fillId="9" borderId="1" xfId="0" applyNumberFormat="1" applyFont="1" applyFill="1" applyBorder="1" applyAlignment="1" applyProtection="1">
      <alignment horizontal="center" vertical="center" wrapText="1"/>
    </xf>
    <xf numFmtId="0" fontId="23" fillId="0" borderId="48" xfId="0" applyNumberFormat="1" applyFont="1" applyFill="1" applyBorder="1" applyAlignment="1" applyProtection="1">
      <alignment horizontal="center" vertical="center" wrapText="1"/>
    </xf>
    <xf numFmtId="0" fontId="16" fillId="9" borderId="18" xfId="0" applyFont="1" applyFill="1" applyBorder="1" applyAlignment="1" applyProtection="1">
      <alignment horizontal="center" vertical="center" wrapText="1"/>
    </xf>
    <xf numFmtId="0" fontId="16" fillId="9" borderId="34" xfId="0" applyFont="1" applyFill="1" applyBorder="1" applyAlignment="1" applyProtection="1">
      <alignment horizontal="center" vertical="center" wrapText="1"/>
    </xf>
    <xf numFmtId="0" fontId="5" fillId="2" borderId="66"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15" fillId="0" borderId="18"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locked="0"/>
    </xf>
    <xf numFmtId="0" fontId="16" fillId="9" borderId="11" xfId="0" applyFont="1" applyFill="1" applyBorder="1" applyAlignment="1" applyProtection="1">
      <alignment horizontal="center" vertical="center" wrapText="1"/>
    </xf>
    <xf numFmtId="0" fontId="4" fillId="10" borderId="50" xfId="0" applyFont="1" applyFill="1" applyBorder="1" applyAlignment="1">
      <alignment horizontal="center" vertical="center" wrapText="1"/>
    </xf>
    <xf numFmtId="0" fontId="3" fillId="10" borderId="36" xfId="0" applyFont="1" applyFill="1" applyBorder="1" applyAlignment="1">
      <alignment horizontal="center" vertical="center" wrapText="1"/>
    </xf>
    <xf numFmtId="0" fontId="43" fillId="8" borderId="35" xfId="0" applyFont="1" applyFill="1" applyBorder="1" applyAlignment="1">
      <alignment horizontal="center" vertical="center" wrapText="1"/>
    </xf>
    <xf numFmtId="0" fontId="43" fillId="4" borderId="51" xfId="0" applyFont="1" applyFill="1" applyBorder="1" applyAlignment="1">
      <alignment horizontal="center" vertical="center" wrapText="1"/>
    </xf>
    <xf numFmtId="0" fontId="4" fillId="10" borderId="26" xfId="0" applyFont="1" applyFill="1" applyBorder="1" applyAlignment="1">
      <alignment horizontal="center" vertical="center" wrapText="1"/>
    </xf>
    <xf numFmtId="0" fontId="43" fillId="6" borderId="51" xfId="0" applyFont="1" applyFill="1" applyBorder="1" applyAlignment="1">
      <alignment horizontal="center" vertical="center" wrapText="1"/>
    </xf>
    <xf numFmtId="0" fontId="43" fillId="14" borderId="36" xfId="0" applyFont="1" applyFill="1" applyBorder="1" applyAlignment="1">
      <alignment horizontal="center" vertical="center" wrapText="1"/>
    </xf>
    <xf numFmtId="0" fontId="43" fillId="7" borderId="36" xfId="0" applyFont="1" applyFill="1" applyBorder="1" applyAlignment="1">
      <alignment horizontal="center" vertical="center" wrapText="1"/>
    </xf>
    <xf numFmtId="0" fontId="0" fillId="10" borderId="0" xfId="0" applyFont="1" applyFill="1" applyAlignment="1">
      <alignment horizontal="center" vertical="center" wrapText="1"/>
    </xf>
    <xf numFmtId="0" fontId="4" fillId="10" borderId="5" xfId="0" applyFont="1" applyFill="1" applyBorder="1" applyAlignment="1">
      <alignment horizontal="center" vertical="center" wrapText="1"/>
    </xf>
    <xf numFmtId="0" fontId="26" fillId="10" borderId="50" xfId="0" applyFont="1" applyFill="1" applyBorder="1" applyAlignment="1">
      <alignment horizontal="center" vertical="center" wrapText="1"/>
    </xf>
    <xf numFmtId="0" fontId="26" fillId="10" borderId="51" xfId="0" applyFont="1" applyFill="1" applyBorder="1" applyAlignment="1">
      <alignment horizontal="center" vertical="center" wrapText="1"/>
    </xf>
    <xf numFmtId="0" fontId="26" fillId="10" borderId="5" xfId="0" applyFont="1" applyFill="1" applyBorder="1" applyAlignment="1">
      <alignment horizontal="center" vertical="center" wrapText="1"/>
    </xf>
    <xf numFmtId="0" fontId="44" fillId="10" borderId="0" xfId="0" applyFont="1" applyFill="1" applyAlignment="1">
      <alignment horizontal="center" vertical="center" wrapText="1"/>
    </xf>
    <xf numFmtId="0" fontId="44" fillId="0" borderId="0" xfId="0" applyFont="1"/>
    <xf numFmtId="0" fontId="13" fillId="2" borderId="1" xfId="0" applyFont="1" applyFill="1" applyBorder="1" applyAlignment="1" applyProtection="1">
      <alignment horizontal="center" vertical="center" wrapText="1"/>
      <protection locked="0"/>
    </xf>
    <xf numFmtId="0" fontId="13" fillId="2" borderId="18"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14" fontId="22" fillId="2" borderId="14" xfId="0" applyNumberFormat="1" applyFont="1" applyFill="1" applyBorder="1" applyAlignment="1" applyProtection="1">
      <alignment horizontal="center" vertical="center" wrapText="1"/>
      <protection locked="0"/>
    </xf>
    <xf numFmtId="0" fontId="20" fillId="0" borderId="0" xfId="0" applyFont="1" applyBorder="1" applyAlignment="1">
      <alignment horizontal="left" vertical="top" wrapText="1"/>
    </xf>
    <xf numFmtId="0" fontId="13" fillId="0" borderId="0" xfId="0" applyFont="1" applyBorder="1" applyAlignment="1">
      <alignment vertical="center" wrapText="1"/>
    </xf>
    <xf numFmtId="0" fontId="20" fillId="9" borderId="29" xfId="0" applyFont="1" applyFill="1" applyBorder="1" applyAlignment="1" applyProtection="1">
      <alignment vertical="center" wrapText="1"/>
    </xf>
    <xf numFmtId="0" fontId="16" fillId="10" borderId="0" xfId="0" applyFont="1" applyFill="1" applyBorder="1" applyAlignment="1">
      <alignment vertical="center" wrapText="1"/>
    </xf>
    <xf numFmtId="0" fontId="20" fillId="10" borderId="0" xfId="0" applyFont="1" applyFill="1" applyBorder="1" applyAlignment="1">
      <alignment vertical="center" textRotation="90"/>
    </xf>
    <xf numFmtId="0" fontId="3" fillId="10" borderId="0" xfId="0" applyFont="1" applyFill="1" applyBorder="1" applyAlignment="1">
      <alignment horizontal="center" vertical="center" textRotation="90"/>
    </xf>
    <xf numFmtId="0" fontId="42" fillId="10" borderId="0" xfId="0" applyFont="1" applyFill="1" applyBorder="1" applyAlignment="1">
      <alignment horizontal="center" vertical="center" wrapText="1"/>
    </xf>
    <xf numFmtId="0" fontId="41" fillId="10" borderId="0" xfId="0" applyFont="1" applyFill="1" applyBorder="1" applyAlignment="1">
      <alignment horizontal="center" vertical="center"/>
    </xf>
    <xf numFmtId="0" fontId="0" fillId="10" borderId="0" xfId="0" applyFill="1" applyBorder="1" applyAlignment="1">
      <alignment horizontal="center" vertical="center" textRotation="90"/>
    </xf>
    <xf numFmtId="0" fontId="17" fillId="10" borderId="0" xfId="0" applyFont="1" applyFill="1" applyBorder="1" applyAlignment="1">
      <alignment horizontal="center"/>
    </xf>
    <xf numFmtId="0" fontId="16" fillId="10" borderId="0" xfId="0" applyFont="1" applyFill="1" applyBorder="1" applyAlignment="1">
      <alignment horizontal="center" vertical="center" wrapText="1"/>
    </xf>
    <xf numFmtId="0" fontId="20" fillId="10" borderId="0"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13" fillId="2" borderId="1" xfId="0" applyFont="1" applyFill="1" applyBorder="1" applyAlignment="1" applyProtection="1">
      <alignment horizontal="center" vertical="center" wrapText="1"/>
      <protection hidden="1"/>
    </xf>
    <xf numFmtId="0" fontId="13" fillId="2" borderId="18" xfId="0" applyFont="1" applyFill="1" applyBorder="1" applyAlignment="1" applyProtection="1">
      <alignment horizontal="center" vertical="center" wrapText="1"/>
      <protection hidden="1"/>
    </xf>
    <xf numFmtId="0" fontId="25" fillId="2" borderId="0" xfId="0" applyFont="1" applyFill="1" applyBorder="1" applyAlignment="1" applyProtection="1">
      <alignment horizontal="center" vertical="center"/>
    </xf>
    <xf numFmtId="0" fontId="15" fillId="2" borderId="3" xfId="0" applyFont="1" applyFill="1" applyBorder="1" applyAlignment="1" applyProtection="1">
      <alignment horizontal="center" vertical="center" wrapText="1"/>
      <protection hidden="1"/>
    </xf>
    <xf numFmtId="0" fontId="25" fillId="2" borderId="0" xfId="0" applyFont="1" applyFill="1" applyBorder="1" applyAlignment="1" applyProtection="1">
      <alignment horizontal="center" vertical="center"/>
      <protection hidden="1"/>
    </xf>
    <xf numFmtId="0" fontId="20" fillId="9" borderId="10" xfId="0" applyFont="1" applyFill="1" applyBorder="1" applyAlignment="1" applyProtection="1">
      <alignment horizontal="center" vertical="center" wrapText="1"/>
      <protection hidden="1"/>
    </xf>
    <xf numFmtId="0" fontId="13" fillId="2" borderId="33" xfId="0" applyFont="1" applyFill="1" applyBorder="1" applyAlignment="1" applyProtection="1">
      <alignment horizontal="center" vertical="center" wrapText="1"/>
      <protection locked="0" hidden="1"/>
    </xf>
    <xf numFmtId="0" fontId="13" fillId="2" borderId="18" xfId="0" applyFont="1" applyFill="1" applyBorder="1" applyAlignment="1" applyProtection="1">
      <alignment horizontal="center" vertical="center" wrapText="1"/>
      <protection locked="0" hidden="1"/>
    </xf>
    <xf numFmtId="0" fontId="5" fillId="2" borderId="0" xfId="0" applyFont="1" applyFill="1" applyAlignment="1" applyProtection="1">
      <alignment horizontal="center" vertical="center" wrapText="1"/>
      <protection hidden="1"/>
    </xf>
    <xf numFmtId="0" fontId="5" fillId="0" borderId="0" xfId="0" applyFont="1" applyFill="1" applyAlignment="1" applyProtection="1">
      <alignment horizontal="center" vertical="center" wrapText="1"/>
      <protection hidden="1"/>
    </xf>
    <xf numFmtId="0" fontId="5" fillId="6" borderId="0" xfId="0" applyFont="1" applyFill="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30" fillId="2" borderId="0" xfId="0" applyFont="1" applyFill="1" applyAlignment="1" applyProtection="1">
      <alignment horizontal="center" vertical="center" wrapText="1"/>
      <protection hidden="1"/>
    </xf>
    <xf numFmtId="9" fontId="20" fillId="9" borderId="10" xfId="0" applyNumberFormat="1"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23" fillId="0" borderId="0" xfId="0" applyFont="1" applyBorder="1" applyAlignment="1" applyProtection="1">
      <alignment horizontal="center" vertical="center" wrapText="1"/>
      <protection hidden="1"/>
    </xf>
    <xf numFmtId="0" fontId="23" fillId="0" borderId="0" xfId="0" applyFont="1" applyBorder="1" applyAlignment="1" applyProtection="1">
      <alignment vertical="center" wrapText="1"/>
      <protection hidden="1"/>
    </xf>
    <xf numFmtId="0" fontId="20" fillId="9" borderId="10" xfId="0" applyFont="1" applyFill="1" applyBorder="1" applyAlignment="1" applyProtection="1">
      <alignment vertical="center" wrapText="1"/>
      <protection hidden="1"/>
    </xf>
    <xf numFmtId="0" fontId="20" fillId="9" borderId="28" xfId="0" applyFont="1" applyFill="1" applyBorder="1" applyAlignment="1" applyProtection="1">
      <alignment vertical="center" wrapText="1"/>
      <protection hidden="1"/>
    </xf>
    <xf numFmtId="0" fontId="15" fillId="0" borderId="0" xfId="0" applyFont="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0" fontId="13" fillId="2" borderId="18"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locked="0"/>
    </xf>
    <xf numFmtId="0" fontId="13" fillId="2" borderId="18" xfId="0" applyFont="1" applyFill="1" applyBorder="1" applyAlignment="1" applyProtection="1">
      <alignment horizontal="center" vertical="center" wrapText="1"/>
      <protection locked="0"/>
    </xf>
    <xf numFmtId="0" fontId="46" fillId="0" borderId="71" xfId="0" applyFont="1" applyBorder="1" applyAlignment="1">
      <alignment horizontal="center" vertical="center" wrapText="1"/>
    </xf>
    <xf numFmtId="0" fontId="47" fillId="0" borderId="72" xfId="0" applyFont="1" applyBorder="1" applyAlignment="1">
      <alignment horizontal="center" vertical="center" wrapText="1"/>
    </xf>
    <xf numFmtId="0" fontId="46" fillId="0" borderId="73" xfId="0" applyFont="1" applyBorder="1" applyAlignment="1">
      <alignment horizontal="center" vertical="center" wrapText="1"/>
    </xf>
    <xf numFmtId="0" fontId="47" fillId="0" borderId="74" xfId="0" applyFont="1" applyBorder="1" applyAlignment="1">
      <alignment horizontal="center" vertical="center" wrapText="1"/>
    </xf>
    <xf numFmtId="14" fontId="47" fillId="0" borderId="74" xfId="0" applyNumberFormat="1" applyFont="1" applyBorder="1" applyAlignment="1">
      <alignment horizontal="center" vertical="center" wrapText="1"/>
    </xf>
    <xf numFmtId="0" fontId="46" fillId="0" borderId="75" xfId="0" applyFont="1" applyBorder="1" applyAlignment="1">
      <alignment horizontal="center" vertical="center" wrapText="1"/>
    </xf>
    <xf numFmtId="0" fontId="47" fillId="0" borderId="76" xfId="0" applyFont="1" applyBorder="1" applyAlignment="1">
      <alignment horizontal="center" vertical="center" wrapText="1"/>
    </xf>
    <xf numFmtId="0" fontId="48" fillId="0" borderId="71" xfId="0" applyFont="1" applyBorder="1" applyAlignment="1">
      <alignment horizontal="center" vertical="center" wrapText="1"/>
    </xf>
    <xf numFmtId="0" fontId="49" fillId="0" borderId="72" xfId="0" applyFont="1" applyBorder="1" applyAlignment="1">
      <alignment horizontal="center" vertical="center" wrapText="1"/>
    </xf>
    <xf numFmtId="0" fontId="48" fillId="0" borderId="73" xfId="0" applyFont="1" applyBorder="1" applyAlignment="1">
      <alignment horizontal="center" vertical="center" wrapText="1"/>
    </xf>
    <xf numFmtId="0" fontId="49" fillId="0" borderId="74" xfId="0" applyFont="1" applyBorder="1" applyAlignment="1">
      <alignment horizontal="center" vertical="center" wrapText="1"/>
    </xf>
    <xf numFmtId="14" fontId="49" fillId="0" borderId="74" xfId="0" applyNumberFormat="1" applyFont="1" applyBorder="1" applyAlignment="1">
      <alignment horizontal="center" vertical="center" wrapText="1"/>
    </xf>
    <xf numFmtId="0" fontId="48" fillId="0" borderId="75" xfId="0" applyFont="1" applyBorder="1" applyAlignment="1">
      <alignment horizontal="center" vertical="center" wrapText="1"/>
    </xf>
    <xf numFmtId="0" fontId="49" fillId="0" borderId="76" xfId="0" applyFont="1" applyBorder="1" applyAlignment="1">
      <alignment horizontal="center" vertical="center" wrapText="1"/>
    </xf>
    <xf numFmtId="14" fontId="17" fillId="6" borderId="55" xfId="0" applyNumberFormat="1" applyFont="1" applyFill="1" applyBorder="1" applyAlignment="1" applyProtection="1">
      <alignment vertical="center"/>
      <protection locked="0"/>
    </xf>
    <xf numFmtId="0" fontId="21" fillId="10" borderId="0" xfId="0" applyFont="1" applyFill="1" applyBorder="1" applyAlignment="1" applyProtection="1">
      <alignment horizontal="center" vertical="center" wrapText="1"/>
    </xf>
    <xf numFmtId="164" fontId="15" fillId="6" borderId="55" xfId="0" applyNumberFormat="1"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hidden="1"/>
    </xf>
    <xf numFmtId="0" fontId="29" fillId="15" borderId="48" xfId="0" applyFont="1" applyFill="1" applyBorder="1" applyAlignment="1" applyProtection="1">
      <alignment horizontal="center" vertical="center" wrapText="1"/>
      <protection locked="0"/>
    </xf>
    <xf numFmtId="0" fontId="29" fillId="15" borderId="53" xfId="0" applyFont="1" applyFill="1" applyBorder="1" applyAlignment="1" applyProtection="1">
      <alignment horizontal="center" vertical="center" wrapText="1"/>
      <protection locked="0"/>
    </xf>
    <xf numFmtId="0" fontId="20" fillId="2" borderId="33" xfId="0" applyFont="1" applyFill="1" applyBorder="1" applyAlignment="1" applyProtection="1">
      <alignment horizontal="center" vertical="center" wrapText="1"/>
    </xf>
    <xf numFmtId="0" fontId="20" fillId="2" borderId="1"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0" fontId="13" fillId="2" borderId="11" xfId="0" applyFont="1" applyFill="1" applyBorder="1" applyAlignment="1" applyProtection="1">
      <alignment horizontal="center" vertical="center" wrapText="1"/>
      <protection hidden="1"/>
    </xf>
    <xf numFmtId="0" fontId="13" fillId="2" borderId="18" xfId="0" applyFont="1" applyFill="1" applyBorder="1" applyAlignment="1" applyProtection="1">
      <alignment horizontal="center" vertical="center" wrapText="1"/>
      <protection hidden="1"/>
    </xf>
    <xf numFmtId="0" fontId="20" fillId="2" borderId="11" xfId="0" applyFont="1" applyFill="1" applyBorder="1" applyAlignment="1" applyProtection="1">
      <alignment horizontal="center" vertical="center" wrapText="1"/>
    </xf>
    <xf numFmtId="0" fontId="20" fillId="2" borderId="18"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protection hidden="1"/>
    </xf>
    <xf numFmtId="0" fontId="13" fillId="2" borderId="14" xfId="0" applyFont="1" applyFill="1" applyBorder="1" applyAlignment="1" applyProtection="1">
      <alignment horizontal="center" vertical="center" wrapText="1"/>
      <protection hidden="1"/>
    </xf>
    <xf numFmtId="0" fontId="13" fillId="2" borderId="11" xfId="0" applyFont="1" applyFill="1" applyBorder="1" applyAlignment="1" applyProtection="1">
      <alignment horizontal="center" vertical="center" wrapText="1"/>
      <protection locked="0" hidden="1"/>
    </xf>
    <xf numFmtId="0" fontId="13" fillId="2" borderId="33" xfId="0" applyFont="1" applyFill="1" applyBorder="1" applyAlignment="1" applyProtection="1">
      <alignment horizontal="center" vertical="center" wrapText="1"/>
      <protection locked="0" hidden="1"/>
    </xf>
    <xf numFmtId="0" fontId="13" fillId="2" borderId="18" xfId="0" applyFont="1" applyFill="1" applyBorder="1" applyAlignment="1" applyProtection="1">
      <alignment horizontal="center" vertical="center" wrapText="1"/>
      <protection locked="0" hidden="1"/>
    </xf>
    <xf numFmtId="0" fontId="16" fillId="9" borderId="11" xfId="0" applyFont="1" applyFill="1" applyBorder="1" applyAlignment="1" applyProtection="1">
      <alignment horizontal="center" vertical="center" wrapText="1"/>
    </xf>
    <xf numFmtId="0" fontId="16" fillId="9" borderId="1"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protection locked="0"/>
    </xf>
    <xf numFmtId="0" fontId="15" fillId="2" borderId="33"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protection locked="0"/>
    </xf>
    <xf numFmtId="0" fontId="23" fillId="0" borderId="47"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49" xfId="0" applyFont="1" applyBorder="1" applyAlignment="1">
      <alignment horizontal="center" vertical="center" wrapText="1"/>
    </xf>
    <xf numFmtId="0" fontId="15" fillId="2" borderId="14"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16" fillId="2" borderId="33"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38" fillId="2" borderId="8"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25"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38" fillId="2" borderId="47" xfId="0" applyFont="1" applyFill="1" applyBorder="1" applyAlignment="1">
      <alignment horizontal="center" vertical="center" wrapText="1"/>
    </xf>
    <xf numFmtId="0" fontId="38" fillId="2" borderId="48" xfId="0" applyFont="1" applyFill="1" applyBorder="1" applyAlignment="1">
      <alignment horizontal="center" vertical="center" wrapText="1"/>
    </xf>
    <xf numFmtId="0" fontId="38" fillId="2" borderId="49" xfId="0" applyFont="1" applyFill="1" applyBorder="1" applyAlignment="1">
      <alignment horizontal="center" vertical="center" wrapText="1"/>
    </xf>
    <xf numFmtId="0" fontId="20" fillId="2" borderId="66" xfId="0" applyFont="1" applyFill="1" applyBorder="1" applyAlignment="1" applyProtection="1">
      <alignment horizontal="center" vertical="center" wrapText="1"/>
    </xf>
    <xf numFmtId="0" fontId="20" fillId="0" borderId="40" xfId="0" applyFont="1" applyFill="1" applyBorder="1" applyAlignment="1" applyProtection="1">
      <alignment horizontal="center" vertical="center" wrapText="1"/>
      <protection locked="0"/>
    </xf>
    <xf numFmtId="0" fontId="20" fillId="0" borderId="41" xfId="0" applyFont="1" applyFill="1" applyBorder="1" applyAlignment="1" applyProtection="1">
      <alignment horizontal="center" vertical="center" wrapText="1"/>
      <protection locked="0"/>
    </xf>
    <xf numFmtId="0" fontId="20" fillId="0" borderId="45"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xf>
    <xf numFmtId="0" fontId="17" fillId="2" borderId="33"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protection locked="0"/>
    </xf>
    <xf numFmtId="0" fontId="16" fillId="0" borderId="33"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25" fillId="2" borderId="0" xfId="0" applyFont="1" applyFill="1" applyBorder="1" applyAlignment="1" applyProtection="1">
      <alignment horizontal="center" vertical="center"/>
    </xf>
    <xf numFmtId="0" fontId="25" fillId="2" borderId="4" xfId="0" applyFont="1" applyFill="1" applyBorder="1" applyAlignment="1" applyProtection="1">
      <alignment horizontal="center" vertical="center"/>
    </xf>
    <xf numFmtId="0" fontId="16" fillId="0" borderId="11" xfId="0" applyFont="1" applyFill="1" applyBorder="1" applyAlignment="1" applyProtection="1">
      <alignment horizontal="center" vertical="center" wrapText="1"/>
    </xf>
    <xf numFmtId="0" fontId="16" fillId="0" borderId="33"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protection locked="0"/>
    </xf>
    <xf numFmtId="0" fontId="23" fillId="0" borderId="11" xfId="0" applyFont="1" applyFill="1" applyBorder="1" applyAlignment="1" applyProtection="1">
      <alignment horizontal="center" vertical="center" wrapText="1"/>
    </xf>
    <xf numFmtId="0" fontId="23" fillId="0" borderId="33" xfId="0" applyFont="1" applyFill="1" applyBorder="1" applyAlignment="1" applyProtection="1">
      <alignment horizontal="center" vertical="center" wrapText="1"/>
    </xf>
    <xf numFmtId="0" fontId="16" fillId="9" borderId="56" xfId="0" applyFont="1" applyFill="1" applyBorder="1" applyAlignment="1" applyProtection="1">
      <alignment horizontal="center" vertical="center" wrapText="1"/>
    </xf>
    <xf numFmtId="0" fontId="16" fillId="9" borderId="12" xfId="0" applyFont="1" applyFill="1" applyBorder="1" applyAlignment="1" applyProtection="1">
      <alignment horizontal="center" vertical="center" wrapText="1"/>
    </xf>
    <xf numFmtId="0" fontId="16" fillId="9" borderId="57" xfId="0" applyFont="1" applyFill="1" applyBorder="1" applyAlignment="1" applyProtection="1">
      <alignment horizontal="center" vertical="center" wrapText="1"/>
    </xf>
    <xf numFmtId="14" fontId="28" fillId="0" borderId="0" xfId="0" applyNumberFormat="1"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16" fillId="9" borderId="54" xfId="0" applyFont="1" applyFill="1" applyBorder="1" applyAlignment="1" applyProtection="1">
      <alignment horizontal="center" vertical="center" wrapText="1"/>
    </xf>
    <xf numFmtId="0" fontId="16" fillId="9" borderId="48" xfId="0" applyFont="1" applyFill="1" applyBorder="1" applyAlignment="1" applyProtection="1">
      <alignment horizontal="center" vertical="center" wrapText="1"/>
    </xf>
    <xf numFmtId="0" fontId="17" fillId="11" borderId="48" xfId="0" applyFont="1" applyFill="1" applyBorder="1" applyAlignment="1" applyProtection="1">
      <alignment horizontal="center" vertical="center" wrapText="1"/>
    </xf>
    <xf numFmtId="0" fontId="17" fillId="11" borderId="53" xfId="0" applyFont="1" applyFill="1" applyBorder="1" applyAlignment="1" applyProtection="1">
      <alignment horizontal="center" vertical="center" wrapText="1"/>
    </xf>
    <xf numFmtId="0" fontId="28" fillId="15" borderId="48" xfId="0" applyFont="1" applyFill="1" applyBorder="1" applyAlignment="1" applyProtection="1">
      <alignment horizontal="center" vertical="center"/>
      <protection locked="0"/>
    </xf>
    <xf numFmtId="0" fontId="28" fillId="15" borderId="53" xfId="0" applyFont="1" applyFill="1" applyBorder="1" applyAlignment="1" applyProtection="1">
      <alignment horizontal="center" vertical="center"/>
      <protection locked="0"/>
    </xf>
    <xf numFmtId="0" fontId="16" fillId="9" borderId="52" xfId="0" applyFont="1" applyFill="1" applyBorder="1" applyAlignment="1" applyProtection="1">
      <alignment horizontal="center" vertical="center" wrapText="1"/>
    </xf>
    <xf numFmtId="0" fontId="16" fillId="9" borderId="20" xfId="0" applyFont="1" applyFill="1" applyBorder="1" applyAlignment="1" applyProtection="1">
      <alignment horizontal="center" vertical="center" wrapText="1"/>
    </xf>
    <xf numFmtId="0" fontId="21" fillId="9" borderId="56" xfId="0" applyFont="1" applyFill="1" applyBorder="1" applyAlignment="1" applyProtection="1">
      <alignment horizontal="center" vertical="center" wrapText="1"/>
    </xf>
    <xf numFmtId="0" fontId="21" fillId="9" borderId="12" xfId="0" applyFont="1" applyFill="1" applyBorder="1" applyAlignment="1" applyProtection="1">
      <alignment horizontal="center" vertical="center" wrapText="1"/>
    </xf>
    <xf numFmtId="0" fontId="21" fillId="9" borderId="58" xfId="0" applyFont="1" applyFill="1" applyBorder="1" applyAlignment="1" applyProtection="1">
      <alignment horizontal="center" vertical="center" wrapText="1"/>
    </xf>
    <xf numFmtId="0" fontId="16" fillId="9" borderId="8" xfId="0" applyFont="1" applyFill="1" applyBorder="1" applyAlignment="1" applyProtection="1">
      <alignment horizontal="center" vertical="center" wrapText="1"/>
    </xf>
    <xf numFmtId="0" fontId="16" fillId="9" borderId="6" xfId="0" applyFont="1" applyFill="1" applyBorder="1" applyAlignment="1" applyProtection="1">
      <alignment horizontal="center" vertical="center" wrapText="1"/>
    </xf>
    <xf numFmtId="0" fontId="16" fillId="9" borderId="67" xfId="0" applyFont="1" applyFill="1" applyBorder="1" applyAlignment="1" applyProtection="1">
      <alignment horizontal="center" vertical="center" wrapText="1"/>
    </xf>
    <xf numFmtId="0" fontId="16" fillId="9" borderId="40" xfId="0" applyFont="1" applyFill="1" applyBorder="1" applyAlignment="1" applyProtection="1">
      <alignment horizontal="center" vertical="center" wrapText="1"/>
    </xf>
    <xf numFmtId="0" fontId="16" fillId="9" borderId="45"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hidden="1"/>
    </xf>
    <xf numFmtId="0" fontId="28" fillId="9" borderId="54" xfId="0" applyFont="1" applyFill="1" applyBorder="1" applyAlignment="1" applyProtection="1">
      <alignment horizontal="center" vertical="center" wrapText="1"/>
    </xf>
    <xf numFmtId="0" fontId="28" fillId="9" borderId="48" xfId="0" applyFont="1" applyFill="1" applyBorder="1" applyAlignment="1" applyProtection="1">
      <alignment horizontal="center" vertical="center" wrapText="1"/>
    </xf>
    <xf numFmtId="0" fontId="16" fillId="9" borderId="31" xfId="0" applyFont="1" applyFill="1" applyBorder="1" applyAlignment="1" applyProtection="1">
      <alignment horizontal="center" vertical="center" wrapText="1"/>
    </xf>
    <xf numFmtId="0" fontId="16" fillId="9" borderId="10"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protection locked="0"/>
    </xf>
    <xf numFmtId="0" fontId="13" fillId="2" borderId="33"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6" fillId="9" borderId="3" xfId="0" applyFont="1" applyFill="1" applyBorder="1" applyAlignment="1" applyProtection="1">
      <alignment horizontal="center" vertical="center" wrapText="1"/>
    </xf>
    <xf numFmtId="0" fontId="16" fillId="9" borderId="23" xfId="0" applyFont="1" applyFill="1" applyBorder="1" applyAlignment="1" applyProtection="1">
      <alignment horizontal="center" vertical="center" wrapText="1"/>
    </xf>
    <xf numFmtId="0" fontId="16" fillId="9" borderId="28" xfId="0" applyFont="1" applyFill="1" applyBorder="1" applyAlignment="1" applyProtection="1">
      <alignment horizontal="center" vertical="center" wrapText="1"/>
    </xf>
    <xf numFmtId="0" fontId="16" fillId="9" borderId="24" xfId="0" applyFont="1" applyFill="1" applyBorder="1" applyAlignment="1" applyProtection="1">
      <alignment horizontal="center" vertical="center" wrapText="1"/>
    </xf>
    <xf numFmtId="0" fontId="16" fillId="9" borderId="9" xfId="0" applyFont="1" applyFill="1" applyBorder="1" applyAlignment="1" applyProtection="1">
      <alignment horizontal="center" vertical="center" wrapText="1"/>
    </xf>
    <xf numFmtId="0" fontId="20" fillId="9" borderId="31" xfId="0" applyFont="1" applyFill="1" applyBorder="1" applyAlignment="1" applyProtection="1">
      <alignment horizontal="center" vertical="center" wrapText="1"/>
    </xf>
    <xf numFmtId="0" fontId="20" fillId="9" borderId="32" xfId="0" applyFont="1" applyFill="1" applyBorder="1" applyAlignment="1" applyProtection="1">
      <alignment horizontal="center" vertical="center" wrapText="1"/>
    </xf>
    <xf numFmtId="0" fontId="20" fillId="9" borderId="22" xfId="0" applyFont="1" applyFill="1" applyBorder="1" applyAlignment="1" applyProtection="1">
      <alignment horizontal="center" vertical="center" wrapText="1"/>
    </xf>
    <xf numFmtId="0" fontId="20" fillId="9" borderId="43" xfId="0" applyFont="1" applyFill="1" applyBorder="1" applyAlignment="1" applyProtection="1">
      <alignment horizontal="center" vertical="center" wrapText="1"/>
    </xf>
    <xf numFmtId="0" fontId="20" fillId="9" borderId="38" xfId="0" applyFont="1" applyFill="1" applyBorder="1" applyAlignment="1" applyProtection="1">
      <alignment horizontal="center" vertical="center" wrapText="1"/>
    </xf>
    <xf numFmtId="0" fontId="20" fillId="9" borderId="2" xfId="0" applyFont="1" applyFill="1" applyBorder="1" applyAlignment="1" applyProtection="1">
      <alignment horizontal="center" vertical="center" wrapText="1"/>
    </xf>
    <xf numFmtId="0" fontId="16" fillId="0" borderId="18"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23" fillId="0" borderId="18" xfId="0" applyFont="1" applyFill="1" applyBorder="1" applyAlignment="1" applyProtection="1">
      <alignment horizontal="center" vertical="center" wrapText="1"/>
    </xf>
    <xf numFmtId="0" fontId="16" fillId="0" borderId="18" xfId="0" applyFont="1" applyFill="1" applyBorder="1" applyAlignment="1" applyProtection="1">
      <alignment horizontal="center" vertical="center" wrapText="1"/>
      <protection locked="0"/>
    </xf>
    <xf numFmtId="0" fontId="20" fillId="0" borderId="70" xfId="0" applyFont="1" applyFill="1" applyBorder="1" applyAlignment="1" applyProtection="1">
      <alignment horizontal="center" vertical="center" wrapText="1"/>
      <protection locked="0"/>
    </xf>
    <xf numFmtId="0" fontId="28" fillId="9" borderId="47" xfId="0" applyFont="1" applyFill="1" applyBorder="1" applyAlignment="1" applyProtection="1">
      <alignment horizontal="center" vertical="center"/>
    </xf>
    <xf numFmtId="0" fontId="28" fillId="9" borderId="48" xfId="0" applyFont="1" applyFill="1" applyBorder="1" applyAlignment="1" applyProtection="1">
      <alignment horizontal="center" vertical="center"/>
    </xf>
    <xf numFmtId="0" fontId="20" fillId="2" borderId="69" xfId="0" applyFont="1" applyFill="1" applyBorder="1" applyAlignment="1" applyProtection="1">
      <alignment horizontal="center" vertical="center" wrapText="1"/>
    </xf>
    <xf numFmtId="0" fontId="20" fillId="2" borderId="68" xfId="0" applyFont="1" applyFill="1" applyBorder="1" applyAlignment="1" applyProtection="1">
      <alignment horizontal="center" vertical="center" wrapText="1"/>
    </xf>
    <xf numFmtId="0" fontId="20" fillId="2" borderId="6"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protection locked="0"/>
    </xf>
    <xf numFmtId="0" fontId="3" fillId="2" borderId="33"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3" fillId="10" borderId="11" xfId="0" applyFont="1" applyFill="1" applyBorder="1" applyAlignment="1" applyProtection="1">
      <alignment horizontal="center" vertical="center" wrapText="1"/>
      <protection locked="0"/>
    </xf>
    <xf numFmtId="0" fontId="4" fillId="10" borderId="33" xfId="0" applyFont="1" applyFill="1" applyBorder="1" applyAlignment="1" applyProtection="1">
      <alignment horizontal="center" vertical="center" wrapText="1"/>
      <protection locked="0"/>
    </xf>
    <xf numFmtId="0" fontId="4" fillId="10" borderId="1" xfId="0" applyFont="1" applyFill="1" applyBorder="1" applyAlignment="1" applyProtection="1">
      <alignment horizontal="center" vertical="center" wrapText="1"/>
      <protection locked="0"/>
    </xf>
    <xf numFmtId="0" fontId="15" fillId="10" borderId="2"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40" fillId="2" borderId="47" xfId="0" applyFont="1" applyFill="1" applyBorder="1" applyAlignment="1">
      <alignment horizontal="center" vertical="center" wrapText="1"/>
    </xf>
    <xf numFmtId="0" fontId="40" fillId="2" borderId="49" xfId="0" applyFont="1" applyFill="1" applyBorder="1" applyAlignment="1">
      <alignment horizontal="center" vertical="center" wrapText="1"/>
    </xf>
    <xf numFmtId="0" fontId="13" fillId="2" borderId="18"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hidden="1"/>
    </xf>
    <xf numFmtId="0" fontId="17" fillId="2" borderId="2"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6" fillId="2" borderId="15"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5" fillId="2" borderId="3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protection locked="0"/>
    </xf>
    <xf numFmtId="0" fontId="15" fillId="2" borderId="27"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29"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28" xfId="0" applyFont="1" applyFill="1" applyBorder="1" applyAlignment="1" applyProtection="1">
      <alignment horizontal="center" vertical="center" wrapText="1"/>
      <protection locked="0"/>
    </xf>
    <xf numFmtId="0" fontId="15" fillId="2" borderId="24"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xf>
    <xf numFmtId="0" fontId="33" fillId="16" borderId="47" xfId="0" applyFont="1" applyFill="1" applyBorder="1" applyAlignment="1" applyProtection="1">
      <alignment horizontal="left" vertical="center"/>
    </xf>
    <xf numFmtId="0" fontId="33" fillId="16" borderId="48" xfId="0" applyFont="1" applyFill="1" applyBorder="1" applyAlignment="1" applyProtection="1">
      <alignment horizontal="left" vertical="center"/>
    </xf>
    <xf numFmtId="0" fontId="14" fillId="2" borderId="0" xfId="0" applyFont="1" applyFill="1" applyBorder="1" applyAlignment="1" applyProtection="1">
      <alignment horizontal="left" vertical="center" wrapText="1"/>
    </xf>
    <xf numFmtId="0" fontId="16" fillId="9" borderId="15" xfId="0" applyFont="1" applyFill="1" applyBorder="1" applyAlignment="1" applyProtection="1">
      <alignment horizontal="center" vertical="center" wrapText="1"/>
    </xf>
    <xf numFmtId="0" fontId="34" fillId="11" borderId="48" xfId="0" applyFont="1" applyFill="1" applyBorder="1" applyAlignment="1" applyProtection="1">
      <alignment horizontal="center" vertical="center" wrapText="1"/>
    </xf>
    <xf numFmtId="0" fontId="17" fillId="11" borderId="48" xfId="0" applyNumberFormat="1" applyFont="1" applyFill="1" applyBorder="1" applyAlignment="1" applyProtection="1">
      <alignment horizontal="center" vertical="center"/>
    </xf>
    <xf numFmtId="0" fontId="17" fillId="11" borderId="53" xfId="0" applyNumberFormat="1" applyFont="1" applyFill="1" applyBorder="1" applyAlignment="1" applyProtection="1">
      <alignment horizontal="center" vertical="center"/>
    </xf>
    <xf numFmtId="0" fontId="18" fillId="2" borderId="0" xfId="0" applyFont="1" applyFill="1" applyBorder="1" applyAlignment="1" applyProtection="1">
      <alignment horizontal="center" vertical="center" wrapText="1"/>
    </xf>
    <xf numFmtId="0" fontId="16" fillId="9" borderId="19" xfId="0" applyFont="1" applyFill="1" applyBorder="1" applyAlignment="1" applyProtection="1">
      <alignment horizontal="center" vertical="center" wrapText="1"/>
    </xf>
    <xf numFmtId="0" fontId="33" fillId="16" borderId="54" xfId="0" applyFont="1" applyFill="1" applyBorder="1" applyAlignment="1" applyProtection="1">
      <alignment horizontal="center" vertical="center" wrapText="1"/>
    </xf>
    <xf numFmtId="0" fontId="33" fillId="16" borderId="48" xfId="0" applyFont="1" applyFill="1" applyBorder="1" applyAlignment="1" applyProtection="1">
      <alignment horizontal="center" vertical="center" wrapText="1"/>
    </xf>
    <xf numFmtId="0" fontId="16" fillId="9" borderId="21"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15" fillId="2" borderId="42" xfId="0" applyFont="1" applyFill="1" applyBorder="1" applyAlignment="1" applyProtection="1">
      <alignment horizontal="center" vertical="center" wrapText="1"/>
      <protection locked="0"/>
    </xf>
    <xf numFmtId="0" fontId="15" fillId="2" borderId="59" xfId="0" applyFont="1" applyFill="1" applyBorder="1" applyAlignment="1" applyProtection="1">
      <alignment horizontal="center" vertical="center" wrapText="1"/>
      <protection locked="0"/>
    </xf>
    <xf numFmtId="0" fontId="15" fillId="2" borderId="46" xfId="0" applyFont="1" applyFill="1" applyBorder="1" applyAlignment="1" applyProtection="1">
      <alignment horizontal="center" vertical="center" wrapText="1"/>
      <protection locked="0"/>
    </xf>
    <xf numFmtId="0" fontId="16" fillId="2" borderId="16" xfId="0" applyFont="1" applyFill="1" applyBorder="1" applyAlignment="1" applyProtection="1">
      <alignment horizontal="center" vertical="center" wrapText="1"/>
    </xf>
    <xf numFmtId="0" fontId="17" fillId="2" borderId="14" xfId="0"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wrapText="1"/>
    </xf>
    <xf numFmtId="0" fontId="15" fillId="2" borderId="34"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5" fillId="2" borderId="30" xfId="0" applyFont="1" applyFill="1" applyBorder="1" applyAlignment="1" applyProtection="1">
      <alignment horizontal="center" vertical="center" wrapText="1"/>
      <protection locked="0"/>
    </xf>
    <xf numFmtId="0" fontId="15" fillId="2" borderId="6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xf>
    <xf numFmtId="0" fontId="15" fillId="0" borderId="33"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6" fillId="9" borderId="61" xfId="0" applyFont="1" applyFill="1" applyBorder="1" applyAlignment="1" applyProtection="1">
      <alignment horizontal="center" vertical="center" wrapText="1"/>
    </xf>
    <xf numFmtId="0" fontId="16" fillId="9" borderId="62" xfId="0" applyFont="1" applyFill="1" applyBorder="1" applyAlignment="1" applyProtection="1">
      <alignment horizontal="center" vertical="center" wrapText="1"/>
    </xf>
    <xf numFmtId="0" fontId="15" fillId="0" borderId="19"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20" fillId="2" borderId="46" xfId="0" applyFont="1" applyFill="1" applyBorder="1" applyAlignment="1" applyProtection="1">
      <alignment horizontal="center" vertical="center" wrapText="1"/>
      <protection locked="0"/>
    </xf>
    <xf numFmtId="0" fontId="20" fillId="2" borderId="13" xfId="0" applyFont="1" applyFill="1" applyBorder="1" applyAlignment="1" applyProtection="1">
      <alignment horizontal="center" vertical="center" wrapText="1"/>
      <protection locked="0"/>
    </xf>
    <xf numFmtId="0" fontId="20" fillId="2" borderId="37" xfId="0" applyFont="1" applyFill="1" applyBorder="1" applyAlignment="1" applyProtection="1">
      <alignment horizontal="center" vertical="center" wrapText="1"/>
      <protection locked="0"/>
    </xf>
    <xf numFmtId="0" fontId="13" fillId="5" borderId="18" xfId="0" applyFont="1" applyFill="1" applyBorder="1" applyAlignment="1" applyProtection="1">
      <alignment horizontal="center" vertical="center" wrapText="1"/>
      <protection locked="0"/>
    </xf>
    <xf numFmtId="0" fontId="20" fillId="2" borderId="15" xfId="0" applyFont="1" applyFill="1" applyBorder="1" applyAlignment="1" applyProtection="1">
      <alignment horizontal="center" vertical="center" wrapText="1"/>
    </xf>
    <xf numFmtId="0" fontId="20" fillId="2" borderId="2"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9" fontId="15" fillId="5" borderId="1" xfId="1" applyNumberFormat="1" applyFont="1" applyFill="1" applyBorder="1" applyAlignment="1" applyProtection="1">
      <alignment horizontal="center" vertical="center" wrapText="1"/>
      <protection locked="0"/>
    </xf>
    <xf numFmtId="0" fontId="15" fillId="5" borderId="2" xfId="1" applyNumberFormat="1" applyFont="1" applyFill="1" applyBorder="1" applyAlignment="1" applyProtection="1">
      <alignment horizontal="center" vertical="center" wrapText="1"/>
      <protection locked="0"/>
    </xf>
    <xf numFmtId="0" fontId="20" fillId="2" borderId="16" xfId="0" applyFont="1" applyFill="1" applyBorder="1" applyAlignment="1" applyProtection="1">
      <alignment horizontal="center" vertical="center" wrapText="1"/>
    </xf>
    <xf numFmtId="0" fontId="20" fillId="2" borderId="14"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5" fillId="5" borderId="14" xfId="1" applyNumberFormat="1" applyFont="1" applyFill="1" applyBorder="1" applyAlignment="1" applyProtection="1">
      <alignment horizontal="center" vertical="center" wrapText="1"/>
      <protection locked="0"/>
    </xf>
    <xf numFmtId="0" fontId="15" fillId="5" borderId="14" xfId="0" applyFont="1" applyFill="1" applyBorder="1" applyAlignment="1" applyProtection="1">
      <alignment horizontal="center" vertical="center" wrapText="1"/>
      <protection locked="0"/>
    </xf>
    <xf numFmtId="0" fontId="15" fillId="5" borderId="1" xfId="1" applyNumberFormat="1"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xf>
    <xf numFmtId="0" fontId="16" fillId="2" borderId="54" xfId="0" applyFont="1" applyFill="1" applyBorder="1" applyAlignment="1" applyProtection="1">
      <alignment horizontal="center" vertical="center" wrapText="1"/>
    </xf>
    <xf numFmtId="0" fontId="16" fillId="2" borderId="48" xfId="0" applyFont="1" applyFill="1" applyBorder="1" applyAlignment="1" applyProtection="1">
      <alignment horizontal="center" vertical="center" wrapText="1"/>
    </xf>
    <xf numFmtId="0" fontId="15" fillId="11" borderId="54" xfId="0" applyNumberFormat="1" applyFont="1" applyFill="1" applyBorder="1" applyAlignment="1" applyProtection="1">
      <alignment horizontal="center" vertical="center" wrapText="1"/>
    </xf>
    <xf numFmtId="0" fontId="15" fillId="11" borderId="48" xfId="0" applyNumberFormat="1" applyFont="1" applyFill="1" applyBorder="1" applyAlignment="1" applyProtection="1">
      <alignment horizontal="center" vertical="center" wrapText="1"/>
    </xf>
    <xf numFmtId="0" fontId="15" fillId="11" borderId="53" xfId="0" applyNumberFormat="1" applyFont="1" applyFill="1" applyBorder="1" applyAlignment="1" applyProtection="1">
      <alignment horizontal="center" vertical="center" wrapText="1"/>
    </xf>
    <xf numFmtId="0" fontId="23" fillId="0" borderId="48" xfId="0" applyNumberFormat="1" applyFont="1" applyFill="1" applyBorder="1" applyAlignment="1" applyProtection="1">
      <alignment horizontal="center" vertical="center" wrapText="1"/>
    </xf>
    <xf numFmtId="0" fontId="23" fillId="0" borderId="53" xfId="0" applyNumberFormat="1" applyFont="1" applyFill="1" applyBorder="1" applyAlignment="1" applyProtection="1">
      <alignment horizontal="center" vertical="center" wrapText="1"/>
    </xf>
    <xf numFmtId="0" fontId="27" fillId="11" borderId="48"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25" fillId="2" borderId="47" xfId="0" applyFont="1" applyFill="1" applyBorder="1" applyAlignment="1" applyProtection="1">
      <alignment horizontal="center" vertical="center"/>
    </xf>
    <xf numFmtId="0" fontId="25" fillId="2" borderId="53" xfId="0" applyFont="1" applyFill="1" applyBorder="1" applyAlignment="1" applyProtection="1">
      <alignment horizontal="center" vertical="center"/>
    </xf>
    <xf numFmtId="0" fontId="27" fillId="11" borderId="54" xfId="0" applyFont="1" applyFill="1" applyBorder="1" applyAlignment="1" applyProtection="1">
      <alignment horizontal="center" vertical="center"/>
    </xf>
    <xf numFmtId="0" fontId="27" fillId="11" borderId="53" xfId="0" applyFont="1" applyFill="1" applyBorder="1" applyAlignment="1" applyProtection="1">
      <alignment horizontal="center" vertical="center"/>
    </xf>
    <xf numFmtId="0" fontId="25" fillId="2" borderId="54" xfId="0" applyFont="1" applyFill="1" applyBorder="1" applyAlignment="1" applyProtection="1">
      <alignment horizontal="center" vertical="center" wrapText="1"/>
    </xf>
    <xf numFmtId="0" fontId="25" fillId="2" borderId="48" xfId="0" applyFont="1" applyFill="1" applyBorder="1" applyAlignment="1" applyProtection="1">
      <alignment horizontal="center" vertical="center" wrapText="1"/>
    </xf>
    <xf numFmtId="0" fontId="25" fillId="0" borderId="48" xfId="0" applyFont="1" applyFill="1" applyBorder="1" applyAlignment="1" applyProtection="1">
      <alignment horizontal="center" vertical="center"/>
    </xf>
    <xf numFmtId="0" fontId="16" fillId="9" borderId="16" xfId="0" applyFont="1" applyFill="1" applyBorder="1" applyAlignment="1" applyProtection="1">
      <alignment horizontal="center" vertical="center" wrapText="1"/>
    </xf>
    <xf numFmtId="0" fontId="16" fillId="9" borderId="18" xfId="0" applyFont="1" applyFill="1" applyBorder="1" applyAlignment="1" applyProtection="1">
      <alignment horizontal="center" vertical="center" wrapText="1"/>
    </xf>
    <xf numFmtId="14" fontId="16" fillId="6" borderId="48" xfId="0" applyNumberFormat="1" applyFont="1" applyFill="1" applyBorder="1" applyAlignment="1" applyProtection="1">
      <alignment horizontal="center" vertical="center" wrapText="1"/>
      <protection locked="0"/>
    </xf>
    <xf numFmtId="0" fontId="16" fillId="6" borderId="49" xfId="0"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16" fillId="9" borderId="34" xfId="0" applyFont="1" applyFill="1" applyBorder="1" applyAlignment="1" applyProtection="1">
      <alignment horizontal="center" vertical="center" wrapText="1"/>
    </xf>
    <xf numFmtId="0" fontId="16" fillId="9" borderId="30" xfId="0" applyFont="1" applyFill="1" applyBorder="1" applyAlignment="1" applyProtection="1">
      <alignment horizontal="center" vertical="center" wrapText="1"/>
    </xf>
    <xf numFmtId="0" fontId="16" fillId="9" borderId="14" xfId="0" applyFont="1" applyFill="1" applyBorder="1" applyAlignment="1" applyProtection="1">
      <alignment horizontal="center" vertical="center" wrapText="1"/>
    </xf>
    <xf numFmtId="0" fontId="16" fillId="9" borderId="37" xfId="0" applyFont="1" applyFill="1" applyBorder="1" applyAlignment="1" applyProtection="1">
      <alignment horizontal="center" vertical="center" wrapText="1"/>
    </xf>
    <xf numFmtId="0" fontId="15" fillId="5"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xf>
    <xf numFmtId="0" fontId="20" fillId="2" borderId="45" xfId="0" applyFont="1" applyFill="1" applyBorder="1" applyAlignment="1" applyProtection="1">
      <alignment horizontal="center" vertical="center" wrapText="1"/>
    </xf>
    <xf numFmtId="0" fontId="20" fillId="0" borderId="0"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20" fillId="0" borderId="9" xfId="0" applyFont="1" applyBorder="1" applyAlignment="1">
      <alignment horizontal="center" vertical="top" wrapText="1"/>
    </xf>
    <xf numFmtId="0" fontId="20" fillId="0" borderId="27" xfId="0" applyFont="1" applyBorder="1" applyAlignment="1">
      <alignment horizontal="center" vertical="top" wrapText="1"/>
    </xf>
    <xf numFmtId="0" fontId="20" fillId="0" borderId="34" xfId="0" applyFont="1" applyBorder="1" applyAlignment="1">
      <alignment horizontal="center" vertical="top" wrapText="1"/>
    </xf>
    <xf numFmtId="0" fontId="20" fillId="0" borderId="8" xfId="0" applyFont="1" applyBorder="1" applyAlignment="1">
      <alignment horizontal="center" wrapText="1"/>
    </xf>
    <xf numFmtId="0" fontId="20" fillId="0" borderId="6" xfId="0" applyFont="1" applyBorder="1" applyAlignment="1">
      <alignment horizontal="center" wrapText="1"/>
    </xf>
    <xf numFmtId="0" fontId="20" fillId="0" borderId="23" xfId="0" applyFont="1" applyBorder="1" applyAlignment="1">
      <alignment horizontal="center" vertical="top" wrapText="1"/>
    </xf>
    <xf numFmtId="0" fontId="20" fillId="0" borderId="29" xfId="0" applyFont="1" applyBorder="1" applyAlignment="1">
      <alignment horizontal="center" vertical="top" wrapText="1"/>
    </xf>
    <xf numFmtId="0" fontId="17" fillId="0" borderId="0" xfId="0" applyFont="1" applyBorder="1" applyAlignment="1">
      <alignment horizontal="center"/>
    </xf>
    <xf numFmtId="0" fontId="17" fillId="0" borderId="26" xfId="0" applyFont="1" applyBorder="1" applyAlignment="1">
      <alignment horizontal="center"/>
    </xf>
    <xf numFmtId="0" fontId="20" fillId="0" borderId="26" xfId="0" applyFont="1" applyBorder="1" applyAlignment="1">
      <alignment horizontal="center" vertical="top" wrapText="1"/>
    </xf>
    <xf numFmtId="0" fontId="20" fillId="0" borderId="0" xfId="0" applyFont="1" applyBorder="1" applyAlignment="1">
      <alignment horizontal="center" vertical="center" wrapText="1"/>
    </xf>
    <xf numFmtId="0" fontId="19" fillId="0" borderId="0" xfId="0" applyFont="1" applyBorder="1" applyAlignment="1">
      <alignment horizontal="justify" vertical="top" wrapText="1"/>
    </xf>
    <xf numFmtId="0" fontId="20" fillId="0" borderId="7" xfId="0" applyFont="1" applyBorder="1" applyAlignment="1">
      <alignment horizontal="center" wrapText="1"/>
    </xf>
    <xf numFmtId="0" fontId="17" fillId="0" borderId="4" xfId="0" applyFont="1" applyBorder="1" applyAlignment="1">
      <alignment horizontal="center"/>
    </xf>
    <xf numFmtId="0" fontId="13" fillId="0" borderId="4" xfId="0" applyFont="1" applyBorder="1" applyAlignment="1">
      <alignment horizontal="center" vertical="top" wrapText="1"/>
    </xf>
    <xf numFmtId="0" fontId="17" fillId="0" borderId="3" xfId="0" applyFont="1" applyBorder="1" applyAlignment="1">
      <alignment horizontal="center"/>
    </xf>
    <xf numFmtId="0" fontId="13" fillId="0" borderId="0" xfId="0" quotePrefix="1" applyFont="1" applyBorder="1" applyAlignment="1">
      <alignment horizontal="left" vertical="center" wrapText="1"/>
    </xf>
    <xf numFmtId="0" fontId="13" fillId="0" borderId="0" xfId="0" applyFont="1" applyBorder="1" applyAlignment="1">
      <alignment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0" xfId="0" applyFont="1" applyBorder="1" applyAlignment="1">
      <alignment horizontal="left" vertical="top" wrapText="1"/>
    </xf>
    <xf numFmtId="0" fontId="20" fillId="0" borderId="30" xfId="0" applyFont="1" applyBorder="1" applyAlignment="1">
      <alignment horizontal="center" vertical="top" wrapText="1"/>
    </xf>
    <xf numFmtId="0" fontId="17" fillId="0" borderId="9" xfId="0" applyFont="1" applyBorder="1" applyAlignment="1">
      <alignment horizontal="center"/>
    </xf>
    <xf numFmtId="0" fontId="17" fillId="0" borderId="27" xfId="0" applyFont="1" applyBorder="1" applyAlignment="1">
      <alignment horizontal="center"/>
    </xf>
    <xf numFmtId="0" fontId="17" fillId="0" borderId="34" xfId="0" applyFont="1" applyBorder="1" applyAlignment="1">
      <alignment horizontal="center"/>
    </xf>
    <xf numFmtId="0" fontId="20" fillId="0" borderId="35"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0" xfId="0" applyFont="1" applyBorder="1" applyAlignment="1">
      <alignment horizontal="center" vertical="top" wrapText="1"/>
    </xf>
    <xf numFmtId="0" fontId="24" fillId="0" borderId="27" xfId="0" applyFont="1" applyBorder="1" applyAlignment="1">
      <alignment horizontal="center"/>
    </xf>
    <xf numFmtId="0" fontId="24" fillId="0" borderId="0" xfId="0" applyFont="1" applyBorder="1" applyAlignment="1">
      <alignment horizontal="center"/>
    </xf>
    <xf numFmtId="0" fontId="24" fillId="0" borderId="29" xfId="0" applyFont="1" applyBorder="1" applyAlignment="1">
      <alignment horizontal="center"/>
    </xf>
    <xf numFmtId="0" fontId="24" fillId="0" borderId="31" xfId="0" applyFont="1" applyBorder="1" applyAlignment="1">
      <alignment horizontal="center"/>
    </xf>
    <xf numFmtId="0" fontId="24" fillId="0" borderId="17" xfId="0" applyFont="1" applyBorder="1" applyAlignment="1">
      <alignment horizontal="center"/>
    </xf>
    <xf numFmtId="0" fontId="24" fillId="0" borderId="32" xfId="0" applyFont="1" applyBorder="1" applyAlignment="1">
      <alignment horizont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5" xfId="0" applyFont="1" applyBorder="1" applyAlignment="1">
      <alignment horizontal="center" vertical="center"/>
    </xf>
    <xf numFmtId="0" fontId="20" fillId="0" borderId="4" xfId="0" applyFont="1" applyBorder="1" applyAlignment="1">
      <alignment horizontal="center" vertical="top" wrapText="1"/>
    </xf>
    <xf numFmtId="0" fontId="17" fillId="0" borderId="4" xfId="0" applyFont="1" applyBorder="1" applyAlignment="1">
      <alignment horizontal="center" vertical="top" wrapText="1"/>
    </xf>
    <xf numFmtId="0" fontId="20" fillId="0" borderId="8"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horizontal="center"/>
    </xf>
    <xf numFmtId="0" fontId="13" fillId="0" borderId="3" xfId="0" applyFont="1" applyBorder="1" applyAlignment="1">
      <alignment horizontal="left" vertical="center"/>
    </xf>
    <xf numFmtId="0" fontId="8" fillId="0" borderId="23"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3" fillId="10" borderId="0" xfId="0" applyFont="1" applyFill="1" applyBorder="1" applyAlignment="1">
      <alignment horizontal="center" vertical="center" wrapText="1"/>
    </xf>
    <xf numFmtId="0" fontId="45" fillId="10" borderId="0" xfId="0" applyFont="1" applyFill="1" applyBorder="1" applyAlignment="1">
      <alignment horizontal="center" vertical="center" wrapText="1"/>
    </xf>
    <xf numFmtId="0" fontId="17" fillId="0" borderId="25" xfId="0" applyFont="1" applyFill="1" applyBorder="1" applyAlignment="1">
      <alignment horizontal="center"/>
    </xf>
    <xf numFmtId="0" fontId="17" fillId="0" borderId="26" xfId="0" applyFont="1" applyFill="1" applyBorder="1" applyAlignment="1">
      <alignment horizontal="center"/>
    </xf>
    <xf numFmtId="0" fontId="17" fillId="0" borderId="5" xfId="0" applyFont="1" applyFill="1" applyBorder="1" applyAlignment="1">
      <alignment horizontal="center"/>
    </xf>
    <xf numFmtId="0" fontId="35" fillId="11" borderId="28" xfId="0" applyFont="1" applyFill="1" applyBorder="1" applyAlignment="1">
      <alignment horizontal="center" vertical="center"/>
    </xf>
    <xf numFmtId="0" fontId="3" fillId="2" borderId="22"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13" fillId="0" borderId="0" xfId="0" applyFont="1" applyBorder="1" applyAlignment="1">
      <alignment horizontal="center" vertical="top" wrapText="1"/>
    </xf>
    <xf numFmtId="0" fontId="3" fillId="2" borderId="11" xfId="0" applyFont="1" applyFill="1" applyBorder="1" applyAlignment="1">
      <alignment horizontal="center" vertical="center" textRotation="90" wrapText="1"/>
    </xf>
    <xf numFmtId="0" fontId="3" fillId="2" borderId="33"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20"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7" fillId="0" borderId="2" xfId="0" applyFont="1" applyBorder="1" applyAlignment="1">
      <alignment horizontal="center" vertical="center" wrapText="1"/>
    </xf>
    <xf numFmtId="0" fontId="20" fillId="0" borderId="25" xfId="0" applyFont="1" applyBorder="1" applyAlignment="1">
      <alignment horizontal="center" vertical="top" wrapText="1"/>
    </xf>
    <xf numFmtId="0" fontId="20" fillId="0" borderId="5" xfId="0" applyFont="1" applyBorder="1" applyAlignment="1">
      <alignment horizontal="center" vertical="top" wrapText="1"/>
    </xf>
    <xf numFmtId="0" fontId="9" fillId="0" borderId="23" xfId="0" applyFont="1" applyBorder="1" applyAlignment="1">
      <alignment horizontal="center" vertical="top" wrapText="1"/>
    </xf>
    <xf numFmtId="0" fontId="9" fillId="0" borderId="29" xfId="0" applyFont="1" applyBorder="1" applyAlignment="1">
      <alignment horizontal="center" vertical="top" wrapText="1"/>
    </xf>
    <xf numFmtId="0" fontId="9" fillId="0" borderId="30" xfId="0" applyFont="1" applyBorder="1" applyAlignment="1">
      <alignment horizontal="center" vertical="top" wrapText="1"/>
    </xf>
    <xf numFmtId="0" fontId="20" fillId="8" borderId="2"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17" fillId="0" borderId="0" xfId="0" applyFont="1" applyAlignment="1">
      <alignment horizontal="center"/>
    </xf>
    <xf numFmtId="0" fontId="6" fillId="10" borderId="0" xfId="0" applyFont="1" applyFill="1" applyBorder="1" applyAlignment="1">
      <alignment horizontal="center" vertical="center"/>
    </xf>
    <xf numFmtId="0" fontId="3" fillId="10" borderId="0" xfId="0" applyFont="1" applyFill="1" applyBorder="1" applyAlignment="1">
      <alignment horizontal="center" vertical="center" textRotation="90"/>
    </xf>
    <xf numFmtId="0" fontId="20" fillId="10" borderId="0" xfId="0" applyFont="1" applyFill="1" applyBorder="1" applyAlignment="1">
      <alignment horizontal="center" vertical="center" wrapText="1"/>
    </xf>
    <xf numFmtId="0" fontId="4" fillId="10" borderId="50" xfId="0" applyFont="1" applyFill="1" applyBorder="1" applyAlignment="1">
      <alignment horizontal="center" vertical="center" wrapText="1"/>
    </xf>
    <xf numFmtId="0" fontId="4" fillId="10" borderId="36"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26" fillId="10" borderId="50" xfId="0" applyFont="1" applyFill="1" applyBorder="1" applyAlignment="1">
      <alignment horizontal="center" vertical="center" wrapText="1"/>
    </xf>
    <xf numFmtId="0" fontId="26" fillId="10" borderId="36" xfId="0" applyFont="1" applyFill="1" applyBorder="1" applyAlignment="1">
      <alignment horizontal="center" vertical="center" wrapText="1"/>
    </xf>
    <xf numFmtId="0" fontId="25" fillId="10" borderId="47" xfId="0" applyFont="1" applyFill="1" applyBorder="1" applyAlignment="1">
      <alignment horizontal="center" vertical="center" wrapText="1"/>
    </xf>
    <xf numFmtId="0" fontId="25" fillId="10" borderId="48" xfId="0" applyFont="1" applyFill="1" applyBorder="1" applyAlignment="1">
      <alignment horizontal="center" vertical="center" wrapText="1"/>
    </xf>
    <xf numFmtId="0" fontId="25" fillId="10" borderId="49" xfId="0" applyFont="1" applyFill="1" applyBorder="1" applyAlignment="1">
      <alignment horizontal="center" vertical="center" wrapText="1"/>
    </xf>
    <xf numFmtId="0" fontId="3" fillId="10" borderId="50" xfId="0" applyFont="1" applyFill="1" applyBorder="1" applyAlignment="1">
      <alignment horizontal="left" vertical="center" wrapText="1"/>
    </xf>
    <xf numFmtId="0" fontId="3" fillId="10" borderId="35" xfId="0" applyFont="1" applyFill="1" applyBorder="1" applyAlignment="1">
      <alignment horizontal="left" vertical="center" wrapText="1"/>
    </xf>
    <xf numFmtId="0" fontId="3" fillId="10" borderId="25"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50" xfId="0" applyFont="1" applyFill="1" applyBorder="1" applyAlignment="1">
      <alignment horizontal="center" vertical="center" wrapText="1"/>
    </xf>
    <xf numFmtId="0" fontId="3" fillId="10" borderId="36" xfId="0" applyFont="1" applyFill="1" applyBorder="1" applyAlignment="1">
      <alignment horizontal="center" vertical="center" wrapText="1"/>
    </xf>
    <xf numFmtId="0" fontId="45" fillId="10" borderId="50" xfId="0" applyFont="1" applyFill="1" applyBorder="1" applyAlignment="1">
      <alignment horizontal="center" vertical="center" wrapText="1"/>
    </xf>
    <xf numFmtId="0" fontId="45" fillId="10" borderId="36" xfId="0" applyFont="1" applyFill="1" applyBorder="1" applyAlignment="1">
      <alignment horizontal="center" vertical="center" wrapText="1"/>
    </xf>
    <xf numFmtId="0" fontId="20" fillId="10" borderId="8" xfId="0" applyFont="1" applyFill="1" applyBorder="1" applyAlignment="1">
      <alignment horizontal="left" vertical="center" wrapText="1"/>
    </xf>
    <xf numFmtId="0" fontId="20" fillId="10" borderId="6" xfId="0" applyFont="1" applyFill="1" applyBorder="1" applyAlignment="1">
      <alignment horizontal="left" vertical="center" wrapText="1"/>
    </xf>
    <xf numFmtId="0" fontId="3" fillId="10" borderId="20"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45" fillId="10" borderId="20" xfId="0" applyFont="1" applyFill="1" applyBorder="1" applyAlignment="1">
      <alignment horizontal="center" vertical="center" wrapText="1"/>
    </xf>
    <xf numFmtId="0" fontId="45" fillId="10" borderId="2"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20" fillId="10" borderId="6" xfId="0" applyFont="1" applyFill="1" applyBorder="1" applyAlignment="1">
      <alignment horizontal="right" vertical="center" wrapText="1"/>
    </xf>
  </cellXfs>
  <cellStyles count="2">
    <cellStyle name="Normal" xfId="0" builtinId="0"/>
    <cellStyle name="Porcentaje" xfId="1" builtinId="5"/>
  </cellStyles>
  <dxfs count="333">
    <dxf>
      <font>
        <color rgb="FF9C0006"/>
      </font>
      <fill>
        <patternFill>
          <bgColor rgb="FFFFC7CE"/>
        </patternFill>
      </fill>
    </dxf>
    <dxf>
      <font>
        <color rgb="FF9C0006"/>
      </font>
      <fill>
        <patternFill>
          <bgColor rgb="FFFFC7CE"/>
        </patternFill>
      </fill>
    </dxf>
    <dxf>
      <fill>
        <patternFill>
          <bgColor rgb="FFC00000"/>
        </patternFill>
      </fill>
    </dxf>
    <dxf>
      <fill>
        <patternFill>
          <bgColor rgb="FF6BA42C"/>
        </patternFill>
      </fill>
    </dxf>
    <dxf>
      <fill>
        <patternFill>
          <bgColor rgb="FFFFCC00"/>
        </patternFill>
      </fill>
    </dxf>
    <dxf>
      <fill>
        <patternFill>
          <bgColor rgb="FFFF0000"/>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rgb="FF9C0006"/>
      </font>
      <fill>
        <patternFill>
          <bgColor rgb="FFFFC7CE"/>
        </patternFill>
      </fill>
    </dxf>
    <dxf>
      <font>
        <color rgb="FF9C0006"/>
      </font>
      <fill>
        <patternFill>
          <bgColor rgb="FFFFC7CE"/>
        </patternFill>
      </fill>
    </dxf>
    <dxf>
      <fill>
        <patternFill patternType="darkGray">
          <bgColor auto="1"/>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s>
  <tableStyles count="0" defaultTableStyle="TableStyleMedium9" defaultPivotStyle="PivotStyleLight16"/>
  <colors>
    <mruColors>
      <color rgb="FF6BA42C"/>
      <color rgb="FFFFCC00"/>
      <color rgb="FFFF5050"/>
      <color rgb="FFFFFFCC"/>
      <color rgb="FFBCE292"/>
      <color rgb="FFFF9F9F"/>
      <color rgb="FFF3FFF4"/>
      <color rgb="FFE8FEE9"/>
      <color rgb="FFFEE8E8"/>
      <color rgb="FFFB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2-Plan Contingencia'!A1"/><Relationship Id="rId5" Type="http://schemas.openxmlformats.org/officeDocument/2006/relationships/hyperlink" Target="#ESCALA!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1-Mapa de riesgo'!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xdr:from>
      <xdr:col>34</xdr:col>
      <xdr:colOff>440532</xdr:colOff>
      <xdr:row>80</xdr:row>
      <xdr:rowOff>131138</xdr:rowOff>
    </xdr:from>
    <xdr:to>
      <xdr:col>41</xdr:col>
      <xdr:colOff>559594</xdr:colOff>
      <xdr:row>84</xdr:row>
      <xdr:rowOff>83344</xdr:rowOff>
    </xdr:to>
    <xdr:sp macro="" textlink="">
      <xdr:nvSpPr>
        <xdr:cNvPr id="2" name="9 Rectángulo redondeado">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15737682" y="18933488"/>
          <a:ext cx="1776412"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45</xdr:col>
      <xdr:colOff>591119</xdr:colOff>
      <xdr:row>80</xdr:row>
      <xdr:rowOff>108832</xdr:rowOff>
    </xdr:from>
    <xdr:to>
      <xdr:col>46</xdr:col>
      <xdr:colOff>1178717</xdr:colOff>
      <xdr:row>84</xdr:row>
      <xdr:rowOff>28450</xdr:rowOff>
    </xdr:to>
    <xdr:sp macro="" textlink="">
      <xdr:nvSpPr>
        <xdr:cNvPr id="3" name="10 Rectángulo redondead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20317394" y="18911182"/>
          <a:ext cx="1787748" cy="56731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41</xdr:col>
      <xdr:colOff>714375</xdr:colOff>
      <xdr:row>80</xdr:row>
      <xdr:rowOff>95250</xdr:rowOff>
    </xdr:from>
    <xdr:to>
      <xdr:col>45</xdr:col>
      <xdr:colOff>452437</xdr:colOff>
      <xdr:row>84</xdr:row>
      <xdr:rowOff>47456</xdr:rowOff>
    </xdr:to>
    <xdr:sp macro="" textlink="">
      <xdr:nvSpPr>
        <xdr:cNvPr id="5" name="7 Rectángulo redondead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17668875" y="18897600"/>
          <a:ext cx="2509837"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editAs="oneCell">
    <xdr:from>
      <xdr:col>0</xdr:col>
      <xdr:colOff>119062</xdr:colOff>
      <xdr:row>0</xdr:row>
      <xdr:rowOff>0</xdr:rowOff>
    </xdr:from>
    <xdr:to>
      <xdr:col>1</xdr:col>
      <xdr:colOff>767590</xdr:colOff>
      <xdr:row>3</xdr:row>
      <xdr:rowOff>236281</xdr:rowOff>
    </xdr:to>
    <xdr:pic>
      <xdr:nvPicPr>
        <xdr:cNvPr id="6" name="8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9062" y="0"/>
          <a:ext cx="1042988" cy="940594"/>
        </a:xfrm>
        <a:prstGeom prst="rect">
          <a:avLst/>
        </a:prstGeom>
        <a:noFill/>
        <a:ln>
          <a:noFill/>
        </a:ln>
      </xdr:spPr>
    </xdr:pic>
    <xdr:clientData/>
  </xdr:twoCellAnchor>
  <xdr:twoCellAnchor>
    <xdr:from>
      <xdr:col>46</xdr:col>
      <xdr:colOff>1309687</xdr:colOff>
      <xdr:row>80</xdr:row>
      <xdr:rowOff>95250</xdr:rowOff>
    </xdr:from>
    <xdr:to>
      <xdr:col>48</xdr:col>
      <xdr:colOff>1153535</xdr:colOff>
      <xdr:row>84</xdr:row>
      <xdr:rowOff>22225</xdr:rowOff>
    </xdr:to>
    <xdr:sp macro="" textlink="">
      <xdr:nvSpPr>
        <xdr:cNvPr id="7" name="5 Rectángulo redondeado">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22236112" y="18897600"/>
          <a:ext cx="1320223"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1238250</xdr:colOff>
      <xdr:row>76</xdr:row>
      <xdr:rowOff>137319</xdr:rowOff>
    </xdr:from>
    <xdr:to>
      <xdr:col>11</xdr:col>
      <xdr:colOff>1309688</xdr:colOff>
      <xdr:row>80</xdr:row>
      <xdr:rowOff>71437</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13882688" y="18651538"/>
          <a:ext cx="1583531" cy="6008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11</xdr:col>
      <xdr:colOff>1500301</xdr:colOff>
      <xdr:row>76</xdr:row>
      <xdr:rowOff>89695</xdr:rowOff>
    </xdr:from>
    <xdr:to>
      <xdr:col>13</xdr:col>
      <xdr:colOff>107155</xdr:colOff>
      <xdr:row>80</xdr:row>
      <xdr:rowOff>11906</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15656832" y="18603914"/>
          <a:ext cx="1571511" cy="588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9</xdr:col>
      <xdr:colOff>705304</xdr:colOff>
      <xdr:row>76</xdr:row>
      <xdr:rowOff>159883</xdr:rowOff>
    </xdr:from>
    <xdr:to>
      <xdr:col>10</xdr:col>
      <xdr:colOff>952500</xdr:colOff>
      <xdr:row>80</xdr:row>
      <xdr:rowOff>71436</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12040054" y="18674102"/>
          <a:ext cx="1556884" cy="57830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10</xdr:col>
      <xdr:colOff>547687</xdr:colOff>
      <xdr:row>81</xdr:row>
      <xdr:rowOff>89694</xdr:rowOff>
    </xdr:from>
    <xdr:to>
      <xdr:col>12</xdr:col>
      <xdr:colOff>530793</xdr:colOff>
      <xdr:row>86</xdr:row>
      <xdr:rowOff>11905</xdr:rowOff>
    </xdr:to>
    <xdr:sp macro="" textlink="">
      <xdr:nvSpPr>
        <xdr:cNvPr id="9" name="8 Rectángulo redondeado">
          <a:hlinkClick xmlns:r="http://schemas.openxmlformats.org/officeDocument/2006/relationships" r:id="rId4"/>
          <a:extLst>
            <a:ext uri="{FF2B5EF4-FFF2-40B4-BE49-F238E27FC236}">
              <a16:creationId xmlns:a16="http://schemas.microsoft.com/office/drawing/2014/main" id="{00000000-0008-0000-0100-000009000000}"/>
            </a:ext>
          </a:extLst>
        </xdr:cNvPr>
        <xdr:cNvSpPr/>
      </xdr:nvSpPr>
      <xdr:spPr>
        <a:xfrm>
          <a:off x="13192125" y="19437350"/>
          <a:ext cx="3007293" cy="7556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106590</xdr:colOff>
      <xdr:row>0</xdr:row>
      <xdr:rowOff>0</xdr:rowOff>
    </xdr:from>
    <xdr:to>
      <xdr:col>1</xdr:col>
      <xdr:colOff>605520</xdr:colOff>
      <xdr:row>3</xdr:row>
      <xdr:rowOff>144356</xdr:rowOff>
    </xdr:to>
    <xdr:pic>
      <xdr:nvPicPr>
        <xdr:cNvPr id="10" name="9 Imagen">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6590" y="0"/>
          <a:ext cx="1038680" cy="936058"/>
        </a:xfrm>
        <a:prstGeom prst="rect">
          <a:avLst/>
        </a:prstGeom>
        <a:noFill/>
        <a:ln>
          <a:noFill/>
        </a:ln>
      </xdr:spPr>
    </xdr:pic>
    <xdr:clientData/>
  </xdr:twoCellAnchor>
  <xdr:twoCellAnchor>
    <xdr:from>
      <xdr:col>13</xdr:col>
      <xdr:colOff>238125</xdr:colOff>
      <xdr:row>76</xdr:row>
      <xdr:rowOff>111125</xdr:rowOff>
    </xdr:from>
    <xdr:to>
      <xdr:col>13</xdr:col>
      <xdr:colOff>1558348</xdr:colOff>
      <xdr:row>80</xdr:row>
      <xdr:rowOff>69850</xdr:rowOff>
    </xdr:to>
    <xdr:sp macro="" textlink="">
      <xdr:nvSpPr>
        <xdr:cNvPr id="8" name="5 Rectángulo redondeado">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17335500" y="18716625"/>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285751</xdr:colOff>
      <xdr:row>78</xdr:row>
      <xdr:rowOff>158750</xdr:rowOff>
    </xdr:from>
    <xdr:to>
      <xdr:col>17</xdr:col>
      <xdr:colOff>963037</xdr:colOff>
      <xdr:row>82</xdr:row>
      <xdr:rowOff>85725</xdr:rowOff>
    </xdr:to>
    <xdr:sp macro="" textlink="">
      <xdr:nvSpPr>
        <xdr:cNvPr id="6" name="5 Rectángulo redondead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19173826" y="179419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17</xdr:col>
      <xdr:colOff>1219199</xdr:colOff>
      <xdr:row>78</xdr:row>
      <xdr:rowOff>152400</xdr:rowOff>
    </xdr:from>
    <xdr:to>
      <xdr:col>18</xdr:col>
      <xdr:colOff>210128</xdr:colOff>
      <xdr:row>82</xdr:row>
      <xdr:rowOff>66964</xdr:rowOff>
    </xdr:to>
    <xdr:sp macro="" textlink="">
      <xdr:nvSpPr>
        <xdr:cNvPr id="7" name="6 Rectángulo redondeado">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a:off x="20754974" y="17935575"/>
          <a:ext cx="1372179" cy="562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11</xdr:col>
      <xdr:colOff>1943100</xdr:colOff>
      <xdr:row>78</xdr:row>
      <xdr:rowOff>133350</xdr:rowOff>
    </xdr:from>
    <xdr:to>
      <xdr:col>14</xdr:col>
      <xdr:colOff>886836</xdr:colOff>
      <xdr:row>82</xdr:row>
      <xdr:rowOff>60325</xdr:rowOff>
    </xdr:to>
    <xdr:sp macro="" textlink="">
      <xdr:nvSpPr>
        <xdr:cNvPr id="9" name="8 Rectángulo redondeado">
          <a:hlinkClick xmlns:r="http://schemas.openxmlformats.org/officeDocument/2006/relationships" r:id="rId3"/>
          <a:extLst>
            <a:ext uri="{FF2B5EF4-FFF2-40B4-BE49-F238E27FC236}">
              <a16:creationId xmlns:a16="http://schemas.microsoft.com/office/drawing/2014/main" id="{00000000-0008-0000-0200-000009000000}"/>
            </a:ext>
          </a:extLst>
        </xdr:cNvPr>
        <xdr:cNvSpPr/>
      </xdr:nvSpPr>
      <xdr:spPr>
        <a:xfrm>
          <a:off x="17554575" y="179165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14</xdr:col>
      <xdr:colOff>323850</xdr:colOff>
      <xdr:row>83</xdr:row>
      <xdr:rowOff>19050</xdr:rowOff>
    </xdr:from>
    <xdr:to>
      <xdr:col>17</xdr:col>
      <xdr:colOff>1628775</xdr:colOff>
      <xdr:row>88</xdr:row>
      <xdr:rowOff>28575</xdr:rowOff>
    </xdr:to>
    <xdr:sp macro="" textlink="">
      <xdr:nvSpPr>
        <xdr:cNvPr id="8" name="7 Rectángulo redondeado">
          <a:hlinkClick xmlns:r="http://schemas.openxmlformats.org/officeDocument/2006/relationships" r:id="rId4"/>
          <a:extLst>
            <a:ext uri="{FF2B5EF4-FFF2-40B4-BE49-F238E27FC236}">
              <a16:creationId xmlns:a16="http://schemas.microsoft.com/office/drawing/2014/main" id="{00000000-0008-0000-0200-000008000000}"/>
            </a:ext>
          </a:extLst>
        </xdr:cNvPr>
        <xdr:cNvSpPr/>
      </xdr:nvSpPr>
      <xdr:spPr>
        <a:xfrm>
          <a:off x="18316575" y="18611850"/>
          <a:ext cx="2847975" cy="819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750092</xdr:colOff>
      <xdr:row>3</xdr:row>
      <xdr:rowOff>214313</xdr:rowOff>
    </xdr:to>
    <xdr:pic>
      <xdr:nvPicPr>
        <xdr:cNvPr id="10" name="9 Imagen">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18</xdr:col>
      <xdr:colOff>369094</xdr:colOff>
      <xdr:row>79</xdr:row>
      <xdr:rowOff>11906</xdr:rowOff>
    </xdr:from>
    <xdr:to>
      <xdr:col>26</xdr:col>
      <xdr:colOff>1070192</xdr:colOff>
      <xdr:row>82</xdr:row>
      <xdr:rowOff>105568</xdr:rowOff>
    </xdr:to>
    <xdr:sp macro="" textlink="">
      <xdr:nvSpPr>
        <xdr:cNvPr id="12" name="5 Rectángulo redondeado">
          <a:hlinkClick xmlns:r="http://schemas.openxmlformats.org/officeDocument/2006/relationships" r:id="rId6"/>
          <a:extLst>
            <a:ext uri="{FF2B5EF4-FFF2-40B4-BE49-F238E27FC236}">
              <a16:creationId xmlns:a16="http://schemas.microsoft.com/office/drawing/2014/main" id="{00000000-0008-0000-0200-00000C000000}"/>
            </a:ext>
          </a:extLst>
        </xdr:cNvPr>
        <xdr:cNvSpPr/>
      </xdr:nvSpPr>
      <xdr:spPr>
        <a:xfrm>
          <a:off x="22562344" y="17883187"/>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95</xdr:row>
      <xdr:rowOff>137583</xdr:rowOff>
    </xdr:from>
    <xdr:to>
      <xdr:col>7</xdr:col>
      <xdr:colOff>145521</xdr:colOff>
      <xdr:row>99</xdr:row>
      <xdr:rowOff>60372</xdr:rowOff>
    </xdr:to>
    <xdr:sp macro="" textlink="">
      <xdr:nvSpPr>
        <xdr:cNvPr id="13" name="4 Rectángulo redondeado">
          <a:hlinkClick xmlns:r="http://schemas.openxmlformats.org/officeDocument/2006/relationships" r:id="rId1"/>
          <a:extLst>
            <a:ext uri="{FF2B5EF4-FFF2-40B4-BE49-F238E27FC236}">
              <a16:creationId xmlns:a16="http://schemas.microsoft.com/office/drawing/2014/main" id="{00000000-0008-0000-0400-00000D000000}"/>
            </a:ext>
          </a:extLst>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95</xdr:row>
      <xdr:rowOff>137583</xdr:rowOff>
    </xdr:from>
    <xdr:to>
      <xdr:col>11</xdr:col>
      <xdr:colOff>360317</xdr:colOff>
      <xdr:row>99</xdr:row>
      <xdr:rowOff>60372</xdr:rowOff>
    </xdr:to>
    <xdr:sp macro="" textlink="">
      <xdr:nvSpPr>
        <xdr:cNvPr id="14" name="5 Rectángulo redondeado">
          <a:hlinkClick xmlns:r="http://schemas.openxmlformats.org/officeDocument/2006/relationships" r:id="rId2"/>
          <a:extLst>
            <a:ext uri="{FF2B5EF4-FFF2-40B4-BE49-F238E27FC236}">
              <a16:creationId xmlns:a16="http://schemas.microsoft.com/office/drawing/2014/main" id="{00000000-0008-0000-0400-00000E000000}"/>
            </a:ext>
          </a:extLst>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95</xdr:row>
      <xdr:rowOff>139891</xdr:rowOff>
    </xdr:from>
    <xdr:to>
      <xdr:col>13</xdr:col>
      <xdr:colOff>453786</xdr:colOff>
      <xdr:row>99</xdr:row>
      <xdr:rowOff>62680</xdr:rowOff>
    </xdr:to>
    <xdr:sp macro="" textlink="">
      <xdr:nvSpPr>
        <xdr:cNvPr id="15" name="6 Rectángulo redondeado">
          <a:hlinkClick xmlns:r="http://schemas.openxmlformats.org/officeDocument/2006/relationships" r:id="rId3"/>
          <a:extLst>
            <a:ext uri="{FF2B5EF4-FFF2-40B4-BE49-F238E27FC236}">
              <a16:creationId xmlns:a16="http://schemas.microsoft.com/office/drawing/2014/main" id="{00000000-0008-0000-0400-00000F000000}"/>
            </a:ext>
          </a:extLst>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100</xdr:row>
      <xdr:rowOff>60371</xdr:rowOff>
    </xdr:from>
    <xdr:to>
      <xdr:col>12</xdr:col>
      <xdr:colOff>533737</xdr:colOff>
      <xdr:row>104</xdr:row>
      <xdr:rowOff>103666</xdr:rowOff>
    </xdr:to>
    <xdr:sp macro="" textlink="">
      <xdr:nvSpPr>
        <xdr:cNvPr id="16" name="9 Rectángulo redondeado">
          <a:hlinkClick xmlns:r="http://schemas.openxmlformats.org/officeDocument/2006/relationships" r:id="rId4"/>
          <a:extLst>
            <a:ext uri="{FF2B5EF4-FFF2-40B4-BE49-F238E27FC236}">
              <a16:creationId xmlns:a16="http://schemas.microsoft.com/office/drawing/2014/main" id="{00000000-0008-0000-0400-000010000000}"/>
            </a:ext>
          </a:extLst>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10</xdr:col>
      <xdr:colOff>114960</xdr:colOff>
      <xdr:row>36</xdr:row>
      <xdr:rowOff>254002</xdr:rowOff>
    </xdr:from>
    <xdr:to>
      <xdr:col>19</xdr:col>
      <xdr:colOff>188291</xdr:colOff>
      <xdr:row>67</xdr:row>
      <xdr:rowOff>10584</xdr:rowOff>
    </xdr:to>
    <xdr:pic>
      <xdr:nvPicPr>
        <xdr:cNvPr id="6" name="Imagen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93460" y="7027335"/>
          <a:ext cx="8074331" cy="56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500-000007000000}"/>
            </a:ext>
          </a:extLst>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a:extLst>
            <a:ext uri="{FF2B5EF4-FFF2-40B4-BE49-F238E27FC236}">
              <a16:creationId xmlns:a16="http://schemas.microsoft.com/office/drawing/2014/main" id="{00000000-0008-0000-0500-000008000000}"/>
            </a:ext>
          </a:extLst>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a:extLst>
            <a:ext uri="{FF2B5EF4-FFF2-40B4-BE49-F238E27FC236}">
              <a16:creationId xmlns:a16="http://schemas.microsoft.com/office/drawing/2014/main" id="{00000000-0008-0000-0500-000009000000}"/>
            </a:ext>
          </a:extLst>
        </xdr:cNvPr>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a:extLst>
            <a:ext uri="{FF2B5EF4-FFF2-40B4-BE49-F238E27FC236}">
              <a16:creationId xmlns:a16="http://schemas.microsoft.com/office/drawing/2014/main" id="{00000000-0008-0000-0500-00000A000000}"/>
            </a:ext>
          </a:extLst>
        </xdr:cNvPr>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1" name="4 Rectángulo redondeado">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2" name="5 Rectángulo redondeado">
          <a:hlinkClick xmlns:r="http://schemas.openxmlformats.org/officeDocument/2006/relationships" r:id="rId2"/>
          <a:extLst>
            <a:ext uri="{FF2B5EF4-FFF2-40B4-BE49-F238E27FC236}">
              <a16:creationId xmlns:a16="http://schemas.microsoft.com/office/drawing/2014/main" id="{00000000-0008-0000-0500-00000C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3" name="6 Rectángulo redondeado">
          <a:hlinkClick xmlns:r="http://schemas.openxmlformats.org/officeDocument/2006/relationships" r:id="rId3"/>
          <a:extLst>
            <a:ext uri="{FF2B5EF4-FFF2-40B4-BE49-F238E27FC236}">
              <a16:creationId xmlns:a16="http://schemas.microsoft.com/office/drawing/2014/main" id="{00000000-0008-0000-0500-00000D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14" name="9 Rectángulo redondeado">
          <a:hlinkClick xmlns:r="http://schemas.openxmlformats.org/officeDocument/2006/relationships" r:id="rId4"/>
          <a:extLst>
            <a:ext uri="{FF2B5EF4-FFF2-40B4-BE49-F238E27FC236}">
              <a16:creationId xmlns:a16="http://schemas.microsoft.com/office/drawing/2014/main" id="{00000000-0008-0000-0500-00000E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15" name="2 Conector recto">
          <a:extLst>
            <a:ext uri="{FF2B5EF4-FFF2-40B4-BE49-F238E27FC236}">
              <a16:creationId xmlns:a16="http://schemas.microsoft.com/office/drawing/2014/main" id="{00000000-0008-0000-0500-00000F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6" name="5 Conector recto">
          <a:extLst>
            <a:ext uri="{FF2B5EF4-FFF2-40B4-BE49-F238E27FC236}">
              <a16:creationId xmlns:a16="http://schemas.microsoft.com/office/drawing/2014/main" id="{00000000-0008-0000-0500-000010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7" name="4 Rectángulo redondeado">
          <a:hlinkClick xmlns:r="http://schemas.openxmlformats.org/officeDocument/2006/relationships" r:id="rId1"/>
          <a:extLst>
            <a:ext uri="{FF2B5EF4-FFF2-40B4-BE49-F238E27FC236}">
              <a16:creationId xmlns:a16="http://schemas.microsoft.com/office/drawing/2014/main" id="{00000000-0008-0000-0500-000011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8" name="5 Rectángulo redondeado">
          <a:hlinkClick xmlns:r="http://schemas.openxmlformats.org/officeDocument/2006/relationships" r:id="rId2"/>
          <a:extLst>
            <a:ext uri="{FF2B5EF4-FFF2-40B4-BE49-F238E27FC236}">
              <a16:creationId xmlns:a16="http://schemas.microsoft.com/office/drawing/2014/main" id="{00000000-0008-0000-0500-000012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9" name="6 Rectángulo redondeado">
          <a:hlinkClick xmlns:r="http://schemas.openxmlformats.org/officeDocument/2006/relationships" r:id="rId3"/>
          <a:extLst>
            <a:ext uri="{FF2B5EF4-FFF2-40B4-BE49-F238E27FC236}">
              <a16:creationId xmlns:a16="http://schemas.microsoft.com/office/drawing/2014/main" id="{00000000-0008-0000-0500-000013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20" name="9 Rectángulo redondeado">
          <a:hlinkClick xmlns:r="http://schemas.openxmlformats.org/officeDocument/2006/relationships" r:id="rId4"/>
          <a:extLst>
            <a:ext uri="{FF2B5EF4-FFF2-40B4-BE49-F238E27FC236}">
              <a16:creationId xmlns:a16="http://schemas.microsoft.com/office/drawing/2014/main" id="{00000000-0008-0000-0500-000014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21" name="2 Conector recto">
          <a:extLst>
            <a:ext uri="{FF2B5EF4-FFF2-40B4-BE49-F238E27FC236}">
              <a16:creationId xmlns:a16="http://schemas.microsoft.com/office/drawing/2014/main" id="{00000000-0008-0000-0500-000015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22" name="5 Conector recto">
          <a:extLst>
            <a:ext uri="{FF2B5EF4-FFF2-40B4-BE49-F238E27FC236}">
              <a16:creationId xmlns:a16="http://schemas.microsoft.com/office/drawing/2014/main" id="{00000000-0008-0000-0500-000016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048415"/>
  <sheetViews>
    <sheetView tabSelected="1" zoomScale="84" zoomScaleNormal="84" zoomScaleSheetLayoutView="130" workbookViewId="0">
      <selection activeCell="H11" sqref="H11:H13"/>
    </sheetView>
  </sheetViews>
  <sheetFormatPr baseColWidth="10" defaultColWidth="11.42578125" defaultRowHeight="12.75" x14ac:dyDescent="0.2"/>
  <cols>
    <col min="1" max="1" width="6" style="3" customWidth="1"/>
    <col min="2" max="2" width="13.85546875" style="3" customWidth="1"/>
    <col min="3" max="3" width="37.42578125" style="3" customWidth="1"/>
    <col min="4" max="5" width="15.7109375" style="3" customWidth="1"/>
    <col min="6" max="6" width="35" style="3" customWidth="1"/>
    <col min="7" max="7" width="14.85546875" style="4" customWidth="1"/>
    <col min="8" max="8" width="30" style="4" customWidth="1"/>
    <col min="9" max="9" width="28.7109375" style="4" customWidth="1"/>
    <col min="10" max="10" width="22.5703125" style="4" customWidth="1"/>
    <col min="11" max="11" width="18.7109375" style="4" customWidth="1"/>
    <col min="12" max="12" width="8.140625" style="4" hidden="1" customWidth="1"/>
    <col min="13" max="13" width="18.85546875" style="4" customWidth="1"/>
    <col min="14" max="14" width="6.140625" style="4" hidden="1" customWidth="1"/>
    <col min="15" max="15" width="10.28515625" style="4" customWidth="1"/>
    <col min="16" max="16" width="24.42578125" style="4" customWidth="1"/>
    <col min="17" max="17" width="6.140625" style="4" hidden="1" customWidth="1"/>
    <col min="18" max="18" width="5.85546875" style="4" hidden="1" customWidth="1"/>
    <col min="19" max="19" width="8" style="4" hidden="1" customWidth="1"/>
    <col min="20" max="20" width="25" style="4" customWidth="1"/>
    <col min="21" max="21" width="6" style="4" hidden="1" customWidth="1"/>
    <col min="22" max="22" width="10.42578125" style="313" hidden="1" customWidth="1"/>
    <col min="23" max="23" width="11.7109375" style="313" hidden="1" customWidth="1"/>
    <col min="24" max="24" width="16.140625" style="4" customWidth="1"/>
    <col min="25" max="25" width="13.7109375" style="4" customWidth="1"/>
    <col min="26" max="26" width="6" style="313" hidden="1" customWidth="1"/>
    <col min="27" max="27" width="6.140625" style="313" hidden="1" customWidth="1"/>
    <col min="28" max="28" width="8.85546875" style="313" hidden="1" customWidth="1"/>
    <col min="29" max="29" width="16.85546875" style="4" customWidth="1"/>
    <col min="30" max="30" width="14.85546875" style="4" customWidth="1"/>
    <col min="31" max="31" width="5" style="313" hidden="1" customWidth="1"/>
    <col min="32" max="32" width="6.140625" style="313" hidden="1" customWidth="1"/>
    <col min="33" max="33" width="5.5703125" style="313" hidden="1" customWidth="1"/>
    <col min="34" max="34" width="15.85546875" style="4" customWidth="1"/>
    <col min="35" max="35" width="15.7109375" style="4" customWidth="1"/>
    <col min="36" max="36" width="6.5703125" style="313" hidden="1" customWidth="1"/>
    <col min="37" max="37" width="5.42578125" style="313" hidden="1" customWidth="1"/>
    <col min="38" max="38" width="10" style="313" hidden="1" customWidth="1"/>
    <col min="39" max="39" width="11.7109375" style="4" customWidth="1"/>
    <col min="40" max="40" width="9.140625" style="4" hidden="1" customWidth="1"/>
    <col min="41" max="41" width="18.140625" style="45" customWidth="1"/>
    <col min="42" max="42" width="15.140625" style="4" customWidth="1"/>
    <col min="43" max="43" width="14.28515625" style="4" customWidth="1"/>
    <col min="44" max="44" width="25.5703125" style="4" customWidth="1"/>
    <col min="45" max="45" width="19.28515625" style="4" customWidth="1"/>
    <col min="46" max="46" width="18" style="61" customWidth="1"/>
    <col min="47" max="47" width="22.140625" style="61" customWidth="1"/>
    <col min="48" max="48" width="15.7109375" style="61" customWidth="1"/>
    <col min="49" max="49" width="22.140625" style="61" customWidth="1"/>
    <col min="50" max="50" width="28.42578125" style="61" customWidth="1"/>
    <col min="51" max="51" width="17" style="61" customWidth="1"/>
    <col min="52" max="52" width="11.42578125" style="61"/>
    <col min="53" max="53" width="15.140625" style="61" customWidth="1"/>
    <col min="54" max="55" width="11.42578125" style="61"/>
    <col min="56" max="56" width="25.140625" style="3" customWidth="1"/>
    <col min="57" max="59" width="11.42578125" style="3"/>
    <col min="60" max="60" width="12.7109375" style="3" customWidth="1"/>
    <col min="61" max="61" width="12.5703125" style="3" customWidth="1"/>
    <col min="62" max="16384" width="11.42578125" style="3"/>
  </cols>
  <sheetData>
    <row r="1" spans="1:58" s="1" customFormat="1" ht="18.75" customHeight="1" x14ac:dyDescent="0.2">
      <c r="A1" s="104"/>
      <c r="B1" s="105"/>
      <c r="C1" s="105"/>
      <c r="D1" s="105"/>
      <c r="E1" s="105"/>
      <c r="F1" s="105"/>
      <c r="G1" s="105"/>
      <c r="H1" s="105"/>
      <c r="I1" s="97"/>
      <c r="J1" s="97"/>
      <c r="K1" s="97"/>
      <c r="L1" s="97"/>
      <c r="M1" s="97"/>
      <c r="N1" s="97"/>
      <c r="O1" s="97"/>
      <c r="P1" s="97"/>
      <c r="Q1" s="97"/>
      <c r="R1" s="97"/>
      <c r="S1" s="97"/>
      <c r="T1" s="97"/>
      <c r="U1" s="97"/>
      <c r="V1" s="308"/>
      <c r="W1" s="308"/>
      <c r="X1" s="97"/>
      <c r="Y1" s="97"/>
      <c r="Z1" s="308"/>
      <c r="AA1" s="308"/>
      <c r="AB1" s="308"/>
      <c r="AC1" s="97"/>
      <c r="AD1" s="97"/>
      <c r="AE1" s="308"/>
      <c r="AF1" s="308"/>
      <c r="AG1" s="308"/>
      <c r="AH1" s="97"/>
      <c r="AI1" s="97"/>
      <c r="AJ1" s="308"/>
      <c r="AK1" s="308"/>
      <c r="AL1" s="308"/>
      <c r="AM1" s="97"/>
      <c r="AN1" s="97"/>
      <c r="AO1" s="255"/>
      <c r="AP1" s="97"/>
      <c r="AQ1" s="408"/>
      <c r="AR1" s="138"/>
      <c r="AS1" s="138"/>
      <c r="AT1" s="106"/>
      <c r="AU1" s="107"/>
      <c r="AV1" s="332" t="s">
        <v>67</v>
      </c>
      <c r="AW1" s="333" t="s">
        <v>66</v>
      </c>
      <c r="AZ1" s="53"/>
      <c r="BA1" s="53"/>
      <c r="BB1" s="53"/>
      <c r="BC1" s="53"/>
    </row>
    <row r="2" spans="1:58" s="1" customFormat="1" ht="18.75" customHeight="1" x14ac:dyDescent="0.2">
      <c r="A2" s="108"/>
      <c r="B2" s="29"/>
      <c r="C2" s="29"/>
      <c r="D2" s="29"/>
      <c r="E2" s="29"/>
      <c r="F2" s="29"/>
      <c r="G2" s="29"/>
      <c r="H2" s="29"/>
      <c r="I2" s="411" t="s">
        <v>69</v>
      </c>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11"/>
      <c r="AN2" s="411"/>
      <c r="AO2" s="411"/>
      <c r="AP2" s="411"/>
      <c r="AQ2" s="409"/>
      <c r="AR2" s="139"/>
      <c r="AS2" s="139"/>
      <c r="AT2" s="51"/>
      <c r="AU2" s="52"/>
      <c r="AV2" s="334" t="s">
        <v>513</v>
      </c>
      <c r="AW2" s="335">
        <v>7</v>
      </c>
      <c r="AZ2" s="53"/>
      <c r="BA2" s="53"/>
      <c r="BB2" s="53"/>
      <c r="BC2" s="53"/>
    </row>
    <row r="3" spans="1:58" s="1" customFormat="1" ht="18.75" customHeight="1" x14ac:dyDescent="0.2">
      <c r="A3" s="108"/>
      <c r="B3" s="29"/>
      <c r="C3" s="29"/>
      <c r="D3" s="29"/>
      <c r="E3" s="29"/>
      <c r="F3" s="29"/>
      <c r="G3" s="29"/>
      <c r="H3" s="29"/>
      <c r="I3" s="411" t="s">
        <v>52</v>
      </c>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09"/>
      <c r="AR3" s="139"/>
      <c r="AS3" s="139"/>
      <c r="AT3" s="51"/>
      <c r="AU3" s="52"/>
      <c r="AV3" s="334" t="s">
        <v>514</v>
      </c>
      <c r="AW3" s="336">
        <v>43756</v>
      </c>
      <c r="AZ3" s="53"/>
      <c r="BA3" s="53"/>
      <c r="BB3" s="53"/>
      <c r="BC3" s="53"/>
    </row>
    <row r="4" spans="1:58" s="1" customFormat="1" ht="19.5" customHeight="1" thickBot="1" x14ac:dyDescent="0.25">
      <c r="A4" s="109"/>
      <c r="B4" s="110"/>
      <c r="C4" s="110"/>
      <c r="D4" s="110"/>
      <c r="E4" s="110"/>
      <c r="F4" s="110"/>
      <c r="G4" s="110"/>
      <c r="H4" s="110"/>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2"/>
      <c r="AL4" s="412"/>
      <c r="AM4" s="412"/>
      <c r="AN4" s="412"/>
      <c r="AO4" s="412"/>
      <c r="AP4" s="412"/>
      <c r="AQ4" s="410"/>
      <c r="AR4" s="140"/>
      <c r="AS4" s="140"/>
      <c r="AT4" s="111" t="str">
        <f>IF(J6=AZ1048381,BA1048381,IF(J6=BD1048390,BE1048390,IF(J6=AZ1048382,BA1048382,IF(J6=AZ1048383,BA1048383,IF(J6=AZ1048384,BA1048384,IF(J6=AZ1048385,BA1048385,IF(J6=AZ1048386,BA1048386,IF(J6=AZ1048387,BA1048387,IF(J6=AZ1048389,BA1048389,"")))))))))</f>
        <v/>
      </c>
      <c r="AU4" s="112"/>
      <c r="AV4" s="337" t="s">
        <v>515</v>
      </c>
      <c r="AW4" s="338" t="s">
        <v>516</v>
      </c>
      <c r="AZ4" s="53"/>
      <c r="BA4" s="53"/>
      <c r="BB4" s="53"/>
      <c r="BC4" s="53"/>
    </row>
    <row r="5" spans="1:58" s="1" customFormat="1" ht="19.5" customHeight="1" thickBot="1" x14ac:dyDescent="0.25">
      <c r="A5" s="28"/>
      <c r="B5" s="29"/>
      <c r="C5" s="29"/>
      <c r="D5" s="29"/>
      <c r="E5" s="29"/>
      <c r="F5" s="29"/>
      <c r="G5" s="29"/>
      <c r="H5" s="29"/>
      <c r="I5" s="84"/>
      <c r="J5" s="84"/>
      <c r="K5" s="84"/>
      <c r="L5" s="84"/>
      <c r="M5" s="84"/>
      <c r="N5" s="84"/>
      <c r="O5" s="84"/>
      <c r="P5" s="84"/>
      <c r="Q5" s="307"/>
      <c r="R5" s="307"/>
      <c r="S5" s="307"/>
      <c r="T5" s="84"/>
      <c r="U5" s="241"/>
      <c r="V5" s="309"/>
      <c r="W5" s="309"/>
      <c r="X5" s="241"/>
      <c r="Y5" s="241"/>
      <c r="Z5" s="309"/>
      <c r="AA5" s="309"/>
      <c r="AB5" s="309"/>
      <c r="AC5" s="238"/>
      <c r="AD5" s="238"/>
      <c r="AE5" s="309"/>
      <c r="AF5" s="309"/>
      <c r="AG5" s="309"/>
      <c r="AH5" s="238"/>
      <c r="AI5" s="84"/>
      <c r="AJ5" s="309"/>
      <c r="AK5" s="309"/>
      <c r="AL5" s="309"/>
      <c r="AM5" s="84"/>
      <c r="AN5" s="307"/>
      <c r="AO5" s="253"/>
      <c r="AP5" s="84"/>
      <c r="AQ5" s="103"/>
      <c r="AR5" s="122"/>
      <c r="AS5" s="122"/>
      <c r="AT5" s="51"/>
      <c r="AU5" s="52"/>
      <c r="AV5" s="52"/>
      <c r="AW5" s="135"/>
      <c r="AX5" s="135"/>
      <c r="AY5" s="136"/>
      <c r="AZ5" s="53"/>
      <c r="BA5" s="53"/>
      <c r="BB5" s="53"/>
      <c r="BC5" s="53"/>
    </row>
    <row r="6" spans="1:58" s="1" customFormat="1" ht="50.25" customHeight="1" thickBot="1" x14ac:dyDescent="0.25">
      <c r="A6" s="465" t="s">
        <v>160</v>
      </c>
      <c r="B6" s="466"/>
      <c r="C6" s="428"/>
      <c r="D6" s="428"/>
      <c r="E6" s="429"/>
      <c r="F6" s="442" t="str">
        <f>IF($C$6=$A$1048372,$H$1048372, IF($C$6=$A$1048374,$H$1048373,$H$1048374))</f>
        <v>UNIDAD RESPONSABLE QUE DILIGENCIA EL MAPA DE RIESGO</v>
      </c>
      <c r="G6" s="443"/>
      <c r="H6" s="443"/>
      <c r="I6" s="443"/>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1"/>
      <c r="AI6" s="424" t="s">
        <v>304</v>
      </c>
      <c r="AJ6" s="425"/>
      <c r="AK6" s="425"/>
      <c r="AL6" s="425"/>
      <c r="AM6" s="425"/>
      <c r="AN6" s="425"/>
      <c r="AO6" s="425"/>
      <c r="AP6" s="425"/>
      <c r="AQ6" s="426" t="str">
        <f>IF($J$6=BD1048372,BE1048372,IF($J$6=BD1048373,BE1048373,IF($J$6=$BD$1048393,$BE$1048393,IF($J$6=BD1048374,BE1048374,IF($J$6=BD1048375,BE1048375,IF($J$6=BD1048376,BE1048376,IF($J$6=BD1048377,BE1048377,IF($J$6=BD1048378,BE1048378,IF($J$6=BD1048379,BE1048379,IF($J$6=BD1048380,BE1048380,IF($J$6=BD1048381,BE1048381,IF($J$6=BD1048382,BE1048382,IF($J$6=BD1048383,BE1048383,IF($J$6=BD1048384,BE1048384,IF($J$6=BD1048385,BE1048385,IF($J$6=BD1048397,BE1048397,IF($J$6=BD1048386,BE1048386,IF($J$6=BD1048387,BE1048387,IF($J$6=BD1048388,BE1048388,IF($J$6=BD1048389,BE1048389,IF($J$6=AZ1048381,BA1048381,IF($J$6=BD1048390,BE1048390,IF($J$6=AZ1048382,BA1048382,IF($J$6=AZ1048383,BA1048383,IF($J$6=AZ1048384,BA1048384,IF($J$6=AZ1048385,BA1048385,IF($J$6=AZ1048386,BA1048386,IF($J$6=AZ1048387,BA1048387,IF($J$6=AZ1048389,BA1048389,IF(J6=BD1048391,BE1048391,IF(J6=BD1048392,BE1048392,IF(J6=BD1048394,BE1048394,IF(J6=BD1048395,BE1048395,IF(J6=BD1048396,BE1048396,IF(J6=BD1048401,BE1048401,IF(J6=BD1048399,BE1048399,IF(J6=BD1048398,BE1048398,IF(J6=BD1048400,BE1048400,IF(J6=BD1048402,BE1048402,IF(J6=BD1048403,BE1048403,IF($J$6=BB1048372,BA1048372,IF($J$6=BB1048373,BA1048373,IF($J$6=BB1048374,BA1048374,IF($J$6=BB1048375,BA1048375,IF($J$6=BB1048376,BA1048376,IF($J$6=BB1048377,BA1048377,IF($J$6=BB1048378,BA1048378,IF($J$6=AZ1048388,BA1048388,""))))))))))))))))))))))))))))))))))))))))))))))))</f>
        <v/>
      </c>
      <c r="AR6" s="426"/>
      <c r="AS6" s="426"/>
      <c r="AT6" s="426"/>
      <c r="AU6" s="427"/>
      <c r="AV6" s="133" t="s">
        <v>53</v>
      </c>
      <c r="AW6" s="346"/>
      <c r="AZ6" s="53"/>
      <c r="BA6" s="53"/>
      <c r="BB6" s="53"/>
      <c r="BC6" s="53"/>
    </row>
    <row r="7" spans="1:58" s="1" customFormat="1" ht="18" customHeight="1" thickBot="1" x14ac:dyDescent="0.25">
      <c r="A7" s="422"/>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53"/>
      <c r="BA7" s="53"/>
      <c r="BB7" s="53"/>
      <c r="BC7" s="53"/>
    </row>
    <row r="8" spans="1:58" s="1" customFormat="1" ht="34.5" customHeight="1" x14ac:dyDescent="0.2">
      <c r="A8" s="435" t="s">
        <v>54</v>
      </c>
      <c r="B8" s="430" t="s">
        <v>305</v>
      </c>
      <c r="C8" s="431"/>
      <c r="D8" s="419" t="s">
        <v>77</v>
      </c>
      <c r="E8" s="420"/>
      <c r="F8" s="420"/>
      <c r="G8" s="420"/>
      <c r="H8" s="420"/>
      <c r="I8" s="420"/>
      <c r="J8" s="421"/>
      <c r="K8" s="419" t="s">
        <v>78</v>
      </c>
      <c r="L8" s="420"/>
      <c r="M8" s="420"/>
      <c r="N8" s="420"/>
      <c r="O8" s="420"/>
      <c r="P8" s="453" t="s">
        <v>73</v>
      </c>
      <c r="Q8" s="449"/>
      <c r="R8" s="449"/>
      <c r="S8" s="449"/>
      <c r="T8" s="420"/>
      <c r="U8" s="420"/>
      <c r="V8" s="420"/>
      <c r="W8" s="420"/>
      <c r="X8" s="420"/>
      <c r="Y8" s="420"/>
      <c r="Z8" s="420"/>
      <c r="AA8" s="420"/>
      <c r="AB8" s="420"/>
      <c r="AC8" s="420"/>
      <c r="AD8" s="420"/>
      <c r="AE8" s="420"/>
      <c r="AF8" s="420"/>
      <c r="AG8" s="420"/>
      <c r="AH8" s="420"/>
      <c r="AI8" s="420"/>
      <c r="AJ8" s="420"/>
      <c r="AK8" s="420"/>
      <c r="AL8" s="420"/>
      <c r="AM8" s="420"/>
      <c r="AN8" s="420"/>
      <c r="AO8" s="421"/>
      <c r="AP8" s="449" t="s">
        <v>74</v>
      </c>
      <c r="AQ8" s="450"/>
      <c r="AR8" s="432" t="s">
        <v>33</v>
      </c>
      <c r="AS8" s="433"/>
      <c r="AT8" s="432" t="s">
        <v>79</v>
      </c>
      <c r="AU8" s="433"/>
      <c r="AV8" s="433"/>
      <c r="AW8" s="434"/>
      <c r="AX8" s="129"/>
      <c r="AY8" s="129"/>
      <c r="AZ8" s="53"/>
      <c r="BA8" s="53"/>
      <c r="BB8" s="53"/>
      <c r="BC8" s="53"/>
    </row>
    <row r="9" spans="1:58" s="85" customFormat="1" ht="36" customHeight="1" x14ac:dyDescent="0.2">
      <c r="A9" s="436"/>
      <c r="B9" s="438" t="s">
        <v>313</v>
      </c>
      <c r="C9" s="365" t="s">
        <v>306</v>
      </c>
      <c r="D9" s="365" t="s">
        <v>314</v>
      </c>
      <c r="E9" s="365" t="s">
        <v>315</v>
      </c>
      <c r="F9" s="365" t="s">
        <v>31</v>
      </c>
      <c r="G9" s="365" t="s">
        <v>72</v>
      </c>
      <c r="H9" s="365" t="s">
        <v>4</v>
      </c>
      <c r="I9" s="365" t="s">
        <v>0</v>
      </c>
      <c r="J9" s="365" t="s">
        <v>32</v>
      </c>
      <c r="K9" s="365" t="s">
        <v>5</v>
      </c>
      <c r="L9" s="271"/>
      <c r="M9" s="365" t="s">
        <v>6</v>
      </c>
      <c r="N9" s="271"/>
      <c r="O9" s="444" t="s">
        <v>330</v>
      </c>
      <c r="P9" s="456" t="s">
        <v>492</v>
      </c>
      <c r="Q9" s="457"/>
      <c r="R9" s="457"/>
      <c r="S9" s="457"/>
      <c r="T9" s="458"/>
      <c r="U9" s="459" t="s">
        <v>491</v>
      </c>
      <c r="V9" s="459"/>
      <c r="W9" s="459"/>
      <c r="X9" s="459"/>
      <c r="Y9" s="459"/>
      <c r="Z9" s="459"/>
      <c r="AA9" s="459"/>
      <c r="AB9" s="459"/>
      <c r="AC9" s="459"/>
      <c r="AD9" s="459"/>
      <c r="AE9" s="459"/>
      <c r="AF9" s="459"/>
      <c r="AG9" s="459"/>
      <c r="AH9" s="459"/>
      <c r="AI9" s="459"/>
      <c r="AJ9" s="459"/>
      <c r="AK9" s="459"/>
      <c r="AL9" s="459"/>
      <c r="AM9" s="459"/>
      <c r="AN9" s="454" t="s">
        <v>473</v>
      </c>
      <c r="AO9" s="455"/>
      <c r="AP9" s="451"/>
      <c r="AQ9" s="452"/>
      <c r="AR9" s="54" t="s">
        <v>474</v>
      </c>
      <c r="AS9" s="54" t="s">
        <v>335</v>
      </c>
      <c r="AT9" s="54" t="s">
        <v>70</v>
      </c>
      <c r="AU9" s="54" t="s">
        <v>71</v>
      </c>
      <c r="AV9" s="55" t="s">
        <v>329</v>
      </c>
      <c r="AW9" s="56" t="s">
        <v>319</v>
      </c>
      <c r="AX9" s="130"/>
      <c r="AY9" s="130"/>
      <c r="AZ9" s="57"/>
      <c r="BA9" s="57"/>
      <c r="BB9" s="57"/>
      <c r="BC9" s="57"/>
    </row>
    <row r="10" spans="1:58" s="240" customFormat="1" ht="75" customHeight="1" x14ac:dyDescent="0.2">
      <c r="A10" s="437"/>
      <c r="B10" s="439"/>
      <c r="C10" s="366"/>
      <c r="D10" s="366"/>
      <c r="E10" s="366"/>
      <c r="F10" s="366"/>
      <c r="G10" s="366"/>
      <c r="H10" s="366"/>
      <c r="I10" s="366"/>
      <c r="J10" s="366"/>
      <c r="K10" s="366"/>
      <c r="L10" s="271"/>
      <c r="M10" s="366"/>
      <c r="N10" s="271"/>
      <c r="O10" s="445"/>
      <c r="P10" s="456" t="s">
        <v>486</v>
      </c>
      <c r="Q10" s="457"/>
      <c r="R10" s="458"/>
      <c r="S10" s="263">
        <v>0.6</v>
      </c>
      <c r="T10" s="23" t="s">
        <v>381</v>
      </c>
      <c r="U10" s="262">
        <v>0.05</v>
      </c>
      <c r="V10" s="310"/>
      <c r="W10" s="310"/>
      <c r="X10" s="243" t="s">
        <v>489</v>
      </c>
      <c r="Y10" s="243" t="s">
        <v>387</v>
      </c>
      <c r="Z10" s="319">
        <v>0.15</v>
      </c>
      <c r="AA10" s="310"/>
      <c r="AB10" s="310"/>
      <c r="AC10" s="243" t="s">
        <v>490</v>
      </c>
      <c r="AD10" s="243" t="s">
        <v>485</v>
      </c>
      <c r="AE10" s="319">
        <v>0.1</v>
      </c>
      <c r="AF10" s="310"/>
      <c r="AG10" s="310"/>
      <c r="AH10" s="243" t="s">
        <v>493</v>
      </c>
      <c r="AI10" s="254" t="s">
        <v>382</v>
      </c>
      <c r="AJ10" s="319">
        <v>0.1</v>
      </c>
      <c r="AK10" s="324"/>
      <c r="AL10" s="325"/>
      <c r="AM10" s="293" t="s">
        <v>472</v>
      </c>
      <c r="AN10" s="254" t="s">
        <v>380</v>
      </c>
      <c r="AO10" s="254" t="s">
        <v>384</v>
      </c>
      <c r="AP10" s="247" t="s">
        <v>331</v>
      </c>
      <c r="AQ10" s="242" t="s">
        <v>379</v>
      </c>
      <c r="AR10" s="24"/>
      <c r="AS10" s="24"/>
      <c r="AT10" s="24"/>
      <c r="AU10" s="54"/>
      <c r="AV10" s="55"/>
      <c r="AW10" s="56"/>
      <c r="AX10" s="130"/>
      <c r="AY10" s="347"/>
      <c r="AZ10" s="57"/>
      <c r="BA10" s="57"/>
      <c r="BB10" s="57"/>
      <c r="BC10" s="57"/>
    </row>
    <row r="11" spans="1:58" s="85" customFormat="1" ht="65.099999999999994" customHeight="1" x14ac:dyDescent="0.2">
      <c r="A11" s="468">
        <v>1</v>
      </c>
      <c r="B11" s="399"/>
      <c r="C11" s="402" t="str">
        <f>IF(B11=$B$1048372,$C$1048372,IF(B11=$B$1048373,$C$1048373,IF(B11=$B$1048374,$C$1048374,IF(B11=$B$1048375,$C$1048375,IF(B11=$B$1048376,$C$1048376,IF(B11=$B$1048377,$C$1048377,IF(B11=$B$1048378,$C$1048378,IF(B11=$B$1048379,$C$1048379,IF(B11=$B$1048380,$C$1048380,IF(B11=$B$1048381,$C$1048381,IF(B11=$B$1048384,$C$1048384,IF(B11=$B$1048385,$C$1048385,IF(B11=$B$1048386,$C$1048386,IF(B11=$B$1048387,$C$1048387,IF(B11=$B$1048388,$C$1048388,IF(B11=$B$1048389,$C$1048389,IF(B11=$B$1048390,$C$1048390," ")))))))))))))))))</f>
        <v xml:space="preserve"> </v>
      </c>
      <c r="D11" s="88"/>
      <c r="E11" s="88"/>
      <c r="F11" s="90"/>
      <c r="G11" s="367"/>
      <c r="H11" s="371"/>
      <c r="I11" s="416"/>
      <c r="J11" s="367"/>
      <c r="K11" s="379"/>
      <c r="L11" s="383">
        <f t="shared" ref="L11:L14" si="0">IF(K11="ALTA",5,IF(K11="MEDIO ALTA",4,IF(K11="MEDIA",3,IF(K11="MEDIO BAJA",2,IF(K11="BAJA",1,0)))))</f>
        <v>0</v>
      </c>
      <c r="M11" s="379"/>
      <c r="N11" s="383">
        <f>IF(M11="ALTO",5,IF(M11="MEDIO ALTO",4,IF(M11="MEDIO",3,IF(M11="MEDIO BAJO",2,IF(M11="BAJO",1,0)))))</f>
        <v>0</v>
      </c>
      <c r="O11" s="383">
        <f>N11*L11</f>
        <v>0</v>
      </c>
      <c r="P11" s="248"/>
      <c r="Q11" s="249">
        <f>IF(P11=$P$1048376,1,IF(P11=$P$1048372,5,IF(P11=$P$1048373,4,IF(P11=$P$1048374,3,IF(P11=$P$1048375,2,0)))))</f>
        <v>0</v>
      </c>
      <c r="R11" s="354" t="e">
        <f>ROUND(AVERAGEIF(Q11:Q13,"&gt;0"),0)</f>
        <v>#DIV/0!</v>
      </c>
      <c r="S11" s="356" t="e">
        <f>R11*$S$10</f>
        <v>#DIV/0!</v>
      </c>
      <c r="T11" s="270"/>
      <c r="U11" s="446" t="e">
        <f>IF(P11="No_existen",5*$U$10,V11*$U$10)</f>
        <v>#DIV/0!</v>
      </c>
      <c r="V11" s="362" t="e">
        <f>ROUND(AVERAGEIF(W11:W13,"&gt;0"),0)</f>
        <v>#DIV/0!</v>
      </c>
      <c r="W11" s="311">
        <f>IF(X11=$X$1048374,1,IF(X11=$X$1048373,2,IF(X11=$X$1048372,4,IF(P11="No_existen",5,0))))</f>
        <v>0</v>
      </c>
      <c r="X11" s="25"/>
      <c r="Y11" s="25"/>
      <c r="Z11" s="362" t="e">
        <f>IF(P11="No_existen",5*$Z$10,AA11*$Z$10)</f>
        <v>#DIV/0!</v>
      </c>
      <c r="AA11" s="354" t="e">
        <f>ROUND(AVERAGEIF(AB11:AB13,"&gt;0"),0)</f>
        <v>#DIV/0!</v>
      </c>
      <c r="AB11" s="305">
        <f>IF(AC11=$AD$1048373,1,IF(AC11=$AD$1048372,4,IF(P11="No_existen",5,0)))</f>
        <v>0</v>
      </c>
      <c r="AC11" s="270"/>
      <c r="AD11" s="270"/>
      <c r="AE11" s="362" t="e">
        <f>IF(P11="No_existen",5*$AE$10,AF11*$AE$10)</f>
        <v>#DIV/0!</v>
      </c>
      <c r="AF11" s="354" t="e">
        <f>ROUND(AVERAGEIF(AG11:AG13,"&gt;0"),0)</f>
        <v>#DIV/0!</v>
      </c>
      <c r="AG11" s="305">
        <f>IF(AH11=$AH$1048372,1,IF(AH11=$AH$1048373,4,IF(P11="No_existen",5,0)))</f>
        <v>0</v>
      </c>
      <c r="AH11" s="270"/>
      <c r="AI11" s="270"/>
      <c r="AJ11" s="362" t="e">
        <f>IF(P11="No_existen",5*$AJ$10,AK11*$AJ$10)</f>
        <v>#DIV/0!</v>
      </c>
      <c r="AK11" s="354" t="e">
        <f>ROUND(AVERAGEIF(AL11:AL13,"&gt;0"),0)</f>
        <v>#DIV/0!</v>
      </c>
      <c r="AL11" s="305">
        <f>IF(AM11="Preventivo",1,IF(AM11="Detectivo",4, IF(P11="No_existen",5,0)))</f>
        <v>0</v>
      </c>
      <c r="AM11" s="270"/>
      <c r="AN11" s="354" t="e">
        <f>ROUND(SUM(S11,Z11,U11,AE11,AJ11),1)</f>
        <v>#DIV/0!</v>
      </c>
      <c r="AO11" s="352" t="e">
        <f>IF(AN11&lt;1.5,"FUERTE",IF(AND(AN11&gt;=1.5,AN11&lt;2.5),"ACEPTABLE",IF(AN11&gt;=5,"INEXISTENTE","DÉBIL")))</f>
        <v>#DIV/0!</v>
      </c>
      <c r="AP11" s="417">
        <f>IF(O11=0,0,ROUND((O11*AN11),0))</f>
        <v>0</v>
      </c>
      <c r="AQ11" s="413" t="str">
        <f>IF(AP11&gt;=40,"GRAVE", IF(AP11&lt;=3, "LEVE", "MODERADO"))</f>
        <v>LEVE</v>
      </c>
      <c r="AR11" s="405"/>
      <c r="AS11" s="405"/>
      <c r="AT11" s="58"/>
      <c r="AU11" s="59"/>
      <c r="AV11" s="126"/>
      <c r="AW11" s="131"/>
      <c r="AX11" s="134"/>
      <c r="AY11" s="440"/>
      <c r="AZ11" s="57"/>
      <c r="BA11" s="57"/>
      <c r="BB11" s="124"/>
      <c r="BC11" s="124"/>
      <c r="BD11" s="87"/>
      <c r="BE11" s="87"/>
      <c r="BF11" s="87"/>
    </row>
    <row r="12" spans="1:58" s="85" customFormat="1" ht="74.25" customHeight="1" x14ac:dyDescent="0.2">
      <c r="A12" s="469"/>
      <c r="B12" s="400"/>
      <c r="C12" s="403"/>
      <c r="D12" s="88"/>
      <c r="E12" s="88"/>
      <c r="F12" s="90"/>
      <c r="G12" s="368"/>
      <c r="H12" s="372"/>
      <c r="I12" s="372"/>
      <c r="J12" s="368"/>
      <c r="K12" s="380"/>
      <c r="L12" s="384"/>
      <c r="M12" s="380"/>
      <c r="N12" s="384"/>
      <c r="O12" s="384"/>
      <c r="P12" s="248"/>
      <c r="Q12" s="249">
        <f t="shared" ref="Q12:Q75" si="1">IF(P12=$P$1048376,1,IF(P12=$P$1048372,5,IF(P12=$P$1048373,4,IF(P12=$P$1048374,3,IF(P12=$P$1048375,2,0)))))</f>
        <v>0</v>
      </c>
      <c r="R12" s="354"/>
      <c r="S12" s="354"/>
      <c r="T12" s="25"/>
      <c r="U12" s="447"/>
      <c r="V12" s="363"/>
      <c r="W12" s="311">
        <f t="shared" ref="W12:W67" si="2">IF(X12=$X$1048374,1,IF(X12=$X$1048373,2,IF(X12=$X$1048372,4,IF(P12="No_existen",5,0))))</f>
        <v>0</v>
      </c>
      <c r="X12" s="25"/>
      <c r="Y12" s="25"/>
      <c r="Z12" s="363"/>
      <c r="AA12" s="354"/>
      <c r="AB12" s="305">
        <f t="shared" ref="AB12:AB75" si="3">IF(AC12=$AD$1048373,1,IF(AC12=$AD$1048372,4,IF(P12="No_existen",5,0)))</f>
        <v>0</v>
      </c>
      <c r="AC12" s="270"/>
      <c r="AD12" s="289"/>
      <c r="AE12" s="363"/>
      <c r="AF12" s="354"/>
      <c r="AG12" s="305">
        <f t="shared" ref="AG12:AG75" si="4">IF(AH12=$AH$1048372,1,IF(AH12=$AH$1048373,4,IF(P12="No_existen",5,0)))</f>
        <v>0</v>
      </c>
      <c r="AH12" s="270"/>
      <c r="AI12" s="270"/>
      <c r="AJ12" s="363"/>
      <c r="AK12" s="354"/>
      <c r="AL12" s="327">
        <f t="shared" ref="AL12:AL75" si="5">IF(AM12="Preventivo",1,IF(AM12="Detectivo",4, IF(P12="No_existen",5,0)))</f>
        <v>0</v>
      </c>
      <c r="AM12" s="270"/>
      <c r="AN12" s="354"/>
      <c r="AO12" s="352"/>
      <c r="AP12" s="418"/>
      <c r="AQ12" s="414"/>
      <c r="AR12" s="406"/>
      <c r="AS12" s="406"/>
      <c r="AT12" s="58"/>
      <c r="AU12" s="59"/>
      <c r="AV12" s="126"/>
      <c r="AW12" s="131"/>
      <c r="AX12" s="134"/>
      <c r="AY12" s="440"/>
      <c r="AZ12" s="57"/>
      <c r="BA12" s="57"/>
      <c r="BB12" s="124"/>
      <c r="BC12" s="124"/>
      <c r="BD12" s="87"/>
      <c r="BE12" s="87"/>
      <c r="BF12" s="87"/>
    </row>
    <row r="13" spans="1:58" s="85" customFormat="1" ht="65.099999999999994" customHeight="1" x14ac:dyDescent="0.2">
      <c r="A13" s="469"/>
      <c r="B13" s="401"/>
      <c r="C13" s="404"/>
      <c r="D13" s="88"/>
      <c r="E13" s="88"/>
      <c r="F13" s="90"/>
      <c r="G13" s="369"/>
      <c r="H13" s="373"/>
      <c r="I13" s="373"/>
      <c r="J13" s="369"/>
      <c r="K13" s="382"/>
      <c r="L13" s="385"/>
      <c r="M13" s="380"/>
      <c r="N13" s="385"/>
      <c r="O13" s="384"/>
      <c r="P13" s="248"/>
      <c r="Q13" s="249">
        <f t="shared" si="1"/>
        <v>0</v>
      </c>
      <c r="R13" s="355"/>
      <c r="S13" s="355"/>
      <c r="T13" s="25"/>
      <c r="U13" s="448"/>
      <c r="V13" s="441"/>
      <c r="W13" s="311">
        <f t="shared" si="2"/>
        <v>0</v>
      </c>
      <c r="X13" s="25"/>
      <c r="Y13" s="25"/>
      <c r="Z13" s="441"/>
      <c r="AA13" s="355"/>
      <c r="AB13" s="305">
        <f t="shared" si="3"/>
        <v>0</v>
      </c>
      <c r="AC13" s="270"/>
      <c r="AD13" s="289"/>
      <c r="AE13" s="441"/>
      <c r="AF13" s="355"/>
      <c r="AG13" s="305">
        <f t="shared" si="4"/>
        <v>0</v>
      </c>
      <c r="AH13" s="270"/>
      <c r="AI13" s="270"/>
      <c r="AJ13" s="441"/>
      <c r="AK13" s="355"/>
      <c r="AL13" s="327">
        <f t="shared" si="5"/>
        <v>0</v>
      </c>
      <c r="AM13" s="270"/>
      <c r="AN13" s="355"/>
      <c r="AO13" s="353"/>
      <c r="AP13" s="418"/>
      <c r="AQ13" s="415"/>
      <c r="AR13" s="407"/>
      <c r="AS13" s="407"/>
      <c r="AT13" s="58"/>
      <c r="AU13" s="59"/>
      <c r="AV13" s="126"/>
      <c r="AW13" s="131"/>
      <c r="AX13" s="134"/>
      <c r="AY13" s="440"/>
      <c r="AZ13" s="57"/>
      <c r="BA13" s="57"/>
      <c r="BB13" s="57"/>
      <c r="BC13" s="57"/>
    </row>
    <row r="14" spans="1:58" s="85" customFormat="1" ht="64.5" customHeight="1" x14ac:dyDescent="0.2">
      <c r="A14" s="398">
        <v>2</v>
      </c>
      <c r="B14" s="399"/>
      <c r="C14" s="402" t="str">
        <f>IF(B14=$B$1048372,$C$1048372,IF(B14=$B$1048373,$C$1048373,IF(B14=$B$1048374,$C$1048374,IF(B14=$B$1048375,$C$1048375,IF(B14=$B$1048376,$C$1048376,IF(B14=$B$1048377,$C$1048377,IF(B14=$B$1048378,$C$1048378,IF(B14=$B$1048379,$C$1048379,IF(B14=$B$1048380,$C$1048380,IF(B14=$B$1048381,$C$1048381,IF(B14=$B$1048384,$C$1048384,IF(B14=$B$1048385,$C$1048385,IF(B14=$B$1048386,$C$1048386,IF(B14=$B$1048387,$C$1048387,IF(B14=$B$1048388,$C$1048388,IF(B14=$B$1048389,$C$1048389,IF(B14=$B$1048390,$C$1048390," ")))))))))))))))))</f>
        <v xml:space="preserve"> </v>
      </c>
      <c r="D14" s="88"/>
      <c r="E14" s="88"/>
      <c r="F14" s="90"/>
      <c r="G14" s="367"/>
      <c r="H14" s="371"/>
      <c r="I14" s="416"/>
      <c r="J14" s="367"/>
      <c r="K14" s="379"/>
      <c r="L14" s="383">
        <f t="shared" si="0"/>
        <v>0</v>
      </c>
      <c r="M14" s="379"/>
      <c r="N14" s="383">
        <f t="shared" ref="N14:N74" si="6">IF(M14="ALTO",5,IF(M14="MEDIO ALTO",4,IF(M14="MEDIO",3,IF(M14="MEDIO BAJO",2,IF(M14="BAJO",1,0)))))</f>
        <v>0</v>
      </c>
      <c r="O14" s="383">
        <f t="shared" ref="O14" si="7">N14*L14</f>
        <v>0</v>
      </c>
      <c r="P14" s="248"/>
      <c r="Q14" s="249">
        <f t="shared" si="1"/>
        <v>0</v>
      </c>
      <c r="R14" s="356" t="e">
        <f>ROUND(AVERAGEIF(Q14:Q16,"&gt;0"),0)</f>
        <v>#DIV/0!</v>
      </c>
      <c r="S14" s="356" t="e">
        <f t="shared" ref="S14" si="8">R14*0.6</f>
        <v>#DIV/0!</v>
      </c>
      <c r="T14" s="25"/>
      <c r="U14" s="446"/>
      <c r="V14" s="362"/>
      <c r="W14" s="311">
        <f t="shared" si="2"/>
        <v>0</v>
      </c>
      <c r="X14" s="25"/>
      <c r="Y14" s="25"/>
      <c r="Z14" s="362" t="e">
        <f t="shared" ref="Z14" si="9">IF(P14="No_existen",5*$Z$10,AA14*$Z$10)</f>
        <v>#DIV/0!</v>
      </c>
      <c r="AA14" s="354" t="e">
        <f>ROUND(AVERAGEIF(AB14:AB16,"&gt;0"),0)</f>
        <v>#DIV/0!</v>
      </c>
      <c r="AB14" s="305">
        <f t="shared" si="3"/>
        <v>0</v>
      </c>
      <c r="AC14" s="270"/>
      <c r="AD14" s="289"/>
      <c r="AE14" s="362" t="e">
        <f t="shared" ref="AE14" si="10">IF(P14="No_existen",5*$AE$10,AF14*$AE$10)</f>
        <v>#DIV/0!</v>
      </c>
      <c r="AF14" s="354" t="e">
        <f t="shared" ref="AF14" si="11">ROUND(AVERAGEIF(AG14:AG16,"&gt;0"),0)</f>
        <v>#DIV/0!</v>
      </c>
      <c r="AG14" s="305">
        <f t="shared" si="4"/>
        <v>0</v>
      </c>
      <c r="AH14" s="270"/>
      <c r="AI14" s="270"/>
      <c r="AJ14" s="362" t="e">
        <f t="shared" ref="AJ14" si="12">IF(P14="No_existen",5*$AJ$10,AK14*$AJ$10)</f>
        <v>#DIV/0!</v>
      </c>
      <c r="AK14" s="354" t="e">
        <f t="shared" ref="AK14" si="13">ROUND(AVERAGEIF(AL14:AL16,"&gt;0"),0)</f>
        <v>#DIV/0!</v>
      </c>
      <c r="AL14" s="327">
        <f t="shared" si="5"/>
        <v>0</v>
      </c>
      <c r="AM14" s="270"/>
      <c r="AN14" s="354" t="e">
        <f t="shared" ref="AN14" si="14">ROUND(AVERAGE(R14,AA14,AF14,AK14),0)</f>
        <v>#DIV/0!</v>
      </c>
      <c r="AO14" s="352" t="e">
        <f t="shared" ref="AO14" si="15">IF(AN14&lt;1.5,"FUERTE",IF(AND(AN14&gt;=1.5,AN14&lt;2.5),"ACEPTABLE",IF(AN14&gt;=5,"INEXISTENTE","DÉBIL")))</f>
        <v>#DIV/0!</v>
      </c>
      <c r="AP14" s="417">
        <f>IF(O14=0,0,ROUND((O14*AN14),0))</f>
        <v>0</v>
      </c>
      <c r="AQ14" s="413" t="str">
        <f>IF(AP14&gt;=40,"GRAVE", IF(AP14&lt;=3, "LEVE", "MODERADO"))</f>
        <v>LEVE</v>
      </c>
      <c r="AR14" s="405"/>
      <c r="AS14" s="405"/>
      <c r="AT14" s="58"/>
      <c r="AU14" s="59"/>
      <c r="AV14" s="126"/>
      <c r="AW14" s="131"/>
      <c r="AX14" s="134"/>
      <c r="AY14" s="440"/>
      <c r="AZ14" s="57"/>
      <c r="BA14" s="57"/>
      <c r="BB14" s="57"/>
      <c r="BC14" s="57"/>
    </row>
    <row r="15" spans="1:58" s="85" customFormat="1" ht="64.5" customHeight="1" x14ac:dyDescent="0.2">
      <c r="A15" s="398"/>
      <c r="B15" s="400"/>
      <c r="C15" s="403"/>
      <c r="D15" s="88"/>
      <c r="E15" s="88"/>
      <c r="F15" s="90"/>
      <c r="G15" s="368"/>
      <c r="H15" s="372"/>
      <c r="I15" s="372"/>
      <c r="J15" s="368"/>
      <c r="K15" s="380"/>
      <c r="L15" s="384"/>
      <c r="M15" s="380"/>
      <c r="N15" s="384"/>
      <c r="O15" s="384"/>
      <c r="P15" s="248"/>
      <c r="Q15" s="249">
        <f t="shared" si="1"/>
        <v>0</v>
      </c>
      <c r="R15" s="354"/>
      <c r="S15" s="354"/>
      <c r="T15" s="25"/>
      <c r="U15" s="447"/>
      <c r="V15" s="363"/>
      <c r="W15" s="311">
        <f t="shared" si="2"/>
        <v>0</v>
      </c>
      <c r="X15" s="25"/>
      <c r="Y15" s="25"/>
      <c r="Z15" s="363"/>
      <c r="AA15" s="354"/>
      <c r="AB15" s="305">
        <f t="shared" si="3"/>
        <v>0</v>
      </c>
      <c r="AC15" s="270"/>
      <c r="AD15" s="289"/>
      <c r="AE15" s="363"/>
      <c r="AF15" s="354"/>
      <c r="AG15" s="305">
        <f t="shared" si="4"/>
        <v>0</v>
      </c>
      <c r="AH15" s="270"/>
      <c r="AI15" s="270"/>
      <c r="AJ15" s="363"/>
      <c r="AK15" s="354"/>
      <c r="AL15" s="327">
        <f t="shared" si="5"/>
        <v>0</v>
      </c>
      <c r="AM15" s="270"/>
      <c r="AN15" s="354"/>
      <c r="AO15" s="352"/>
      <c r="AP15" s="418"/>
      <c r="AQ15" s="414"/>
      <c r="AR15" s="406"/>
      <c r="AS15" s="406"/>
      <c r="AT15" s="58"/>
      <c r="AU15" s="59"/>
      <c r="AV15" s="126"/>
      <c r="AW15" s="131"/>
      <c r="AX15" s="134"/>
      <c r="AY15" s="440"/>
      <c r="AZ15" s="57"/>
      <c r="BA15" s="57"/>
      <c r="BB15" s="57"/>
      <c r="BC15" s="57"/>
    </row>
    <row r="16" spans="1:58" s="85" customFormat="1" ht="64.5" customHeight="1" x14ac:dyDescent="0.2">
      <c r="A16" s="398"/>
      <c r="B16" s="401"/>
      <c r="C16" s="404"/>
      <c r="D16" s="88"/>
      <c r="E16" s="88"/>
      <c r="F16" s="90"/>
      <c r="G16" s="369"/>
      <c r="H16" s="373"/>
      <c r="I16" s="373"/>
      <c r="J16" s="369"/>
      <c r="K16" s="382"/>
      <c r="L16" s="385"/>
      <c r="M16" s="380"/>
      <c r="N16" s="385"/>
      <c r="O16" s="384"/>
      <c r="P16" s="248"/>
      <c r="Q16" s="249">
        <f t="shared" si="1"/>
        <v>0</v>
      </c>
      <c r="R16" s="355"/>
      <c r="S16" s="355"/>
      <c r="T16" s="25"/>
      <c r="U16" s="448"/>
      <c r="V16" s="441"/>
      <c r="W16" s="311">
        <f t="shared" si="2"/>
        <v>0</v>
      </c>
      <c r="X16" s="25"/>
      <c r="Y16" s="25"/>
      <c r="Z16" s="441"/>
      <c r="AA16" s="355"/>
      <c r="AB16" s="305">
        <f t="shared" si="3"/>
        <v>0</v>
      </c>
      <c r="AC16" s="270"/>
      <c r="AD16" s="289"/>
      <c r="AE16" s="441"/>
      <c r="AF16" s="355"/>
      <c r="AG16" s="305">
        <f t="shared" si="4"/>
        <v>0</v>
      </c>
      <c r="AH16" s="270"/>
      <c r="AI16" s="270"/>
      <c r="AJ16" s="441"/>
      <c r="AK16" s="355"/>
      <c r="AL16" s="327">
        <f t="shared" si="5"/>
        <v>0</v>
      </c>
      <c r="AM16" s="270"/>
      <c r="AN16" s="355"/>
      <c r="AO16" s="353"/>
      <c r="AP16" s="418"/>
      <c r="AQ16" s="415"/>
      <c r="AR16" s="407"/>
      <c r="AS16" s="407"/>
      <c r="AT16" s="58"/>
      <c r="AU16" s="59"/>
      <c r="AV16" s="126"/>
      <c r="AW16" s="131"/>
      <c r="AX16" s="134"/>
      <c r="AY16" s="440"/>
      <c r="AZ16" s="57"/>
      <c r="BA16" s="57"/>
      <c r="BB16" s="57"/>
      <c r="BC16" s="57"/>
    </row>
    <row r="17" spans="1:55" s="85" customFormat="1" ht="64.5" customHeight="1" x14ac:dyDescent="0.2">
      <c r="A17" s="398">
        <v>3</v>
      </c>
      <c r="B17" s="399"/>
      <c r="C17" s="402" t="str">
        <f>IF(B17=$B$1048372,$C$1048372,IF(B17=$B$1048373,$C$1048373,IF(B17=$B$1048374,$C$1048374,IF(B17=$B$1048375,$C$1048375,IF(B17=$B$1048376,$C$1048376,IF(B17=$B$1048377,$C$1048377,IF(B17=$B$1048378,$C$1048378,IF(B17=$B$1048379,$C$1048379,IF(B17=$B$1048380,$C$1048380,IF(B17=$B$1048381,$C$1048381,IF(B17=$B$1048384,$C$1048384,IF(B17=$B$1048385,$C$1048385,IF(B17=$B$1048386,$C$1048386,IF(B17=$B$1048387,$C$1048387,IF(B17=$B$1048388,$C$1048388,IF(B17=$B$1048389,$C$1048389,IF(B17=$B$1048390,$C$1048390," ")))))))))))))))))</f>
        <v xml:space="preserve"> </v>
      </c>
      <c r="D17" s="88"/>
      <c r="E17" s="88"/>
      <c r="F17" s="88"/>
      <c r="G17" s="367"/>
      <c r="H17" s="371"/>
      <c r="I17" s="416"/>
      <c r="J17" s="367"/>
      <c r="K17" s="379"/>
      <c r="L17" s="383">
        <f t="shared" ref="L17" si="16">IF(K17="ALTA",5,IF(K17="MEDIO ALTA",4,IF(K17="MEDIA",3,IF(K17="MEDIO BAJA",2,IF(K17="BAJA",1,0)))))</f>
        <v>0</v>
      </c>
      <c r="M17" s="379"/>
      <c r="N17" s="383">
        <f t="shared" si="6"/>
        <v>0</v>
      </c>
      <c r="O17" s="383">
        <f t="shared" ref="O17" si="17">N17*L17</f>
        <v>0</v>
      </c>
      <c r="P17" s="248"/>
      <c r="Q17" s="249">
        <f t="shared" si="1"/>
        <v>0</v>
      </c>
      <c r="R17" s="356" t="e">
        <f t="shared" ref="R17" si="18">ROUND(AVERAGEIF(Q17:Q19,"&gt;0"),0)</f>
        <v>#DIV/0!</v>
      </c>
      <c r="S17" s="356" t="e">
        <f t="shared" ref="S17" si="19">R17*0.6</f>
        <v>#DIV/0!</v>
      </c>
      <c r="T17" s="25"/>
      <c r="U17" s="446"/>
      <c r="V17" s="362"/>
      <c r="W17" s="311">
        <f t="shared" si="2"/>
        <v>0</v>
      </c>
      <c r="X17" s="25"/>
      <c r="Y17" s="25"/>
      <c r="Z17" s="362" t="e">
        <f t="shared" ref="Z17" si="20">IF(P17="No_existen",5*$Z$10,AA17*$Z$10)</f>
        <v>#DIV/0!</v>
      </c>
      <c r="AA17" s="354" t="e">
        <f>ROUND(AVERAGEIF(AB17:AB19,"&gt;0"),0)</f>
        <v>#DIV/0!</v>
      </c>
      <c r="AB17" s="305">
        <f t="shared" si="3"/>
        <v>0</v>
      </c>
      <c r="AC17" s="270"/>
      <c r="AD17" s="289"/>
      <c r="AE17" s="362" t="e">
        <f t="shared" ref="AE17" si="21">IF(P17="No_existen",5*$AE$10,AF17*$AE$10)</f>
        <v>#DIV/0!</v>
      </c>
      <c r="AF17" s="354" t="e">
        <f t="shared" ref="AF17" si="22">ROUND(AVERAGEIF(AG17:AG19,"&gt;0"),0)</f>
        <v>#DIV/0!</v>
      </c>
      <c r="AG17" s="305">
        <f t="shared" si="4"/>
        <v>0</v>
      </c>
      <c r="AH17" s="270"/>
      <c r="AI17" s="270"/>
      <c r="AJ17" s="362" t="e">
        <f t="shared" ref="AJ17" si="23">IF(P17="No_existen",5*$AJ$10,AK17*$AJ$10)</f>
        <v>#DIV/0!</v>
      </c>
      <c r="AK17" s="354" t="e">
        <f t="shared" ref="AK17" si="24">ROUND(AVERAGEIF(AL17:AL19,"&gt;0"),0)</f>
        <v>#DIV/0!</v>
      </c>
      <c r="AL17" s="327">
        <f t="shared" si="5"/>
        <v>0</v>
      </c>
      <c r="AM17" s="270"/>
      <c r="AN17" s="354" t="e">
        <f t="shared" ref="AN17" si="25">ROUND(AVERAGE(R17,AA17,AF17,AK17),0)</f>
        <v>#DIV/0!</v>
      </c>
      <c r="AO17" s="352" t="e">
        <f t="shared" ref="AO17" si="26">IF(AN17&lt;1.5,"FUERTE",IF(AND(AN17&gt;=1.5,AN17&lt;2.5),"ACEPTABLE",IF(AN17&gt;=5,"INEXISTENTE","DÉBIL")))</f>
        <v>#DIV/0!</v>
      </c>
      <c r="AP17" s="417">
        <f>IF(O17=0,0,ROUND((O17*AN17),0))</f>
        <v>0</v>
      </c>
      <c r="AQ17" s="413" t="str">
        <f>IF(AP17&gt;=40,"GRAVE", IF(AP17&lt;=3, "LEVE", "MODERADO"))</f>
        <v>LEVE</v>
      </c>
      <c r="AR17" s="405"/>
      <c r="AS17" s="405"/>
      <c r="AT17" s="58"/>
      <c r="AU17" s="59"/>
      <c r="AV17" s="126"/>
      <c r="AW17" s="131"/>
      <c r="AX17" s="134"/>
      <c r="AY17" s="440"/>
      <c r="AZ17" s="57"/>
      <c r="BA17" s="57"/>
      <c r="BB17" s="57"/>
      <c r="BC17" s="57"/>
    </row>
    <row r="18" spans="1:55" s="85" customFormat="1" ht="64.5" customHeight="1" x14ac:dyDescent="0.2">
      <c r="A18" s="398"/>
      <c r="B18" s="400"/>
      <c r="C18" s="403"/>
      <c r="D18" s="88"/>
      <c r="E18" s="88"/>
      <c r="F18" s="88"/>
      <c r="G18" s="368"/>
      <c r="H18" s="372"/>
      <c r="I18" s="372"/>
      <c r="J18" s="368"/>
      <c r="K18" s="380"/>
      <c r="L18" s="384"/>
      <c r="M18" s="380"/>
      <c r="N18" s="384"/>
      <c r="O18" s="384"/>
      <c r="P18" s="248"/>
      <c r="Q18" s="249">
        <f t="shared" si="1"/>
        <v>0</v>
      </c>
      <c r="R18" s="354"/>
      <c r="S18" s="354"/>
      <c r="T18" s="25"/>
      <c r="U18" s="447"/>
      <c r="V18" s="363"/>
      <c r="W18" s="311">
        <f t="shared" si="2"/>
        <v>0</v>
      </c>
      <c r="X18" s="25"/>
      <c r="Y18" s="25"/>
      <c r="Z18" s="363"/>
      <c r="AA18" s="354"/>
      <c r="AB18" s="305">
        <f t="shared" si="3"/>
        <v>0</v>
      </c>
      <c r="AC18" s="270"/>
      <c r="AD18" s="289"/>
      <c r="AE18" s="363"/>
      <c r="AF18" s="354"/>
      <c r="AG18" s="305">
        <f t="shared" si="4"/>
        <v>0</v>
      </c>
      <c r="AH18" s="270"/>
      <c r="AI18" s="270"/>
      <c r="AJ18" s="363"/>
      <c r="AK18" s="354"/>
      <c r="AL18" s="327">
        <f t="shared" si="5"/>
        <v>0</v>
      </c>
      <c r="AM18" s="270"/>
      <c r="AN18" s="354"/>
      <c r="AO18" s="352"/>
      <c r="AP18" s="418"/>
      <c r="AQ18" s="414"/>
      <c r="AR18" s="406"/>
      <c r="AS18" s="406"/>
      <c r="AT18" s="58"/>
      <c r="AU18" s="59"/>
      <c r="AV18" s="126"/>
      <c r="AW18" s="131"/>
      <c r="AX18" s="134"/>
      <c r="AY18" s="440"/>
      <c r="AZ18" s="57"/>
      <c r="BA18" s="57"/>
      <c r="BB18" s="57"/>
      <c r="BC18" s="57"/>
    </row>
    <row r="19" spans="1:55" s="85" customFormat="1" ht="64.5" customHeight="1" x14ac:dyDescent="0.2">
      <c r="A19" s="398"/>
      <c r="B19" s="401"/>
      <c r="C19" s="404"/>
      <c r="D19" s="88"/>
      <c r="E19" s="88"/>
      <c r="F19" s="88"/>
      <c r="G19" s="369"/>
      <c r="H19" s="373"/>
      <c r="I19" s="373"/>
      <c r="J19" s="369"/>
      <c r="K19" s="382"/>
      <c r="L19" s="385"/>
      <c r="M19" s="380"/>
      <c r="N19" s="385"/>
      <c r="O19" s="384"/>
      <c r="P19" s="248"/>
      <c r="Q19" s="249">
        <f t="shared" si="1"/>
        <v>0</v>
      </c>
      <c r="R19" s="355"/>
      <c r="S19" s="355"/>
      <c r="T19" s="25"/>
      <c r="U19" s="448"/>
      <c r="V19" s="441"/>
      <c r="W19" s="311">
        <f t="shared" si="2"/>
        <v>0</v>
      </c>
      <c r="X19" s="25"/>
      <c r="Y19" s="25"/>
      <c r="Z19" s="441"/>
      <c r="AA19" s="355"/>
      <c r="AB19" s="305">
        <f t="shared" si="3"/>
        <v>0</v>
      </c>
      <c r="AC19" s="270"/>
      <c r="AD19" s="289"/>
      <c r="AE19" s="441"/>
      <c r="AF19" s="355"/>
      <c r="AG19" s="305">
        <f t="shared" si="4"/>
        <v>0</v>
      </c>
      <c r="AH19" s="270"/>
      <c r="AI19" s="270"/>
      <c r="AJ19" s="441"/>
      <c r="AK19" s="355"/>
      <c r="AL19" s="327">
        <f t="shared" si="5"/>
        <v>0</v>
      </c>
      <c r="AM19" s="270"/>
      <c r="AN19" s="355"/>
      <c r="AO19" s="353"/>
      <c r="AP19" s="418"/>
      <c r="AQ19" s="415"/>
      <c r="AR19" s="407"/>
      <c r="AS19" s="407"/>
      <c r="AT19" s="58"/>
      <c r="AU19" s="59"/>
      <c r="AV19" s="126"/>
      <c r="AW19" s="131"/>
      <c r="AX19" s="134"/>
      <c r="AY19" s="440"/>
      <c r="AZ19" s="57"/>
      <c r="BA19" s="57"/>
      <c r="BB19" s="57"/>
      <c r="BC19" s="57"/>
    </row>
    <row r="20" spans="1:55" s="85" customFormat="1" ht="64.5" customHeight="1" x14ac:dyDescent="0.2">
      <c r="A20" s="398">
        <v>4</v>
      </c>
      <c r="B20" s="399"/>
      <c r="C20" s="402" t="str">
        <f>IF(B20=$B$1048372,$C$1048372,IF(B20=$B$1048373,$C$1048373,IF(B20=$B$1048374,$C$1048374,IF(B20=$B$1048375,$C$1048375,IF(B20=$B$1048376,$C$1048376,IF(B20=$B$1048377,$C$1048377,IF(B20=$B$1048378,$C$1048378,IF(B20=$B$1048379,$C$1048379,IF(B20=$B$1048380,$C$1048380,IF(B20=$B$1048381,$C$1048381,IF(B20=$B$1048384,$C$1048384,IF(B20=$B$1048385,$C$1048385,IF(B20=$B$1048386,$C$1048386,IF(B20=$B$1048387,$C$1048387,IF(B20=$B$1048388,$C$1048388,IF(B20=$B$1048389,$C$1048389,IF(B20=$B$1048390,$C$1048390," ")))))))))))))))))</f>
        <v xml:space="preserve"> </v>
      </c>
      <c r="D20" s="88"/>
      <c r="E20" s="88"/>
      <c r="F20" s="88"/>
      <c r="G20" s="367"/>
      <c r="H20" s="371"/>
      <c r="I20" s="374"/>
      <c r="J20" s="374"/>
      <c r="K20" s="379"/>
      <c r="L20" s="383">
        <f t="shared" ref="L20" si="27">IF(K20="ALTA",5,IF(K20="MEDIO ALTA",4,IF(K20="MEDIA",3,IF(K20="MEDIO BAJA",2,IF(K20="BAJA",1,0)))))</f>
        <v>0</v>
      </c>
      <c r="M20" s="379"/>
      <c r="N20" s="383">
        <f t="shared" si="6"/>
        <v>0</v>
      </c>
      <c r="O20" s="383">
        <f t="shared" ref="O20" si="28">N20*L20</f>
        <v>0</v>
      </c>
      <c r="P20" s="248"/>
      <c r="Q20" s="249">
        <f t="shared" si="1"/>
        <v>0</v>
      </c>
      <c r="R20" s="356" t="e">
        <f t="shared" ref="R20" si="29">ROUND(AVERAGEIF(Q20:Q22,"&gt;0"),0)</f>
        <v>#DIV/0!</v>
      </c>
      <c r="S20" s="356" t="e">
        <f t="shared" ref="S20" si="30">R20*0.6</f>
        <v>#DIV/0!</v>
      </c>
      <c r="T20" s="25"/>
      <c r="U20" s="446" t="e">
        <f t="shared" ref="U20" si="31">IF(P20="No_existen",5*$U$10,V20*$U$10)</f>
        <v>#DIV/0!</v>
      </c>
      <c r="V20" s="362" t="e">
        <f>ROUND(AVERAGEIF(W20:W22,"&gt;0"),0)</f>
        <v>#DIV/0!</v>
      </c>
      <c r="W20" s="311">
        <f t="shared" si="2"/>
        <v>0</v>
      </c>
      <c r="X20" s="25"/>
      <c r="Y20" s="25"/>
      <c r="Z20" s="362" t="e">
        <f t="shared" ref="Z20" si="32">IF(P20="No_existen",5*$Z$10,AA20*$Z$10)</f>
        <v>#DIV/0!</v>
      </c>
      <c r="AA20" s="354" t="e">
        <f t="shared" ref="AA20" si="33">ROUND(AVERAGEIF(AB20:AB22,"&gt;0"),0)</f>
        <v>#DIV/0!</v>
      </c>
      <c r="AB20" s="305">
        <f t="shared" si="3"/>
        <v>0</v>
      </c>
      <c r="AC20" s="270"/>
      <c r="AD20" s="289"/>
      <c r="AE20" s="362" t="e">
        <f t="shared" ref="AE20" si="34">IF(P20="No_existen",5*$AE$10,AF20*$AE$10)</f>
        <v>#DIV/0!</v>
      </c>
      <c r="AF20" s="354" t="e">
        <f t="shared" ref="AF20" si="35">ROUND(AVERAGEIF(AG20:AG22,"&gt;0"),0)</f>
        <v>#DIV/0!</v>
      </c>
      <c r="AG20" s="305">
        <f t="shared" si="4"/>
        <v>0</v>
      </c>
      <c r="AH20" s="270"/>
      <c r="AI20" s="270"/>
      <c r="AJ20" s="362" t="e">
        <f t="shared" ref="AJ20" si="36">IF(P20="No_existen",5*$AJ$10,AK20*$AJ$10)</f>
        <v>#DIV/0!</v>
      </c>
      <c r="AK20" s="354" t="e">
        <f t="shared" ref="AK20" si="37">ROUND(AVERAGEIF(AL20:AL22,"&gt;0"),0)</f>
        <v>#DIV/0!</v>
      </c>
      <c r="AL20" s="327">
        <f t="shared" si="5"/>
        <v>0</v>
      </c>
      <c r="AM20" s="270"/>
      <c r="AN20" s="354" t="e">
        <f t="shared" ref="AN20" si="38">ROUND(AVERAGE(R20,AA20,AF20,AK20),0)</f>
        <v>#DIV/0!</v>
      </c>
      <c r="AO20" s="352" t="e">
        <f t="shared" ref="AO20" si="39">IF(AN20&lt;1.5,"FUERTE",IF(AND(AN20&gt;=1.5,AN20&lt;2.5),"ACEPTABLE",IF(AN20&gt;=5,"INEXISTENTE","DÉBIL")))</f>
        <v>#DIV/0!</v>
      </c>
      <c r="AP20" s="417">
        <f t="shared" ref="AP20" si="40">IF(O20=0,0,ROUND((O20*AN20),0))</f>
        <v>0</v>
      </c>
      <c r="AQ20" s="413" t="str">
        <f>IF(AP20&gt;=40,"GRAVE", IF(AP20&lt;=3, "LEVE", "MODERADO"))</f>
        <v>LEVE</v>
      </c>
      <c r="AR20" s="405"/>
      <c r="AS20" s="405"/>
      <c r="AT20" s="58"/>
      <c r="AU20" s="59"/>
      <c r="AV20" s="126"/>
      <c r="AW20" s="131"/>
      <c r="AX20" s="134"/>
      <c r="AY20" s="440"/>
      <c r="AZ20" s="57"/>
      <c r="BA20" s="57"/>
      <c r="BB20" s="57"/>
      <c r="BC20" s="57"/>
    </row>
    <row r="21" spans="1:55" s="85" customFormat="1" ht="64.5" customHeight="1" x14ac:dyDescent="0.2">
      <c r="A21" s="398"/>
      <c r="B21" s="400"/>
      <c r="C21" s="403"/>
      <c r="D21" s="88"/>
      <c r="E21" s="88"/>
      <c r="F21" s="88"/>
      <c r="G21" s="368"/>
      <c r="H21" s="372"/>
      <c r="I21" s="374"/>
      <c r="J21" s="374"/>
      <c r="K21" s="380"/>
      <c r="L21" s="384"/>
      <c r="M21" s="380"/>
      <c r="N21" s="384"/>
      <c r="O21" s="384"/>
      <c r="P21" s="248"/>
      <c r="Q21" s="249">
        <f t="shared" si="1"/>
        <v>0</v>
      </c>
      <c r="R21" s="354"/>
      <c r="S21" s="354"/>
      <c r="T21" s="25"/>
      <c r="U21" s="447"/>
      <c r="V21" s="363"/>
      <c r="W21" s="311">
        <f t="shared" si="2"/>
        <v>0</v>
      </c>
      <c r="X21" s="25"/>
      <c r="Y21" s="25"/>
      <c r="Z21" s="363"/>
      <c r="AA21" s="354"/>
      <c r="AB21" s="305">
        <f t="shared" si="3"/>
        <v>0</v>
      </c>
      <c r="AC21" s="270"/>
      <c r="AD21" s="289"/>
      <c r="AE21" s="363"/>
      <c r="AF21" s="354"/>
      <c r="AG21" s="305">
        <f t="shared" si="4"/>
        <v>0</v>
      </c>
      <c r="AH21" s="270"/>
      <c r="AI21" s="270"/>
      <c r="AJ21" s="363"/>
      <c r="AK21" s="354"/>
      <c r="AL21" s="327">
        <f t="shared" si="5"/>
        <v>0</v>
      </c>
      <c r="AM21" s="270"/>
      <c r="AN21" s="354"/>
      <c r="AO21" s="352"/>
      <c r="AP21" s="418"/>
      <c r="AQ21" s="414"/>
      <c r="AR21" s="406"/>
      <c r="AS21" s="406"/>
      <c r="AT21" s="58"/>
      <c r="AU21" s="59"/>
      <c r="AV21" s="126"/>
      <c r="AW21" s="131"/>
      <c r="AX21" s="134"/>
      <c r="AY21" s="440"/>
      <c r="AZ21" s="57"/>
      <c r="BA21" s="57"/>
      <c r="BB21" s="57"/>
      <c r="BC21" s="57"/>
    </row>
    <row r="22" spans="1:55" s="85" customFormat="1" ht="64.5" customHeight="1" x14ac:dyDescent="0.2">
      <c r="A22" s="398"/>
      <c r="B22" s="401"/>
      <c r="C22" s="404"/>
      <c r="D22" s="88"/>
      <c r="E22" s="88"/>
      <c r="F22" s="88"/>
      <c r="G22" s="369"/>
      <c r="H22" s="373"/>
      <c r="I22" s="374"/>
      <c r="J22" s="374"/>
      <c r="K22" s="382"/>
      <c r="L22" s="385"/>
      <c r="M22" s="380"/>
      <c r="N22" s="385"/>
      <c r="O22" s="384"/>
      <c r="P22" s="248"/>
      <c r="Q22" s="249">
        <f t="shared" si="1"/>
        <v>0</v>
      </c>
      <c r="R22" s="355"/>
      <c r="S22" s="355"/>
      <c r="T22" s="25"/>
      <c r="U22" s="448"/>
      <c r="V22" s="441"/>
      <c r="W22" s="311">
        <f t="shared" si="2"/>
        <v>0</v>
      </c>
      <c r="X22" s="25"/>
      <c r="Y22" s="25"/>
      <c r="Z22" s="441"/>
      <c r="AA22" s="355"/>
      <c r="AB22" s="305">
        <f t="shared" si="3"/>
        <v>0</v>
      </c>
      <c r="AC22" s="270"/>
      <c r="AD22" s="289"/>
      <c r="AE22" s="441"/>
      <c r="AF22" s="355"/>
      <c r="AG22" s="305">
        <f t="shared" si="4"/>
        <v>0</v>
      </c>
      <c r="AH22" s="270"/>
      <c r="AI22" s="270"/>
      <c r="AJ22" s="441"/>
      <c r="AK22" s="355"/>
      <c r="AL22" s="327">
        <f t="shared" si="5"/>
        <v>0</v>
      </c>
      <c r="AM22" s="270"/>
      <c r="AN22" s="355"/>
      <c r="AO22" s="353"/>
      <c r="AP22" s="418"/>
      <c r="AQ22" s="415"/>
      <c r="AR22" s="407"/>
      <c r="AS22" s="407"/>
      <c r="AT22" s="58"/>
      <c r="AU22" s="59"/>
      <c r="AV22" s="126"/>
      <c r="AW22" s="131"/>
      <c r="AX22" s="134"/>
      <c r="AY22" s="440"/>
      <c r="AZ22" s="57"/>
      <c r="BA22" s="57"/>
      <c r="BB22" s="57"/>
      <c r="BC22" s="57"/>
    </row>
    <row r="23" spans="1:55" s="85" customFormat="1" ht="64.5" customHeight="1" x14ac:dyDescent="0.2">
      <c r="A23" s="398">
        <v>5</v>
      </c>
      <c r="B23" s="399"/>
      <c r="C23" s="402" t="str">
        <f>IF(B23=$B$1048372,$C$1048372,IF(B23=$B$1048373,$C$1048373,IF(B23=$B$1048374,$C$1048374,IF(B23=$B$1048375,$C$1048375,IF(B23=$B$1048376,$C$1048376,IF(B23=$B$1048377,$C$1048377,IF(B23=$B$1048378,$C$1048378,IF(B23=$B$1048379,$C$1048379,IF(B23=$B$1048380,$C$1048380,IF(B23=$B$1048381,$C$1048381,IF(B23=$B$1048384,$C$1048384,IF(B23=$B$1048385,$C$1048385,IF(B23=$B$1048386,$C$1048386,IF(B23=$B$1048387,$C$1048387,IF(B23=$B$1048388,$C$1048388,IF(B23=$B$1048389,$C$1048389,IF(B23=$B$1048390,$C$1048390," ")))))))))))))))))</f>
        <v xml:space="preserve"> </v>
      </c>
      <c r="D23" s="88"/>
      <c r="E23" s="88"/>
      <c r="F23" s="88"/>
      <c r="G23" s="367"/>
      <c r="H23" s="371"/>
      <c r="I23" s="374"/>
      <c r="J23" s="370"/>
      <c r="K23" s="379"/>
      <c r="L23" s="383">
        <f t="shared" ref="L23" si="41">IF(K23="ALTA",5,IF(K23="MEDIO ALTA",4,IF(K23="MEDIA",3,IF(K23="MEDIO BAJA",2,IF(K23="BAJA",1,0)))))</f>
        <v>0</v>
      </c>
      <c r="M23" s="379"/>
      <c r="N23" s="383">
        <f t="shared" si="6"/>
        <v>0</v>
      </c>
      <c r="O23" s="383">
        <f t="shared" ref="O23" si="42">N23*L23</f>
        <v>0</v>
      </c>
      <c r="P23" s="248"/>
      <c r="Q23" s="249">
        <f t="shared" si="1"/>
        <v>0</v>
      </c>
      <c r="R23" s="356" t="e">
        <f t="shared" ref="R23" si="43">ROUND(AVERAGEIF(Q23:Q25,"&gt;0"),0)</f>
        <v>#DIV/0!</v>
      </c>
      <c r="S23" s="356" t="e">
        <f t="shared" ref="S23" si="44">R23*0.6</f>
        <v>#DIV/0!</v>
      </c>
      <c r="T23" s="25"/>
      <c r="U23" s="446"/>
      <c r="V23" s="362"/>
      <c r="W23" s="311">
        <f t="shared" si="2"/>
        <v>0</v>
      </c>
      <c r="X23" s="25"/>
      <c r="Y23" s="25"/>
      <c r="Z23" s="362" t="e">
        <f t="shared" ref="Z23" si="45">IF(P23="No_existen",5*$Z$10,AA23*$Z$10)</f>
        <v>#DIV/0!</v>
      </c>
      <c r="AA23" s="354" t="e">
        <f t="shared" ref="AA23" si="46">ROUND(AVERAGEIF(AB23:AB25,"&gt;0"),0)</f>
        <v>#DIV/0!</v>
      </c>
      <c r="AB23" s="305">
        <f t="shared" si="3"/>
        <v>0</v>
      </c>
      <c r="AC23" s="270"/>
      <c r="AD23" s="289"/>
      <c r="AE23" s="362" t="e">
        <f t="shared" ref="AE23" si="47">IF(P23="No_existen",5*$AE$10,AF23*$AE$10)</f>
        <v>#DIV/0!</v>
      </c>
      <c r="AF23" s="354" t="e">
        <f t="shared" ref="AF23" si="48">ROUND(AVERAGEIF(AG23:AG25,"&gt;0"),0)</f>
        <v>#DIV/0!</v>
      </c>
      <c r="AG23" s="305">
        <f t="shared" si="4"/>
        <v>0</v>
      </c>
      <c r="AH23" s="270"/>
      <c r="AI23" s="270"/>
      <c r="AJ23" s="362" t="e">
        <f t="shared" ref="AJ23" si="49">IF(P23="No_existen",5*$AJ$10,AK23*$AJ$10)</f>
        <v>#DIV/0!</v>
      </c>
      <c r="AK23" s="354" t="e">
        <f t="shared" ref="AK23" si="50">ROUND(AVERAGEIF(AL23:AL25,"&gt;0"),0)</f>
        <v>#DIV/0!</v>
      </c>
      <c r="AL23" s="327">
        <f t="shared" si="5"/>
        <v>0</v>
      </c>
      <c r="AM23" s="270"/>
      <c r="AN23" s="354" t="e">
        <f t="shared" ref="AN23" si="51">ROUND(AVERAGE(R23,AA23,AF23,AK23),0)</f>
        <v>#DIV/0!</v>
      </c>
      <c r="AO23" s="352" t="e">
        <f t="shared" ref="AO23" si="52">IF(AN23&lt;1.5,"FUERTE",IF(AND(AN23&gt;=1.5,AN23&lt;2.5),"ACEPTABLE",IF(AN23&gt;=5,"INEXISTENTE","DÉBIL")))</f>
        <v>#DIV/0!</v>
      </c>
      <c r="AP23" s="417">
        <f t="shared" ref="AP23" si="53">IF(O23=0,0,ROUND((O23*AN23),0))</f>
        <v>0</v>
      </c>
      <c r="AQ23" s="413" t="str">
        <f>IF(AP23&gt;=40,"GRAVE", IF(AP23&lt;=3, "LEVE", "MODERADO"))</f>
        <v>LEVE</v>
      </c>
      <c r="AR23" s="405"/>
      <c r="AS23" s="405"/>
      <c r="AT23" s="58"/>
      <c r="AU23" s="59"/>
      <c r="AV23" s="126"/>
      <c r="AW23" s="131"/>
      <c r="AX23" s="134"/>
      <c r="AY23" s="440"/>
      <c r="AZ23" s="57"/>
      <c r="BA23" s="57"/>
      <c r="BB23" s="57"/>
      <c r="BC23" s="57"/>
    </row>
    <row r="24" spans="1:55" s="85" customFormat="1" ht="64.5" customHeight="1" x14ac:dyDescent="0.2">
      <c r="A24" s="398"/>
      <c r="B24" s="400"/>
      <c r="C24" s="403"/>
      <c r="D24" s="88"/>
      <c r="E24" s="88"/>
      <c r="F24" s="88"/>
      <c r="G24" s="368"/>
      <c r="H24" s="372"/>
      <c r="I24" s="374"/>
      <c r="J24" s="370"/>
      <c r="K24" s="380"/>
      <c r="L24" s="384"/>
      <c r="M24" s="380"/>
      <c r="N24" s="384"/>
      <c r="O24" s="384"/>
      <c r="P24" s="248"/>
      <c r="Q24" s="249">
        <f t="shared" si="1"/>
        <v>0</v>
      </c>
      <c r="R24" s="354"/>
      <c r="S24" s="354"/>
      <c r="T24" s="25"/>
      <c r="U24" s="447"/>
      <c r="V24" s="363"/>
      <c r="W24" s="311">
        <f t="shared" si="2"/>
        <v>0</v>
      </c>
      <c r="X24" s="25"/>
      <c r="Y24" s="25"/>
      <c r="Z24" s="363"/>
      <c r="AA24" s="354"/>
      <c r="AB24" s="305">
        <f t="shared" si="3"/>
        <v>0</v>
      </c>
      <c r="AC24" s="270"/>
      <c r="AD24" s="289"/>
      <c r="AE24" s="363"/>
      <c r="AF24" s="354"/>
      <c r="AG24" s="305">
        <f t="shared" si="4"/>
        <v>0</v>
      </c>
      <c r="AH24" s="270"/>
      <c r="AI24" s="270"/>
      <c r="AJ24" s="363"/>
      <c r="AK24" s="354"/>
      <c r="AL24" s="327">
        <f t="shared" si="5"/>
        <v>0</v>
      </c>
      <c r="AM24" s="270"/>
      <c r="AN24" s="354"/>
      <c r="AO24" s="352"/>
      <c r="AP24" s="418"/>
      <c r="AQ24" s="414"/>
      <c r="AR24" s="406"/>
      <c r="AS24" s="406"/>
      <c r="AT24" s="58"/>
      <c r="AU24" s="59"/>
      <c r="AV24" s="126"/>
      <c r="AW24" s="131"/>
      <c r="AX24" s="134"/>
      <c r="AY24" s="440"/>
      <c r="AZ24" s="57"/>
      <c r="BA24" s="57"/>
      <c r="BB24" s="57"/>
      <c r="BC24" s="57"/>
    </row>
    <row r="25" spans="1:55" s="85" customFormat="1" ht="64.5" customHeight="1" x14ac:dyDescent="0.2">
      <c r="A25" s="398"/>
      <c r="B25" s="401"/>
      <c r="C25" s="404"/>
      <c r="D25" s="88"/>
      <c r="E25" s="88"/>
      <c r="F25" s="88"/>
      <c r="G25" s="369"/>
      <c r="H25" s="373"/>
      <c r="I25" s="374"/>
      <c r="J25" s="370"/>
      <c r="K25" s="382"/>
      <c r="L25" s="385"/>
      <c r="M25" s="380"/>
      <c r="N25" s="385"/>
      <c r="O25" s="384"/>
      <c r="P25" s="248"/>
      <c r="Q25" s="249">
        <f t="shared" si="1"/>
        <v>0</v>
      </c>
      <c r="R25" s="355"/>
      <c r="S25" s="355"/>
      <c r="T25" s="25"/>
      <c r="U25" s="448"/>
      <c r="V25" s="441"/>
      <c r="W25" s="311">
        <f t="shared" si="2"/>
        <v>0</v>
      </c>
      <c r="X25" s="25"/>
      <c r="Y25" s="25"/>
      <c r="Z25" s="441"/>
      <c r="AA25" s="355"/>
      <c r="AB25" s="305">
        <f t="shared" si="3"/>
        <v>0</v>
      </c>
      <c r="AC25" s="270"/>
      <c r="AD25" s="289"/>
      <c r="AE25" s="441"/>
      <c r="AF25" s="355"/>
      <c r="AG25" s="305">
        <f t="shared" si="4"/>
        <v>0</v>
      </c>
      <c r="AH25" s="270"/>
      <c r="AI25" s="270"/>
      <c r="AJ25" s="441"/>
      <c r="AK25" s="355"/>
      <c r="AL25" s="327">
        <f t="shared" si="5"/>
        <v>0</v>
      </c>
      <c r="AM25" s="270"/>
      <c r="AN25" s="355"/>
      <c r="AO25" s="353"/>
      <c r="AP25" s="418"/>
      <c r="AQ25" s="415"/>
      <c r="AR25" s="407"/>
      <c r="AS25" s="407"/>
      <c r="AT25" s="58"/>
      <c r="AU25" s="59"/>
      <c r="AV25" s="126"/>
      <c r="AW25" s="131"/>
      <c r="AX25" s="134"/>
      <c r="AY25" s="440"/>
      <c r="AZ25" s="57"/>
      <c r="BA25" s="57"/>
      <c r="BB25" s="57"/>
      <c r="BC25" s="57"/>
    </row>
    <row r="26" spans="1:55" s="123" customFormat="1" ht="64.5" customHeight="1" x14ac:dyDescent="0.2">
      <c r="A26" s="398">
        <v>6</v>
      </c>
      <c r="B26" s="399"/>
      <c r="C26" s="402" t="str">
        <f>IF(B26=$B$1048372,$C$1048372,IF(B26=$B$1048373,$C$1048373,IF(B26=$B$1048374,$C$1048374,IF(B26=$B$1048375,$C$1048375,IF(B26=$B$1048376,$C$1048376,IF(B26=$B$1048377,$C$1048377,IF(B26=$B$1048378,$C$1048378,IF(B26=$B$1048379,$C$1048379,IF(B26=$B$1048380,$C$1048380,IF(B26=$B$1048381,$C$1048381,IF(B26=$B$1048384,$C$1048384,IF(B26=$B$1048385,$C$1048385,IF(B26=$B$1048386,$C$1048386,IF(B26=$B$1048387,$C$1048387,IF(B26=$B$1048388,$C$1048388,IF(B26=$B$1048389,$C$1048389,IF(B26=$B$1048390,$C$1048390," ")))))))))))))))))</f>
        <v xml:space="preserve"> </v>
      </c>
      <c r="D26" s="88"/>
      <c r="E26" s="88"/>
      <c r="F26" s="88"/>
      <c r="G26" s="367"/>
      <c r="H26" s="371"/>
      <c r="I26" s="374"/>
      <c r="J26" s="370"/>
      <c r="K26" s="379"/>
      <c r="L26" s="383">
        <f t="shared" ref="L26" si="54">IF(K26="ALTA",5,IF(K26="MEDIO ALTA",4,IF(K26="MEDIA",3,IF(K26="MEDIO BAJA",2,IF(K26="BAJA",1,0)))))</f>
        <v>0</v>
      </c>
      <c r="M26" s="379"/>
      <c r="N26" s="383">
        <f t="shared" ref="N26" si="55">IF(M26="ALTO",5,IF(M26="MEDIO ALTO",4,IF(M26="MEDIO",3,IF(M26="MEDIO BAJO",2,IF(M26="BAJO",1,0)))))</f>
        <v>0</v>
      </c>
      <c r="O26" s="383">
        <f t="shared" ref="O26:O71" si="56">N26*L26</f>
        <v>0</v>
      </c>
      <c r="P26" s="248"/>
      <c r="Q26" s="249">
        <f t="shared" si="1"/>
        <v>0</v>
      </c>
      <c r="R26" s="356" t="e">
        <f t="shared" ref="R26:R71" si="57">ROUND(AVERAGEIF(Q26:Q28,"&gt;0"),0)</f>
        <v>#DIV/0!</v>
      </c>
      <c r="S26" s="356" t="e">
        <f t="shared" ref="S26" si="58">R26*0.6</f>
        <v>#DIV/0!</v>
      </c>
      <c r="T26" s="25"/>
      <c r="U26" s="446"/>
      <c r="V26" s="362"/>
      <c r="W26" s="311">
        <f t="shared" si="2"/>
        <v>0</v>
      </c>
      <c r="X26" s="25"/>
      <c r="Y26" s="25"/>
      <c r="Z26" s="362" t="e">
        <f t="shared" ref="Z26" si="59">IF(P26="No_existen",5*$Z$10,AA26*$Z$10)</f>
        <v>#DIV/0!</v>
      </c>
      <c r="AA26" s="354" t="e">
        <f t="shared" ref="AA26" si="60">ROUND(AVERAGEIF(AB26:AB28,"&gt;0"),0)</f>
        <v>#DIV/0!</v>
      </c>
      <c r="AB26" s="305">
        <f t="shared" si="3"/>
        <v>0</v>
      </c>
      <c r="AC26" s="270"/>
      <c r="AD26" s="289"/>
      <c r="AE26" s="362" t="e">
        <f t="shared" ref="AE26" si="61">IF(P26="No_existen",5*$AE$10,AF26*$AE$10)</f>
        <v>#DIV/0!</v>
      </c>
      <c r="AF26" s="354" t="e">
        <f t="shared" ref="AF26" si="62">ROUND(AVERAGEIF(AG26:AG28,"&gt;0"),0)</f>
        <v>#DIV/0!</v>
      </c>
      <c r="AG26" s="305">
        <f t="shared" si="4"/>
        <v>0</v>
      </c>
      <c r="AH26" s="270"/>
      <c r="AI26" s="270"/>
      <c r="AJ26" s="362" t="e">
        <f t="shared" ref="AJ26" si="63">IF(P26="No_existen",5*$AJ$10,AK26*$AJ$10)</f>
        <v>#DIV/0!</v>
      </c>
      <c r="AK26" s="354" t="e">
        <f t="shared" ref="AK26" si="64">ROUND(AVERAGEIF(AL26:AL28,"&gt;0"),0)</f>
        <v>#DIV/0!</v>
      </c>
      <c r="AL26" s="327">
        <f t="shared" si="5"/>
        <v>0</v>
      </c>
      <c r="AM26" s="270"/>
      <c r="AN26" s="354" t="e">
        <f t="shared" ref="AN26" si="65">ROUND(AVERAGE(R26,AA26,AF26,AK26),0)</f>
        <v>#DIV/0!</v>
      </c>
      <c r="AO26" s="352" t="e">
        <f t="shared" ref="AO26" si="66">IF(AN26&lt;1.5,"FUERTE",IF(AND(AN26&gt;=1.5,AN26&lt;2.5),"ACEPTABLE",IF(AN26&gt;=5,"INEXISTENTE","DÉBIL")))</f>
        <v>#DIV/0!</v>
      </c>
      <c r="AP26" s="417">
        <f t="shared" ref="AP26" si="67">IF(O26=0,0,ROUND((O26*AN26),0))</f>
        <v>0</v>
      </c>
      <c r="AQ26" s="413" t="str">
        <f>IF(AP26&gt;=40,"GRAVE", IF(AP26&lt;=3, "LEVE", "MODERADO"))</f>
        <v>LEVE</v>
      </c>
      <c r="AR26" s="405"/>
      <c r="AS26" s="405"/>
      <c r="AT26" s="58"/>
      <c r="AU26" s="59"/>
      <c r="AV26" s="126"/>
      <c r="AW26" s="131"/>
      <c r="AX26" s="134"/>
      <c r="AY26" s="134"/>
      <c r="AZ26" s="57"/>
      <c r="BA26" s="57"/>
      <c r="BB26" s="57"/>
      <c r="BC26" s="57"/>
    </row>
    <row r="27" spans="1:55" s="123" customFormat="1" ht="64.5" customHeight="1" x14ac:dyDescent="0.2">
      <c r="A27" s="398"/>
      <c r="B27" s="400"/>
      <c r="C27" s="403"/>
      <c r="D27" s="88"/>
      <c r="E27" s="88"/>
      <c r="F27" s="88"/>
      <c r="G27" s="368"/>
      <c r="H27" s="372"/>
      <c r="I27" s="374"/>
      <c r="J27" s="370"/>
      <c r="K27" s="380"/>
      <c r="L27" s="384"/>
      <c r="M27" s="380"/>
      <c r="N27" s="384"/>
      <c r="O27" s="384"/>
      <c r="P27" s="248"/>
      <c r="Q27" s="249">
        <f t="shared" si="1"/>
        <v>0</v>
      </c>
      <c r="R27" s="354"/>
      <c r="S27" s="354"/>
      <c r="T27" s="25"/>
      <c r="U27" s="447"/>
      <c r="V27" s="363"/>
      <c r="W27" s="311">
        <f t="shared" si="2"/>
        <v>0</v>
      </c>
      <c r="X27" s="25"/>
      <c r="Y27" s="25"/>
      <c r="Z27" s="363"/>
      <c r="AA27" s="354"/>
      <c r="AB27" s="305">
        <f t="shared" si="3"/>
        <v>0</v>
      </c>
      <c r="AC27" s="270"/>
      <c r="AD27" s="289"/>
      <c r="AE27" s="363"/>
      <c r="AF27" s="354"/>
      <c r="AG27" s="305">
        <f t="shared" si="4"/>
        <v>0</v>
      </c>
      <c r="AH27" s="270"/>
      <c r="AI27" s="270"/>
      <c r="AJ27" s="363"/>
      <c r="AK27" s="354"/>
      <c r="AL27" s="327">
        <f t="shared" si="5"/>
        <v>0</v>
      </c>
      <c r="AM27" s="270"/>
      <c r="AN27" s="354"/>
      <c r="AO27" s="352"/>
      <c r="AP27" s="418"/>
      <c r="AQ27" s="414"/>
      <c r="AR27" s="406"/>
      <c r="AS27" s="406"/>
      <c r="AT27" s="58"/>
      <c r="AU27" s="59"/>
      <c r="AV27" s="126"/>
      <c r="AW27" s="131"/>
      <c r="AX27" s="134"/>
      <c r="AY27" s="134"/>
      <c r="AZ27" s="57"/>
      <c r="BA27" s="57"/>
      <c r="BB27" s="57"/>
      <c r="BC27" s="57"/>
    </row>
    <row r="28" spans="1:55" s="123" customFormat="1" ht="64.5" customHeight="1" x14ac:dyDescent="0.2">
      <c r="A28" s="398"/>
      <c r="B28" s="401"/>
      <c r="C28" s="404"/>
      <c r="D28" s="88"/>
      <c r="E28" s="88"/>
      <c r="F28" s="88"/>
      <c r="G28" s="369"/>
      <c r="H28" s="373"/>
      <c r="I28" s="374"/>
      <c r="J28" s="370"/>
      <c r="K28" s="382"/>
      <c r="L28" s="385"/>
      <c r="M28" s="380"/>
      <c r="N28" s="385"/>
      <c r="O28" s="384"/>
      <c r="P28" s="248"/>
      <c r="Q28" s="249">
        <f t="shared" si="1"/>
        <v>0</v>
      </c>
      <c r="R28" s="355"/>
      <c r="S28" s="355"/>
      <c r="T28" s="25"/>
      <c r="U28" s="448"/>
      <c r="V28" s="441"/>
      <c r="W28" s="311">
        <f t="shared" si="2"/>
        <v>0</v>
      </c>
      <c r="X28" s="25"/>
      <c r="Y28" s="25"/>
      <c r="Z28" s="441"/>
      <c r="AA28" s="355"/>
      <c r="AB28" s="305">
        <f t="shared" si="3"/>
        <v>0</v>
      </c>
      <c r="AC28" s="270"/>
      <c r="AD28" s="289"/>
      <c r="AE28" s="441"/>
      <c r="AF28" s="355"/>
      <c r="AG28" s="305">
        <f t="shared" si="4"/>
        <v>0</v>
      </c>
      <c r="AH28" s="270"/>
      <c r="AI28" s="270"/>
      <c r="AJ28" s="441"/>
      <c r="AK28" s="355"/>
      <c r="AL28" s="327">
        <f t="shared" si="5"/>
        <v>0</v>
      </c>
      <c r="AM28" s="270"/>
      <c r="AN28" s="355"/>
      <c r="AO28" s="353"/>
      <c r="AP28" s="418"/>
      <c r="AQ28" s="415"/>
      <c r="AR28" s="407"/>
      <c r="AS28" s="407"/>
      <c r="AT28" s="58"/>
      <c r="AU28" s="59"/>
      <c r="AV28" s="126"/>
      <c r="AW28" s="131"/>
      <c r="AX28" s="134"/>
      <c r="AY28" s="134"/>
      <c r="AZ28" s="57"/>
      <c r="BA28" s="57"/>
      <c r="BB28" s="57"/>
      <c r="BC28" s="57"/>
    </row>
    <row r="29" spans="1:55" s="123" customFormat="1" ht="64.5" customHeight="1" x14ac:dyDescent="0.2">
      <c r="A29" s="398">
        <v>7</v>
      </c>
      <c r="B29" s="399"/>
      <c r="C29" s="402" t="str">
        <f>IF(B29=$B$1048372,$C$1048372,IF(B29=$B$1048373,$C$1048373,IF(B29=$B$1048374,$C$1048374,IF(B29=$B$1048375,$C$1048375,IF(B29=$B$1048376,$C$1048376,IF(B29=$B$1048377,$C$1048377,IF(B29=$B$1048378,$C$1048378,IF(B29=$B$1048379,$C$1048379,IF(B29=$B$1048380,$C$1048380,IF(B29=$B$1048381,$C$1048381,IF(B29=$B$1048384,$C$1048384,IF(B29=$B$1048385,$C$1048385,IF(B29=$B$1048386,$C$1048386,IF(B29=$B$1048387,$C$1048387,IF(B29=$B$1048388,$C$1048388,IF(B29=$B$1048389,$C$1048389,IF(B29=$B$1048390,$C$1048390," ")))))))))))))))))</f>
        <v xml:space="preserve"> </v>
      </c>
      <c r="D29" s="88"/>
      <c r="E29" s="88"/>
      <c r="F29" s="88"/>
      <c r="G29" s="367"/>
      <c r="H29" s="371"/>
      <c r="I29" s="374"/>
      <c r="J29" s="370"/>
      <c r="K29" s="379"/>
      <c r="L29" s="383">
        <f t="shared" ref="L29" si="68">IF(K29="ALTA",5,IF(K29="MEDIO ALTA",4,IF(K29="MEDIA",3,IF(K29="MEDIO BAJA",2,IF(K29="BAJA",1,0)))))</f>
        <v>0</v>
      </c>
      <c r="M29" s="379"/>
      <c r="N29" s="383">
        <f t="shared" ref="N29" si="69">IF(M29="ALTO",5,IF(M29="MEDIO ALTO",4,IF(M29="MEDIO",3,IF(M29="MEDIO BAJO",2,IF(M29="BAJO",1,0)))))</f>
        <v>0</v>
      </c>
      <c r="O29" s="383">
        <f t="shared" si="56"/>
        <v>0</v>
      </c>
      <c r="P29" s="248"/>
      <c r="Q29" s="249">
        <f t="shared" si="1"/>
        <v>0</v>
      </c>
      <c r="R29" s="356" t="e">
        <f t="shared" si="57"/>
        <v>#DIV/0!</v>
      </c>
      <c r="S29" s="356" t="e">
        <f t="shared" ref="S29" si="70">R29*0.6</f>
        <v>#DIV/0!</v>
      </c>
      <c r="T29" s="25"/>
      <c r="U29" s="446" t="e">
        <f t="shared" ref="U29" si="71">IF(P29="No_existen",5*$U$10,V29*$U$10)</f>
        <v>#DIV/0!</v>
      </c>
      <c r="V29" s="362" t="e">
        <f>ROUND(AVERAGEIF(W29:W31,"&gt;0"),0)</f>
        <v>#DIV/0!</v>
      </c>
      <c r="W29" s="311">
        <f t="shared" si="2"/>
        <v>0</v>
      </c>
      <c r="X29" s="25"/>
      <c r="Y29" s="25"/>
      <c r="Z29" s="362" t="e">
        <f t="shared" ref="Z29" si="72">IF(P29="No_existen",5*$Z$10,AA29*$Z$10)</f>
        <v>#DIV/0!</v>
      </c>
      <c r="AA29" s="354" t="e">
        <f t="shared" ref="AA29" si="73">ROUND(AVERAGEIF(AB29:AB31,"&gt;0"),0)</f>
        <v>#DIV/0!</v>
      </c>
      <c r="AB29" s="305">
        <f t="shared" si="3"/>
        <v>0</v>
      </c>
      <c r="AC29" s="270"/>
      <c r="AD29" s="289"/>
      <c r="AE29" s="362" t="e">
        <f t="shared" ref="AE29" si="74">IF(P29="No_existen",5*$AE$10,AF29*$AE$10)</f>
        <v>#DIV/0!</v>
      </c>
      <c r="AF29" s="354" t="e">
        <f t="shared" ref="AF29" si="75">ROUND(AVERAGEIF(AG29:AG31,"&gt;0"),0)</f>
        <v>#DIV/0!</v>
      </c>
      <c r="AG29" s="305">
        <f t="shared" si="4"/>
        <v>0</v>
      </c>
      <c r="AH29" s="270"/>
      <c r="AI29" s="270"/>
      <c r="AJ29" s="362" t="e">
        <f t="shared" ref="AJ29" si="76">IF(P29="No_existen",5*$AJ$10,AK29*$AJ$10)</f>
        <v>#DIV/0!</v>
      </c>
      <c r="AK29" s="354" t="e">
        <f t="shared" ref="AK29" si="77">ROUND(AVERAGEIF(AL29:AL31,"&gt;0"),0)</f>
        <v>#DIV/0!</v>
      </c>
      <c r="AL29" s="327">
        <f t="shared" si="5"/>
        <v>0</v>
      </c>
      <c r="AM29" s="270"/>
      <c r="AN29" s="354" t="e">
        <f t="shared" ref="AN29" si="78">ROUND(AVERAGE(R29,AA29,AF29,AK29),0)</f>
        <v>#DIV/0!</v>
      </c>
      <c r="AO29" s="352" t="e">
        <f t="shared" ref="AO29" si="79">IF(AN29&lt;1.5,"FUERTE",IF(AND(AN29&gt;=1.5,AN29&lt;2.5),"ACEPTABLE",IF(AN29&gt;=5,"INEXISTENTE","DÉBIL")))</f>
        <v>#DIV/0!</v>
      </c>
      <c r="AP29" s="417">
        <f t="shared" ref="AP29" si="80">IF(O29=0,0,ROUND((O29*AN29),0))</f>
        <v>0</v>
      </c>
      <c r="AQ29" s="413" t="str">
        <f>IF(AP29&gt;=40,"GRAVE", IF(AP29&lt;=3, "LEVE", "MODERADO"))</f>
        <v>LEVE</v>
      </c>
      <c r="AR29" s="405"/>
      <c r="AS29" s="405"/>
      <c r="AT29" s="58"/>
      <c r="AU29" s="59"/>
      <c r="AV29" s="126"/>
      <c r="AW29" s="131"/>
      <c r="AX29" s="134"/>
      <c r="AY29" s="134"/>
      <c r="AZ29" s="57"/>
      <c r="BA29" s="57"/>
      <c r="BB29" s="57"/>
      <c r="BC29" s="57"/>
    </row>
    <row r="30" spans="1:55" s="123" customFormat="1" ht="64.5" customHeight="1" x14ac:dyDescent="0.2">
      <c r="A30" s="398"/>
      <c r="B30" s="400"/>
      <c r="C30" s="403"/>
      <c r="D30" s="88"/>
      <c r="E30" s="88"/>
      <c r="F30" s="88"/>
      <c r="G30" s="368"/>
      <c r="H30" s="372"/>
      <c r="I30" s="374"/>
      <c r="J30" s="370"/>
      <c r="K30" s="380"/>
      <c r="L30" s="384"/>
      <c r="M30" s="380"/>
      <c r="N30" s="384"/>
      <c r="O30" s="384"/>
      <c r="P30" s="248"/>
      <c r="Q30" s="249">
        <f t="shared" si="1"/>
        <v>0</v>
      </c>
      <c r="R30" s="354"/>
      <c r="S30" s="354"/>
      <c r="T30" s="25"/>
      <c r="U30" s="447"/>
      <c r="V30" s="363"/>
      <c r="W30" s="311">
        <f t="shared" si="2"/>
        <v>0</v>
      </c>
      <c r="X30" s="25"/>
      <c r="Y30" s="25"/>
      <c r="Z30" s="363"/>
      <c r="AA30" s="354"/>
      <c r="AB30" s="305">
        <f t="shared" si="3"/>
        <v>0</v>
      </c>
      <c r="AC30" s="270"/>
      <c r="AD30" s="289"/>
      <c r="AE30" s="363"/>
      <c r="AF30" s="354"/>
      <c r="AG30" s="305">
        <f t="shared" si="4"/>
        <v>0</v>
      </c>
      <c r="AH30" s="270"/>
      <c r="AI30" s="270"/>
      <c r="AJ30" s="363"/>
      <c r="AK30" s="354"/>
      <c r="AL30" s="327">
        <f t="shared" si="5"/>
        <v>0</v>
      </c>
      <c r="AM30" s="270"/>
      <c r="AN30" s="354"/>
      <c r="AO30" s="352"/>
      <c r="AP30" s="418"/>
      <c r="AQ30" s="414"/>
      <c r="AR30" s="406"/>
      <c r="AS30" s="406"/>
      <c r="AT30" s="58"/>
      <c r="AU30" s="59"/>
      <c r="AV30" s="126"/>
      <c r="AW30" s="131"/>
      <c r="AX30" s="134"/>
      <c r="AY30" s="134"/>
      <c r="AZ30" s="57"/>
      <c r="BA30" s="57"/>
      <c r="BB30" s="57"/>
      <c r="BC30" s="57"/>
    </row>
    <row r="31" spans="1:55" s="123" customFormat="1" ht="64.5" customHeight="1" x14ac:dyDescent="0.2">
      <c r="A31" s="398"/>
      <c r="B31" s="401"/>
      <c r="C31" s="404"/>
      <c r="D31" s="88"/>
      <c r="E31" s="88"/>
      <c r="F31" s="88"/>
      <c r="G31" s="369"/>
      <c r="H31" s="373"/>
      <c r="I31" s="374"/>
      <c r="J31" s="370"/>
      <c r="K31" s="382"/>
      <c r="L31" s="385"/>
      <c r="M31" s="380"/>
      <c r="N31" s="385"/>
      <c r="O31" s="384"/>
      <c r="P31" s="248"/>
      <c r="Q31" s="249">
        <f t="shared" si="1"/>
        <v>0</v>
      </c>
      <c r="R31" s="355"/>
      <c r="S31" s="355"/>
      <c r="T31" s="25"/>
      <c r="U31" s="448"/>
      <c r="V31" s="441"/>
      <c r="W31" s="311">
        <f t="shared" si="2"/>
        <v>0</v>
      </c>
      <c r="X31" s="25"/>
      <c r="Y31" s="25"/>
      <c r="Z31" s="441"/>
      <c r="AA31" s="355"/>
      <c r="AB31" s="305">
        <f t="shared" si="3"/>
        <v>0</v>
      </c>
      <c r="AC31" s="270"/>
      <c r="AD31" s="289"/>
      <c r="AE31" s="441"/>
      <c r="AF31" s="355"/>
      <c r="AG31" s="305">
        <f t="shared" si="4"/>
        <v>0</v>
      </c>
      <c r="AH31" s="270"/>
      <c r="AI31" s="270"/>
      <c r="AJ31" s="441"/>
      <c r="AK31" s="355"/>
      <c r="AL31" s="327">
        <f t="shared" si="5"/>
        <v>0</v>
      </c>
      <c r="AM31" s="270"/>
      <c r="AN31" s="355"/>
      <c r="AO31" s="353"/>
      <c r="AP31" s="418"/>
      <c r="AQ31" s="415"/>
      <c r="AR31" s="407"/>
      <c r="AS31" s="407"/>
      <c r="AT31" s="58"/>
      <c r="AU31" s="59"/>
      <c r="AV31" s="126"/>
      <c r="AW31" s="131"/>
      <c r="AX31" s="134"/>
      <c r="AY31" s="134"/>
      <c r="AZ31" s="57"/>
      <c r="BA31" s="57"/>
      <c r="BB31" s="57"/>
      <c r="BC31" s="57"/>
    </row>
    <row r="32" spans="1:55" s="123" customFormat="1" ht="64.5" customHeight="1" x14ac:dyDescent="0.2">
      <c r="A32" s="398">
        <v>8</v>
      </c>
      <c r="B32" s="399"/>
      <c r="C32" s="402" t="str">
        <f>IF(B32=$B$1048372,$C$1048372,IF(B32=$B$1048373,$C$1048373,IF(B32=$B$1048374,$C$1048374,IF(B32=$B$1048375,$C$1048375,IF(B32=$B$1048376,$C$1048376,IF(B32=$B$1048377,$C$1048377,IF(B32=$B$1048378,$C$1048378,IF(B32=$B$1048379,$C$1048379,IF(B32=$B$1048380,$C$1048380,IF(B32=$B$1048381,$C$1048381,IF(B32=$B$1048384,$C$1048384,IF(B32=$B$1048385,$C$1048385,IF(B32=$B$1048386,$C$1048386,IF(B32=$B$1048387,$C$1048387,IF(B32=$B$1048388,$C$1048388,IF(B32=$B$1048389,$C$1048389,IF(B32=$B$1048390,$C$1048390," ")))))))))))))))))</f>
        <v xml:space="preserve"> </v>
      </c>
      <c r="D32" s="88"/>
      <c r="E32" s="88"/>
      <c r="F32" s="88"/>
      <c r="G32" s="367"/>
      <c r="H32" s="371"/>
      <c r="I32" s="374"/>
      <c r="J32" s="370"/>
      <c r="K32" s="379"/>
      <c r="L32" s="383">
        <f t="shared" ref="L32" si="81">IF(K32="ALTA",5,IF(K32="MEDIO ALTA",4,IF(K32="MEDIA",3,IF(K32="MEDIO BAJA",2,IF(K32="BAJA",1,0)))))</f>
        <v>0</v>
      </c>
      <c r="M32" s="379"/>
      <c r="N32" s="383">
        <f t="shared" ref="N32" si="82">IF(M32="ALTO",5,IF(M32="MEDIO ALTO",4,IF(M32="MEDIO",3,IF(M32="MEDIO BAJO",2,IF(M32="BAJO",1,0)))))</f>
        <v>0</v>
      </c>
      <c r="O32" s="383">
        <f t="shared" si="56"/>
        <v>0</v>
      </c>
      <c r="P32" s="248"/>
      <c r="Q32" s="249">
        <f t="shared" si="1"/>
        <v>0</v>
      </c>
      <c r="R32" s="356" t="e">
        <f t="shared" si="57"/>
        <v>#DIV/0!</v>
      </c>
      <c r="S32" s="356" t="e">
        <f t="shared" ref="S32" si="83">R32*0.6</f>
        <v>#DIV/0!</v>
      </c>
      <c r="T32" s="25"/>
      <c r="U32" s="446"/>
      <c r="V32" s="362"/>
      <c r="W32" s="311">
        <f t="shared" si="2"/>
        <v>0</v>
      </c>
      <c r="X32" s="25"/>
      <c r="Y32" s="25"/>
      <c r="Z32" s="362" t="e">
        <f t="shared" ref="Z32" si="84">IF(P32="No_existen",5*$Z$10,AA32*$Z$10)</f>
        <v>#DIV/0!</v>
      </c>
      <c r="AA32" s="354" t="e">
        <f t="shared" ref="AA32" si="85">ROUND(AVERAGEIF(AB32:AB34,"&gt;0"),0)</f>
        <v>#DIV/0!</v>
      </c>
      <c r="AB32" s="305">
        <f t="shared" si="3"/>
        <v>0</v>
      </c>
      <c r="AC32" s="270"/>
      <c r="AD32" s="289"/>
      <c r="AE32" s="362" t="e">
        <f t="shared" ref="AE32" si="86">IF(P32="No_existen",5*$AE$10,AF32*$AE$10)</f>
        <v>#DIV/0!</v>
      </c>
      <c r="AF32" s="354" t="e">
        <f t="shared" ref="AF32" si="87">ROUND(AVERAGEIF(AG32:AG34,"&gt;0"),0)</f>
        <v>#DIV/0!</v>
      </c>
      <c r="AG32" s="305">
        <f t="shared" si="4"/>
        <v>0</v>
      </c>
      <c r="AH32" s="270"/>
      <c r="AI32" s="270"/>
      <c r="AJ32" s="362" t="e">
        <f t="shared" ref="AJ32" si="88">IF(P32="No_existen",5*$AJ$10,AK32*$AJ$10)</f>
        <v>#DIV/0!</v>
      </c>
      <c r="AK32" s="354" t="e">
        <f t="shared" ref="AK32" si="89">ROUND(AVERAGEIF(AL32:AL34,"&gt;0"),0)</f>
        <v>#DIV/0!</v>
      </c>
      <c r="AL32" s="327">
        <f t="shared" si="5"/>
        <v>0</v>
      </c>
      <c r="AM32" s="270"/>
      <c r="AN32" s="354" t="e">
        <f t="shared" ref="AN32" si="90">ROUND(AVERAGE(R32,AA32,AF32,AK32),0)</f>
        <v>#DIV/0!</v>
      </c>
      <c r="AO32" s="352" t="e">
        <f t="shared" ref="AO32" si="91">IF(AN32&lt;1.5,"FUERTE",IF(AND(AN32&gt;=1.5,AN32&lt;2.5),"ACEPTABLE",IF(AN32&gt;=5,"INEXISTENTE","DÉBIL")))</f>
        <v>#DIV/0!</v>
      </c>
      <c r="AP32" s="417">
        <f t="shared" ref="AP32" si="92">IF(O32=0,0,ROUND((O32*AN32),0))</f>
        <v>0</v>
      </c>
      <c r="AQ32" s="413" t="str">
        <f>IF(AP32&gt;=40,"GRAVE", IF(AP32&lt;=3, "LEVE", "MODERADO"))</f>
        <v>LEVE</v>
      </c>
      <c r="AR32" s="405"/>
      <c r="AS32" s="405"/>
      <c r="AT32" s="58"/>
      <c r="AU32" s="59"/>
      <c r="AV32" s="126"/>
      <c r="AW32" s="131"/>
      <c r="AX32" s="134"/>
      <c r="AY32" s="134"/>
      <c r="AZ32" s="57"/>
      <c r="BA32" s="57"/>
      <c r="BB32" s="57"/>
      <c r="BC32" s="57"/>
    </row>
    <row r="33" spans="1:55" s="123" customFormat="1" ht="64.5" customHeight="1" x14ac:dyDescent="0.2">
      <c r="A33" s="398"/>
      <c r="B33" s="400"/>
      <c r="C33" s="403"/>
      <c r="D33" s="88"/>
      <c r="E33" s="88"/>
      <c r="F33" s="88"/>
      <c r="G33" s="368"/>
      <c r="H33" s="372"/>
      <c r="I33" s="374"/>
      <c r="J33" s="370"/>
      <c r="K33" s="380"/>
      <c r="L33" s="384"/>
      <c r="M33" s="380"/>
      <c r="N33" s="384"/>
      <c r="O33" s="384"/>
      <c r="P33" s="248"/>
      <c r="Q33" s="249">
        <f t="shared" si="1"/>
        <v>0</v>
      </c>
      <c r="R33" s="354"/>
      <c r="S33" s="354"/>
      <c r="T33" s="25"/>
      <c r="U33" s="447"/>
      <c r="V33" s="363"/>
      <c r="W33" s="311">
        <f t="shared" si="2"/>
        <v>0</v>
      </c>
      <c r="X33" s="25"/>
      <c r="Y33" s="25"/>
      <c r="Z33" s="363"/>
      <c r="AA33" s="354"/>
      <c r="AB33" s="305">
        <f t="shared" si="3"/>
        <v>0</v>
      </c>
      <c r="AC33" s="270"/>
      <c r="AD33" s="289"/>
      <c r="AE33" s="363"/>
      <c r="AF33" s="354"/>
      <c r="AG33" s="305">
        <f t="shared" si="4"/>
        <v>0</v>
      </c>
      <c r="AH33" s="270"/>
      <c r="AI33" s="270"/>
      <c r="AJ33" s="363"/>
      <c r="AK33" s="354"/>
      <c r="AL33" s="327">
        <f t="shared" si="5"/>
        <v>0</v>
      </c>
      <c r="AM33" s="270"/>
      <c r="AN33" s="354"/>
      <c r="AO33" s="352"/>
      <c r="AP33" s="418"/>
      <c r="AQ33" s="414"/>
      <c r="AR33" s="406"/>
      <c r="AS33" s="406"/>
      <c r="AT33" s="58"/>
      <c r="AU33" s="59"/>
      <c r="AV33" s="126"/>
      <c r="AW33" s="131"/>
      <c r="AX33" s="134"/>
      <c r="AY33" s="134"/>
      <c r="AZ33" s="57"/>
      <c r="BA33" s="57"/>
      <c r="BB33" s="57"/>
      <c r="BC33" s="57"/>
    </row>
    <row r="34" spans="1:55" s="123" customFormat="1" ht="64.5" customHeight="1" x14ac:dyDescent="0.2">
      <c r="A34" s="398"/>
      <c r="B34" s="401"/>
      <c r="C34" s="404"/>
      <c r="D34" s="88"/>
      <c r="E34" s="88"/>
      <c r="F34" s="88"/>
      <c r="G34" s="369"/>
      <c r="H34" s="373"/>
      <c r="I34" s="374"/>
      <c r="J34" s="370"/>
      <c r="K34" s="382"/>
      <c r="L34" s="385"/>
      <c r="M34" s="380"/>
      <c r="N34" s="385"/>
      <c r="O34" s="384"/>
      <c r="P34" s="248"/>
      <c r="Q34" s="249">
        <f t="shared" si="1"/>
        <v>0</v>
      </c>
      <c r="R34" s="355"/>
      <c r="S34" s="355"/>
      <c r="T34" s="25"/>
      <c r="U34" s="448"/>
      <c r="V34" s="441"/>
      <c r="W34" s="311">
        <f t="shared" si="2"/>
        <v>0</v>
      </c>
      <c r="X34" s="25"/>
      <c r="Y34" s="25"/>
      <c r="Z34" s="441"/>
      <c r="AA34" s="355"/>
      <c r="AB34" s="305">
        <f t="shared" si="3"/>
        <v>0</v>
      </c>
      <c r="AC34" s="270"/>
      <c r="AD34" s="289"/>
      <c r="AE34" s="441"/>
      <c r="AF34" s="355"/>
      <c r="AG34" s="305">
        <f t="shared" si="4"/>
        <v>0</v>
      </c>
      <c r="AH34" s="270"/>
      <c r="AI34" s="270"/>
      <c r="AJ34" s="441"/>
      <c r="AK34" s="355"/>
      <c r="AL34" s="327">
        <f t="shared" si="5"/>
        <v>0</v>
      </c>
      <c r="AM34" s="270"/>
      <c r="AN34" s="355"/>
      <c r="AO34" s="353"/>
      <c r="AP34" s="418"/>
      <c r="AQ34" s="415"/>
      <c r="AR34" s="407"/>
      <c r="AS34" s="407"/>
      <c r="AT34" s="58"/>
      <c r="AU34" s="59"/>
      <c r="AV34" s="126"/>
      <c r="AW34" s="131"/>
      <c r="AX34" s="134"/>
      <c r="AY34" s="134"/>
      <c r="AZ34" s="57"/>
      <c r="BA34" s="57"/>
      <c r="BB34" s="57"/>
      <c r="BC34" s="57"/>
    </row>
    <row r="35" spans="1:55" s="123" customFormat="1" ht="64.5" customHeight="1" x14ac:dyDescent="0.2">
      <c r="A35" s="398">
        <v>9</v>
      </c>
      <c r="B35" s="399"/>
      <c r="C35" s="402" t="str">
        <f>IF(B35=$B$1048372,$C$1048372,IF(B35=$B$1048373,$C$1048373,IF(B35=$B$1048374,$C$1048374,IF(B35=$B$1048375,$C$1048375,IF(B35=$B$1048376,$C$1048376,IF(B35=$B$1048377,$C$1048377,IF(B35=$B$1048378,$C$1048378,IF(B35=$B$1048379,$C$1048379,IF(B35=$B$1048380,$C$1048380,IF(B35=$B$1048381,$C$1048381,IF(B35=$B$1048384,$C$1048384,IF(B35=$B$1048385,$C$1048385,IF(B35=$B$1048386,$C$1048386,IF(B35=$B$1048387,$C$1048387,IF(B35=$B$1048388,$C$1048388,IF(B35=$B$1048389,$C$1048389,IF(B35=$B$1048390,$C$1048390," ")))))))))))))))))</f>
        <v xml:space="preserve"> </v>
      </c>
      <c r="D35" s="88"/>
      <c r="E35" s="88"/>
      <c r="F35" s="88"/>
      <c r="G35" s="367"/>
      <c r="H35" s="371"/>
      <c r="I35" s="374"/>
      <c r="J35" s="370"/>
      <c r="K35" s="379"/>
      <c r="L35" s="383">
        <f t="shared" ref="L35" si="93">IF(K35="ALTA",5,IF(K35="MEDIO ALTA",4,IF(K35="MEDIA",3,IF(K35="MEDIO BAJA",2,IF(K35="BAJA",1,0)))))</f>
        <v>0</v>
      </c>
      <c r="M35" s="379"/>
      <c r="N35" s="383">
        <f t="shared" ref="N35" si="94">IF(M35="ALTO",5,IF(M35="MEDIO ALTO",4,IF(M35="MEDIO",3,IF(M35="MEDIO BAJO",2,IF(M35="BAJO",1,0)))))</f>
        <v>0</v>
      </c>
      <c r="O35" s="383">
        <f t="shared" si="56"/>
        <v>0</v>
      </c>
      <c r="P35" s="248"/>
      <c r="Q35" s="249">
        <f t="shared" si="1"/>
        <v>0</v>
      </c>
      <c r="R35" s="356" t="e">
        <f t="shared" si="57"/>
        <v>#DIV/0!</v>
      </c>
      <c r="S35" s="356" t="e">
        <f t="shared" ref="S35" si="95">R35*0.6</f>
        <v>#DIV/0!</v>
      </c>
      <c r="T35" s="25"/>
      <c r="U35" s="446" t="e">
        <f t="shared" ref="U35" si="96">IF(P35="No_existen",5*$U$10,V35*$U$10)</f>
        <v>#DIV/0!</v>
      </c>
      <c r="V35" s="362" t="e">
        <f>ROUND(AVERAGEIF(W35:W37,"&gt;0"),0)</f>
        <v>#DIV/0!</v>
      </c>
      <c r="W35" s="311">
        <f t="shared" si="2"/>
        <v>0</v>
      </c>
      <c r="X35" s="25"/>
      <c r="Y35" s="25"/>
      <c r="Z35" s="362" t="e">
        <f t="shared" ref="Z35" si="97">IF(P35="No_existen",5*$Z$10,AA35*$Z$10)</f>
        <v>#DIV/0!</v>
      </c>
      <c r="AA35" s="354" t="e">
        <f t="shared" ref="AA35" si="98">ROUND(AVERAGEIF(AB35:AB37,"&gt;0"),0)</f>
        <v>#DIV/0!</v>
      </c>
      <c r="AB35" s="305">
        <f t="shared" si="3"/>
        <v>0</v>
      </c>
      <c r="AC35" s="270"/>
      <c r="AD35" s="289"/>
      <c r="AE35" s="362" t="e">
        <f t="shared" ref="AE35" si="99">IF(P35="No_existen",5*$AE$10,AF35*$AE$10)</f>
        <v>#DIV/0!</v>
      </c>
      <c r="AF35" s="354" t="e">
        <f t="shared" ref="AF35" si="100">ROUND(AVERAGEIF(AG35:AG37,"&gt;0"),0)</f>
        <v>#DIV/0!</v>
      </c>
      <c r="AG35" s="305">
        <f t="shared" si="4"/>
        <v>0</v>
      </c>
      <c r="AH35" s="270"/>
      <c r="AI35" s="270"/>
      <c r="AJ35" s="362" t="e">
        <f t="shared" ref="AJ35" si="101">IF(P35="No_existen",5*$AJ$10,AK35*$AJ$10)</f>
        <v>#DIV/0!</v>
      </c>
      <c r="AK35" s="354" t="e">
        <f t="shared" ref="AK35" si="102">ROUND(AVERAGEIF(AL35:AL37,"&gt;0"),0)</f>
        <v>#DIV/0!</v>
      </c>
      <c r="AL35" s="327">
        <f t="shared" si="5"/>
        <v>0</v>
      </c>
      <c r="AM35" s="270"/>
      <c r="AN35" s="354" t="e">
        <f t="shared" ref="AN35" si="103">ROUND(AVERAGE(R35,AA35,AF35,AK35),0)</f>
        <v>#DIV/0!</v>
      </c>
      <c r="AO35" s="352" t="e">
        <f t="shared" ref="AO35" si="104">IF(AN35&lt;1.5,"FUERTE",IF(AND(AN35&gt;=1.5,AN35&lt;2.5),"ACEPTABLE",IF(AN35&gt;=5,"INEXISTENTE","DÉBIL")))</f>
        <v>#DIV/0!</v>
      </c>
      <c r="AP35" s="417">
        <f t="shared" ref="AP35" si="105">IF(O35=0,0,ROUND((O35*AN35),0))</f>
        <v>0</v>
      </c>
      <c r="AQ35" s="413" t="str">
        <f>IF(AP35&gt;=40,"GRAVE", IF(AP35&lt;=3, "LEVE", "MODERADO"))</f>
        <v>LEVE</v>
      </c>
      <c r="AR35" s="405"/>
      <c r="AS35" s="405"/>
      <c r="AT35" s="58"/>
      <c r="AU35" s="59"/>
      <c r="AV35" s="126"/>
      <c r="AW35" s="131"/>
      <c r="AX35" s="134"/>
      <c r="AY35" s="134"/>
      <c r="AZ35" s="57"/>
      <c r="BA35" s="57"/>
      <c r="BB35" s="57"/>
      <c r="BC35" s="57"/>
    </row>
    <row r="36" spans="1:55" s="123" customFormat="1" ht="64.5" customHeight="1" x14ac:dyDescent="0.2">
      <c r="A36" s="398"/>
      <c r="B36" s="400"/>
      <c r="C36" s="403"/>
      <c r="D36" s="88"/>
      <c r="E36" s="88"/>
      <c r="F36" s="88"/>
      <c r="G36" s="368"/>
      <c r="H36" s="372"/>
      <c r="I36" s="374"/>
      <c r="J36" s="370"/>
      <c r="K36" s="380"/>
      <c r="L36" s="384"/>
      <c r="M36" s="380"/>
      <c r="N36" s="384"/>
      <c r="O36" s="384"/>
      <c r="P36" s="248"/>
      <c r="Q36" s="249">
        <f t="shared" si="1"/>
        <v>0</v>
      </c>
      <c r="R36" s="354"/>
      <c r="S36" s="354"/>
      <c r="T36" s="25"/>
      <c r="U36" s="447"/>
      <c r="V36" s="363"/>
      <c r="W36" s="311">
        <f t="shared" si="2"/>
        <v>0</v>
      </c>
      <c r="X36" s="25"/>
      <c r="Y36" s="25"/>
      <c r="Z36" s="363"/>
      <c r="AA36" s="354"/>
      <c r="AB36" s="305">
        <f t="shared" si="3"/>
        <v>0</v>
      </c>
      <c r="AC36" s="270"/>
      <c r="AD36" s="289"/>
      <c r="AE36" s="363"/>
      <c r="AF36" s="354"/>
      <c r="AG36" s="305">
        <f t="shared" si="4"/>
        <v>0</v>
      </c>
      <c r="AH36" s="270"/>
      <c r="AI36" s="270"/>
      <c r="AJ36" s="363"/>
      <c r="AK36" s="354"/>
      <c r="AL36" s="327">
        <f t="shared" si="5"/>
        <v>0</v>
      </c>
      <c r="AM36" s="270"/>
      <c r="AN36" s="354"/>
      <c r="AO36" s="352"/>
      <c r="AP36" s="418"/>
      <c r="AQ36" s="414"/>
      <c r="AR36" s="406"/>
      <c r="AS36" s="406"/>
      <c r="AT36" s="58"/>
      <c r="AU36" s="59"/>
      <c r="AV36" s="126"/>
      <c r="AW36" s="131"/>
      <c r="AX36" s="134"/>
      <c r="AY36" s="134"/>
      <c r="AZ36" s="57"/>
      <c r="BA36" s="57"/>
      <c r="BB36" s="57"/>
      <c r="BC36" s="57"/>
    </row>
    <row r="37" spans="1:55" s="123" customFormat="1" ht="64.5" customHeight="1" x14ac:dyDescent="0.2">
      <c r="A37" s="398"/>
      <c r="B37" s="401"/>
      <c r="C37" s="404"/>
      <c r="D37" s="88"/>
      <c r="E37" s="88"/>
      <c r="F37" s="88"/>
      <c r="G37" s="369"/>
      <c r="H37" s="373"/>
      <c r="I37" s="374"/>
      <c r="J37" s="370"/>
      <c r="K37" s="382"/>
      <c r="L37" s="385"/>
      <c r="M37" s="380"/>
      <c r="N37" s="385"/>
      <c r="O37" s="384"/>
      <c r="P37" s="248"/>
      <c r="Q37" s="249">
        <f t="shared" si="1"/>
        <v>0</v>
      </c>
      <c r="R37" s="355"/>
      <c r="S37" s="355"/>
      <c r="T37" s="25"/>
      <c r="U37" s="448"/>
      <c r="V37" s="441"/>
      <c r="W37" s="311">
        <f t="shared" si="2"/>
        <v>0</v>
      </c>
      <c r="X37" s="25"/>
      <c r="Y37" s="25"/>
      <c r="Z37" s="441"/>
      <c r="AA37" s="355"/>
      <c r="AB37" s="305">
        <f t="shared" si="3"/>
        <v>0</v>
      </c>
      <c r="AC37" s="270"/>
      <c r="AD37" s="289"/>
      <c r="AE37" s="441"/>
      <c r="AF37" s="355"/>
      <c r="AG37" s="305">
        <f t="shared" si="4"/>
        <v>0</v>
      </c>
      <c r="AH37" s="270"/>
      <c r="AI37" s="270"/>
      <c r="AJ37" s="441"/>
      <c r="AK37" s="355"/>
      <c r="AL37" s="327">
        <f t="shared" si="5"/>
        <v>0</v>
      </c>
      <c r="AM37" s="270"/>
      <c r="AN37" s="355"/>
      <c r="AO37" s="353"/>
      <c r="AP37" s="418"/>
      <c r="AQ37" s="415"/>
      <c r="AR37" s="407"/>
      <c r="AS37" s="407"/>
      <c r="AT37" s="58"/>
      <c r="AU37" s="59"/>
      <c r="AV37" s="126"/>
      <c r="AW37" s="131"/>
      <c r="AX37" s="134"/>
      <c r="AY37" s="134"/>
      <c r="AZ37" s="57"/>
      <c r="BA37" s="57"/>
      <c r="BB37" s="57"/>
      <c r="BC37" s="57"/>
    </row>
    <row r="38" spans="1:55" s="123" customFormat="1" ht="64.5" customHeight="1" x14ac:dyDescent="0.2">
      <c r="A38" s="398">
        <v>10</v>
      </c>
      <c r="B38" s="399"/>
      <c r="C38" s="402" t="str">
        <f>IF(B38=$B$1048372,$C$1048372,IF(B38=$B$1048373,$C$1048373,IF(B38=$B$1048374,$C$1048374,IF(B38=$B$1048375,$C$1048375,IF(B38=$B$1048376,$C$1048376,IF(B38=$B$1048377,$C$1048377,IF(B38=$B$1048378,$C$1048378,IF(B38=$B$1048379,$C$1048379,IF(B38=$B$1048380,$C$1048380,IF(B38=$B$1048381,$C$1048381,IF(B38=$B$1048384,$C$1048384,IF(B38=$B$1048385,$C$1048385,IF(B38=$B$1048386,$C$1048386,IF(B38=$B$1048387,$C$1048387,IF(B38=$B$1048388,$C$1048388,IF(B38=$B$1048389,$C$1048389,IF(B38=$B$1048390,$C$1048390," ")))))))))))))))))</f>
        <v xml:space="preserve"> </v>
      </c>
      <c r="D38" s="88"/>
      <c r="E38" s="88"/>
      <c r="F38" s="88"/>
      <c r="G38" s="367"/>
      <c r="H38" s="371"/>
      <c r="I38" s="374"/>
      <c r="J38" s="370"/>
      <c r="K38" s="379"/>
      <c r="L38" s="383">
        <f t="shared" ref="L38" si="106">IF(K38="ALTA",5,IF(K38="MEDIO ALTA",4,IF(K38="MEDIA",3,IF(K38="MEDIO BAJA",2,IF(K38="BAJA",1,0)))))</f>
        <v>0</v>
      </c>
      <c r="M38" s="379"/>
      <c r="N38" s="383">
        <f t="shared" ref="N38" si="107">IF(M38="ALTO",5,IF(M38="MEDIO ALTO",4,IF(M38="MEDIO",3,IF(M38="MEDIO BAJO",2,IF(M38="BAJO",1,0)))))</f>
        <v>0</v>
      </c>
      <c r="O38" s="383">
        <f t="shared" si="56"/>
        <v>0</v>
      </c>
      <c r="P38" s="248"/>
      <c r="Q38" s="249">
        <f t="shared" si="1"/>
        <v>0</v>
      </c>
      <c r="R38" s="356" t="e">
        <f t="shared" si="57"/>
        <v>#DIV/0!</v>
      </c>
      <c r="S38" s="356" t="e">
        <f t="shared" ref="S38" si="108">R38*0.6</f>
        <v>#DIV/0!</v>
      </c>
      <c r="T38" s="25"/>
      <c r="U38" s="446"/>
      <c r="V38" s="362"/>
      <c r="W38" s="311">
        <f t="shared" si="2"/>
        <v>0</v>
      </c>
      <c r="X38" s="25"/>
      <c r="Y38" s="25"/>
      <c r="Z38" s="362" t="e">
        <f t="shared" ref="Z38" si="109">IF(P38="No_existen",5*$Z$10,AA38*$Z$10)</f>
        <v>#DIV/0!</v>
      </c>
      <c r="AA38" s="354" t="e">
        <f t="shared" ref="AA38" si="110">ROUND(AVERAGEIF(AB38:AB40,"&gt;0"),0)</f>
        <v>#DIV/0!</v>
      </c>
      <c r="AB38" s="305">
        <f t="shared" si="3"/>
        <v>0</v>
      </c>
      <c r="AC38" s="270"/>
      <c r="AD38" s="289"/>
      <c r="AE38" s="362" t="e">
        <f t="shared" ref="AE38" si="111">IF(P38="No_existen",5*$AE$10,AF38*$AE$10)</f>
        <v>#DIV/0!</v>
      </c>
      <c r="AF38" s="354" t="e">
        <f t="shared" ref="AF38" si="112">ROUND(AVERAGEIF(AG38:AG40,"&gt;0"),0)</f>
        <v>#DIV/0!</v>
      </c>
      <c r="AG38" s="305">
        <f t="shared" si="4"/>
        <v>0</v>
      </c>
      <c r="AH38" s="270"/>
      <c r="AI38" s="270"/>
      <c r="AJ38" s="362" t="e">
        <f t="shared" ref="AJ38" si="113">IF(P38="No_existen",5*$AJ$10,AK38*$AJ$10)</f>
        <v>#DIV/0!</v>
      </c>
      <c r="AK38" s="354" t="e">
        <f t="shared" ref="AK38" si="114">ROUND(AVERAGEIF(AL38:AL40,"&gt;0"),0)</f>
        <v>#DIV/0!</v>
      </c>
      <c r="AL38" s="327">
        <f t="shared" si="5"/>
        <v>0</v>
      </c>
      <c r="AM38" s="270"/>
      <c r="AN38" s="354" t="e">
        <f t="shared" ref="AN38" si="115">ROUND(AVERAGE(R38,AA38,AF38,AK38),0)</f>
        <v>#DIV/0!</v>
      </c>
      <c r="AO38" s="352" t="e">
        <f t="shared" ref="AO38" si="116">IF(AN38&lt;1.5,"FUERTE",IF(AND(AN38&gt;=1.5,AN38&lt;2.5),"ACEPTABLE",IF(AN38&gt;=5,"INEXISTENTE","DÉBIL")))</f>
        <v>#DIV/0!</v>
      </c>
      <c r="AP38" s="417">
        <f t="shared" ref="AP38" si="117">IF(O38=0,0,ROUND((O38*AN38),0))</f>
        <v>0</v>
      </c>
      <c r="AQ38" s="413" t="str">
        <f>IF(AP38&gt;=40,"GRAVE", IF(AP38&lt;=3, "LEVE", "MODERADO"))</f>
        <v>LEVE</v>
      </c>
      <c r="AR38" s="405"/>
      <c r="AS38" s="405"/>
      <c r="AT38" s="58"/>
      <c r="AU38" s="59"/>
      <c r="AV38" s="126"/>
      <c r="AW38" s="131"/>
      <c r="AX38" s="134"/>
      <c r="AY38" s="134"/>
      <c r="AZ38" s="57"/>
      <c r="BA38" s="57"/>
      <c r="BB38" s="57"/>
      <c r="BC38" s="57"/>
    </row>
    <row r="39" spans="1:55" s="123" customFormat="1" ht="64.5" customHeight="1" x14ac:dyDescent="0.2">
      <c r="A39" s="398"/>
      <c r="B39" s="400"/>
      <c r="C39" s="403"/>
      <c r="D39" s="88"/>
      <c r="E39" s="88"/>
      <c r="F39" s="88"/>
      <c r="G39" s="368"/>
      <c r="H39" s="372"/>
      <c r="I39" s="374"/>
      <c r="J39" s="370"/>
      <c r="K39" s="380"/>
      <c r="L39" s="384"/>
      <c r="M39" s="380"/>
      <c r="N39" s="384"/>
      <c r="O39" s="384"/>
      <c r="P39" s="248"/>
      <c r="Q39" s="249">
        <f t="shared" si="1"/>
        <v>0</v>
      </c>
      <c r="R39" s="354"/>
      <c r="S39" s="354"/>
      <c r="T39" s="25"/>
      <c r="U39" s="447"/>
      <c r="V39" s="363"/>
      <c r="W39" s="311">
        <f t="shared" si="2"/>
        <v>0</v>
      </c>
      <c r="X39" s="25"/>
      <c r="Y39" s="25"/>
      <c r="Z39" s="363"/>
      <c r="AA39" s="354"/>
      <c r="AB39" s="305">
        <f t="shared" si="3"/>
        <v>0</v>
      </c>
      <c r="AC39" s="270"/>
      <c r="AD39" s="289"/>
      <c r="AE39" s="363"/>
      <c r="AF39" s="354"/>
      <c r="AG39" s="305">
        <f t="shared" si="4"/>
        <v>0</v>
      </c>
      <c r="AH39" s="270"/>
      <c r="AI39" s="270"/>
      <c r="AJ39" s="363"/>
      <c r="AK39" s="354"/>
      <c r="AL39" s="327">
        <f t="shared" si="5"/>
        <v>0</v>
      </c>
      <c r="AM39" s="270"/>
      <c r="AN39" s="354"/>
      <c r="AO39" s="352"/>
      <c r="AP39" s="418"/>
      <c r="AQ39" s="414"/>
      <c r="AR39" s="406"/>
      <c r="AS39" s="406"/>
      <c r="AT39" s="58"/>
      <c r="AU39" s="59"/>
      <c r="AV39" s="126"/>
      <c r="AW39" s="131"/>
      <c r="AX39" s="134"/>
      <c r="AY39" s="134"/>
      <c r="AZ39" s="57"/>
      <c r="BA39" s="57"/>
      <c r="BB39" s="57"/>
      <c r="BC39" s="57"/>
    </row>
    <row r="40" spans="1:55" s="123" customFormat="1" ht="64.5" customHeight="1" x14ac:dyDescent="0.2">
      <c r="A40" s="398"/>
      <c r="B40" s="401"/>
      <c r="C40" s="404"/>
      <c r="D40" s="88"/>
      <c r="E40" s="88"/>
      <c r="F40" s="88"/>
      <c r="G40" s="369"/>
      <c r="H40" s="373"/>
      <c r="I40" s="374"/>
      <c r="J40" s="370"/>
      <c r="K40" s="382"/>
      <c r="L40" s="385"/>
      <c r="M40" s="380"/>
      <c r="N40" s="385"/>
      <c r="O40" s="384"/>
      <c r="P40" s="248"/>
      <c r="Q40" s="249">
        <f t="shared" si="1"/>
        <v>0</v>
      </c>
      <c r="R40" s="355"/>
      <c r="S40" s="355"/>
      <c r="T40" s="25"/>
      <c r="U40" s="448"/>
      <c r="V40" s="441"/>
      <c r="W40" s="311">
        <f t="shared" si="2"/>
        <v>0</v>
      </c>
      <c r="X40" s="25"/>
      <c r="Y40" s="25"/>
      <c r="Z40" s="441"/>
      <c r="AA40" s="355"/>
      <c r="AB40" s="305">
        <f t="shared" si="3"/>
        <v>0</v>
      </c>
      <c r="AC40" s="270"/>
      <c r="AD40" s="289"/>
      <c r="AE40" s="441"/>
      <c r="AF40" s="355"/>
      <c r="AG40" s="305">
        <f t="shared" si="4"/>
        <v>0</v>
      </c>
      <c r="AH40" s="270"/>
      <c r="AI40" s="270"/>
      <c r="AJ40" s="441"/>
      <c r="AK40" s="355"/>
      <c r="AL40" s="327">
        <f t="shared" si="5"/>
        <v>0</v>
      </c>
      <c r="AM40" s="270"/>
      <c r="AN40" s="355"/>
      <c r="AO40" s="353"/>
      <c r="AP40" s="418"/>
      <c r="AQ40" s="415"/>
      <c r="AR40" s="407"/>
      <c r="AS40" s="407"/>
      <c r="AT40" s="58"/>
      <c r="AU40" s="59"/>
      <c r="AV40" s="126"/>
      <c r="AW40" s="131"/>
      <c r="AX40" s="134"/>
      <c r="AY40" s="134"/>
      <c r="AZ40" s="57"/>
      <c r="BA40" s="57"/>
      <c r="BB40" s="57"/>
      <c r="BC40" s="57"/>
    </row>
    <row r="41" spans="1:55" s="128" customFormat="1" ht="64.5" customHeight="1" x14ac:dyDescent="0.2">
      <c r="A41" s="398">
        <v>11</v>
      </c>
      <c r="B41" s="399"/>
      <c r="C41" s="402" t="str">
        <f>IF(B41=$B$1048372,$C$1048372,IF(B41=$B$1048373,$C$1048373,IF(B41=$B$1048374,$C$1048374,IF(B41=$B$1048375,$C$1048375,IF(B41=$B$1048376,$C$1048376,IF(B41=$B$1048377,$C$1048377,IF(B41=$B$1048378,$C$1048378,IF(B41=$B$1048379,$C$1048379,IF(B41=$B$1048380,$C$1048380,IF(B41=$B$1048381,$C$1048381,IF(B41=$B$1048384,$C$1048384,IF(B41=$B$1048385,$C$1048385,IF(B41=$B$1048386,$C$1048386,IF(B41=$B$1048387,$C$1048387,IF(B41=$B$1048388,$C$1048388,IF(B41=$B$1048389,$C$1048389,IF(B41=$B$1048390,$C$1048390," ")))))))))))))))))</f>
        <v xml:space="preserve"> </v>
      </c>
      <c r="D41" s="88"/>
      <c r="E41" s="88"/>
      <c r="F41" s="88"/>
      <c r="G41" s="367"/>
      <c r="H41" s="371"/>
      <c r="I41" s="374"/>
      <c r="J41" s="370"/>
      <c r="K41" s="379"/>
      <c r="L41" s="383">
        <f t="shared" ref="L41" si="118">IF(K41="ALTA",5,IF(K41="MEDIO ALTA",4,IF(K41="MEDIA",3,IF(K41="MEDIO BAJA",2,IF(K41="BAJA",1,0)))))</f>
        <v>0</v>
      </c>
      <c r="M41" s="379"/>
      <c r="N41" s="383">
        <f t="shared" ref="N41" si="119">IF(M41="ALTO",5,IF(M41="MEDIO ALTO",4,IF(M41="MEDIO",3,IF(M41="MEDIO BAJO",2,IF(M41="BAJO",1,0)))))</f>
        <v>0</v>
      </c>
      <c r="O41" s="383">
        <f t="shared" si="56"/>
        <v>0</v>
      </c>
      <c r="P41" s="248"/>
      <c r="Q41" s="249">
        <f t="shared" si="1"/>
        <v>0</v>
      </c>
      <c r="R41" s="356" t="e">
        <f t="shared" si="57"/>
        <v>#DIV/0!</v>
      </c>
      <c r="S41" s="356" t="e">
        <f t="shared" ref="S41" si="120">R41*0.6</f>
        <v>#DIV/0!</v>
      </c>
      <c r="T41" s="25"/>
      <c r="U41" s="446"/>
      <c r="V41" s="362"/>
      <c r="W41" s="311">
        <f t="shared" si="2"/>
        <v>0</v>
      </c>
      <c r="X41" s="25"/>
      <c r="Y41" s="25"/>
      <c r="Z41" s="362" t="e">
        <f t="shared" ref="Z41" si="121">IF(P41="No_existen",5*$Z$10,AA41*$Z$10)</f>
        <v>#DIV/0!</v>
      </c>
      <c r="AA41" s="354" t="e">
        <f t="shared" ref="AA41" si="122">ROUND(AVERAGEIF(AB41:AB43,"&gt;0"),0)</f>
        <v>#DIV/0!</v>
      </c>
      <c r="AB41" s="305">
        <f t="shared" si="3"/>
        <v>0</v>
      </c>
      <c r="AC41" s="270"/>
      <c r="AD41" s="289"/>
      <c r="AE41" s="362" t="e">
        <f t="shared" ref="AE41" si="123">IF(P41="No_existen",5*$AE$10,AF41*$AE$10)</f>
        <v>#DIV/0!</v>
      </c>
      <c r="AF41" s="354" t="e">
        <f t="shared" ref="AF41" si="124">ROUND(AVERAGEIF(AG41:AG43,"&gt;0"),0)</f>
        <v>#DIV/0!</v>
      </c>
      <c r="AG41" s="305">
        <f t="shared" si="4"/>
        <v>0</v>
      </c>
      <c r="AH41" s="270"/>
      <c r="AI41" s="270"/>
      <c r="AJ41" s="362" t="e">
        <f t="shared" ref="AJ41" si="125">IF(P41="No_existen",5*$AJ$10,AK41*$AJ$10)</f>
        <v>#DIV/0!</v>
      </c>
      <c r="AK41" s="354" t="e">
        <f t="shared" ref="AK41" si="126">ROUND(AVERAGEIF(AL41:AL43,"&gt;0"),0)</f>
        <v>#DIV/0!</v>
      </c>
      <c r="AL41" s="327">
        <f t="shared" si="5"/>
        <v>0</v>
      </c>
      <c r="AM41" s="270"/>
      <c r="AN41" s="354" t="e">
        <f t="shared" ref="AN41" si="127">ROUND(AVERAGE(R41,AA41,AF41,AK41),0)</f>
        <v>#DIV/0!</v>
      </c>
      <c r="AO41" s="352" t="e">
        <f t="shared" ref="AO41" si="128">IF(AN41&lt;1.5,"FUERTE",IF(AND(AN41&gt;=1.5,AN41&lt;2.5),"ACEPTABLE",IF(AN41&gt;=5,"INEXISTENTE","DÉBIL")))</f>
        <v>#DIV/0!</v>
      </c>
      <c r="AP41" s="417">
        <f t="shared" ref="AP41" si="129">IF(O41=0,0,ROUND((O41*AN41),0))</f>
        <v>0</v>
      </c>
      <c r="AQ41" s="413" t="str">
        <f>IF(AP41&gt;=40,"GRAVE", IF(AP41&lt;=3, "LEVE", "MODERADO"))</f>
        <v>LEVE</v>
      </c>
      <c r="AR41" s="405"/>
      <c r="AS41" s="405"/>
      <c r="AT41" s="58"/>
      <c r="AU41" s="59"/>
      <c r="AV41" s="126"/>
      <c r="AW41" s="131"/>
      <c r="AX41" s="134"/>
      <c r="AY41" s="134"/>
      <c r="AZ41" s="57"/>
      <c r="BA41" s="57"/>
      <c r="BB41" s="57"/>
      <c r="BC41" s="57"/>
    </row>
    <row r="42" spans="1:55" s="128" customFormat="1" ht="64.5" customHeight="1" x14ac:dyDescent="0.2">
      <c r="A42" s="398"/>
      <c r="B42" s="400"/>
      <c r="C42" s="403"/>
      <c r="D42" s="88"/>
      <c r="E42" s="88"/>
      <c r="F42" s="88"/>
      <c r="G42" s="368"/>
      <c r="H42" s="372"/>
      <c r="I42" s="374"/>
      <c r="J42" s="370"/>
      <c r="K42" s="380"/>
      <c r="L42" s="384"/>
      <c r="M42" s="380"/>
      <c r="N42" s="384"/>
      <c r="O42" s="384"/>
      <c r="P42" s="248"/>
      <c r="Q42" s="249">
        <f t="shared" si="1"/>
        <v>0</v>
      </c>
      <c r="R42" s="354"/>
      <c r="S42" s="354"/>
      <c r="T42" s="25"/>
      <c r="U42" s="447"/>
      <c r="V42" s="363"/>
      <c r="W42" s="311">
        <f t="shared" si="2"/>
        <v>0</v>
      </c>
      <c r="X42" s="25"/>
      <c r="Y42" s="25"/>
      <c r="Z42" s="363"/>
      <c r="AA42" s="354"/>
      <c r="AB42" s="305">
        <f t="shared" si="3"/>
        <v>0</v>
      </c>
      <c r="AC42" s="270"/>
      <c r="AD42" s="289"/>
      <c r="AE42" s="363"/>
      <c r="AF42" s="354"/>
      <c r="AG42" s="305">
        <f t="shared" si="4"/>
        <v>0</v>
      </c>
      <c r="AH42" s="270"/>
      <c r="AI42" s="270"/>
      <c r="AJ42" s="363"/>
      <c r="AK42" s="354"/>
      <c r="AL42" s="327">
        <f t="shared" si="5"/>
        <v>0</v>
      </c>
      <c r="AM42" s="270"/>
      <c r="AN42" s="354"/>
      <c r="AO42" s="352"/>
      <c r="AP42" s="418"/>
      <c r="AQ42" s="414"/>
      <c r="AR42" s="406"/>
      <c r="AS42" s="406"/>
      <c r="AT42" s="58"/>
      <c r="AU42" s="59"/>
      <c r="AV42" s="126"/>
      <c r="AW42" s="131"/>
      <c r="AX42" s="134"/>
      <c r="AY42" s="134"/>
      <c r="AZ42" s="57"/>
      <c r="BA42" s="57"/>
      <c r="BB42" s="57"/>
      <c r="BC42" s="57"/>
    </row>
    <row r="43" spans="1:55" s="128" customFormat="1" ht="64.5" customHeight="1" x14ac:dyDescent="0.2">
      <c r="A43" s="398"/>
      <c r="B43" s="401"/>
      <c r="C43" s="404"/>
      <c r="D43" s="88"/>
      <c r="E43" s="88"/>
      <c r="F43" s="88"/>
      <c r="G43" s="369"/>
      <c r="H43" s="373"/>
      <c r="I43" s="374"/>
      <c r="J43" s="370"/>
      <c r="K43" s="382"/>
      <c r="L43" s="385"/>
      <c r="M43" s="380"/>
      <c r="N43" s="385"/>
      <c r="O43" s="384"/>
      <c r="P43" s="248"/>
      <c r="Q43" s="249">
        <f t="shared" si="1"/>
        <v>0</v>
      </c>
      <c r="R43" s="355"/>
      <c r="S43" s="355"/>
      <c r="T43" s="25"/>
      <c r="U43" s="448"/>
      <c r="V43" s="441"/>
      <c r="W43" s="311">
        <f t="shared" si="2"/>
        <v>0</v>
      </c>
      <c r="X43" s="25"/>
      <c r="Y43" s="25"/>
      <c r="Z43" s="441"/>
      <c r="AA43" s="355"/>
      <c r="AB43" s="305">
        <f t="shared" si="3"/>
        <v>0</v>
      </c>
      <c r="AC43" s="270"/>
      <c r="AD43" s="289"/>
      <c r="AE43" s="441"/>
      <c r="AF43" s="355"/>
      <c r="AG43" s="305">
        <f t="shared" si="4"/>
        <v>0</v>
      </c>
      <c r="AH43" s="270"/>
      <c r="AI43" s="270"/>
      <c r="AJ43" s="441"/>
      <c r="AK43" s="355"/>
      <c r="AL43" s="327">
        <f t="shared" si="5"/>
        <v>0</v>
      </c>
      <c r="AM43" s="270"/>
      <c r="AN43" s="355"/>
      <c r="AO43" s="353"/>
      <c r="AP43" s="418"/>
      <c r="AQ43" s="415"/>
      <c r="AR43" s="407"/>
      <c r="AS43" s="407"/>
      <c r="AT43" s="58"/>
      <c r="AU43" s="59"/>
      <c r="AV43" s="126"/>
      <c r="AW43" s="131"/>
      <c r="AX43" s="134"/>
      <c r="AY43" s="134"/>
      <c r="AZ43" s="57"/>
      <c r="BA43" s="57"/>
      <c r="BB43" s="57"/>
      <c r="BC43" s="57"/>
    </row>
    <row r="44" spans="1:55" s="128" customFormat="1" ht="64.5" customHeight="1" x14ac:dyDescent="0.2">
      <c r="A44" s="398">
        <v>12</v>
      </c>
      <c r="B44" s="399"/>
      <c r="C44" s="402" t="str">
        <f>IF(B44=$B$1048372,$C$1048372,IF(B44=$B$1048373,$C$1048373,IF(B44=$B$1048374,$C$1048374,IF(B44=$B$1048375,$C$1048375,IF(B44=$B$1048376,$C$1048376,IF(B44=$B$1048377,$C$1048377,IF(B44=$B$1048378,$C$1048378,IF(B44=$B$1048379,$C$1048379,IF(B44=$B$1048380,$C$1048380,IF(B44=$B$1048381,$C$1048381,IF(B44=$B$1048384,$C$1048384,IF(B44=$B$1048385,$C$1048385,IF(B44=$B$1048386,$C$1048386,IF(B44=$B$1048387,$C$1048387,IF(B44=$B$1048388,$C$1048388,IF(B44=$B$1048389,$C$1048389,IF(B44=$B$1048390,$C$1048390," ")))))))))))))))))</f>
        <v xml:space="preserve"> </v>
      </c>
      <c r="D44" s="88"/>
      <c r="E44" s="88"/>
      <c r="F44" s="88"/>
      <c r="G44" s="367"/>
      <c r="H44" s="371"/>
      <c r="I44" s="374"/>
      <c r="J44" s="370"/>
      <c r="K44" s="379"/>
      <c r="L44" s="383">
        <f t="shared" ref="L44" si="130">IF(K44="ALTA",5,IF(K44="MEDIO ALTA",4,IF(K44="MEDIA",3,IF(K44="MEDIO BAJA",2,IF(K44="BAJA",1,0)))))</f>
        <v>0</v>
      </c>
      <c r="M44" s="379"/>
      <c r="N44" s="383">
        <f t="shared" ref="N44" si="131">IF(M44="ALTO",5,IF(M44="MEDIO ALTO",4,IF(M44="MEDIO",3,IF(M44="MEDIO BAJO",2,IF(M44="BAJO",1,0)))))</f>
        <v>0</v>
      </c>
      <c r="O44" s="383">
        <f t="shared" si="56"/>
        <v>0</v>
      </c>
      <c r="P44" s="248"/>
      <c r="Q44" s="249">
        <f t="shared" si="1"/>
        <v>0</v>
      </c>
      <c r="R44" s="356" t="e">
        <f t="shared" si="57"/>
        <v>#DIV/0!</v>
      </c>
      <c r="S44" s="356" t="e">
        <f t="shared" ref="S44" si="132">R44*0.6</f>
        <v>#DIV/0!</v>
      </c>
      <c r="T44" s="25"/>
      <c r="U44" s="446" t="e">
        <f t="shared" ref="U44" si="133">IF(P44="No_existen",5*$U$10,V44*$U$10)</f>
        <v>#DIV/0!</v>
      </c>
      <c r="V44" s="362" t="e">
        <f>ROUND(AVERAGEIF(W44:W46,"&gt;0"),0)</f>
        <v>#DIV/0!</v>
      </c>
      <c r="W44" s="311">
        <f t="shared" si="2"/>
        <v>0</v>
      </c>
      <c r="X44" s="25"/>
      <c r="Y44" s="25"/>
      <c r="Z44" s="362" t="e">
        <f t="shared" ref="Z44" si="134">IF(P44="No_existen",5*$Z$10,AA44*$Z$10)</f>
        <v>#DIV/0!</v>
      </c>
      <c r="AA44" s="354" t="e">
        <f t="shared" ref="AA44" si="135">ROUND(AVERAGEIF(AB44:AB46,"&gt;0"),0)</f>
        <v>#DIV/0!</v>
      </c>
      <c r="AB44" s="305">
        <f t="shared" si="3"/>
        <v>0</v>
      </c>
      <c r="AC44" s="270"/>
      <c r="AD44" s="289"/>
      <c r="AE44" s="362" t="e">
        <f t="shared" ref="AE44" si="136">IF(P44="No_existen",5*$AE$10,AF44*$AE$10)</f>
        <v>#DIV/0!</v>
      </c>
      <c r="AF44" s="354" t="e">
        <f t="shared" ref="AF44" si="137">ROUND(AVERAGEIF(AG44:AG46,"&gt;0"),0)</f>
        <v>#DIV/0!</v>
      </c>
      <c r="AG44" s="305">
        <f t="shared" si="4"/>
        <v>0</v>
      </c>
      <c r="AH44" s="270"/>
      <c r="AI44" s="270"/>
      <c r="AJ44" s="362" t="e">
        <f t="shared" ref="AJ44" si="138">IF(P44="No_existen",5*$AJ$10,AK44*$AJ$10)</f>
        <v>#DIV/0!</v>
      </c>
      <c r="AK44" s="354" t="e">
        <f t="shared" ref="AK44" si="139">ROUND(AVERAGEIF(AL44:AL46,"&gt;0"),0)</f>
        <v>#DIV/0!</v>
      </c>
      <c r="AL44" s="327">
        <f t="shared" si="5"/>
        <v>0</v>
      </c>
      <c r="AM44" s="270"/>
      <c r="AN44" s="354" t="e">
        <f t="shared" ref="AN44" si="140">ROUND(AVERAGE(R44,AA44,AF44,AK44),0)</f>
        <v>#DIV/0!</v>
      </c>
      <c r="AO44" s="352" t="e">
        <f t="shared" ref="AO44" si="141">IF(AN44&lt;1.5,"FUERTE",IF(AND(AN44&gt;=1.5,AN44&lt;2.5),"ACEPTABLE",IF(AN44&gt;=5,"INEXISTENTE","DÉBIL")))</f>
        <v>#DIV/0!</v>
      </c>
      <c r="AP44" s="417">
        <f t="shared" ref="AP44" si="142">IF(O44=0,0,ROUND((O44*AN44),0))</f>
        <v>0</v>
      </c>
      <c r="AQ44" s="413" t="str">
        <f>IF(AP44&gt;=40,"GRAVE", IF(AP44&lt;=3, "LEVE", "MODERADO"))</f>
        <v>LEVE</v>
      </c>
      <c r="AR44" s="405"/>
      <c r="AS44" s="405"/>
      <c r="AT44" s="58"/>
      <c r="AU44" s="59"/>
      <c r="AV44" s="126"/>
      <c r="AW44" s="131"/>
      <c r="AX44" s="134"/>
      <c r="AY44" s="134"/>
      <c r="AZ44" s="57"/>
      <c r="BA44" s="57"/>
      <c r="BB44" s="57"/>
      <c r="BC44" s="57"/>
    </row>
    <row r="45" spans="1:55" s="128" customFormat="1" ht="64.5" customHeight="1" x14ac:dyDescent="0.2">
      <c r="A45" s="398"/>
      <c r="B45" s="400"/>
      <c r="C45" s="403"/>
      <c r="D45" s="88"/>
      <c r="E45" s="88"/>
      <c r="F45" s="88"/>
      <c r="G45" s="368"/>
      <c r="H45" s="372"/>
      <c r="I45" s="374"/>
      <c r="J45" s="370"/>
      <c r="K45" s="380"/>
      <c r="L45" s="384"/>
      <c r="M45" s="380"/>
      <c r="N45" s="384"/>
      <c r="O45" s="384"/>
      <c r="P45" s="248"/>
      <c r="Q45" s="249">
        <f t="shared" si="1"/>
        <v>0</v>
      </c>
      <c r="R45" s="354"/>
      <c r="S45" s="354"/>
      <c r="T45" s="25"/>
      <c r="U45" s="447"/>
      <c r="V45" s="363"/>
      <c r="W45" s="311">
        <f t="shared" si="2"/>
        <v>0</v>
      </c>
      <c r="X45" s="25"/>
      <c r="Y45" s="25"/>
      <c r="Z45" s="363"/>
      <c r="AA45" s="354"/>
      <c r="AB45" s="305">
        <f t="shared" si="3"/>
        <v>0</v>
      </c>
      <c r="AC45" s="270"/>
      <c r="AD45" s="289"/>
      <c r="AE45" s="363"/>
      <c r="AF45" s="354"/>
      <c r="AG45" s="305">
        <f t="shared" si="4"/>
        <v>0</v>
      </c>
      <c r="AH45" s="270"/>
      <c r="AI45" s="270"/>
      <c r="AJ45" s="363"/>
      <c r="AK45" s="354"/>
      <c r="AL45" s="327">
        <f t="shared" si="5"/>
        <v>0</v>
      </c>
      <c r="AM45" s="270"/>
      <c r="AN45" s="354"/>
      <c r="AO45" s="352"/>
      <c r="AP45" s="418"/>
      <c r="AQ45" s="414"/>
      <c r="AR45" s="406"/>
      <c r="AS45" s="406"/>
      <c r="AT45" s="58"/>
      <c r="AU45" s="59"/>
      <c r="AV45" s="126"/>
      <c r="AW45" s="131"/>
      <c r="AX45" s="134"/>
      <c r="AY45" s="134"/>
      <c r="AZ45" s="57"/>
      <c r="BA45" s="57"/>
      <c r="BB45" s="57"/>
      <c r="BC45" s="57"/>
    </row>
    <row r="46" spans="1:55" s="128" customFormat="1" ht="64.5" customHeight="1" x14ac:dyDescent="0.2">
      <c r="A46" s="398"/>
      <c r="B46" s="401"/>
      <c r="C46" s="404"/>
      <c r="D46" s="88"/>
      <c r="E46" s="88"/>
      <c r="F46" s="88"/>
      <c r="G46" s="369"/>
      <c r="H46" s="373"/>
      <c r="I46" s="374"/>
      <c r="J46" s="370"/>
      <c r="K46" s="382"/>
      <c r="L46" s="385"/>
      <c r="M46" s="380"/>
      <c r="N46" s="385"/>
      <c r="O46" s="384"/>
      <c r="P46" s="248"/>
      <c r="Q46" s="249">
        <f t="shared" si="1"/>
        <v>0</v>
      </c>
      <c r="R46" s="355"/>
      <c r="S46" s="355"/>
      <c r="T46" s="25"/>
      <c r="U46" s="448"/>
      <c r="V46" s="441"/>
      <c r="W46" s="311">
        <f t="shared" si="2"/>
        <v>0</v>
      </c>
      <c r="X46" s="25"/>
      <c r="Y46" s="25"/>
      <c r="Z46" s="441"/>
      <c r="AA46" s="355"/>
      <c r="AB46" s="305">
        <f t="shared" si="3"/>
        <v>0</v>
      </c>
      <c r="AC46" s="270"/>
      <c r="AD46" s="289"/>
      <c r="AE46" s="441"/>
      <c r="AF46" s="355"/>
      <c r="AG46" s="305">
        <f t="shared" si="4"/>
        <v>0</v>
      </c>
      <c r="AH46" s="270"/>
      <c r="AI46" s="270"/>
      <c r="AJ46" s="441"/>
      <c r="AK46" s="355"/>
      <c r="AL46" s="327">
        <f t="shared" si="5"/>
        <v>0</v>
      </c>
      <c r="AM46" s="270"/>
      <c r="AN46" s="355"/>
      <c r="AO46" s="353"/>
      <c r="AP46" s="418"/>
      <c r="AQ46" s="415"/>
      <c r="AR46" s="407"/>
      <c r="AS46" s="407"/>
      <c r="AT46" s="58"/>
      <c r="AU46" s="59"/>
      <c r="AV46" s="126"/>
      <c r="AW46" s="131"/>
      <c r="AX46" s="134"/>
      <c r="AY46" s="134"/>
      <c r="AZ46" s="57"/>
      <c r="BA46" s="57"/>
      <c r="BB46" s="57"/>
      <c r="BC46" s="57"/>
    </row>
    <row r="47" spans="1:55" s="128" customFormat="1" ht="64.5" customHeight="1" x14ac:dyDescent="0.2">
      <c r="A47" s="398">
        <v>13</v>
      </c>
      <c r="B47" s="399"/>
      <c r="C47" s="402" t="str">
        <f>IF(B47=$B$1048372,$C$1048372,IF(B47=$B$1048373,$C$1048373,IF(B47=$B$1048374,$C$1048374,IF(B47=$B$1048375,$C$1048375,IF(B47=$B$1048376,$C$1048376,IF(B47=$B$1048377,$C$1048377,IF(B47=$B$1048378,$C$1048378,IF(B47=$B$1048379,$C$1048379,IF(B47=$B$1048380,$C$1048380,IF(B47=$B$1048381,$C$1048381,IF(B47=$B$1048384,$C$1048384,IF(B47=$B$1048385,$C$1048385,IF(B47=$B$1048386,$C$1048386,IF(B47=$B$1048387,$C$1048387,IF(B47=$B$1048388,$C$1048388,IF(B47=$B$1048389,$C$1048389,IF(B47=$B$1048390,$C$1048390," ")))))))))))))))))</f>
        <v xml:space="preserve"> </v>
      </c>
      <c r="D47" s="88"/>
      <c r="E47" s="88"/>
      <c r="F47" s="88"/>
      <c r="G47" s="367"/>
      <c r="H47" s="475"/>
      <c r="I47" s="478"/>
      <c r="J47" s="370"/>
      <c r="K47" s="379"/>
      <c r="L47" s="383">
        <f t="shared" ref="L47" si="143">IF(K47="ALTA",5,IF(K47="MEDIO ALTA",4,IF(K47="MEDIA",3,IF(K47="MEDIO BAJA",2,IF(K47="BAJA",1,0)))))</f>
        <v>0</v>
      </c>
      <c r="M47" s="379"/>
      <c r="N47" s="383">
        <f t="shared" ref="N47" si="144">IF(M47="ALTO",5,IF(M47="MEDIO ALTO",4,IF(M47="MEDIO",3,IF(M47="MEDIO BAJO",2,IF(M47="BAJO",1,0)))))</f>
        <v>0</v>
      </c>
      <c r="O47" s="383">
        <f t="shared" si="56"/>
        <v>0</v>
      </c>
      <c r="P47" s="248"/>
      <c r="Q47" s="249">
        <f t="shared" si="1"/>
        <v>0</v>
      </c>
      <c r="R47" s="356" t="e">
        <f t="shared" si="57"/>
        <v>#DIV/0!</v>
      </c>
      <c r="S47" s="356" t="e">
        <f t="shared" ref="S47" si="145">R47*0.6</f>
        <v>#DIV/0!</v>
      </c>
      <c r="T47" s="25"/>
      <c r="U47" s="446" t="e">
        <f t="shared" ref="U47" si="146">IF(P47="No_existen",5*$U$10,V47*$U$10)</f>
        <v>#DIV/0!</v>
      </c>
      <c r="V47" s="362" t="e">
        <f>ROUND(AVERAGEIF(W47:W49,"&gt;0"),0)</f>
        <v>#DIV/0!</v>
      </c>
      <c r="W47" s="311">
        <f t="shared" si="2"/>
        <v>0</v>
      </c>
      <c r="X47" s="25"/>
      <c r="Y47" s="25"/>
      <c r="Z47" s="362" t="e">
        <f t="shared" ref="Z47" si="147">IF(P47="No_existen",5*$Z$10,AA47*$Z$10)</f>
        <v>#DIV/0!</v>
      </c>
      <c r="AA47" s="354" t="e">
        <f t="shared" ref="AA47" si="148">ROUND(AVERAGEIF(AB47:AB49,"&gt;0"),0)</f>
        <v>#DIV/0!</v>
      </c>
      <c r="AB47" s="305">
        <f t="shared" si="3"/>
        <v>0</v>
      </c>
      <c r="AC47" s="270"/>
      <c r="AD47" s="289"/>
      <c r="AE47" s="362" t="e">
        <f t="shared" ref="AE47" si="149">IF(P47="No_existen",5*$AE$10,AF47*$AE$10)</f>
        <v>#DIV/0!</v>
      </c>
      <c r="AF47" s="354" t="e">
        <f t="shared" ref="AF47" si="150">ROUND(AVERAGEIF(AG47:AG49,"&gt;0"),0)</f>
        <v>#DIV/0!</v>
      </c>
      <c r="AG47" s="305">
        <f t="shared" si="4"/>
        <v>0</v>
      </c>
      <c r="AH47" s="270"/>
      <c r="AI47" s="270"/>
      <c r="AJ47" s="362" t="e">
        <f t="shared" ref="AJ47" si="151">IF(P47="No_existen",5*$AJ$10,AK47*$AJ$10)</f>
        <v>#DIV/0!</v>
      </c>
      <c r="AK47" s="354" t="e">
        <f t="shared" ref="AK47" si="152">ROUND(AVERAGEIF(AL47:AL49,"&gt;0"),0)</f>
        <v>#DIV/0!</v>
      </c>
      <c r="AL47" s="327">
        <f t="shared" si="5"/>
        <v>0</v>
      </c>
      <c r="AM47" s="270"/>
      <c r="AN47" s="354" t="e">
        <f t="shared" ref="AN47" si="153">ROUND(AVERAGE(R47,AA47,AF47,AK47),0)</f>
        <v>#DIV/0!</v>
      </c>
      <c r="AO47" s="352" t="e">
        <f t="shared" ref="AO47" si="154">IF(AN47&lt;1.5,"FUERTE",IF(AND(AN47&gt;=1.5,AN47&lt;2.5),"ACEPTABLE",IF(AN47&gt;=5,"INEXISTENTE","DÉBIL")))</f>
        <v>#DIV/0!</v>
      </c>
      <c r="AP47" s="417">
        <f t="shared" ref="AP47" si="155">IF(O47=0,0,ROUND((O47*AN47),0))</f>
        <v>0</v>
      </c>
      <c r="AQ47" s="413" t="str">
        <f>IF(AP47&gt;=40,"GRAVE", IF(AP47&lt;=3, "LEVE", "MODERADO"))</f>
        <v>LEVE</v>
      </c>
      <c r="AR47" s="405"/>
      <c r="AS47" s="405"/>
      <c r="AT47" s="58"/>
      <c r="AU47" s="59"/>
      <c r="AV47" s="126"/>
      <c r="AW47" s="131"/>
      <c r="AX47" s="134"/>
      <c r="AY47" s="134"/>
      <c r="AZ47" s="57"/>
      <c r="BA47" s="57"/>
      <c r="BB47" s="57"/>
      <c r="BC47" s="57"/>
    </row>
    <row r="48" spans="1:55" s="128" customFormat="1" ht="64.5" customHeight="1" x14ac:dyDescent="0.2">
      <c r="A48" s="398"/>
      <c r="B48" s="400"/>
      <c r="C48" s="403"/>
      <c r="D48" s="88"/>
      <c r="E48" s="88"/>
      <c r="F48" s="88"/>
      <c r="G48" s="368"/>
      <c r="H48" s="476"/>
      <c r="I48" s="478"/>
      <c r="J48" s="370"/>
      <c r="K48" s="380"/>
      <c r="L48" s="384"/>
      <c r="M48" s="380"/>
      <c r="N48" s="384"/>
      <c r="O48" s="384"/>
      <c r="P48" s="248"/>
      <c r="Q48" s="249">
        <f t="shared" si="1"/>
        <v>0</v>
      </c>
      <c r="R48" s="354"/>
      <c r="S48" s="354"/>
      <c r="T48" s="25"/>
      <c r="U48" s="447"/>
      <c r="V48" s="363"/>
      <c r="W48" s="311">
        <f t="shared" si="2"/>
        <v>0</v>
      </c>
      <c r="X48" s="25"/>
      <c r="Y48" s="25"/>
      <c r="Z48" s="363"/>
      <c r="AA48" s="354"/>
      <c r="AB48" s="305">
        <f t="shared" si="3"/>
        <v>0</v>
      </c>
      <c r="AC48" s="270"/>
      <c r="AD48" s="289"/>
      <c r="AE48" s="363"/>
      <c r="AF48" s="354"/>
      <c r="AG48" s="305">
        <f t="shared" si="4"/>
        <v>0</v>
      </c>
      <c r="AH48" s="270"/>
      <c r="AI48" s="270"/>
      <c r="AJ48" s="363"/>
      <c r="AK48" s="354"/>
      <c r="AL48" s="327">
        <f t="shared" si="5"/>
        <v>0</v>
      </c>
      <c r="AM48" s="270"/>
      <c r="AN48" s="354"/>
      <c r="AO48" s="352"/>
      <c r="AP48" s="418"/>
      <c r="AQ48" s="414"/>
      <c r="AR48" s="406"/>
      <c r="AS48" s="406"/>
      <c r="AT48" s="58"/>
      <c r="AU48" s="59"/>
      <c r="AV48" s="126"/>
      <c r="AW48" s="131"/>
      <c r="AX48" s="134"/>
      <c r="AY48" s="134"/>
      <c r="AZ48" s="57"/>
      <c r="BA48" s="57"/>
      <c r="BB48" s="57"/>
      <c r="BC48" s="57"/>
    </row>
    <row r="49" spans="1:55" s="128" customFormat="1" ht="64.5" customHeight="1" x14ac:dyDescent="0.2">
      <c r="A49" s="398"/>
      <c r="B49" s="401"/>
      <c r="C49" s="404"/>
      <c r="D49" s="88"/>
      <c r="E49" s="88"/>
      <c r="F49" s="88"/>
      <c r="G49" s="369"/>
      <c r="H49" s="477"/>
      <c r="I49" s="478"/>
      <c r="J49" s="370"/>
      <c r="K49" s="382"/>
      <c r="L49" s="385"/>
      <c r="M49" s="380"/>
      <c r="N49" s="385"/>
      <c r="O49" s="384"/>
      <c r="P49" s="248"/>
      <c r="Q49" s="249">
        <f t="shared" si="1"/>
        <v>0</v>
      </c>
      <c r="R49" s="355"/>
      <c r="S49" s="355"/>
      <c r="T49" s="25"/>
      <c r="U49" s="448"/>
      <c r="V49" s="441"/>
      <c r="W49" s="311">
        <f t="shared" si="2"/>
        <v>0</v>
      </c>
      <c r="X49" s="25"/>
      <c r="Y49" s="25"/>
      <c r="Z49" s="441"/>
      <c r="AA49" s="355"/>
      <c r="AB49" s="305">
        <f t="shared" si="3"/>
        <v>0</v>
      </c>
      <c r="AC49" s="270"/>
      <c r="AD49" s="289"/>
      <c r="AE49" s="441"/>
      <c r="AF49" s="355"/>
      <c r="AG49" s="305">
        <f t="shared" si="4"/>
        <v>0</v>
      </c>
      <c r="AH49" s="270"/>
      <c r="AI49" s="270"/>
      <c r="AJ49" s="441"/>
      <c r="AK49" s="355"/>
      <c r="AL49" s="327">
        <f t="shared" si="5"/>
        <v>0</v>
      </c>
      <c r="AM49" s="270"/>
      <c r="AN49" s="355"/>
      <c r="AO49" s="353"/>
      <c r="AP49" s="418"/>
      <c r="AQ49" s="415"/>
      <c r="AR49" s="407"/>
      <c r="AS49" s="407"/>
      <c r="AT49" s="58"/>
      <c r="AU49" s="59"/>
      <c r="AV49" s="126"/>
      <c r="AW49" s="131"/>
      <c r="AX49" s="134"/>
      <c r="AY49" s="134"/>
      <c r="AZ49" s="57"/>
      <c r="BA49" s="57"/>
      <c r="BB49" s="57"/>
      <c r="BC49" s="57"/>
    </row>
    <row r="50" spans="1:55" s="128" customFormat="1" ht="64.5" customHeight="1" x14ac:dyDescent="0.2">
      <c r="A50" s="398">
        <v>14</v>
      </c>
      <c r="B50" s="399"/>
      <c r="C50" s="402" t="str">
        <f>IF(B50=$B$1048372,$C$1048372,IF(B50=$B$1048373,$C$1048373,IF(B50=$B$1048374,$C$1048374,IF(B50=$B$1048375,$C$1048375,IF(B50=$B$1048376,$C$1048376,IF(B50=$B$1048377,$C$1048377,IF(B50=$B$1048378,$C$1048378,IF(B50=$B$1048379,$C$1048379,IF(B50=$B$1048380,$C$1048380,IF(B50=$B$1048381,$C$1048381,IF(B50=$B$1048384,$C$1048384,IF(B50=$B$1048385,$C$1048385,IF(B50=$B$1048386,$C$1048386,IF(B50=$B$1048387,$C$1048387,IF(B50=$B$1048388,$C$1048388,IF(B50=$B$1048389,$C$1048389,IF(B50=$B$1048390,$C$1048390," ")))))))))))))))))</f>
        <v xml:space="preserve"> </v>
      </c>
      <c r="D50" s="88"/>
      <c r="E50" s="88"/>
      <c r="F50" s="88"/>
      <c r="G50" s="367"/>
      <c r="H50" s="371"/>
      <c r="I50" s="374"/>
      <c r="J50" s="370"/>
      <c r="K50" s="379"/>
      <c r="L50" s="383">
        <f t="shared" ref="L50" si="156">IF(K50="ALTA",5,IF(K50="MEDIO ALTA",4,IF(K50="MEDIA",3,IF(K50="MEDIO BAJA",2,IF(K50="BAJA",1,0)))))</f>
        <v>0</v>
      </c>
      <c r="M50" s="379"/>
      <c r="N50" s="383">
        <f t="shared" ref="N50" si="157">IF(M50="ALTO",5,IF(M50="MEDIO ALTO",4,IF(M50="MEDIO",3,IF(M50="MEDIO BAJO",2,IF(M50="BAJO",1,0)))))</f>
        <v>0</v>
      </c>
      <c r="O50" s="383">
        <f t="shared" si="56"/>
        <v>0</v>
      </c>
      <c r="P50" s="248"/>
      <c r="Q50" s="249">
        <f t="shared" si="1"/>
        <v>0</v>
      </c>
      <c r="R50" s="356" t="e">
        <f t="shared" si="57"/>
        <v>#DIV/0!</v>
      </c>
      <c r="S50" s="356" t="e">
        <f t="shared" ref="S50" si="158">R50*0.6</f>
        <v>#DIV/0!</v>
      </c>
      <c r="T50" s="25"/>
      <c r="U50" s="446"/>
      <c r="V50" s="362"/>
      <c r="W50" s="311">
        <f t="shared" si="2"/>
        <v>0</v>
      </c>
      <c r="X50" s="25"/>
      <c r="Y50" s="25"/>
      <c r="Z50" s="362" t="e">
        <f t="shared" ref="Z50" si="159">IF(P50="No_existen",5*$Z$10,AA50*$Z$10)</f>
        <v>#DIV/0!</v>
      </c>
      <c r="AA50" s="354" t="e">
        <f t="shared" ref="AA50" si="160">ROUND(AVERAGEIF(AB50:AB52,"&gt;0"),0)</f>
        <v>#DIV/0!</v>
      </c>
      <c r="AB50" s="305">
        <f t="shared" si="3"/>
        <v>0</v>
      </c>
      <c r="AC50" s="270"/>
      <c r="AD50" s="289"/>
      <c r="AE50" s="362" t="e">
        <f t="shared" ref="AE50" si="161">IF(P50="No_existen",5*$AE$10,AF50*$AE$10)</f>
        <v>#DIV/0!</v>
      </c>
      <c r="AF50" s="354" t="e">
        <f t="shared" ref="AF50" si="162">ROUND(AVERAGEIF(AG50:AG52,"&gt;0"),0)</f>
        <v>#DIV/0!</v>
      </c>
      <c r="AG50" s="305">
        <f t="shared" si="4"/>
        <v>0</v>
      </c>
      <c r="AH50" s="270"/>
      <c r="AI50" s="270"/>
      <c r="AJ50" s="362" t="e">
        <f t="shared" ref="AJ50" si="163">IF(P50="No_existen",5*$AJ$10,AK50*$AJ$10)</f>
        <v>#DIV/0!</v>
      </c>
      <c r="AK50" s="354" t="e">
        <f t="shared" ref="AK50" si="164">ROUND(AVERAGEIF(AL50:AL52,"&gt;0"),0)</f>
        <v>#DIV/0!</v>
      </c>
      <c r="AL50" s="327">
        <f t="shared" si="5"/>
        <v>0</v>
      </c>
      <c r="AM50" s="270"/>
      <c r="AN50" s="354" t="e">
        <f t="shared" ref="AN50" si="165">ROUND(AVERAGE(R50,AA50,AF50,AK50),0)</f>
        <v>#DIV/0!</v>
      </c>
      <c r="AO50" s="352" t="e">
        <f t="shared" ref="AO50" si="166">IF(AN50&lt;1.5,"FUERTE",IF(AND(AN50&gt;=1.5,AN50&lt;2.5),"ACEPTABLE",IF(AN50&gt;=5,"INEXISTENTE","DÉBIL")))</f>
        <v>#DIV/0!</v>
      </c>
      <c r="AP50" s="417">
        <f t="shared" ref="AP50" si="167">IF(O50=0,0,ROUND((O50*AN50),0))</f>
        <v>0</v>
      </c>
      <c r="AQ50" s="413" t="str">
        <f>IF(AP50&gt;=40,"GRAVE", IF(AP50&lt;=3, "LEVE", "MODERADO"))</f>
        <v>LEVE</v>
      </c>
      <c r="AR50" s="405"/>
      <c r="AS50" s="405"/>
      <c r="AT50" s="58"/>
      <c r="AU50" s="59"/>
      <c r="AV50" s="126"/>
      <c r="AW50" s="131"/>
      <c r="AX50" s="134"/>
      <c r="AY50" s="134"/>
      <c r="AZ50" s="57"/>
      <c r="BA50" s="57"/>
      <c r="BB50" s="57"/>
      <c r="BC50" s="57"/>
    </row>
    <row r="51" spans="1:55" s="128" customFormat="1" ht="64.5" customHeight="1" x14ac:dyDescent="0.2">
      <c r="A51" s="398"/>
      <c r="B51" s="400"/>
      <c r="C51" s="403"/>
      <c r="D51" s="88"/>
      <c r="E51" s="88"/>
      <c r="F51" s="88"/>
      <c r="G51" s="368"/>
      <c r="H51" s="372"/>
      <c r="I51" s="374"/>
      <c r="J51" s="370"/>
      <c r="K51" s="380"/>
      <c r="L51" s="384"/>
      <c r="M51" s="380"/>
      <c r="N51" s="384"/>
      <c r="O51" s="384"/>
      <c r="P51" s="248"/>
      <c r="Q51" s="249">
        <f t="shared" si="1"/>
        <v>0</v>
      </c>
      <c r="R51" s="354"/>
      <c r="S51" s="354"/>
      <c r="T51" s="25"/>
      <c r="U51" s="447"/>
      <c r="V51" s="363"/>
      <c r="W51" s="311">
        <f t="shared" si="2"/>
        <v>0</v>
      </c>
      <c r="X51" s="25"/>
      <c r="Y51" s="25"/>
      <c r="Z51" s="363"/>
      <c r="AA51" s="354"/>
      <c r="AB51" s="305">
        <f t="shared" si="3"/>
        <v>0</v>
      </c>
      <c r="AC51" s="270"/>
      <c r="AD51" s="289"/>
      <c r="AE51" s="363"/>
      <c r="AF51" s="354"/>
      <c r="AG51" s="305">
        <f t="shared" si="4"/>
        <v>0</v>
      </c>
      <c r="AH51" s="270"/>
      <c r="AI51" s="270"/>
      <c r="AJ51" s="363"/>
      <c r="AK51" s="354"/>
      <c r="AL51" s="327">
        <f t="shared" si="5"/>
        <v>0</v>
      </c>
      <c r="AM51" s="270"/>
      <c r="AN51" s="354"/>
      <c r="AO51" s="352"/>
      <c r="AP51" s="418"/>
      <c r="AQ51" s="414"/>
      <c r="AR51" s="406"/>
      <c r="AS51" s="406"/>
      <c r="AT51" s="58"/>
      <c r="AU51" s="59"/>
      <c r="AV51" s="126"/>
      <c r="AW51" s="131"/>
      <c r="AX51" s="134"/>
      <c r="AY51" s="134"/>
      <c r="AZ51" s="57"/>
      <c r="BA51" s="57"/>
      <c r="BB51" s="57"/>
      <c r="BC51" s="57"/>
    </row>
    <row r="52" spans="1:55" s="128" customFormat="1" ht="64.5" customHeight="1" x14ac:dyDescent="0.2">
      <c r="A52" s="398"/>
      <c r="B52" s="401"/>
      <c r="C52" s="404"/>
      <c r="D52" s="88"/>
      <c r="E52" s="88"/>
      <c r="F52" s="88"/>
      <c r="G52" s="369"/>
      <c r="H52" s="373"/>
      <c r="I52" s="374"/>
      <c r="J52" s="370"/>
      <c r="K52" s="382"/>
      <c r="L52" s="385"/>
      <c r="M52" s="380"/>
      <c r="N52" s="385"/>
      <c r="O52" s="384"/>
      <c r="P52" s="248"/>
      <c r="Q52" s="249">
        <f t="shared" si="1"/>
        <v>0</v>
      </c>
      <c r="R52" s="355"/>
      <c r="S52" s="355"/>
      <c r="T52" s="25"/>
      <c r="U52" s="448"/>
      <c r="V52" s="441"/>
      <c r="W52" s="311">
        <f t="shared" si="2"/>
        <v>0</v>
      </c>
      <c r="X52" s="25"/>
      <c r="Y52" s="25"/>
      <c r="Z52" s="441"/>
      <c r="AA52" s="355"/>
      <c r="AB52" s="305">
        <f t="shared" si="3"/>
        <v>0</v>
      </c>
      <c r="AC52" s="270"/>
      <c r="AD52" s="289"/>
      <c r="AE52" s="441"/>
      <c r="AF52" s="355"/>
      <c r="AG52" s="305">
        <f t="shared" si="4"/>
        <v>0</v>
      </c>
      <c r="AH52" s="270"/>
      <c r="AI52" s="270"/>
      <c r="AJ52" s="441"/>
      <c r="AK52" s="355"/>
      <c r="AL52" s="327">
        <f t="shared" si="5"/>
        <v>0</v>
      </c>
      <c r="AM52" s="270"/>
      <c r="AN52" s="355"/>
      <c r="AO52" s="353"/>
      <c r="AP52" s="418"/>
      <c r="AQ52" s="415"/>
      <c r="AR52" s="407"/>
      <c r="AS52" s="407"/>
      <c r="AT52" s="58"/>
      <c r="AU52" s="59"/>
      <c r="AV52" s="126"/>
      <c r="AW52" s="131"/>
      <c r="AX52" s="134"/>
      <c r="AY52" s="134"/>
      <c r="AZ52" s="57"/>
      <c r="BA52" s="57"/>
      <c r="BB52" s="57"/>
      <c r="BC52" s="57"/>
    </row>
    <row r="53" spans="1:55" s="128" customFormat="1" ht="64.5" customHeight="1" x14ac:dyDescent="0.2">
      <c r="A53" s="398">
        <v>15</v>
      </c>
      <c r="B53" s="399"/>
      <c r="C53" s="402" t="str">
        <f>IF(B53=$B$1048372,$C$1048372,IF(B53=$B$1048373,$C$1048373,IF(B53=$B$1048374,$C$1048374,IF(B53=$B$1048375,$C$1048375,IF(B53=$B$1048376,$C$1048376,IF(B53=$B$1048377,$C$1048377,IF(B53=$B$1048378,$C$1048378,IF(B53=$B$1048379,$C$1048379,IF(B53=$B$1048380,$C$1048380,IF(B53=$B$1048381,$C$1048381,IF(B53=$B$1048384,$C$1048384,IF(B53=$B$1048385,$C$1048385,IF(B53=$B$1048386,$C$1048386,IF(B53=$B$1048387,$C$1048387,IF(B53=$B$1048388,$C$1048388,IF(B53=$B$1048389,$C$1048389,IF(B53=$B$1048390,$C$1048390," ")))))))))))))))))</f>
        <v xml:space="preserve"> </v>
      </c>
      <c r="D53" s="88"/>
      <c r="E53" s="88"/>
      <c r="F53" s="88"/>
      <c r="G53" s="367"/>
      <c r="H53" s="371"/>
      <c r="I53" s="374"/>
      <c r="J53" s="370"/>
      <c r="K53" s="379"/>
      <c r="L53" s="383">
        <f t="shared" ref="L53" si="168">IF(K53="ALTA",5,IF(K53="MEDIO ALTA",4,IF(K53="MEDIA",3,IF(K53="MEDIO BAJA",2,IF(K53="BAJA",1,0)))))</f>
        <v>0</v>
      </c>
      <c r="M53" s="379"/>
      <c r="N53" s="383">
        <f t="shared" ref="N53" si="169">IF(M53="ALTO",5,IF(M53="MEDIO ALTO",4,IF(M53="MEDIO",3,IF(M53="MEDIO BAJO",2,IF(M53="BAJO",1,0)))))</f>
        <v>0</v>
      </c>
      <c r="O53" s="383">
        <f t="shared" si="56"/>
        <v>0</v>
      </c>
      <c r="P53" s="248"/>
      <c r="Q53" s="249">
        <f t="shared" si="1"/>
        <v>0</v>
      </c>
      <c r="R53" s="356" t="e">
        <f t="shared" si="57"/>
        <v>#DIV/0!</v>
      </c>
      <c r="S53" s="356" t="e">
        <f t="shared" ref="S53" si="170">R53*0.6</f>
        <v>#DIV/0!</v>
      </c>
      <c r="T53" s="25"/>
      <c r="U53" s="446" t="e">
        <f t="shared" ref="U53" si="171">IF(P53="No_existen",5*$U$10,V53*$U$10)</f>
        <v>#DIV/0!</v>
      </c>
      <c r="V53" s="362" t="e">
        <f>ROUND(AVERAGEIF(W53:W55,"&gt;0"),0)</f>
        <v>#DIV/0!</v>
      </c>
      <c r="W53" s="311">
        <f t="shared" si="2"/>
        <v>0</v>
      </c>
      <c r="X53" s="25"/>
      <c r="Y53" s="25"/>
      <c r="Z53" s="362" t="e">
        <f t="shared" ref="Z53" si="172">IF(P53="No_existen",5*$Z$10,AA53*$Z$10)</f>
        <v>#DIV/0!</v>
      </c>
      <c r="AA53" s="354" t="e">
        <f t="shared" ref="AA53" si="173">ROUND(AVERAGEIF(AB53:AB55,"&gt;0"),0)</f>
        <v>#DIV/0!</v>
      </c>
      <c r="AB53" s="305">
        <f t="shared" si="3"/>
        <v>0</v>
      </c>
      <c r="AC53" s="270"/>
      <c r="AD53" s="289"/>
      <c r="AE53" s="362" t="e">
        <f t="shared" ref="AE53" si="174">IF(P53="No_existen",5*$AE$10,AF53*$AE$10)</f>
        <v>#DIV/0!</v>
      </c>
      <c r="AF53" s="354" t="e">
        <f t="shared" ref="AF53" si="175">ROUND(AVERAGEIF(AG53:AG55,"&gt;0"),0)</f>
        <v>#DIV/0!</v>
      </c>
      <c r="AG53" s="305">
        <f t="shared" si="4"/>
        <v>0</v>
      </c>
      <c r="AH53" s="270"/>
      <c r="AI53" s="270"/>
      <c r="AJ53" s="362" t="e">
        <f t="shared" ref="AJ53" si="176">IF(P53="No_existen",5*$AJ$10,AK53*$AJ$10)</f>
        <v>#DIV/0!</v>
      </c>
      <c r="AK53" s="354" t="e">
        <f t="shared" ref="AK53" si="177">ROUND(AVERAGEIF(AL53:AL55,"&gt;0"),0)</f>
        <v>#DIV/0!</v>
      </c>
      <c r="AL53" s="327">
        <f t="shared" si="5"/>
        <v>0</v>
      </c>
      <c r="AM53" s="270"/>
      <c r="AN53" s="354" t="e">
        <f t="shared" ref="AN53" si="178">ROUND(AVERAGE(R53,AA53,AF53,AK53),0)</f>
        <v>#DIV/0!</v>
      </c>
      <c r="AO53" s="352" t="e">
        <f t="shared" ref="AO53" si="179">IF(AN53&lt;1.5,"FUERTE",IF(AND(AN53&gt;=1.5,AN53&lt;2.5),"ACEPTABLE",IF(AN53&gt;=5,"INEXISTENTE","DÉBIL")))</f>
        <v>#DIV/0!</v>
      </c>
      <c r="AP53" s="417">
        <f t="shared" ref="AP53" si="180">IF(O53=0,0,ROUND((O53*AN53),0))</f>
        <v>0</v>
      </c>
      <c r="AQ53" s="413" t="str">
        <f>IF(AP53&gt;=40,"GRAVE", IF(AP53&lt;=3, "LEVE", "MODERADO"))</f>
        <v>LEVE</v>
      </c>
      <c r="AR53" s="405"/>
      <c r="AS53" s="405"/>
      <c r="AT53" s="58"/>
      <c r="AU53" s="59"/>
      <c r="AV53" s="126"/>
      <c r="AW53" s="131"/>
      <c r="AX53" s="134"/>
      <c r="AY53" s="134"/>
      <c r="AZ53" s="57"/>
      <c r="BA53" s="57"/>
      <c r="BB53" s="57"/>
      <c r="BC53" s="57"/>
    </row>
    <row r="54" spans="1:55" s="128" customFormat="1" ht="64.5" customHeight="1" x14ac:dyDescent="0.2">
      <c r="A54" s="398"/>
      <c r="B54" s="400"/>
      <c r="C54" s="403"/>
      <c r="D54" s="88"/>
      <c r="E54" s="88"/>
      <c r="F54" s="88"/>
      <c r="G54" s="368"/>
      <c r="H54" s="372"/>
      <c r="I54" s="374"/>
      <c r="J54" s="370"/>
      <c r="K54" s="380"/>
      <c r="L54" s="384"/>
      <c r="M54" s="380"/>
      <c r="N54" s="384"/>
      <c r="O54" s="384"/>
      <c r="P54" s="248"/>
      <c r="Q54" s="249">
        <f t="shared" si="1"/>
        <v>0</v>
      </c>
      <c r="R54" s="354"/>
      <c r="S54" s="354"/>
      <c r="T54" s="25"/>
      <c r="U54" s="447"/>
      <c r="V54" s="363"/>
      <c r="W54" s="311">
        <f t="shared" si="2"/>
        <v>0</v>
      </c>
      <c r="X54" s="25"/>
      <c r="Y54" s="25"/>
      <c r="Z54" s="363"/>
      <c r="AA54" s="354"/>
      <c r="AB54" s="305">
        <f t="shared" si="3"/>
        <v>0</v>
      </c>
      <c r="AC54" s="270"/>
      <c r="AD54" s="289"/>
      <c r="AE54" s="363"/>
      <c r="AF54" s="354"/>
      <c r="AG54" s="305">
        <f t="shared" si="4"/>
        <v>0</v>
      </c>
      <c r="AH54" s="270"/>
      <c r="AI54" s="270"/>
      <c r="AJ54" s="363"/>
      <c r="AK54" s="354"/>
      <c r="AL54" s="327">
        <f t="shared" si="5"/>
        <v>0</v>
      </c>
      <c r="AM54" s="270"/>
      <c r="AN54" s="354"/>
      <c r="AO54" s="352"/>
      <c r="AP54" s="418"/>
      <c r="AQ54" s="414"/>
      <c r="AR54" s="406"/>
      <c r="AS54" s="406"/>
      <c r="AT54" s="58"/>
      <c r="AU54" s="59"/>
      <c r="AV54" s="126"/>
      <c r="AW54" s="131"/>
      <c r="AX54" s="134"/>
      <c r="AY54" s="134"/>
      <c r="AZ54" s="57"/>
      <c r="BA54" s="57"/>
      <c r="BB54" s="57"/>
      <c r="BC54" s="57"/>
    </row>
    <row r="55" spans="1:55" s="128" customFormat="1" ht="64.5" customHeight="1" x14ac:dyDescent="0.2">
      <c r="A55" s="398"/>
      <c r="B55" s="401"/>
      <c r="C55" s="404"/>
      <c r="D55" s="88"/>
      <c r="E55" s="88"/>
      <c r="F55" s="88"/>
      <c r="G55" s="369"/>
      <c r="H55" s="373"/>
      <c r="I55" s="374"/>
      <c r="J55" s="370"/>
      <c r="K55" s="382"/>
      <c r="L55" s="385"/>
      <c r="M55" s="380"/>
      <c r="N55" s="385"/>
      <c r="O55" s="384"/>
      <c r="P55" s="248"/>
      <c r="Q55" s="249">
        <f t="shared" si="1"/>
        <v>0</v>
      </c>
      <c r="R55" s="355"/>
      <c r="S55" s="355"/>
      <c r="T55" s="25"/>
      <c r="U55" s="448"/>
      <c r="V55" s="441"/>
      <c r="W55" s="311">
        <f t="shared" si="2"/>
        <v>0</v>
      </c>
      <c r="X55" s="25"/>
      <c r="Y55" s="25"/>
      <c r="Z55" s="441"/>
      <c r="AA55" s="355"/>
      <c r="AB55" s="305">
        <f t="shared" si="3"/>
        <v>0</v>
      </c>
      <c r="AC55" s="270"/>
      <c r="AD55" s="289"/>
      <c r="AE55" s="441"/>
      <c r="AF55" s="355"/>
      <c r="AG55" s="305">
        <f t="shared" si="4"/>
        <v>0</v>
      </c>
      <c r="AH55" s="270"/>
      <c r="AI55" s="270"/>
      <c r="AJ55" s="441"/>
      <c r="AK55" s="355"/>
      <c r="AL55" s="327">
        <f t="shared" si="5"/>
        <v>0</v>
      </c>
      <c r="AM55" s="270"/>
      <c r="AN55" s="355"/>
      <c r="AO55" s="353"/>
      <c r="AP55" s="418"/>
      <c r="AQ55" s="415"/>
      <c r="AR55" s="407"/>
      <c r="AS55" s="407"/>
      <c r="AT55" s="58"/>
      <c r="AU55" s="59"/>
      <c r="AV55" s="126"/>
      <c r="AW55" s="131"/>
      <c r="AX55" s="134"/>
      <c r="AY55" s="134"/>
      <c r="AZ55" s="57"/>
      <c r="BA55" s="57"/>
      <c r="BB55" s="57"/>
      <c r="BC55" s="57"/>
    </row>
    <row r="56" spans="1:55" s="128" customFormat="1" ht="64.5" customHeight="1" x14ac:dyDescent="0.2">
      <c r="A56" s="398">
        <v>16</v>
      </c>
      <c r="B56" s="399"/>
      <c r="C56" s="402" t="str">
        <f>IF(B56=$B$1048372,$C$1048372,IF(B56=$B$1048373,$C$1048373,IF(B56=$B$1048374,$C$1048374,IF(B56=$B$1048375,$C$1048375,IF(B56=$B$1048376,$C$1048376,IF(B56=$B$1048377,$C$1048377,IF(B56=$B$1048378,$C$1048378,IF(B56=$B$1048379,$C$1048379,IF(B56=$B$1048380,$C$1048380,IF(B56=$B$1048381,$C$1048381,IF(B56=$B$1048384,$C$1048384,IF(B56=$B$1048385,$C$1048385,IF(B56=$B$1048386,$C$1048386,IF(B56=$B$1048387,$C$1048387,IF(B56=$B$1048388,$C$1048388,IF(B56=$B$1048389,$C$1048389,IF(B56=$B$1048390,$C$1048390," ")))))))))))))))))</f>
        <v xml:space="preserve"> </v>
      </c>
      <c r="D56" s="88"/>
      <c r="E56" s="88"/>
      <c r="F56" s="88"/>
      <c r="G56" s="367"/>
      <c r="H56" s="371"/>
      <c r="I56" s="374"/>
      <c r="J56" s="370"/>
      <c r="K56" s="379"/>
      <c r="L56" s="383">
        <f t="shared" ref="L56" si="181">IF(K56="ALTA",5,IF(K56="MEDIO ALTA",4,IF(K56="MEDIA",3,IF(K56="MEDIO BAJA",2,IF(K56="BAJA",1,0)))))</f>
        <v>0</v>
      </c>
      <c r="M56" s="379"/>
      <c r="N56" s="383">
        <f t="shared" ref="N56" si="182">IF(M56="ALTO",5,IF(M56="MEDIO ALTO",4,IF(M56="MEDIO",3,IF(M56="MEDIO BAJO",2,IF(M56="BAJO",1,0)))))</f>
        <v>0</v>
      </c>
      <c r="O56" s="383">
        <f t="shared" si="56"/>
        <v>0</v>
      </c>
      <c r="P56" s="248"/>
      <c r="Q56" s="249">
        <f t="shared" si="1"/>
        <v>0</v>
      </c>
      <c r="R56" s="356" t="e">
        <f t="shared" si="57"/>
        <v>#DIV/0!</v>
      </c>
      <c r="S56" s="356" t="e">
        <f t="shared" ref="S56" si="183">R56*0.6</f>
        <v>#DIV/0!</v>
      </c>
      <c r="T56" s="25"/>
      <c r="U56" s="446" t="e">
        <f t="shared" ref="U56" si="184">IF(P56="No_existen",5*$U$10,V56*$U$10)</f>
        <v>#DIV/0!</v>
      </c>
      <c r="V56" s="362" t="e">
        <f>ROUND(AVERAGEIF(W56:W58,"&gt;0"),0)</f>
        <v>#DIV/0!</v>
      </c>
      <c r="W56" s="311">
        <f t="shared" si="2"/>
        <v>0</v>
      </c>
      <c r="X56" s="25"/>
      <c r="Y56" s="25"/>
      <c r="Z56" s="362" t="e">
        <f t="shared" ref="Z56" si="185">IF(P56="No_existen",5*$Z$10,AA56*$Z$10)</f>
        <v>#DIV/0!</v>
      </c>
      <c r="AA56" s="354" t="e">
        <f t="shared" ref="AA56" si="186">ROUND(AVERAGEIF(AB56:AB58,"&gt;0"),0)</f>
        <v>#DIV/0!</v>
      </c>
      <c r="AB56" s="305">
        <f t="shared" si="3"/>
        <v>0</v>
      </c>
      <c r="AC56" s="270"/>
      <c r="AD56" s="289"/>
      <c r="AE56" s="362" t="e">
        <f t="shared" ref="AE56" si="187">IF(P56="No_existen",5*$AE$10,AF56*$AE$10)</f>
        <v>#DIV/0!</v>
      </c>
      <c r="AF56" s="354" t="e">
        <f t="shared" ref="AF56" si="188">ROUND(AVERAGEIF(AG56:AG58,"&gt;0"),0)</f>
        <v>#DIV/0!</v>
      </c>
      <c r="AG56" s="305">
        <f t="shared" si="4"/>
        <v>0</v>
      </c>
      <c r="AH56" s="270"/>
      <c r="AI56" s="270"/>
      <c r="AJ56" s="362" t="e">
        <f t="shared" ref="AJ56" si="189">IF(P56="No_existen",5*$AJ$10,AK56*$AJ$10)</f>
        <v>#DIV/0!</v>
      </c>
      <c r="AK56" s="354" t="e">
        <f t="shared" ref="AK56" si="190">ROUND(AVERAGEIF(AL56:AL58,"&gt;0"),0)</f>
        <v>#DIV/0!</v>
      </c>
      <c r="AL56" s="327">
        <f t="shared" si="5"/>
        <v>0</v>
      </c>
      <c r="AM56" s="270"/>
      <c r="AN56" s="354" t="e">
        <f t="shared" ref="AN56" si="191">ROUND(AVERAGE(R56,AA56,AF56,AK56),0)</f>
        <v>#DIV/0!</v>
      </c>
      <c r="AO56" s="352" t="e">
        <f t="shared" ref="AO56" si="192">IF(AN56&lt;1.5,"FUERTE",IF(AND(AN56&gt;=1.5,AN56&lt;2.5),"ACEPTABLE",IF(AN56&gt;=5,"INEXISTENTE","DÉBIL")))</f>
        <v>#DIV/0!</v>
      </c>
      <c r="AP56" s="417">
        <f t="shared" ref="AP56" si="193">IF(O56=0,0,ROUND((O56*AN56),0))</f>
        <v>0</v>
      </c>
      <c r="AQ56" s="413" t="str">
        <f>IF(AP56&gt;=40,"GRAVE", IF(AP56&lt;=3, "LEVE", "MODERADO"))</f>
        <v>LEVE</v>
      </c>
      <c r="AR56" s="405"/>
      <c r="AS56" s="405"/>
      <c r="AT56" s="58"/>
      <c r="AU56" s="59"/>
      <c r="AV56" s="126"/>
      <c r="AW56" s="131"/>
      <c r="AX56" s="134"/>
      <c r="AY56" s="134"/>
      <c r="AZ56" s="57"/>
      <c r="BA56" s="57"/>
      <c r="BB56" s="57"/>
      <c r="BC56" s="57"/>
    </row>
    <row r="57" spans="1:55" s="128" customFormat="1" ht="64.5" customHeight="1" x14ac:dyDescent="0.2">
      <c r="A57" s="398"/>
      <c r="B57" s="400"/>
      <c r="C57" s="403"/>
      <c r="D57" s="88"/>
      <c r="E57" s="88"/>
      <c r="F57" s="88"/>
      <c r="G57" s="368"/>
      <c r="H57" s="372"/>
      <c r="I57" s="374"/>
      <c r="J57" s="370"/>
      <c r="K57" s="380"/>
      <c r="L57" s="384"/>
      <c r="M57" s="380"/>
      <c r="N57" s="384"/>
      <c r="O57" s="384"/>
      <c r="P57" s="248"/>
      <c r="Q57" s="249">
        <f t="shared" si="1"/>
        <v>0</v>
      </c>
      <c r="R57" s="354"/>
      <c r="S57" s="354"/>
      <c r="T57" s="25"/>
      <c r="U57" s="447"/>
      <c r="V57" s="363"/>
      <c r="W57" s="311">
        <f t="shared" si="2"/>
        <v>0</v>
      </c>
      <c r="X57" s="25"/>
      <c r="Y57" s="25"/>
      <c r="Z57" s="363"/>
      <c r="AA57" s="354"/>
      <c r="AB57" s="305">
        <f t="shared" si="3"/>
        <v>0</v>
      </c>
      <c r="AC57" s="270"/>
      <c r="AD57" s="289"/>
      <c r="AE57" s="363"/>
      <c r="AF57" s="354"/>
      <c r="AG57" s="305">
        <f t="shared" si="4"/>
        <v>0</v>
      </c>
      <c r="AH57" s="270"/>
      <c r="AI57" s="270"/>
      <c r="AJ57" s="363"/>
      <c r="AK57" s="354"/>
      <c r="AL57" s="327">
        <f t="shared" si="5"/>
        <v>0</v>
      </c>
      <c r="AM57" s="270"/>
      <c r="AN57" s="354"/>
      <c r="AO57" s="352"/>
      <c r="AP57" s="418"/>
      <c r="AQ57" s="414"/>
      <c r="AR57" s="406"/>
      <c r="AS57" s="406"/>
      <c r="AT57" s="58"/>
      <c r="AU57" s="59"/>
      <c r="AV57" s="126"/>
      <c r="AW57" s="131"/>
      <c r="AX57" s="134"/>
      <c r="AY57" s="134"/>
      <c r="AZ57" s="57"/>
      <c r="BA57" s="57"/>
      <c r="BB57" s="57"/>
      <c r="BC57" s="57"/>
    </row>
    <row r="58" spans="1:55" s="128" customFormat="1" ht="64.5" customHeight="1" x14ac:dyDescent="0.2">
      <c r="A58" s="398"/>
      <c r="B58" s="401"/>
      <c r="C58" s="404"/>
      <c r="D58" s="88"/>
      <c r="E58" s="88"/>
      <c r="F58" s="88"/>
      <c r="G58" s="369"/>
      <c r="H58" s="373"/>
      <c r="I58" s="374"/>
      <c r="J58" s="370"/>
      <c r="K58" s="382"/>
      <c r="L58" s="385"/>
      <c r="M58" s="380"/>
      <c r="N58" s="385"/>
      <c r="O58" s="384"/>
      <c r="P58" s="248"/>
      <c r="Q58" s="249">
        <f t="shared" si="1"/>
        <v>0</v>
      </c>
      <c r="R58" s="355"/>
      <c r="S58" s="355"/>
      <c r="T58" s="25"/>
      <c r="U58" s="448"/>
      <c r="V58" s="441"/>
      <c r="W58" s="311">
        <f t="shared" si="2"/>
        <v>0</v>
      </c>
      <c r="X58" s="25"/>
      <c r="Y58" s="25"/>
      <c r="Z58" s="441"/>
      <c r="AA58" s="355"/>
      <c r="AB58" s="305">
        <f t="shared" si="3"/>
        <v>0</v>
      </c>
      <c r="AC58" s="270"/>
      <c r="AD58" s="289"/>
      <c r="AE58" s="441"/>
      <c r="AF58" s="355"/>
      <c r="AG58" s="305">
        <f t="shared" si="4"/>
        <v>0</v>
      </c>
      <c r="AH58" s="270"/>
      <c r="AI58" s="270"/>
      <c r="AJ58" s="441"/>
      <c r="AK58" s="355"/>
      <c r="AL58" s="327">
        <f t="shared" si="5"/>
        <v>0</v>
      </c>
      <c r="AM58" s="270"/>
      <c r="AN58" s="355"/>
      <c r="AO58" s="353"/>
      <c r="AP58" s="418"/>
      <c r="AQ58" s="415"/>
      <c r="AR58" s="407"/>
      <c r="AS58" s="407"/>
      <c r="AT58" s="58"/>
      <c r="AU58" s="59"/>
      <c r="AV58" s="126"/>
      <c r="AW58" s="131"/>
      <c r="AX58" s="134"/>
      <c r="AY58" s="134"/>
      <c r="AZ58" s="57"/>
      <c r="BA58" s="57"/>
      <c r="BB58" s="57"/>
      <c r="BC58" s="57"/>
    </row>
    <row r="59" spans="1:55" s="128" customFormat="1" ht="64.5" customHeight="1" x14ac:dyDescent="0.2">
      <c r="A59" s="398">
        <v>17</v>
      </c>
      <c r="B59" s="399"/>
      <c r="C59" s="402" t="str">
        <f>IF(B59=$B$1048372,$C$1048372,IF(B59=$B$1048373,$C$1048373,IF(B59=$B$1048374,$C$1048374,IF(B59=$B$1048375,$C$1048375,IF(B59=$B$1048376,$C$1048376,IF(B59=$B$1048377,$C$1048377,IF(B59=$B$1048378,$C$1048378,IF(B59=$B$1048379,$C$1048379,IF(B59=$B$1048380,$C$1048380,IF(B59=$B$1048381,$C$1048381,IF(B59=$B$1048384,$C$1048384,IF(B59=$B$1048385,$C$1048385,IF(B59=$B$1048386,$C$1048386,IF(B59=$B$1048387,$C$1048387,IF(B59=$B$1048388,$C$1048388,IF(B59=$B$1048389,$C$1048389,IF(B59=$B$1048390,$C$1048390," ")))))))))))))))))</f>
        <v xml:space="preserve"> </v>
      </c>
      <c r="D59" s="88"/>
      <c r="E59" s="88"/>
      <c r="F59" s="88"/>
      <c r="G59" s="367"/>
      <c r="H59" s="371"/>
      <c r="I59" s="374"/>
      <c r="J59" s="370"/>
      <c r="K59" s="379"/>
      <c r="L59" s="383">
        <f t="shared" ref="L59" si="194">IF(K59="ALTA",5,IF(K59="MEDIO ALTA",4,IF(K59="MEDIA",3,IF(K59="MEDIO BAJA",2,IF(K59="BAJA",1,0)))))</f>
        <v>0</v>
      </c>
      <c r="M59" s="379"/>
      <c r="N59" s="383">
        <f t="shared" ref="N59" si="195">IF(M59="ALTO",5,IF(M59="MEDIO ALTO",4,IF(M59="MEDIO",3,IF(M59="MEDIO BAJO",2,IF(M59="BAJO",1,0)))))</f>
        <v>0</v>
      </c>
      <c r="O59" s="383">
        <f t="shared" si="56"/>
        <v>0</v>
      </c>
      <c r="P59" s="248"/>
      <c r="Q59" s="249">
        <f t="shared" si="1"/>
        <v>0</v>
      </c>
      <c r="R59" s="356" t="e">
        <f t="shared" si="57"/>
        <v>#DIV/0!</v>
      </c>
      <c r="S59" s="356" t="e">
        <f t="shared" ref="S59" si="196">R59*0.6</f>
        <v>#DIV/0!</v>
      </c>
      <c r="T59" s="25"/>
      <c r="U59" s="446" t="e">
        <f t="shared" ref="U59" si="197">IF(P59="No_existen",5*$U$10,V59*$U$10)</f>
        <v>#DIV/0!</v>
      </c>
      <c r="V59" s="362" t="e">
        <f>ROUND(AVERAGEIF(W59:W61,"&gt;0"),0)</f>
        <v>#DIV/0!</v>
      </c>
      <c r="W59" s="311">
        <f t="shared" si="2"/>
        <v>0</v>
      </c>
      <c r="X59" s="25"/>
      <c r="Y59" s="25"/>
      <c r="Z59" s="362" t="e">
        <f t="shared" ref="Z59" si="198">IF(P59="No_existen",5*$Z$10,AA59*$Z$10)</f>
        <v>#DIV/0!</v>
      </c>
      <c r="AA59" s="354" t="e">
        <f t="shared" ref="AA59" si="199">ROUND(AVERAGEIF(AB59:AB61,"&gt;0"),0)</f>
        <v>#DIV/0!</v>
      </c>
      <c r="AB59" s="305">
        <f t="shared" si="3"/>
        <v>0</v>
      </c>
      <c r="AC59" s="270"/>
      <c r="AD59" s="289"/>
      <c r="AE59" s="362" t="e">
        <f t="shared" ref="AE59" si="200">IF(P59="No_existen",5*$AE$10,AF59*$AE$10)</f>
        <v>#DIV/0!</v>
      </c>
      <c r="AF59" s="354" t="e">
        <f t="shared" ref="AF59" si="201">ROUND(AVERAGEIF(AG59:AG61,"&gt;0"),0)</f>
        <v>#DIV/0!</v>
      </c>
      <c r="AG59" s="305">
        <f t="shared" si="4"/>
        <v>0</v>
      </c>
      <c r="AH59" s="270"/>
      <c r="AI59" s="270"/>
      <c r="AJ59" s="362" t="e">
        <f t="shared" ref="AJ59" si="202">IF(P59="No_existen",5*$AJ$10,AK59*$AJ$10)</f>
        <v>#DIV/0!</v>
      </c>
      <c r="AK59" s="354" t="e">
        <f t="shared" ref="AK59" si="203">ROUND(AVERAGEIF(AL59:AL61,"&gt;0"),0)</f>
        <v>#DIV/0!</v>
      </c>
      <c r="AL59" s="327">
        <f t="shared" si="5"/>
        <v>0</v>
      </c>
      <c r="AM59" s="270"/>
      <c r="AN59" s="354" t="e">
        <f t="shared" ref="AN59" si="204">ROUND(AVERAGE(R59,AA59,AF59,AK59),0)</f>
        <v>#DIV/0!</v>
      </c>
      <c r="AO59" s="352" t="e">
        <f t="shared" ref="AO59" si="205">IF(AN59&lt;1.5,"FUERTE",IF(AND(AN59&gt;=1.5,AN59&lt;2.5),"ACEPTABLE",IF(AN59&gt;=5,"INEXISTENTE","DÉBIL")))</f>
        <v>#DIV/0!</v>
      </c>
      <c r="AP59" s="417">
        <f t="shared" ref="AP59" si="206">IF(O59=0,0,ROUND((O59*AN59),0))</f>
        <v>0</v>
      </c>
      <c r="AQ59" s="413" t="str">
        <f>IF(AP59&gt;=40,"GRAVE", IF(AP59&lt;=3, "LEVE", "MODERADO"))</f>
        <v>LEVE</v>
      </c>
      <c r="AR59" s="405"/>
      <c r="AS59" s="405"/>
      <c r="AT59" s="58"/>
      <c r="AU59" s="59"/>
      <c r="AV59" s="126"/>
      <c r="AW59" s="131"/>
      <c r="AX59" s="134"/>
      <c r="AY59" s="134"/>
      <c r="AZ59" s="57"/>
      <c r="BA59" s="57"/>
      <c r="BB59" s="57"/>
      <c r="BC59" s="57"/>
    </row>
    <row r="60" spans="1:55" s="128" customFormat="1" ht="64.5" customHeight="1" x14ac:dyDescent="0.2">
      <c r="A60" s="398"/>
      <c r="B60" s="400"/>
      <c r="C60" s="403"/>
      <c r="D60" s="88"/>
      <c r="E60" s="88"/>
      <c r="F60" s="88"/>
      <c r="G60" s="368"/>
      <c r="H60" s="372"/>
      <c r="I60" s="374"/>
      <c r="J60" s="370"/>
      <c r="K60" s="380"/>
      <c r="L60" s="384"/>
      <c r="M60" s="380"/>
      <c r="N60" s="384"/>
      <c r="O60" s="384"/>
      <c r="P60" s="248"/>
      <c r="Q60" s="249">
        <f t="shared" si="1"/>
        <v>0</v>
      </c>
      <c r="R60" s="354"/>
      <c r="S60" s="354"/>
      <c r="T60" s="25"/>
      <c r="U60" s="447"/>
      <c r="V60" s="363"/>
      <c r="W60" s="311">
        <f t="shared" si="2"/>
        <v>0</v>
      </c>
      <c r="X60" s="25"/>
      <c r="Y60" s="25"/>
      <c r="Z60" s="363"/>
      <c r="AA60" s="354"/>
      <c r="AB60" s="305">
        <f t="shared" si="3"/>
        <v>0</v>
      </c>
      <c r="AC60" s="270"/>
      <c r="AD60" s="289"/>
      <c r="AE60" s="363"/>
      <c r="AF60" s="354"/>
      <c r="AG60" s="305">
        <f t="shared" si="4"/>
        <v>0</v>
      </c>
      <c r="AH60" s="270"/>
      <c r="AI60" s="270"/>
      <c r="AJ60" s="363"/>
      <c r="AK60" s="354"/>
      <c r="AL60" s="327">
        <f t="shared" si="5"/>
        <v>0</v>
      </c>
      <c r="AM60" s="270"/>
      <c r="AN60" s="354"/>
      <c r="AO60" s="352"/>
      <c r="AP60" s="418"/>
      <c r="AQ60" s="414"/>
      <c r="AR60" s="406"/>
      <c r="AS60" s="406"/>
      <c r="AT60" s="58"/>
      <c r="AU60" s="59"/>
      <c r="AV60" s="126"/>
      <c r="AW60" s="131"/>
      <c r="AX60" s="134"/>
      <c r="AY60" s="134"/>
      <c r="AZ60" s="57"/>
      <c r="BA60" s="57"/>
      <c r="BB60" s="57"/>
      <c r="BC60" s="57"/>
    </row>
    <row r="61" spans="1:55" s="128" customFormat="1" ht="64.5" customHeight="1" x14ac:dyDescent="0.2">
      <c r="A61" s="398"/>
      <c r="B61" s="401"/>
      <c r="C61" s="404"/>
      <c r="D61" s="88"/>
      <c r="E61" s="88"/>
      <c r="F61" s="88"/>
      <c r="G61" s="369"/>
      <c r="H61" s="373"/>
      <c r="I61" s="374"/>
      <c r="J61" s="370"/>
      <c r="K61" s="382"/>
      <c r="L61" s="385"/>
      <c r="M61" s="380"/>
      <c r="N61" s="385"/>
      <c r="O61" s="384"/>
      <c r="P61" s="248"/>
      <c r="Q61" s="249">
        <f t="shared" si="1"/>
        <v>0</v>
      </c>
      <c r="R61" s="355"/>
      <c r="S61" s="355"/>
      <c r="T61" s="25"/>
      <c r="U61" s="448"/>
      <c r="V61" s="441"/>
      <c r="W61" s="311">
        <f t="shared" si="2"/>
        <v>0</v>
      </c>
      <c r="X61" s="25"/>
      <c r="Y61" s="25"/>
      <c r="Z61" s="441"/>
      <c r="AA61" s="355"/>
      <c r="AB61" s="305">
        <f t="shared" si="3"/>
        <v>0</v>
      </c>
      <c r="AC61" s="270"/>
      <c r="AD61" s="289"/>
      <c r="AE61" s="441"/>
      <c r="AF61" s="355"/>
      <c r="AG61" s="305">
        <f t="shared" si="4"/>
        <v>0</v>
      </c>
      <c r="AH61" s="270"/>
      <c r="AI61" s="270"/>
      <c r="AJ61" s="441"/>
      <c r="AK61" s="355"/>
      <c r="AL61" s="327">
        <f t="shared" si="5"/>
        <v>0</v>
      </c>
      <c r="AM61" s="270"/>
      <c r="AN61" s="355"/>
      <c r="AO61" s="353"/>
      <c r="AP61" s="418"/>
      <c r="AQ61" s="415"/>
      <c r="AR61" s="407"/>
      <c r="AS61" s="407"/>
      <c r="AT61" s="58"/>
      <c r="AU61" s="59"/>
      <c r="AV61" s="126"/>
      <c r="AW61" s="131"/>
      <c r="AX61" s="134"/>
      <c r="AY61" s="134"/>
      <c r="AZ61" s="57"/>
      <c r="BA61" s="57"/>
      <c r="BB61" s="57"/>
      <c r="BC61" s="57"/>
    </row>
    <row r="62" spans="1:55" s="128" customFormat="1" ht="64.5" customHeight="1" x14ac:dyDescent="0.2">
      <c r="A62" s="398">
        <v>18</v>
      </c>
      <c r="B62" s="399"/>
      <c r="C62" s="402" t="str">
        <f>IF(B62=$B$1048372,$C$1048372,IF(B62=$B$1048373,$C$1048373,IF(B62=$B$1048374,$C$1048374,IF(B62=$B$1048375,$C$1048375,IF(B62=$B$1048376,$C$1048376,IF(B62=$B$1048377,$C$1048377,IF(B62=$B$1048378,$C$1048378,IF(B62=$B$1048379,$C$1048379,IF(B62=$B$1048380,$C$1048380,IF(B62=$B$1048381,$C$1048381,IF(B62=$B$1048384,$C$1048384,IF(B62=$B$1048385,$C$1048385,IF(B62=$B$1048386,$C$1048386,IF(B62=$B$1048387,$C$1048387,IF(B62=$B$1048388,$C$1048388,IF(B62=$B$1048389,$C$1048389,IF(B62=$B$1048390,$C$1048390," ")))))))))))))))))</f>
        <v xml:space="preserve"> </v>
      </c>
      <c r="D62" s="88"/>
      <c r="E62" s="88"/>
      <c r="F62" s="88"/>
      <c r="G62" s="367"/>
      <c r="H62" s="371"/>
      <c r="I62" s="374"/>
      <c r="J62" s="370"/>
      <c r="K62" s="379"/>
      <c r="L62" s="383">
        <f t="shared" ref="L62" si="207">IF(K62="ALTA",5,IF(K62="MEDIO ALTA",4,IF(K62="MEDIA",3,IF(K62="MEDIO BAJA",2,IF(K62="BAJA",1,0)))))</f>
        <v>0</v>
      </c>
      <c r="M62" s="379"/>
      <c r="N62" s="383">
        <f t="shared" ref="N62" si="208">IF(M62="ALTO",5,IF(M62="MEDIO ALTO",4,IF(M62="MEDIO",3,IF(M62="MEDIO BAJO",2,IF(M62="BAJO",1,0)))))</f>
        <v>0</v>
      </c>
      <c r="O62" s="383">
        <f t="shared" si="56"/>
        <v>0</v>
      </c>
      <c r="P62" s="248"/>
      <c r="Q62" s="249">
        <f t="shared" si="1"/>
        <v>0</v>
      </c>
      <c r="R62" s="356" t="e">
        <f t="shared" si="57"/>
        <v>#DIV/0!</v>
      </c>
      <c r="S62" s="356" t="e">
        <f t="shared" ref="S62" si="209">R62*0.6</f>
        <v>#DIV/0!</v>
      </c>
      <c r="T62" s="25"/>
      <c r="U62" s="446" t="e">
        <f t="shared" ref="U62" si="210">IF(P62="No_existen",5*$U$10,V62*$U$10)</f>
        <v>#DIV/0!</v>
      </c>
      <c r="V62" s="362" t="e">
        <f>ROUND(AVERAGEIF(W62:W64,"&gt;0"),0)</f>
        <v>#DIV/0!</v>
      </c>
      <c r="W62" s="311">
        <f t="shared" si="2"/>
        <v>0</v>
      </c>
      <c r="X62" s="25"/>
      <c r="Y62" s="25"/>
      <c r="Z62" s="362" t="e">
        <f t="shared" ref="Z62" si="211">IF(P62="No_existen",5*$Z$10,AA62*$Z$10)</f>
        <v>#DIV/0!</v>
      </c>
      <c r="AA62" s="354" t="e">
        <f t="shared" ref="AA62" si="212">ROUND(AVERAGEIF(AB62:AB64,"&gt;0"),0)</f>
        <v>#DIV/0!</v>
      </c>
      <c r="AB62" s="305">
        <f t="shared" si="3"/>
        <v>0</v>
      </c>
      <c r="AC62" s="270"/>
      <c r="AD62" s="289"/>
      <c r="AE62" s="362" t="e">
        <f t="shared" ref="AE62" si="213">IF(P62="No_existen",5*$AE$10,AF62*$AE$10)</f>
        <v>#DIV/0!</v>
      </c>
      <c r="AF62" s="354" t="e">
        <f t="shared" ref="AF62" si="214">ROUND(AVERAGEIF(AG62:AG64,"&gt;0"),0)</f>
        <v>#DIV/0!</v>
      </c>
      <c r="AG62" s="305">
        <f t="shared" si="4"/>
        <v>0</v>
      </c>
      <c r="AH62" s="270"/>
      <c r="AI62" s="270"/>
      <c r="AJ62" s="362" t="e">
        <f t="shared" ref="AJ62" si="215">IF(P62="No_existen",5*$AJ$10,AK62*$AJ$10)</f>
        <v>#DIV/0!</v>
      </c>
      <c r="AK62" s="354" t="e">
        <f t="shared" ref="AK62" si="216">ROUND(AVERAGEIF(AL62:AL64,"&gt;0"),0)</f>
        <v>#DIV/0!</v>
      </c>
      <c r="AL62" s="327">
        <f t="shared" si="5"/>
        <v>0</v>
      </c>
      <c r="AM62" s="270"/>
      <c r="AN62" s="354" t="e">
        <f t="shared" ref="AN62" si="217">ROUND(AVERAGE(R62,AA62,AF62,AK62),0)</f>
        <v>#DIV/0!</v>
      </c>
      <c r="AO62" s="352" t="e">
        <f t="shared" ref="AO62" si="218">IF(AN62&lt;1.5,"FUERTE",IF(AND(AN62&gt;=1.5,AN62&lt;2.5),"ACEPTABLE",IF(AN62&gt;=5,"INEXISTENTE","DÉBIL")))</f>
        <v>#DIV/0!</v>
      </c>
      <c r="AP62" s="417">
        <f t="shared" ref="AP62" si="219">IF(O62=0,0,ROUND((O62*AN62),0))</f>
        <v>0</v>
      </c>
      <c r="AQ62" s="413" t="str">
        <f>IF(AP62&gt;=40,"GRAVE", IF(AP62&lt;=3, "LEVE", "MODERADO"))</f>
        <v>LEVE</v>
      </c>
      <c r="AR62" s="405"/>
      <c r="AS62" s="405"/>
      <c r="AT62" s="58"/>
      <c r="AU62" s="126"/>
      <c r="AV62" s="126"/>
      <c r="AW62" s="131"/>
      <c r="AX62" s="134"/>
      <c r="AY62" s="134"/>
      <c r="AZ62" s="57"/>
      <c r="BA62" s="57"/>
      <c r="BB62" s="57"/>
      <c r="BC62" s="57"/>
    </row>
    <row r="63" spans="1:55" s="128" customFormat="1" ht="64.5" customHeight="1" x14ac:dyDescent="0.2">
      <c r="A63" s="398"/>
      <c r="B63" s="400"/>
      <c r="C63" s="403"/>
      <c r="D63" s="88"/>
      <c r="E63" s="88"/>
      <c r="F63" s="88"/>
      <c r="G63" s="368"/>
      <c r="H63" s="372"/>
      <c r="I63" s="374"/>
      <c r="J63" s="370"/>
      <c r="K63" s="380"/>
      <c r="L63" s="384"/>
      <c r="M63" s="380"/>
      <c r="N63" s="384"/>
      <c r="O63" s="384"/>
      <c r="P63" s="248"/>
      <c r="Q63" s="249">
        <f t="shared" si="1"/>
        <v>0</v>
      </c>
      <c r="R63" s="354"/>
      <c r="S63" s="354"/>
      <c r="T63" s="25"/>
      <c r="U63" s="447"/>
      <c r="V63" s="363"/>
      <c r="W63" s="311">
        <f t="shared" si="2"/>
        <v>0</v>
      </c>
      <c r="X63" s="25"/>
      <c r="Y63" s="25"/>
      <c r="Z63" s="363"/>
      <c r="AA63" s="354"/>
      <c r="AB63" s="305">
        <f t="shared" si="3"/>
        <v>0</v>
      </c>
      <c r="AC63" s="270"/>
      <c r="AD63" s="289"/>
      <c r="AE63" s="363"/>
      <c r="AF63" s="354"/>
      <c r="AG63" s="305">
        <f t="shared" si="4"/>
        <v>0</v>
      </c>
      <c r="AH63" s="270"/>
      <c r="AI63" s="270"/>
      <c r="AJ63" s="363"/>
      <c r="AK63" s="354"/>
      <c r="AL63" s="327">
        <f t="shared" si="5"/>
        <v>0</v>
      </c>
      <c r="AM63" s="270"/>
      <c r="AN63" s="354"/>
      <c r="AO63" s="352"/>
      <c r="AP63" s="418"/>
      <c r="AQ63" s="414"/>
      <c r="AR63" s="406"/>
      <c r="AS63" s="406"/>
      <c r="AT63" s="58"/>
      <c r="AU63" s="59"/>
      <c r="AV63" s="126"/>
      <c r="AW63" s="131"/>
      <c r="AX63" s="134"/>
      <c r="AY63" s="134"/>
      <c r="AZ63" s="57"/>
      <c r="BA63" s="57"/>
      <c r="BB63" s="57"/>
      <c r="BC63" s="57"/>
    </row>
    <row r="64" spans="1:55" s="128" customFormat="1" ht="64.5" customHeight="1" x14ac:dyDescent="0.2">
      <c r="A64" s="398"/>
      <c r="B64" s="401"/>
      <c r="C64" s="404"/>
      <c r="D64" s="88"/>
      <c r="E64" s="88"/>
      <c r="F64" s="88"/>
      <c r="G64" s="369"/>
      <c r="H64" s="373"/>
      <c r="I64" s="374"/>
      <c r="J64" s="370"/>
      <c r="K64" s="382"/>
      <c r="L64" s="385"/>
      <c r="M64" s="380"/>
      <c r="N64" s="385"/>
      <c r="O64" s="384"/>
      <c r="P64" s="248"/>
      <c r="Q64" s="249">
        <f t="shared" si="1"/>
        <v>0</v>
      </c>
      <c r="R64" s="355"/>
      <c r="S64" s="355"/>
      <c r="T64" s="25"/>
      <c r="U64" s="448"/>
      <c r="V64" s="441"/>
      <c r="W64" s="311">
        <f t="shared" si="2"/>
        <v>0</v>
      </c>
      <c r="X64" s="25"/>
      <c r="Y64" s="25"/>
      <c r="Z64" s="441"/>
      <c r="AA64" s="355"/>
      <c r="AB64" s="305">
        <f t="shared" si="3"/>
        <v>0</v>
      </c>
      <c r="AC64" s="270"/>
      <c r="AD64" s="289"/>
      <c r="AE64" s="441"/>
      <c r="AF64" s="355"/>
      <c r="AG64" s="305">
        <f t="shared" si="4"/>
        <v>0</v>
      </c>
      <c r="AH64" s="270"/>
      <c r="AI64" s="270"/>
      <c r="AJ64" s="441"/>
      <c r="AK64" s="355"/>
      <c r="AL64" s="327">
        <f t="shared" si="5"/>
        <v>0</v>
      </c>
      <c r="AM64" s="270"/>
      <c r="AN64" s="355"/>
      <c r="AO64" s="353"/>
      <c r="AP64" s="418"/>
      <c r="AQ64" s="415"/>
      <c r="AR64" s="407"/>
      <c r="AS64" s="407"/>
      <c r="AT64" s="58"/>
      <c r="AU64" s="59"/>
      <c r="AV64" s="126"/>
      <c r="AW64" s="131"/>
      <c r="AX64" s="134"/>
      <c r="AY64" s="134"/>
      <c r="AZ64" s="57"/>
      <c r="BA64" s="57"/>
      <c r="BB64" s="57"/>
      <c r="BC64" s="57"/>
    </row>
    <row r="65" spans="1:56" s="128" customFormat="1" ht="64.5" customHeight="1" x14ac:dyDescent="0.2">
      <c r="A65" s="398">
        <v>19</v>
      </c>
      <c r="B65" s="399"/>
      <c r="C65" s="402" t="str">
        <f>IF(B65=$B$1048372,$C$1048372,IF(B65=$B$1048373,$C$1048373,IF(B65=$B$1048374,$C$1048374,IF(B65=$B$1048375,$C$1048375,IF(B65=$B$1048376,$C$1048376,IF(B65=$B$1048377,$C$1048377,IF(B65=$B$1048378,$C$1048378,IF(B65=$B$1048379,$C$1048379,IF(B65=$B$1048380,$C$1048380,IF(B65=$B$1048381,$C$1048381,IF(B65=$B$1048384,$C$1048384,IF(B65=$B$1048385,$C$1048385,IF(B65=$B$1048386,$C$1048386,IF(B65=$B$1048387,$C$1048387,IF(B65=$B$1048388,$C$1048388,IF(B65=$B$1048389,$C$1048389,IF(B65=$B$1048390,$C$1048390," ")))))))))))))))))</f>
        <v xml:space="preserve"> </v>
      </c>
      <c r="D65" s="88"/>
      <c r="E65" s="88"/>
      <c r="F65" s="88"/>
      <c r="G65" s="367"/>
      <c r="H65" s="371"/>
      <c r="I65" s="374"/>
      <c r="J65" s="370"/>
      <c r="K65" s="379"/>
      <c r="L65" s="383">
        <f t="shared" ref="L65" si="220">IF(K65="ALTA",5,IF(K65="MEDIO ALTA",4,IF(K65="MEDIA",3,IF(K65="MEDIO BAJA",2,IF(K65="BAJA",1,0)))))</f>
        <v>0</v>
      </c>
      <c r="M65" s="379"/>
      <c r="N65" s="383">
        <f t="shared" ref="N65" si="221">IF(M65="ALTO",5,IF(M65="MEDIO ALTO",4,IF(M65="MEDIO",3,IF(M65="MEDIO BAJO",2,IF(M65="BAJO",1,0)))))</f>
        <v>0</v>
      </c>
      <c r="O65" s="383">
        <f t="shared" si="56"/>
        <v>0</v>
      </c>
      <c r="P65" s="248"/>
      <c r="Q65" s="249">
        <f t="shared" si="1"/>
        <v>0</v>
      </c>
      <c r="R65" s="356" t="e">
        <f t="shared" si="57"/>
        <v>#DIV/0!</v>
      </c>
      <c r="S65" s="356" t="e">
        <f t="shared" ref="S65" si="222">R65*0.6</f>
        <v>#DIV/0!</v>
      </c>
      <c r="T65" s="25"/>
      <c r="U65" s="446" t="e">
        <f t="shared" ref="U65" si="223">IF(P65="No_existen",5*$U$10,V65*$U$10)</f>
        <v>#DIV/0!</v>
      </c>
      <c r="V65" s="362" t="e">
        <f>ROUND(AVERAGEIF(W65:W67,"&gt;0"),0)</f>
        <v>#DIV/0!</v>
      </c>
      <c r="W65" s="311">
        <f t="shared" si="2"/>
        <v>0</v>
      </c>
      <c r="X65" s="25"/>
      <c r="Y65" s="25"/>
      <c r="Z65" s="362" t="e">
        <f t="shared" ref="Z65" si="224">IF(P65="No_existen",5*$Z$10,AA65*$Z$10)</f>
        <v>#DIV/0!</v>
      </c>
      <c r="AA65" s="354" t="e">
        <f t="shared" ref="AA65" si="225">ROUND(AVERAGEIF(AB65:AB67,"&gt;0"),0)</f>
        <v>#DIV/0!</v>
      </c>
      <c r="AB65" s="305">
        <f t="shared" si="3"/>
        <v>0</v>
      </c>
      <c r="AC65" s="270"/>
      <c r="AD65" s="289"/>
      <c r="AE65" s="362" t="e">
        <f t="shared" ref="AE65" si="226">IF(P65="No_existen",5*$AE$10,AF65*$AE$10)</f>
        <v>#DIV/0!</v>
      </c>
      <c r="AF65" s="354" t="e">
        <f t="shared" ref="AF65" si="227">ROUND(AVERAGEIF(AG65:AG67,"&gt;0"),0)</f>
        <v>#DIV/0!</v>
      </c>
      <c r="AG65" s="305">
        <f t="shared" si="4"/>
        <v>0</v>
      </c>
      <c r="AH65" s="270"/>
      <c r="AI65" s="270"/>
      <c r="AJ65" s="362" t="e">
        <f t="shared" ref="AJ65" si="228">IF(P65="No_existen",5*$AJ$10,AK65*$AJ$10)</f>
        <v>#DIV/0!</v>
      </c>
      <c r="AK65" s="354" t="e">
        <f t="shared" ref="AK65" si="229">ROUND(AVERAGEIF(AL65:AL67,"&gt;0"),0)</f>
        <v>#DIV/0!</v>
      </c>
      <c r="AL65" s="327">
        <f t="shared" si="5"/>
        <v>0</v>
      </c>
      <c r="AM65" s="270"/>
      <c r="AN65" s="354" t="e">
        <f t="shared" ref="AN65" si="230">ROUND(AVERAGE(R65,AA65,AF65,AK65),0)</f>
        <v>#DIV/0!</v>
      </c>
      <c r="AO65" s="352" t="e">
        <f t="shared" ref="AO65" si="231">IF(AN65&lt;1.5,"FUERTE",IF(AND(AN65&gt;=1.5,AN65&lt;2.5),"ACEPTABLE",IF(AN65&gt;=5,"INEXISTENTE","DÉBIL")))</f>
        <v>#DIV/0!</v>
      </c>
      <c r="AP65" s="417">
        <f t="shared" ref="AP65" si="232">IF(O65=0,0,ROUND((O65*AN65),0))</f>
        <v>0</v>
      </c>
      <c r="AQ65" s="413" t="str">
        <f>IF(AP65&gt;=40,"GRAVE", IF(AP65&lt;=3, "LEVE", "MODERADO"))</f>
        <v>LEVE</v>
      </c>
      <c r="AR65" s="405"/>
      <c r="AS65" s="405"/>
      <c r="AT65" s="58"/>
      <c r="AU65" s="59"/>
      <c r="AV65" s="126"/>
      <c r="AW65" s="131"/>
      <c r="AX65" s="134"/>
      <c r="AY65" s="134"/>
      <c r="AZ65" s="57"/>
      <c r="BA65" s="57"/>
      <c r="BB65" s="57"/>
      <c r="BC65" s="57"/>
    </row>
    <row r="66" spans="1:56" s="128" customFormat="1" ht="64.5" customHeight="1" x14ac:dyDescent="0.2">
      <c r="A66" s="398"/>
      <c r="B66" s="400"/>
      <c r="C66" s="403"/>
      <c r="D66" s="88"/>
      <c r="E66" s="88"/>
      <c r="F66" s="88"/>
      <c r="G66" s="368"/>
      <c r="H66" s="372"/>
      <c r="I66" s="374"/>
      <c r="J66" s="370"/>
      <c r="K66" s="380"/>
      <c r="L66" s="384"/>
      <c r="M66" s="380"/>
      <c r="N66" s="384"/>
      <c r="O66" s="384"/>
      <c r="P66" s="248"/>
      <c r="Q66" s="249">
        <f t="shared" si="1"/>
        <v>0</v>
      </c>
      <c r="R66" s="354"/>
      <c r="S66" s="354"/>
      <c r="T66" s="25"/>
      <c r="U66" s="447"/>
      <c r="V66" s="363"/>
      <c r="W66" s="311">
        <f t="shared" si="2"/>
        <v>0</v>
      </c>
      <c r="X66" s="25"/>
      <c r="Y66" s="25"/>
      <c r="Z66" s="363"/>
      <c r="AA66" s="354"/>
      <c r="AB66" s="305">
        <f t="shared" si="3"/>
        <v>0</v>
      </c>
      <c r="AC66" s="270"/>
      <c r="AD66" s="289"/>
      <c r="AE66" s="363"/>
      <c r="AF66" s="354"/>
      <c r="AG66" s="305">
        <f t="shared" si="4"/>
        <v>0</v>
      </c>
      <c r="AH66" s="270"/>
      <c r="AI66" s="270"/>
      <c r="AJ66" s="363"/>
      <c r="AK66" s="354"/>
      <c r="AL66" s="327">
        <f t="shared" si="5"/>
        <v>0</v>
      </c>
      <c r="AM66" s="270"/>
      <c r="AN66" s="354"/>
      <c r="AO66" s="352"/>
      <c r="AP66" s="418"/>
      <c r="AQ66" s="414"/>
      <c r="AR66" s="406"/>
      <c r="AS66" s="406"/>
      <c r="AT66" s="58"/>
      <c r="AU66" s="59"/>
      <c r="AV66" s="126"/>
      <c r="AW66" s="131"/>
      <c r="AX66" s="134"/>
      <c r="AY66" s="134"/>
      <c r="AZ66" s="57"/>
      <c r="BA66" s="57"/>
      <c r="BB66" s="57"/>
      <c r="BC66" s="57"/>
    </row>
    <row r="67" spans="1:56" s="128" customFormat="1" ht="64.5" customHeight="1" x14ac:dyDescent="0.2">
      <c r="A67" s="398"/>
      <c r="B67" s="401"/>
      <c r="C67" s="404"/>
      <c r="D67" s="88"/>
      <c r="E67" s="88"/>
      <c r="F67" s="88"/>
      <c r="G67" s="369"/>
      <c r="H67" s="373"/>
      <c r="I67" s="374"/>
      <c r="J67" s="370"/>
      <c r="K67" s="382"/>
      <c r="L67" s="385"/>
      <c r="M67" s="380"/>
      <c r="N67" s="385"/>
      <c r="O67" s="384"/>
      <c r="P67" s="248"/>
      <c r="Q67" s="249">
        <f t="shared" si="1"/>
        <v>0</v>
      </c>
      <c r="R67" s="355"/>
      <c r="S67" s="355"/>
      <c r="T67" s="25"/>
      <c r="U67" s="448"/>
      <c r="V67" s="441"/>
      <c r="W67" s="311">
        <f t="shared" si="2"/>
        <v>0</v>
      </c>
      <c r="X67" s="25"/>
      <c r="Y67" s="25"/>
      <c r="Z67" s="441"/>
      <c r="AA67" s="355"/>
      <c r="AB67" s="305">
        <f t="shared" si="3"/>
        <v>0</v>
      </c>
      <c r="AC67" s="270"/>
      <c r="AD67" s="289"/>
      <c r="AE67" s="441"/>
      <c r="AF67" s="355"/>
      <c r="AG67" s="305">
        <f t="shared" si="4"/>
        <v>0</v>
      </c>
      <c r="AH67" s="270"/>
      <c r="AI67" s="270"/>
      <c r="AJ67" s="441"/>
      <c r="AK67" s="355"/>
      <c r="AL67" s="327">
        <f t="shared" si="5"/>
        <v>0</v>
      </c>
      <c r="AM67" s="270"/>
      <c r="AN67" s="355"/>
      <c r="AO67" s="353"/>
      <c r="AP67" s="418"/>
      <c r="AQ67" s="415"/>
      <c r="AR67" s="407"/>
      <c r="AS67" s="407"/>
      <c r="AT67" s="58"/>
      <c r="AU67" s="59"/>
      <c r="AV67" s="126"/>
      <c r="AW67" s="131"/>
      <c r="AX67" s="134"/>
      <c r="AY67" s="134"/>
      <c r="AZ67" s="57"/>
      <c r="BA67" s="57"/>
      <c r="BB67" s="57"/>
      <c r="BC67" s="57"/>
    </row>
    <row r="68" spans="1:56" s="128" customFormat="1" ht="64.5" customHeight="1" x14ac:dyDescent="0.2">
      <c r="A68" s="398">
        <v>20</v>
      </c>
      <c r="B68" s="399"/>
      <c r="C68" s="402" t="str">
        <f>IF(B68=$B$1048372,$C$1048372,IF(B68=$B$1048373,$C$1048373,IF(B68=$B$1048374,$C$1048374,IF(B68=$B$1048375,$C$1048375,IF(B68=$B$1048376,$C$1048376,IF(B68=$B$1048377,$C$1048377,IF(B68=$B$1048378,$C$1048378,IF(B68=$B$1048379,$C$1048379,IF(B68=$B$1048380,$C$1048380,IF(B68=$B$1048381,$C$1048381,IF(B68=$B$1048384,$C$1048384,IF(B68=$B$1048385,$C$1048385,IF(B68=$B$1048386,$C$1048386,IF(B68=$B$1048387,$C$1048387,IF(B68=$B$1048388,$C$1048388,IF(B68=$B$1048389,$C$1048389,IF(B68=$B$1048390,$C$1048390," ")))))))))))))))))</f>
        <v xml:space="preserve"> </v>
      </c>
      <c r="D68" s="88"/>
      <c r="E68" s="88"/>
      <c r="F68" s="88"/>
      <c r="G68" s="367"/>
      <c r="H68" s="371"/>
      <c r="I68" s="374"/>
      <c r="J68" s="370"/>
      <c r="K68" s="379"/>
      <c r="L68" s="383">
        <f t="shared" ref="L68" si="233">IF(K68="ALTA",5,IF(K68="MEDIO ALTA",4,IF(K68="MEDIA",3,IF(K68="MEDIO BAJA",2,IF(K68="BAJA",1,0)))))</f>
        <v>0</v>
      </c>
      <c r="M68" s="379"/>
      <c r="N68" s="383">
        <f t="shared" ref="N68" si="234">IF(M68="ALTO",5,IF(M68="MEDIO ALTO",4,IF(M68="MEDIO",3,IF(M68="MEDIO BAJO",2,IF(M68="BAJO",1,0)))))</f>
        <v>0</v>
      </c>
      <c r="O68" s="383">
        <f t="shared" si="56"/>
        <v>0</v>
      </c>
      <c r="P68" s="248"/>
      <c r="Q68" s="249">
        <f t="shared" si="1"/>
        <v>0</v>
      </c>
      <c r="R68" s="356" t="e">
        <f t="shared" si="57"/>
        <v>#DIV/0!</v>
      </c>
      <c r="S68" s="356" t="e">
        <f t="shared" ref="S68" si="235">R68*0.6</f>
        <v>#DIV/0!</v>
      </c>
      <c r="T68" s="25"/>
      <c r="U68" s="446"/>
      <c r="V68" s="362"/>
      <c r="W68" s="311"/>
      <c r="X68" s="25"/>
      <c r="Y68" s="25"/>
      <c r="Z68" s="362" t="e">
        <f t="shared" ref="Z68" si="236">IF(P68="No_existen",5*$Z$10,AA68*$Z$10)</f>
        <v>#DIV/0!</v>
      </c>
      <c r="AA68" s="354" t="e">
        <f t="shared" ref="AA68" si="237">ROUND(AVERAGEIF(AB68:AB70,"&gt;0"),0)</f>
        <v>#DIV/0!</v>
      </c>
      <c r="AB68" s="305">
        <f t="shared" si="3"/>
        <v>0</v>
      </c>
      <c r="AC68" s="270"/>
      <c r="AD68" s="289"/>
      <c r="AE68" s="362" t="e">
        <f t="shared" ref="AE68" si="238">IF(P68="No_existen",5*$AE$10,AF68*$AE$10)</f>
        <v>#DIV/0!</v>
      </c>
      <c r="AF68" s="354" t="e">
        <f t="shared" ref="AF68" si="239">ROUND(AVERAGEIF(AG68:AG70,"&gt;0"),0)</f>
        <v>#DIV/0!</v>
      </c>
      <c r="AG68" s="305">
        <f t="shared" si="4"/>
        <v>0</v>
      </c>
      <c r="AH68" s="270"/>
      <c r="AI68" s="270"/>
      <c r="AJ68" s="362" t="e">
        <f t="shared" ref="AJ68" si="240">IF(P68="No_existen",5*$AJ$10,AK68*$AJ$10)</f>
        <v>#DIV/0!</v>
      </c>
      <c r="AK68" s="354" t="e">
        <f t="shared" ref="AK68" si="241">ROUND(AVERAGEIF(AL68:AL70,"&gt;0"),0)</f>
        <v>#DIV/0!</v>
      </c>
      <c r="AL68" s="327">
        <f t="shared" si="5"/>
        <v>0</v>
      </c>
      <c r="AM68" s="270"/>
      <c r="AN68" s="354" t="e">
        <f t="shared" ref="AN68" si="242">ROUND(AVERAGE(R68,AA68,AF68,AK68),0)</f>
        <v>#DIV/0!</v>
      </c>
      <c r="AO68" s="352" t="e">
        <f t="shared" ref="AO68" si="243">IF(AN68&lt;1.5,"FUERTE",IF(AND(AN68&gt;=1.5,AN68&lt;2.5),"ACEPTABLE",IF(AN68&gt;=5,"INEXISTENTE","DÉBIL")))</f>
        <v>#DIV/0!</v>
      </c>
      <c r="AP68" s="417">
        <f t="shared" ref="AP68" si="244">IF(O68=0,0,ROUND((O68*AN68),0))</f>
        <v>0</v>
      </c>
      <c r="AQ68" s="413" t="str">
        <f>IF(AP68&gt;=40,"GRAVE", IF(AP68&lt;=3, "LEVE", "MODERADO"))</f>
        <v>LEVE</v>
      </c>
      <c r="AR68" s="405"/>
      <c r="AS68" s="405"/>
      <c r="AT68" s="58"/>
      <c r="AU68" s="59"/>
      <c r="AV68" s="126"/>
      <c r="AW68" s="131"/>
      <c r="AX68" s="134"/>
      <c r="AY68" s="134"/>
      <c r="AZ68" s="57"/>
      <c r="BA68" s="57"/>
      <c r="BB68" s="57"/>
      <c r="BC68" s="57"/>
    </row>
    <row r="69" spans="1:56" s="128" customFormat="1" ht="64.5" customHeight="1" x14ac:dyDescent="0.2">
      <c r="A69" s="398"/>
      <c r="B69" s="400"/>
      <c r="C69" s="403"/>
      <c r="D69" s="88"/>
      <c r="E69" s="88"/>
      <c r="F69" s="88"/>
      <c r="G69" s="368"/>
      <c r="H69" s="472"/>
      <c r="I69" s="374"/>
      <c r="J69" s="370"/>
      <c r="K69" s="380"/>
      <c r="L69" s="384"/>
      <c r="M69" s="380"/>
      <c r="N69" s="384"/>
      <c r="O69" s="384"/>
      <c r="P69" s="248"/>
      <c r="Q69" s="249">
        <f t="shared" si="1"/>
        <v>0</v>
      </c>
      <c r="R69" s="354"/>
      <c r="S69" s="354"/>
      <c r="T69" s="25"/>
      <c r="U69" s="447"/>
      <c r="V69" s="363"/>
      <c r="W69" s="311"/>
      <c r="X69" s="25"/>
      <c r="Y69" s="25"/>
      <c r="Z69" s="363"/>
      <c r="AA69" s="354"/>
      <c r="AB69" s="305">
        <f t="shared" si="3"/>
        <v>0</v>
      </c>
      <c r="AC69" s="270"/>
      <c r="AD69" s="289"/>
      <c r="AE69" s="363"/>
      <c r="AF69" s="354"/>
      <c r="AG69" s="305">
        <f t="shared" si="4"/>
        <v>0</v>
      </c>
      <c r="AH69" s="270"/>
      <c r="AI69" s="270"/>
      <c r="AJ69" s="363"/>
      <c r="AK69" s="354"/>
      <c r="AL69" s="327">
        <f t="shared" si="5"/>
        <v>0</v>
      </c>
      <c r="AM69" s="270"/>
      <c r="AN69" s="354"/>
      <c r="AO69" s="352"/>
      <c r="AP69" s="418"/>
      <c r="AQ69" s="414"/>
      <c r="AR69" s="406"/>
      <c r="AS69" s="406"/>
      <c r="AT69" s="58"/>
      <c r="AU69" s="59"/>
      <c r="AV69" s="126"/>
      <c r="AW69" s="131"/>
      <c r="AX69" s="134"/>
      <c r="AY69" s="134"/>
      <c r="AZ69" s="57"/>
      <c r="BA69" s="57"/>
      <c r="BB69" s="57"/>
      <c r="BC69" s="57"/>
    </row>
    <row r="70" spans="1:56" s="128" customFormat="1" ht="64.5" customHeight="1" x14ac:dyDescent="0.2">
      <c r="A70" s="398"/>
      <c r="B70" s="401"/>
      <c r="C70" s="404"/>
      <c r="D70" s="88"/>
      <c r="E70" s="88"/>
      <c r="F70" s="88"/>
      <c r="G70" s="369"/>
      <c r="H70" s="479"/>
      <c r="I70" s="374"/>
      <c r="J70" s="370"/>
      <c r="K70" s="382"/>
      <c r="L70" s="385"/>
      <c r="M70" s="380"/>
      <c r="N70" s="385"/>
      <c r="O70" s="384"/>
      <c r="P70" s="248"/>
      <c r="Q70" s="249">
        <f t="shared" si="1"/>
        <v>0</v>
      </c>
      <c r="R70" s="355"/>
      <c r="S70" s="355"/>
      <c r="T70" s="25"/>
      <c r="U70" s="448"/>
      <c r="V70" s="441"/>
      <c r="W70" s="311"/>
      <c r="X70" s="25"/>
      <c r="Y70" s="25"/>
      <c r="Z70" s="441"/>
      <c r="AA70" s="355"/>
      <c r="AB70" s="305">
        <f t="shared" si="3"/>
        <v>0</v>
      </c>
      <c r="AC70" s="270"/>
      <c r="AD70" s="289"/>
      <c r="AE70" s="441"/>
      <c r="AF70" s="355"/>
      <c r="AG70" s="305">
        <f t="shared" si="4"/>
        <v>0</v>
      </c>
      <c r="AH70" s="270"/>
      <c r="AI70" s="270"/>
      <c r="AJ70" s="441"/>
      <c r="AK70" s="355"/>
      <c r="AL70" s="327">
        <f t="shared" si="5"/>
        <v>0</v>
      </c>
      <c r="AM70" s="270"/>
      <c r="AN70" s="355"/>
      <c r="AO70" s="353"/>
      <c r="AP70" s="418"/>
      <c r="AQ70" s="415"/>
      <c r="AR70" s="407"/>
      <c r="AS70" s="407"/>
      <c r="AT70" s="58"/>
      <c r="AU70" s="59"/>
      <c r="AV70" s="126"/>
      <c r="AW70" s="131"/>
      <c r="AX70" s="134"/>
      <c r="AY70" s="134"/>
      <c r="AZ70" s="57"/>
      <c r="BA70" s="57"/>
      <c r="BB70" s="57"/>
      <c r="BC70" s="57"/>
    </row>
    <row r="71" spans="1:56" s="123" customFormat="1" ht="64.5" customHeight="1" x14ac:dyDescent="0.2">
      <c r="A71" s="398">
        <v>21</v>
      </c>
      <c r="B71" s="399"/>
      <c r="C71" s="402" t="str">
        <f>IF(B71=$B$1048372,$C$1048372,IF(B71=$B$1048373,$C$1048373,IF(B71=$B$1048374,$C$1048374,IF(B71=$B$1048375,$C$1048375,IF(B71=$B$1048376,$C$1048376,IF(B71=$B$1048377,$C$1048377,IF(B71=$B$1048378,$C$1048378,IF(B71=$B$1048379,$C$1048379,IF(B71=$B$1048380,$C$1048380,IF(B71=$B$1048381,$C$1048381,IF(B71=$B$1048384,$C$1048384,IF(B71=$B$1048385,$C$1048385,IF(B71=$B$1048386,$C$1048386,IF(B71=$B$1048387,$C$1048387,IF(B71=$B$1048388,$C$1048388,IF(B71=$B$1048389,$C$1048389,IF(B71=$B$1048390,$C$1048390," ")))))))))))))))))</f>
        <v xml:space="preserve"> </v>
      </c>
      <c r="D71" s="88"/>
      <c r="E71" s="88"/>
      <c r="F71" s="88"/>
      <c r="G71" s="367"/>
      <c r="H71" s="371"/>
      <c r="I71" s="374"/>
      <c r="J71" s="370"/>
      <c r="K71" s="379"/>
      <c r="L71" s="383">
        <f t="shared" ref="L71" si="245">IF(K71="ALTA",5,IF(K71="MEDIO ALTA",4,IF(K71="MEDIA",3,IF(K71="MEDIO BAJA",2,IF(K71="BAJA",1,0)))))</f>
        <v>0</v>
      </c>
      <c r="M71" s="379"/>
      <c r="N71" s="383">
        <f t="shared" ref="N71" si="246">IF(M71="ALTO",5,IF(M71="MEDIO ALTO",4,IF(M71="MEDIO",3,IF(M71="MEDIO BAJO",2,IF(M71="BAJO",1,0)))))</f>
        <v>0</v>
      </c>
      <c r="O71" s="383">
        <f t="shared" si="56"/>
        <v>0</v>
      </c>
      <c r="P71" s="248"/>
      <c r="Q71" s="249">
        <f t="shared" si="1"/>
        <v>0</v>
      </c>
      <c r="R71" s="356" t="e">
        <f t="shared" si="57"/>
        <v>#DIV/0!</v>
      </c>
      <c r="S71" s="356" t="e">
        <f t="shared" ref="S71" si="247">R71*0.6</f>
        <v>#DIV/0!</v>
      </c>
      <c r="T71" s="25"/>
      <c r="U71" s="446"/>
      <c r="V71" s="362"/>
      <c r="W71" s="311"/>
      <c r="X71" s="25"/>
      <c r="Y71" s="25"/>
      <c r="Z71" s="362" t="e">
        <f t="shared" ref="Z71" si="248">IF(P71="No_existen",5*$Z$10,AA71*$Z$10)</f>
        <v>#DIV/0!</v>
      </c>
      <c r="AA71" s="354" t="e">
        <f>ROUND(AVERAGEIF(AB71:AB73,"&gt;0"),0)</f>
        <v>#DIV/0!</v>
      </c>
      <c r="AB71" s="305">
        <f t="shared" si="3"/>
        <v>0</v>
      </c>
      <c r="AC71" s="270"/>
      <c r="AD71" s="289"/>
      <c r="AE71" s="362" t="e">
        <f t="shared" ref="AE71" si="249">IF(P71="No_existen",5*$AE$10,AF71*$AE$10)</f>
        <v>#DIV/0!</v>
      </c>
      <c r="AF71" s="354" t="e">
        <f t="shared" ref="AF71" si="250">ROUND(AVERAGEIF(AG71:AG73,"&gt;0"),0)</f>
        <v>#DIV/0!</v>
      </c>
      <c r="AG71" s="305">
        <f t="shared" si="4"/>
        <v>0</v>
      </c>
      <c r="AH71" s="270"/>
      <c r="AI71" s="270"/>
      <c r="AJ71" s="362" t="e">
        <f t="shared" ref="AJ71" si="251">IF(P71="No_existen",5*$AJ$10,AK71*$AJ$10)</f>
        <v>#DIV/0!</v>
      </c>
      <c r="AK71" s="354" t="e">
        <f t="shared" ref="AK71" si="252">ROUND(AVERAGEIF(AL71:AL73,"&gt;0"),0)</f>
        <v>#DIV/0!</v>
      </c>
      <c r="AL71" s="327">
        <f t="shared" si="5"/>
        <v>0</v>
      </c>
      <c r="AM71" s="270"/>
      <c r="AN71" s="354" t="e">
        <f t="shared" ref="AN71" si="253">ROUND(AVERAGE(R71,AA71,AF71,AK71),0)</f>
        <v>#DIV/0!</v>
      </c>
      <c r="AO71" s="352" t="e">
        <f t="shared" ref="AO71" si="254">IF(AN71&lt;1.5,"FUERTE",IF(AND(AN71&gt;=1.5,AN71&lt;2.5),"ACEPTABLE",IF(AN71&gt;=5,"INEXISTENTE","DÉBIL")))</f>
        <v>#DIV/0!</v>
      </c>
      <c r="AP71" s="417">
        <f t="shared" ref="AP71" si="255">IF(O71=0,0,ROUND((O71*AN71),0))</f>
        <v>0</v>
      </c>
      <c r="AQ71" s="413" t="str">
        <f>IF(AP71&gt;=40,"GRAVE", IF(AP71&lt;=3, "LEVE", "MODERADO"))</f>
        <v>LEVE</v>
      </c>
      <c r="AR71" s="405"/>
      <c r="AS71" s="405"/>
      <c r="AT71" s="58"/>
      <c r="AU71" s="59"/>
      <c r="AV71" s="126"/>
      <c r="AW71" s="131"/>
      <c r="AX71" s="134"/>
      <c r="AY71" s="134"/>
      <c r="AZ71" s="57"/>
      <c r="BA71" s="57"/>
      <c r="BB71" s="57"/>
      <c r="BC71" s="57"/>
    </row>
    <row r="72" spans="1:56" s="123" customFormat="1" ht="64.5" customHeight="1" x14ac:dyDescent="0.2">
      <c r="A72" s="398"/>
      <c r="B72" s="400"/>
      <c r="C72" s="403"/>
      <c r="D72" s="88"/>
      <c r="E72" s="88"/>
      <c r="F72" s="88"/>
      <c r="G72" s="368"/>
      <c r="H72" s="472"/>
      <c r="I72" s="374"/>
      <c r="J72" s="370"/>
      <c r="K72" s="380"/>
      <c r="L72" s="384"/>
      <c r="M72" s="380"/>
      <c r="N72" s="384"/>
      <c r="O72" s="384"/>
      <c r="P72" s="248"/>
      <c r="Q72" s="249">
        <f t="shared" si="1"/>
        <v>0</v>
      </c>
      <c r="R72" s="354"/>
      <c r="S72" s="354"/>
      <c r="T72" s="25"/>
      <c r="U72" s="447"/>
      <c r="V72" s="363"/>
      <c r="W72" s="311"/>
      <c r="X72" s="25"/>
      <c r="Y72" s="25"/>
      <c r="Z72" s="363"/>
      <c r="AA72" s="354"/>
      <c r="AB72" s="305">
        <f t="shared" si="3"/>
        <v>0</v>
      </c>
      <c r="AC72" s="270"/>
      <c r="AD72" s="289"/>
      <c r="AE72" s="363"/>
      <c r="AF72" s="354"/>
      <c r="AG72" s="305">
        <f t="shared" si="4"/>
        <v>0</v>
      </c>
      <c r="AH72" s="270"/>
      <c r="AI72" s="270"/>
      <c r="AJ72" s="363"/>
      <c r="AK72" s="354"/>
      <c r="AL72" s="327">
        <f t="shared" si="5"/>
        <v>0</v>
      </c>
      <c r="AM72" s="270"/>
      <c r="AN72" s="354"/>
      <c r="AO72" s="352"/>
      <c r="AP72" s="418"/>
      <c r="AQ72" s="414"/>
      <c r="AR72" s="406"/>
      <c r="AS72" s="406"/>
      <c r="AT72" s="58"/>
      <c r="AU72" s="59"/>
      <c r="AV72" s="126"/>
      <c r="AW72" s="131"/>
      <c r="AX72" s="134"/>
      <c r="AY72" s="134"/>
      <c r="AZ72" s="57"/>
      <c r="BA72" s="57"/>
      <c r="BB72" s="57"/>
      <c r="BC72" s="57"/>
    </row>
    <row r="73" spans="1:56" s="123" customFormat="1" ht="64.5" customHeight="1" x14ac:dyDescent="0.2">
      <c r="A73" s="398"/>
      <c r="B73" s="401"/>
      <c r="C73" s="404"/>
      <c r="D73" s="88"/>
      <c r="E73" s="88"/>
      <c r="F73" s="88"/>
      <c r="G73" s="369"/>
      <c r="H73" s="479"/>
      <c r="I73" s="374"/>
      <c r="J73" s="370"/>
      <c r="K73" s="382"/>
      <c r="L73" s="385"/>
      <c r="M73" s="380"/>
      <c r="N73" s="385"/>
      <c r="O73" s="384"/>
      <c r="P73" s="248"/>
      <c r="Q73" s="249">
        <f t="shared" si="1"/>
        <v>0</v>
      </c>
      <c r="R73" s="355"/>
      <c r="S73" s="355"/>
      <c r="T73" s="25"/>
      <c r="U73" s="448"/>
      <c r="V73" s="441"/>
      <c r="W73" s="311"/>
      <c r="X73" s="25"/>
      <c r="Y73" s="25"/>
      <c r="Z73" s="441"/>
      <c r="AA73" s="355"/>
      <c r="AB73" s="305">
        <f t="shared" si="3"/>
        <v>0</v>
      </c>
      <c r="AC73" s="270"/>
      <c r="AD73" s="289"/>
      <c r="AE73" s="441"/>
      <c r="AF73" s="355"/>
      <c r="AG73" s="305">
        <f t="shared" si="4"/>
        <v>0</v>
      </c>
      <c r="AH73" s="270"/>
      <c r="AI73" s="270"/>
      <c r="AJ73" s="441"/>
      <c r="AK73" s="355"/>
      <c r="AL73" s="327">
        <f t="shared" si="5"/>
        <v>0</v>
      </c>
      <c r="AM73" s="270"/>
      <c r="AN73" s="355"/>
      <c r="AO73" s="353"/>
      <c r="AP73" s="418"/>
      <c r="AQ73" s="415"/>
      <c r="AR73" s="407"/>
      <c r="AS73" s="407"/>
      <c r="AT73" s="58"/>
      <c r="AU73" s="59"/>
      <c r="AV73" s="126"/>
      <c r="AW73" s="131"/>
      <c r="AX73" s="134"/>
      <c r="AY73" s="134"/>
      <c r="AZ73" s="57"/>
      <c r="BA73" s="57"/>
      <c r="BB73" s="57"/>
      <c r="BC73" s="57"/>
    </row>
    <row r="74" spans="1:56" s="85" customFormat="1" ht="63.75" customHeight="1" x14ac:dyDescent="0.2">
      <c r="A74" s="398">
        <v>22</v>
      </c>
      <c r="B74" s="399"/>
      <c r="C74" s="402" t="str">
        <f>IF(B74=$B$1048372,$C$1048372,IF(B74=$B$1048373,$C$1048373,IF(B74=$B$1048374,$C$1048374,IF(B74=$B$1048375,$C$1048375,IF(B74=$B$1048376,$C$1048376,IF(B74=$B$1048377,$C$1048377,IF(B74=$B$1048378,$C$1048378,IF(B74=$B$1048379,$C$1048379,IF(B74=$B$1048380,$C$1048380,IF(B74=$B$1048381,$C$1048381,IF(B74=$B$1048384,$C$1048384,IF(B74=$B$1048385,$C$1048385,IF(B74=$B$1048386,$C$1048386,IF(B74=$B$1048387,$C$1048387,IF(B74=$B$1048388,$C$1048388,IF(B74=$B$1048389,$C$1048389,IF(B74=$B$1048390,$C$1048390," ")))))))))))))))))</f>
        <v xml:space="preserve"> </v>
      </c>
      <c r="D74" s="88"/>
      <c r="E74" s="88"/>
      <c r="F74" s="88"/>
      <c r="G74" s="367"/>
      <c r="H74" s="371"/>
      <c r="I74" s="416"/>
      <c r="J74" s="374"/>
      <c r="K74" s="379"/>
      <c r="L74" s="383">
        <f t="shared" ref="L74" si="256">IF(K74="ALTA",5,IF(K74="MEDIO ALTA",4,IF(K74="MEDIA",3,IF(K74="MEDIO BAJA",2,IF(K74="BAJA",1,0)))))</f>
        <v>0</v>
      </c>
      <c r="M74" s="379"/>
      <c r="N74" s="383">
        <f t="shared" si="6"/>
        <v>0</v>
      </c>
      <c r="O74" s="383">
        <f t="shared" ref="O74" si="257">N74*L74</f>
        <v>0</v>
      </c>
      <c r="P74" s="248"/>
      <c r="Q74" s="249">
        <f t="shared" si="1"/>
        <v>0</v>
      </c>
      <c r="R74" s="356" t="e">
        <f t="shared" ref="R74" si="258">ROUND(AVERAGEIF(Q74:Q76,"&gt;0"),0)</f>
        <v>#DIV/0!</v>
      </c>
      <c r="S74" s="356" t="e">
        <f t="shared" ref="S74" si="259">R74*0.6</f>
        <v>#DIV/0!</v>
      </c>
      <c r="T74" s="25"/>
      <c r="U74" s="446"/>
      <c r="V74" s="362"/>
      <c r="W74" s="311"/>
      <c r="X74" s="25"/>
      <c r="Y74" s="25"/>
      <c r="Z74" s="362" t="e">
        <f t="shared" ref="Z74" si="260">IF(P74="No_existen",5*$Z$10,AA74*$Z$10)</f>
        <v>#DIV/0!</v>
      </c>
      <c r="AA74" s="356" t="e">
        <f>ROUND(AVERAGEIF(AB74:AB76,"&gt;0"),0)</f>
        <v>#DIV/0!</v>
      </c>
      <c r="AB74" s="320">
        <f t="shared" si="3"/>
        <v>0</v>
      </c>
      <c r="AC74" s="25"/>
      <c r="AD74" s="25"/>
      <c r="AE74" s="362">
        <f t="shared" ref="AE74" si="261">IF(P74="No_existen",5*$AE$10,AF74*$AE$10)</f>
        <v>0.4</v>
      </c>
      <c r="AF74" s="360">
        <f t="shared" ref="AF74" si="262">ROUND(AVERAGEIF(AG74:AG76,"&gt;0"),0)</f>
        <v>4</v>
      </c>
      <c r="AG74" s="329">
        <f t="shared" si="4"/>
        <v>0</v>
      </c>
      <c r="AH74" s="25"/>
      <c r="AI74" s="25"/>
      <c r="AJ74" s="362" t="e">
        <f t="shared" ref="AJ74" si="263">IF(P74="No_existen",5*$AJ$10,AK74*$AJ$10)</f>
        <v>#DIV/0!</v>
      </c>
      <c r="AK74" s="356" t="e">
        <f t="shared" ref="AK74" si="264">ROUND(AVERAGEIF(AL74:AL76,"&gt;0"),0)</f>
        <v>#DIV/0!</v>
      </c>
      <c r="AL74" s="329">
        <f t="shared" si="5"/>
        <v>0</v>
      </c>
      <c r="AM74" s="25"/>
      <c r="AN74" s="356" t="e">
        <f t="shared" ref="AN74" si="265">ROUND(AVERAGE(R74,AA74,AF74,AK74),0)</f>
        <v>#DIV/0!</v>
      </c>
      <c r="AO74" s="358" t="e">
        <f t="shared" ref="AO74" si="266">IF(AN74&lt;1.5,"FUERTE",IF(AND(AN74&gt;=1.5,AN74&lt;2.5),"ACEPTABLE",IF(AN74&gt;=5,"INEXISTENTE","DÉBIL")))</f>
        <v>#DIV/0!</v>
      </c>
      <c r="AP74" s="417">
        <f t="shared" ref="AP74" si="267">IF(O74=0,0,ROUND((O74*AN74),0))</f>
        <v>0</v>
      </c>
      <c r="AQ74" s="413" t="str">
        <f>IF(AP74&gt;=40,"GRAVE", IF(AP74&lt;=3, "LEVE", "MODERADO"))</f>
        <v>LEVE</v>
      </c>
      <c r="AR74" s="405"/>
      <c r="AS74" s="405"/>
      <c r="AT74" s="58"/>
      <c r="AU74" s="59"/>
      <c r="AV74" s="126"/>
      <c r="AW74" s="131"/>
      <c r="AX74" s="134"/>
      <c r="AY74" s="440"/>
      <c r="AZ74" s="57"/>
      <c r="BA74" s="57"/>
      <c r="BB74" s="57"/>
      <c r="BC74" s="57"/>
    </row>
    <row r="75" spans="1:56" s="85" customFormat="1" ht="63.75" customHeight="1" x14ac:dyDescent="0.2">
      <c r="A75" s="398"/>
      <c r="B75" s="400"/>
      <c r="C75" s="403"/>
      <c r="D75" s="88"/>
      <c r="E75" s="88"/>
      <c r="F75" s="88"/>
      <c r="G75" s="368"/>
      <c r="H75" s="472"/>
      <c r="I75" s="372"/>
      <c r="J75" s="374"/>
      <c r="K75" s="380"/>
      <c r="L75" s="384"/>
      <c r="M75" s="380"/>
      <c r="N75" s="384"/>
      <c r="O75" s="384"/>
      <c r="P75" s="248"/>
      <c r="Q75" s="249">
        <f t="shared" si="1"/>
        <v>0</v>
      </c>
      <c r="R75" s="354"/>
      <c r="S75" s="354"/>
      <c r="T75" s="25"/>
      <c r="U75" s="447"/>
      <c r="V75" s="363"/>
      <c r="W75" s="311"/>
      <c r="X75" s="25"/>
      <c r="Y75" s="25"/>
      <c r="Z75" s="363"/>
      <c r="AA75" s="354"/>
      <c r="AB75" s="305">
        <f t="shared" si="3"/>
        <v>0</v>
      </c>
      <c r="AC75" s="287"/>
      <c r="AD75" s="330"/>
      <c r="AE75" s="363"/>
      <c r="AF75" s="360"/>
      <c r="AG75" s="327">
        <f t="shared" si="4"/>
        <v>0</v>
      </c>
      <c r="AH75" s="330"/>
      <c r="AI75" s="330"/>
      <c r="AJ75" s="363"/>
      <c r="AK75" s="354"/>
      <c r="AL75" s="327">
        <f t="shared" si="5"/>
        <v>0</v>
      </c>
      <c r="AM75" s="287"/>
      <c r="AN75" s="354"/>
      <c r="AO75" s="352"/>
      <c r="AP75" s="418"/>
      <c r="AQ75" s="414"/>
      <c r="AR75" s="406"/>
      <c r="AS75" s="406"/>
      <c r="AT75" s="58"/>
      <c r="AU75" s="59"/>
      <c r="AV75" s="126"/>
      <c r="AW75" s="131"/>
      <c r="AX75" s="134"/>
      <c r="AY75" s="440"/>
      <c r="AZ75" s="57"/>
      <c r="BA75" s="57"/>
      <c r="BB75" s="57"/>
      <c r="BC75" s="57"/>
    </row>
    <row r="76" spans="1:56" s="85" customFormat="1" ht="63.75" customHeight="1" thickBot="1" x14ac:dyDescent="0.25">
      <c r="A76" s="467"/>
      <c r="B76" s="464"/>
      <c r="C76" s="470"/>
      <c r="D76" s="113"/>
      <c r="E76" s="113"/>
      <c r="F76" s="113"/>
      <c r="G76" s="471"/>
      <c r="H76" s="473"/>
      <c r="I76" s="474"/>
      <c r="J76" s="378"/>
      <c r="K76" s="381"/>
      <c r="L76" s="461"/>
      <c r="M76" s="381"/>
      <c r="N76" s="461"/>
      <c r="O76" s="461"/>
      <c r="P76" s="26"/>
      <c r="Q76" s="149">
        <f t="shared" ref="Q76" si="268">IF(P76=$P$1048376,1,IF(P76=$P$1048372,5,IF(P76=$P$1048373,4,IF(P76=$P$1048374,3,IF(P76=$P$1048375,2,0)))))</f>
        <v>0</v>
      </c>
      <c r="R76" s="357"/>
      <c r="S76" s="357"/>
      <c r="T76" s="27"/>
      <c r="U76" s="482"/>
      <c r="V76" s="364"/>
      <c r="W76" s="312"/>
      <c r="X76" s="288"/>
      <c r="Y76" s="27"/>
      <c r="Z76" s="364"/>
      <c r="AA76" s="357"/>
      <c r="AB76" s="306">
        <f t="shared" ref="AB76" si="269">IF(AC76=$AD$1048373,1,IF(AC76=$AD$1048372,4,IF(P76="No_existen",5,0)))</f>
        <v>0</v>
      </c>
      <c r="AC76" s="288"/>
      <c r="AD76" s="331"/>
      <c r="AE76" s="364"/>
      <c r="AF76" s="361"/>
      <c r="AG76" s="328">
        <f t="shared" ref="AG76" si="270">IF(AH76=$AH$1048372,1,IF(AH76=$AH$1048373,4,IF(P76="No_existen",5,0)))</f>
        <v>4</v>
      </c>
      <c r="AH76" s="331" t="s">
        <v>367</v>
      </c>
      <c r="AI76" s="331"/>
      <c r="AJ76" s="364"/>
      <c r="AK76" s="357"/>
      <c r="AL76" s="328">
        <f t="shared" ref="AL76" si="271">IF(AM76="Preventivo",1,IF(AM76="Detectivo",4, IF(P76="No_existen",5,0)))</f>
        <v>0</v>
      </c>
      <c r="AM76" s="288"/>
      <c r="AN76" s="357"/>
      <c r="AO76" s="359"/>
      <c r="AP76" s="462"/>
      <c r="AQ76" s="460"/>
      <c r="AR76" s="463"/>
      <c r="AS76" s="463"/>
      <c r="AT76" s="60"/>
      <c r="AU76" s="60"/>
      <c r="AV76" s="290"/>
      <c r="AW76" s="132"/>
      <c r="AX76" s="134"/>
      <c r="AY76" s="440"/>
      <c r="AZ76" s="57"/>
      <c r="BA76" s="57"/>
      <c r="BB76" s="57"/>
      <c r="BC76" s="57"/>
      <c r="BD76" s="125"/>
    </row>
    <row r="77" spans="1:56" x14ac:dyDescent="0.2">
      <c r="U77" s="483"/>
      <c r="Z77" s="484"/>
      <c r="AA77" s="349"/>
      <c r="AF77" s="349"/>
      <c r="AK77" s="349"/>
      <c r="AN77" s="349"/>
      <c r="AO77" s="256"/>
    </row>
    <row r="78" spans="1:56" x14ac:dyDescent="0.2">
      <c r="U78" s="483"/>
      <c r="Z78" s="484"/>
      <c r="AA78" s="349"/>
      <c r="AF78" s="349"/>
      <c r="AK78" s="349"/>
      <c r="AN78" s="349"/>
      <c r="AO78" s="256"/>
    </row>
    <row r="79" spans="1:56" x14ac:dyDescent="0.2">
      <c r="U79" s="483"/>
      <c r="Z79" s="484"/>
      <c r="AA79" s="349"/>
      <c r="AF79" s="349"/>
      <c r="AK79" s="349"/>
      <c r="AN79" s="349"/>
      <c r="AO79" s="256"/>
    </row>
    <row r="80" spans="1:56" x14ac:dyDescent="0.2">
      <c r="U80" s="483"/>
      <c r="Z80" s="484"/>
      <c r="AA80" s="349"/>
      <c r="AF80" s="349"/>
      <c r="AK80" s="349"/>
      <c r="AN80" s="349"/>
      <c r="AO80" s="256"/>
    </row>
    <row r="81" spans="20:41" x14ac:dyDescent="0.2">
      <c r="T81" s="17"/>
      <c r="U81" s="483"/>
      <c r="V81" s="314"/>
      <c r="W81" s="314"/>
      <c r="X81" s="17"/>
      <c r="Y81" s="17"/>
      <c r="Z81" s="484"/>
      <c r="AA81" s="349"/>
      <c r="AB81" s="314"/>
      <c r="AC81" s="17"/>
      <c r="AD81" s="17"/>
      <c r="AE81" s="314"/>
      <c r="AF81" s="349"/>
      <c r="AG81" s="314"/>
      <c r="AH81" s="17"/>
      <c r="AK81" s="349"/>
      <c r="AN81" s="349"/>
      <c r="AO81" s="256"/>
    </row>
    <row r="82" spans="20:41" x14ac:dyDescent="0.2">
      <c r="U82" s="483"/>
      <c r="Z82" s="484"/>
      <c r="AA82" s="349"/>
      <c r="AF82" s="349"/>
      <c r="AK82" s="349"/>
      <c r="AN82" s="349"/>
      <c r="AO82" s="256"/>
    </row>
    <row r="83" spans="20:41" x14ac:dyDescent="0.2">
      <c r="U83" s="483"/>
      <c r="Z83" s="484"/>
      <c r="AA83" s="349"/>
      <c r="AF83" s="349"/>
      <c r="AK83" s="349"/>
      <c r="AN83" s="349"/>
      <c r="AO83" s="256"/>
    </row>
    <row r="84" spans="20:41" x14ac:dyDescent="0.2">
      <c r="U84" s="483"/>
      <c r="Z84" s="484"/>
      <c r="AA84" s="349"/>
      <c r="AF84" s="349"/>
      <c r="AK84" s="349"/>
      <c r="AN84" s="349"/>
      <c r="AO84" s="256"/>
    </row>
    <row r="85" spans="20:41" x14ac:dyDescent="0.2">
      <c r="U85" s="483"/>
      <c r="Z85" s="484"/>
      <c r="AA85" s="349"/>
      <c r="AF85" s="349"/>
      <c r="AK85" s="349"/>
      <c r="AN85" s="349"/>
      <c r="AO85" s="256"/>
    </row>
    <row r="86" spans="20:41" x14ac:dyDescent="0.2">
      <c r="U86" s="483"/>
      <c r="Z86" s="484"/>
      <c r="AK86" s="349"/>
      <c r="AN86" s="349"/>
      <c r="AO86" s="256"/>
    </row>
    <row r="87" spans="20:41" x14ac:dyDescent="0.2">
      <c r="U87" s="483"/>
      <c r="Z87" s="484"/>
      <c r="AK87" s="349"/>
      <c r="AN87" s="349"/>
      <c r="AO87" s="256"/>
    </row>
    <row r="88" spans="20:41" x14ac:dyDescent="0.2">
      <c r="U88" s="483"/>
      <c r="Z88" s="484"/>
      <c r="AK88" s="349"/>
      <c r="AN88" s="349"/>
      <c r="AO88" s="256"/>
    </row>
    <row r="89" spans="20:41" x14ac:dyDescent="0.2">
      <c r="U89" s="483"/>
      <c r="AN89" s="19"/>
      <c r="AO89" s="256"/>
    </row>
    <row r="90" spans="20:41" x14ac:dyDescent="0.2">
      <c r="U90" s="483"/>
      <c r="AN90" s="19"/>
      <c r="AO90" s="256"/>
    </row>
    <row r="91" spans="20:41" x14ac:dyDescent="0.2">
      <c r="U91" s="483"/>
      <c r="AN91" s="19"/>
      <c r="AO91" s="256"/>
    </row>
    <row r="92" spans="20:41" x14ac:dyDescent="0.2">
      <c r="AN92" s="19"/>
      <c r="AO92" s="256"/>
    </row>
    <row r="93" spans="20:41" x14ac:dyDescent="0.2">
      <c r="AN93" s="19"/>
      <c r="AO93" s="256"/>
    </row>
    <row r="94" spans="20:41" x14ac:dyDescent="0.2">
      <c r="AN94" s="19"/>
      <c r="AO94" s="256"/>
    </row>
    <row r="95" spans="20:41" x14ac:dyDescent="0.2">
      <c r="AN95" s="19"/>
      <c r="AO95" s="256"/>
    </row>
    <row r="96" spans="20:41" x14ac:dyDescent="0.2">
      <c r="AN96" s="19"/>
      <c r="AO96" s="256"/>
    </row>
    <row r="97" spans="40:41" x14ac:dyDescent="0.2">
      <c r="AN97" s="19"/>
      <c r="AO97" s="256"/>
    </row>
    <row r="98" spans="40:41" x14ac:dyDescent="0.2">
      <c r="AN98" s="19"/>
      <c r="AO98" s="256"/>
    </row>
    <row r="99" spans="40:41" x14ac:dyDescent="0.2">
      <c r="AN99" s="19"/>
      <c r="AO99" s="256"/>
    </row>
    <row r="100" spans="40:41" x14ac:dyDescent="0.2">
      <c r="AN100" s="19"/>
      <c r="AO100" s="256"/>
    </row>
    <row r="101" spans="40:41" x14ac:dyDescent="0.2">
      <c r="AN101" s="19"/>
      <c r="AO101" s="256"/>
    </row>
    <row r="102" spans="40:41" x14ac:dyDescent="0.2">
      <c r="AN102" s="19"/>
      <c r="AO102" s="256"/>
    </row>
    <row r="103" spans="40:41" x14ac:dyDescent="0.2">
      <c r="AN103" s="19"/>
      <c r="AO103" s="256"/>
    </row>
    <row r="104" spans="40:41" x14ac:dyDescent="0.2">
      <c r="AN104" s="19"/>
      <c r="AO104" s="256"/>
    </row>
    <row r="105" spans="40:41" x14ac:dyDescent="0.2">
      <c r="AN105" s="19"/>
      <c r="AO105" s="256"/>
    </row>
    <row r="106" spans="40:41" x14ac:dyDescent="0.2">
      <c r="AN106" s="19"/>
      <c r="AO106" s="256"/>
    </row>
    <row r="107" spans="40:41" x14ac:dyDescent="0.2">
      <c r="AN107" s="19"/>
      <c r="AO107" s="256"/>
    </row>
    <row r="108" spans="40:41" x14ac:dyDescent="0.2">
      <c r="AN108" s="19"/>
    </row>
    <row r="109" spans="40:41" x14ac:dyDescent="0.2">
      <c r="AN109" s="19"/>
    </row>
    <row r="110" spans="40:41" x14ac:dyDescent="0.2">
      <c r="AN110" s="19"/>
    </row>
    <row r="111" spans="40:41" x14ac:dyDescent="0.2">
      <c r="AN111" s="19"/>
    </row>
    <row r="112" spans="40:41" x14ac:dyDescent="0.2">
      <c r="AN112" s="19"/>
    </row>
    <row r="113" spans="40:40" x14ac:dyDescent="0.2">
      <c r="AN113" s="19"/>
    </row>
    <row r="114" spans="40:40" x14ac:dyDescent="0.2">
      <c r="AN114" s="19"/>
    </row>
    <row r="115" spans="40:40" x14ac:dyDescent="0.2">
      <c r="AN115" s="19"/>
    </row>
    <row r="116" spans="40:40" x14ac:dyDescent="0.2">
      <c r="AN116" s="19"/>
    </row>
    <row r="117" spans="40:40" x14ac:dyDescent="0.2">
      <c r="AN117" s="19"/>
    </row>
    <row r="118" spans="40:40" x14ac:dyDescent="0.2">
      <c r="AN118" s="19"/>
    </row>
    <row r="119" spans="40:40" x14ac:dyDescent="0.2">
      <c r="AN119" s="19"/>
    </row>
    <row r="1048350" spans="46:56" x14ac:dyDescent="0.2">
      <c r="AT1048350" s="4"/>
      <c r="BD1048350" s="61"/>
    </row>
    <row r="1048351" spans="46:56" x14ac:dyDescent="0.2">
      <c r="AT1048351" s="4"/>
      <c r="BD1048351" s="61"/>
    </row>
    <row r="1048352" spans="46:56" x14ac:dyDescent="0.2">
      <c r="AT1048352" s="4"/>
      <c r="BD1048352" s="61"/>
    </row>
    <row r="1048353" spans="7:56" x14ac:dyDescent="0.2">
      <c r="AO1048353" s="257"/>
      <c r="AT1048353" s="4"/>
      <c r="BD1048353" s="61"/>
    </row>
    <row r="1048354" spans="7:56" x14ac:dyDescent="0.2">
      <c r="AO1048354" s="257"/>
      <c r="AT1048354" s="4"/>
      <c r="BD1048354" s="61"/>
    </row>
    <row r="1048355" spans="7:56" x14ac:dyDescent="0.2">
      <c r="AO1048355" s="257"/>
      <c r="AT1048355" s="4"/>
      <c r="BD1048355" s="61"/>
    </row>
    <row r="1048356" spans="7:56" x14ac:dyDescent="0.2">
      <c r="AO1048356" s="257"/>
      <c r="AT1048356" s="4"/>
      <c r="BD1048356" s="61"/>
    </row>
    <row r="1048357" spans="7:56" x14ac:dyDescent="0.2">
      <c r="AO1048357" s="257"/>
      <c r="AT1048357" s="4"/>
      <c r="BD1048357" s="61"/>
    </row>
    <row r="1048358" spans="7:56" x14ac:dyDescent="0.2">
      <c r="AO1048358" s="257"/>
      <c r="AT1048358" s="4"/>
      <c r="BD1048358" s="61"/>
    </row>
    <row r="1048359" spans="7:56" x14ac:dyDescent="0.2">
      <c r="AT1048359" s="4"/>
      <c r="BD1048359" s="61"/>
    </row>
    <row r="1048360" spans="7:56" x14ac:dyDescent="0.2">
      <c r="AT1048360" s="4"/>
      <c r="BD1048360" s="61"/>
    </row>
    <row r="1048361" spans="7:56" x14ac:dyDescent="0.2">
      <c r="AT1048361" s="4"/>
      <c r="BD1048361" s="61"/>
    </row>
    <row r="1048362" spans="7:56" x14ac:dyDescent="0.2">
      <c r="AT1048362" s="4"/>
      <c r="BD1048362" s="61"/>
    </row>
    <row r="1048363" spans="7:56" x14ac:dyDescent="0.2">
      <c r="AT1048363" s="4"/>
      <c r="BD1048363" s="61"/>
    </row>
    <row r="1048364" spans="7:56" x14ac:dyDescent="0.2">
      <c r="AT1048364" s="4"/>
      <c r="BD1048364" s="61"/>
    </row>
    <row r="1048365" spans="7:56" s="193" customFormat="1" x14ac:dyDescent="0.2">
      <c r="G1048365" s="194"/>
      <c r="H1048365" s="194"/>
      <c r="I1048365" s="194"/>
      <c r="J1048365" s="194"/>
      <c r="K1048365" s="194"/>
      <c r="L1048365" s="194"/>
      <c r="M1048365" s="194"/>
      <c r="N1048365" s="194"/>
      <c r="O1048365" s="194"/>
      <c r="P1048365" s="194"/>
      <c r="Q1048365" s="194"/>
      <c r="R1048365" s="194"/>
      <c r="S1048365" s="194"/>
      <c r="T1048365" s="194"/>
      <c r="U1048365" s="194"/>
      <c r="V1048365" s="315"/>
      <c r="W1048365" s="315"/>
      <c r="X1048365" s="194"/>
      <c r="Y1048365" s="194"/>
      <c r="Z1048365" s="315"/>
      <c r="AA1048365" s="315"/>
      <c r="AB1048365" s="315"/>
      <c r="AC1048365" s="194"/>
      <c r="AD1048365" s="194"/>
      <c r="AE1048365" s="315"/>
      <c r="AF1048365" s="315"/>
      <c r="AG1048365" s="315"/>
      <c r="AH1048365" s="194"/>
      <c r="AI1048365" s="194"/>
      <c r="AJ1048365" s="315"/>
      <c r="AK1048365" s="315"/>
      <c r="AL1048365" s="315"/>
      <c r="AM1048365" s="194"/>
      <c r="AN1048365" s="194"/>
      <c r="AO1048365" s="45"/>
      <c r="AP1048365" s="194"/>
      <c r="AQ1048365" s="194"/>
      <c r="AR1048365" s="194"/>
      <c r="AS1048365" s="194"/>
      <c r="AT1048365" s="194"/>
      <c r="AU1048365" s="195"/>
      <c r="AV1048365" s="195"/>
      <c r="AW1048365" s="195"/>
      <c r="AX1048365" s="195"/>
      <c r="AY1048365" s="195"/>
      <c r="AZ1048365" s="195"/>
      <c r="BA1048365" s="195"/>
      <c r="BB1048365" s="195"/>
      <c r="BC1048365" s="195"/>
      <c r="BD1048365" s="195"/>
    </row>
    <row r="1048366" spans="7:56" s="193" customFormat="1" x14ac:dyDescent="0.2">
      <c r="G1048366" s="194"/>
      <c r="H1048366" s="194"/>
      <c r="I1048366" s="194"/>
      <c r="J1048366" s="194"/>
      <c r="K1048366" s="194"/>
      <c r="L1048366" s="194"/>
      <c r="M1048366" s="194"/>
      <c r="N1048366" s="194"/>
      <c r="O1048366" s="194"/>
      <c r="P1048366" s="194"/>
      <c r="Q1048366" s="194"/>
      <c r="R1048366" s="194"/>
      <c r="S1048366" s="194"/>
      <c r="T1048366" s="194"/>
      <c r="U1048366" s="194"/>
      <c r="V1048366" s="315"/>
      <c r="W1048366" s="315"/>
      <c r="X1048366" s="194"/>
      <c r="Y1048366" s="194"/>
      <c r="Z1048366" s="315"/>
      <c r="AA1048366" s="315"/>
      <c r="AB1048366" s="315"/>
      <c r="AC1048366" s="194"/>
      <c r="AD1048366" s="194"/>
      <c r="AE1048366" s="315"/>
      <c r="AF1048366" s="315"/>
      <c r="AG1048366" s="315"/>
      <c r="AH1048366" s="194"/>
      <c r="AI1048366" s="194"/>
      <c r="AJ1048366" s="315"/>
      <c r="AK1048366" s="315"/>
      <c r="AL1048366" s="315"/>
      <c r="AM1048366" s="194"/>
      <c r="AN1048366" s="194"/>
      <c r="AO1048366" s="244"/>
      <c r="AP1048366" s="194"/>
      <c r="AQ1048366" s="194"/>
      <c r="AR1048366" s="194"/>
      <c r="AS1048366" s="194"/>
      <c r="AT1048366" s="194"/>
      <c r="AU1048366" s="195"/>
      <c r="AV1048366" s="195"/>
      <c r="AW1048366" s="195"/>
      <c r="AX1048366" s="195"/>
      <c r="AY1048366" s="195"/>
      <c r="AZ1048366" s="195"/>
      <c r="BA1048366" s="195"/>
      <c r="BB1048366" s="195"/>
      <c r="BC1048366" s="195"/>
      <c r="BD1048366" s="195"/>
    </row>
    <row r="1048367" spans="7:56" s="193" customFormat="1" x14ac:dyDescent="0.2">
      <c r="G1048367" s="194"/>
      <c r="H1048367" s="194"/>
      <c r="I1048367" s="194"/>
      <c r="J1048367" s="194"/>
      <c r="K1048367" s="194"/>
      <c r="L1048367" s="194"/>
      <c r="M1048367" s="194"/>
      <c r="N1048367" s="194"/>
      <c r="O1048367" s="194"/>
      <c r="P1048367" s="194"/>
      <c r="Q1048367" s="194"/>
      <c r="R1048367" s="194"/>
      <c r="S1048367" s="194"/>
      <c r="T1048367" s="194"/>
      <c r="U1048367" s="194"/>
      <c r="V1048367" s="315"/>
      <c r="W1048367" s="315"/>
      <c r="X1048367" s="194"/>
      <c r="Y1048367" s="194"/>
      <c r="Z1048367" s="315"/>
      <c r="AA1048367" s="315"/>
      <c r="AB1048367" s="315"/>
      <c r="AC1048367" s="194"/>
      <c r="AD1048367" s="194"/>
      <c r="AE1048367" s="315"/>
      <c r="AF1048367" s="315"/>
      <c r="AG1048367" s="315"/>
      <c r="AH1048367" s="194"/>
      <c r="AI1048367" s="194"/>
      <c r="AJ1048367" s="315"/>
      <c r="AK1048367" s="315"/>
      <c r="AL1048367" s="315"/>
      <c r="AM1048367" s="194"/>
      <c r="AN1048367" s="194"/>
      <c r="AO1048367" s="45"/>
      <c r="AP1048367" s="194"/>
      <c r="AQ1048367" s="194"/>
      <c r="AR1048367" s="194"/>
      <c r="AS1048367" s="194"/>
      <c r="AT1048367" s="194"/>
      <c r="AU1048367" s="195"/>
      <c r="AV1048367" s="195"/>
      <c r="AW1048367" s="195"/>
      <c r="AX1048367" s="195"/>
      <c r="AY1048367" s="195"/>
      <c r="AZ1048367" s="195"/>
      <c r="BA1048367" s="195"/>
      <c r="BB1048367" s="195"/>
      <c r="BC1048367" s="195"/>
      <c r="BD1048367" s="195"/>
    </row>
    <row r="1048368" spans="7:56" s="193" customFormat="1" x14ac:dyDescent="0.2">
      <c r="G1048368" s="194"/>
      <c r="H1048368" s="194"/>
      <c r="I1048368" s="194"/>
      <c r="J1048368" s="194"/>
      <c r="K1048368" s="194"/>
      <c r="L1048368" s="194"/>
      <c r="M1048368" s="194"/>
      <c r="N1048368" s="194"/>
      <c r="O1048368" s="194"/>
      <c r="P1048368" s="194"/>
      <c r="Q1048368" s="194"/>
      <c r="R1048368" s="194"/>
      <c r="S1048368" s="194"/>
      <c r="T1048368" s="194"/>
      <c r="U1048368" s="194"/>
      <c r="V1048368" s="315"/>
      <c r="W1048368" s="315"/>
      <c r="X1048368" s="194"/>
      <c r="Y1048368" s="194"/>
      <c r="Z1048368" s="315"/>
      <c r="AA1048368" s="315"/>
      <c r="AB1048368" s="315"/>
      <c r="AC1048368" s="194"/>
      <c r="AD1048368" s="194"/>
      <c r="AE1048368" s="315"/>
      <c r="AF1048368" s="315"/>
      <c r="AG1048368" s="315"/>
      <c r="AH1048368" s="194"/>
      <c r="AI1048368" s="194"/>
      <c r="AJ1048368" s="315"/>
      <c r="AK1048368" s="315"/>
      <c r="AL1048368" s="315"/>
      <c r="AM1048368" s="194"/>
      <c r="AN1048368" s="194"/>
      <c r="AO1048368" s="45"/>
      <c r="AP1048368" s="194"/>
      <c r="AQ1048368" s="194"/>
      <c r="AR1048368" s="194"/>
      <c r="AS1048368" s="194"/>
      <c r="AT1048368" s="194"/>
      <c r="AU1048368" s="195"/>
      <c r="AV1048368" s="195"/>
      <c r="AW1048368" s="195"/>
      <c r="AX1048368" s="195"/>
      <c r="AY1048368" s="195"/>
      <c r="AZ1048368" s="195"/>
      <c r="BA1048368" s="195"/>
      <c r="BB1048368" s="195"/>
      <c r="BC1048368" s="195"/>
      <c r="BD1048368" s="195"/>
    </row>
    <row r="1048369" spans="1:102" s="193" customFormat="1" x14ac:dyDescent="0.2">
      <c r="G1048369" s="194"/>
      <c r="H1048369" s="194"/>
      <c r="I1048369" s="194"/>
      <c r="J1048369" s="194"/>
      <c r="K1048369" s="194"/>
      <c r="L1048369" s="194"/>
      <c r="M1048369" s="194"/>
      <c r="N1048369" s="194"/>
      <c r="O1048369" s="194"/>
      <c r="P1048369" s="194"/>
      <c r="Q1048369" s="194"/>
      <c r="R1048369" s="194"/>
      <c r="S1048369" s="194"/>
      <c r="T1048369" s="194"/>
      <c r="U1048369" s="194"/>
      <c r="V1048369" s="315"/>
      <c r="W1048369" s="315"/>
      <c r="X1048369" s="194"/>
      <c r="Y1048369" s="194"/>
      <c r="Z1048369" s="315"/>
      <c r="AA1048369" s="315"/>
      <c r="AB1048369" s="315"/>
      <c r="AC1048369" s="194"/>
      <c r="AD1048369" s="194"/>
      <c r="AE1048369" s="315"/>
      <c r="AF1048369" s="315"/>
      <c r="AG1048369" s="315"/>
      <c r="AH1048369" s="194"/>
      <c r="AI1048369" s="194"/>
      <c r="AJ1048369" s="315"/>
      <c r="AK1048369" s="315"/>
      <c r="AL1048369" s="315"/>
      <c r="AM1048369" s="194"/>
      <c r="AN1048369" s="194"/>
      <c r="AO1048369" s="45"/>
      <c r="AP1048369" s="194"/>
      <c r="AQ1048369" s="194"/>
      <c r="AR1048369" s="194"/>
      <c r="AS1048369" s="194"/>
      <c r="AT1048369" s="194"/>
      <c r="AU1048369" s="195"/>
      <c r="AV1048369" s="195"/>
      <c r="AW1048369" s="195"/>
      <c r="AX1048369" s="195"/>
      <c r="AY1048369" s="195"/>
      <c r="AZ1048369" s="195"/>
      <c r="BA1048369" s="195"/>
      <c r="BB1048369" s="195"/>
      <c r="BC1048369" s="195"/>
      <c r="BD1048369" s="195"/>
    </row>
    <row r="1048370" spans="1:102" s="193" customFormat="1" ht="13.5" thickBot="1" x14ac:dyDescent="0.25">
      <c r="G1048370" s="194"/>
      <c r="H1048370" s="194"/>
      <c r="I1048370" s="194"/>
      <c r="J1048370" s="194"/>
      <c r="K1048370" s="194"/>
      <c r="L1048370" s="194"/>
      <c r="M1048370" s="194"/>
      <c r="N1048370" s="194"/>
      <c r="O1048370" s="194"/>
      <c r="P1048370" s="194"/>
      <c r="Q1048370" s="194"/>
      <c r="R1048370" s="194"/>
      <c r="S1048370" s="194"/>
      <c r="T1048370" s="194"/>
      <c r="U1048370" s="194"/>
      <c r="V1048370" s="315"/>
      <c r="W1048370" s="315"/>
      <c r="X1048370" s="194"/>
      <c r="Y1048370" s="194"/>
      <c r="Z1048370" s="315"/>
      <c r="AA1048370" s="315"/>
      <c r="AB1048370" s="315"/>
      <c r="AC1048370" s="194"/>
      <c r="AD1048370" s="194"/>
      <c r="AE1048370" s="315"/>
      <c r="AF1048370" s="315"/>
      <c r="AG1048370" s="315"/>
      <c r="AH1048370" s="194"/>
      <c r="AI1048370" s="194"/>
      <c r="AJ1048370" s="315"/>
      <c r="AK1048370" s="315"/>
      <c r="AL1048370" s="315"/>
      <c r="AM1048370" s="194"/>
      <c r="AN1048370" s="194"/>
      <c r="AO1048370" s="45"/>
      <c r="AP1048370" s="194"/>
      <c r="AQ1048370" s="194"/>
      <c r="AR1048370" s="194"/>
      <c r="AS1048370" s="194"/>
      <c r="AT1048370" s="194"/>
      <c r="AU1048370" s="195"/>
      <c r="AV1048370" s="195"/>
      <c r="AW1048370" s="195"/>
      <c r="AX1048370" s="195"/>
      <c r="AY1048370" s="195"/>
      <c r="AZ1048370" s="195"/>
      <c r="BA1048370" s="195"/>
      <c r="BB1048370" s="195"/>
      <c r="BC1048370" s="195"/>
      <c r="BD1048370" s="195"/>
    </row>
    <row r="1048371" spans="1:102" s="61" customFormat="1" ht="25.5" customHeight="1" thickBot="1" x14ac:dyDescent="0.25">
      <c r="A1048371" s="170" t="s">
        <v>158</v>
      </c>
      <c r="B1048371" s="258" t="s">
        <v>154</v>
      </c>
      <c r="C1048371" s="168" t="s">
        <v>349</v>
      </c>
      <c r="D1048371" s="170" t="s">
        <v>315</v>
      </c>
      <c r="E1048371" s="175" t="s">
        <v>316</v>
      </c>
      <c r="F1048371" s="175" t="s">
        <v>317</v>
      </c>
      <c r="G1048371" s="176" t="s">
        <v>352</v>
      </c>
      <c r="H1048371" s="4"/>
      <c r="I1048371" s="4"/>
      <c r="J1048371" s="4"/>
      <c r="K1048371" s="176" t="s">
        <v>25</v>
      </c>
      <c r="L1048371" s="4"/>
      <c r="M1048371" s="4"/>
      <c r="N1048371" s="4"/>
      <c r="O1048371" s="4"/>
      <c r="P1048371" s="176" t="s">
        <v>58</v>
      </c>
      <c r="Q1048371" s="4"/>
      <c r="R1048371" s="4"/>
      <c r="S1048371" s="4"/>
      <c r="T1048371" s="4"/>
      <c r="U1048371" s="4"/>
      <c r="V1048371" s="313"/>
      <c r="W1048371" s="313"/>
      <c r="X1048371" s="45" t="s">
        <v>388</v>
      </c>
      <c r="Y1048371" s="4"/>
      <c r="Z1048371" s="313"/>
      <c r="AA1048371" s="313"/>
      <c r="AB1048371" s="313"/>
      <c r="AC1048371" s="4"/>
      <c r="AD1048371" s="45" t="s">
        <v>364</v>
      </c>
      <c r="AE1048371" s="321"/>
      <c r="AF1048371" s="313"/>
      <c r="AG1048371" s="313"/>
      <c r="AH1048371" s="45" t="s">
        <v>369</v>
      </c>
      <c r="AI1048371" s="45" t="s">
        <v>368</v>
      </c>
      <c r="AJ1048371" s="321"/>
      <c r="AK1048371" s="313"/>
      <c r="AL1048371" s="313"/>
      <c r="AM1048371" s="4"/>
      <c r="AN1048371" s="4"/>
      <c r="AO1048371" s="45"/>
      <c r="AP1048371" s="4"/>
      <c r="AQ1048371" s="179" t="s">
        <v>354</v>
      </c>
      <c r="AS1048371" s="4"/>
      <c r="AT1048371" s="386" t="s">
        <v>353</v>
      </c>
      <c r="AU1048371" s="387"/>
      <c r="AV1048371" s="388"/>
      <c r="AW1048371" s="45"/>
      <c r="AX1048371" s="179" t="s">
        <v>163</v>
      </c>
      <c r="AY1048371" s="45"/>
      <c r="AZ1048371" s="202" t="s">
        <v>356</v>
      </c>
      <c r="BA1048371" s="203" t="s">
        <v>355</v>
      </c>
      <c r="BB1048371" s="204" t="s">
        <v>357</v>
      </c>
      <c r="BD1048371" s="208" t="s">
        <v>163</v>
      </c>
      <c r="BE1048371" s="209" t="s">
        <v>358</v>
      </c>
      <c r="BG1048371" s="389" t="s">
        <v>359</v>
      </c>
      <c r="BH1048371" s="390"/>
      <c r="BI1048371" s="390"/>
      <c r="BJ1048371" s="390"/>
      <c r="BK1048371" s="390"/>
      <c r="BL1048371" s="390"/>
      <c r="BM1048371" s="390"/>
      <c r="BN1048371" s="390"/>
      <c r="BO1048371" s="390"/>
      <c r="BP1048371" s="390"/>
      <c r="BQ1048371" s="390"/>
      <c r="BR1048371" s="390"/>
      <c r="BS1048371" s="390"/>
      <c r="BT1048371" s="390"/>
      <c r="BU1048371" s="390"/>
      <c r="BV1048371" s="390"/>
      <c r="BW1048371" s="390"/>
      <c r="BX1048371" s="390"/>
      <c r="BY1048371" s="390"/>
      <c r="BZ1048371" s="390"/>
      <c r="CA1048371" s="390"/>
      <c r="CB1048371" s="390"/>
      <c r="CC1048371" s="391"/>
      <c r="CE1048371" s="392" t="s">
        <v>360</v>
      </c>
      <c r="CF1048371" s="393"/>
      <c r="CG1048371" s="393"/>
      <c r="CH1048371" s="393"/>
      <c r="CI1048371" s="393"/>
      <c r="CJ1048371" s="393"/>
      <c r="CK1048371" s="393"/>
      <c r="CL1048371" s="393"/>
      <c r="CM1048371" s="393"/>
      <c r="CN1048371" s="394"/>
      <c r="CP1048371" s="395" t="s">
        <v>361</v>
      </c>
      <c r="CQ1048371" s="396"/>
      <c r="CR1048371" s="396"/>
      <c r="CS1048371" s="396"/>
      <c r="CT1048371" s="396"/>
      <c r="CU1048371" s="396"/>
      <c r="CV1048371" s="396"/>
      <c r="CW1048371" s="396"/>
      <c r="CX1048371" s="397"/>
    </row>
    <row r="1048372" spans="1:102" s="61" customFormat="1" ht="81" x14ac:dyDescent="0.2">
      <c r="A1048372" s="171" t="s">
        <v>154</v>
      </c>
      <c r="B1048372" s="259" t="s">
        <v>173</v>
      </c>
      <c r="C1048372" s="160" t="s">
        <v>223</v>
      </c>
      <c r="D1048372" s="171" t="s">
        <v>316</v>
      </c>
      <c r="E1048372" s="173" t="s">
        <v>38</v>
      </c>
      <c r="F1048372" s="173" t="s">
        <v>318</v>
      </c>
      <c r="G1048372" s="267" t="s">
        <v>116</v>
      </c>
      <c r="H1048372" s="268" t="s">
        <v>442</v>
      </c>
      <c r="I1048372" s="4"/>
      <c r="J1048372" s="4"/>
      <c r="K1048372" s="177" t="s">
        <v>150</v>
      </c>
      <c r="L1048372" s="4"/>
      <c r="M1048372" s="4"/>
      <c r="N1048372" s="4"/>
      <c r="O1048372" s="4"/>
      <c r="P1048372" s="177" t="s">
        <v>341</v>
      </c>
      <c r="Q1048372" s="4"/>
      <c r="R1048372" s="4"/>
      <c r="S1048372" s="4"/>
      <c r="T1048372" s="4"/>
      <c r="U1048372" s="4"/>
      <c r="V1048372" s="313"/>
      <c r="W1048372" s="313"/>
      <c r="X1048372" s="4" t="s">
        <v>389</v>
      </c>
      <c r="Y1048372" s="4"/>
      <c r="Z1048372" s="313"/>
      <c r="AA1048372" s="313"/>
      <c r="AB1048372" s="313"/>
      <c r="AC1048372" s="4"/>
      <c r="AD1048372" s="177" t="s">
        <v>365</v>
      </c>
      <c r="AE1048372" s="317"/>
      <c r="AF1048372" s="313"/>
      <c r="AG1048372" s="313"/>
      <c r="AH1048372" s="245" t="s">
        <v>363</v>
      </c>
      <c r="AI1048372" s="245" t="s">
        <v>370</v>
      </c>
      <c r="AJ1048372" s="317"/>
      <c r="AK1048372" s="313"/>
      <c r="AL1048372" s="313"/>
      <c r="AM1048372" s="4"/>
      <c r="AN1048372" s="4"/>
      <c r="AO1048372" s="45"/>
      <c r="AP1048372" s="4"/>
      <c r="AQ1048372" s="180" t="s">
        <v>153</v>
      </c>
      <c r="AT1048372" s="189" t="s">
        <v>88</v>
      </c>
      <c r="AU1048372" s="156" t="s">
        <v>89</v>
      </c>
      <c r="AV1048372" s="186" t="s">
        <v>90</v>
      </c>
      <c r="AW1048372" s="46"/>
      <c r="AX1048372" s="196" t="s">
        <v>219</v>
      </c>
      <c r="AZ1048372" s="205" t="s">
        <v>169</v>
      </c>
      <c r="BA1048372" s="53" t="s">
        <v>161</v>
      </c>
      <c r="BB1048372" s="199" t="s">
        <v>215</v>
      </c>
      <c r="BD1048372" s="210" t="s">
        <v>219</v>
      </c>
      <c r="BE1048372" s="211" t="s">
        <v>288</v>
      </c>
      <c r="BG1048372" s="219" t="str">
        <f>BD1048392</f>
        <v>RECTORÍA</v>
      </c>
      <c r="BH1048372" s="217" t="s">
        <v>461</v>
      </c>
      <c r="BI1048372" s="217" t="s">
        <v>475</v>
      </c>
      <c r="BJ1048372" s="217" t="s">
        <v>201</v>
      </c>
      <c r="BK1048372" s="218" t="s">
        <v>222</v>
      </c>
      <c r="BL1048372" s="217" t="s">
        <v>200</v>
      </c>
      <c r="BM1048372" s="218" t="s">
        <v>221</v>
      </c>
      <c r="BN1048372" s="217" t="s">
        <v>166</v>
      </c>
      <c r="BO1048372" s="217" t="s">
        <v>198</v>
      </c>
      <c r="BP1048372" s="217" t="s">
        <v>205</v>
      </c>
      <c r="BQ1048372" s="217" t="s">
        <v>197</v>
      </c>
      <c r="BR1048372" s="217" t="s">
        <v>199</v>
      </c>
      <c r="BS1048372" s="217" t="s">
        <v>460</v>
      </c>
      <c r="BT1048372" s="217" t="s">
        <v>202</v>
      </c>
      <c r="BU1048372" s="218" t="s">
        <v>220</v>
      </c>
      <c r="BV1048372" s="217" t="s">
        <v>204</v>
      </c>
      <c r="BW1048372" s="217" t="s">
        <v>203</v>
      </c>
      <c r="BX1048372" s="218" t="s">
        <v>218</v>
      </c>
      <c r="BY1048372" s="217" t="s">
        <v>459</v>
      </c>
      <c r="BZ1048372" s="218" t="s">
        <v>219</v>
      </c>
      <c r="CA1048372" s="217" t="s">
        <v>476</v>
      </c>
      <c r="CB1048372" s="155" t="s">
        <v>458</v>
      </c>
      <c r="CC1048372" s="230" t="s">
        <v>477</v>
      </c>
      <c r="CE1048372" s="231" t="s">
        <v>217</v>
      </c>
      <c r="CF1048372" s="232" t="s">
        <v>216</v>
      </c>
      <c r="CG1048372" s="233" t="s">
        <v>211</v>
      </c>
      <c r="CH1048372" s="233" t="s">
        <v>212</v>
      </c>
      <c r="CI1048372" s="233" t="s">
        <v>213</v>
      </c>
      <c r="CJ1048372" s="233" t="s">
        <v>207</v>
      </c>
      <c r="CK1048372" s="233" t="s">
        <v>512</v>
      </c>
      <c r="CL1048372" s="233" t="s">
        <v>209</v>
      </c>
      <c r="CM1048372" s="233" t="s">
        <v>208</v>
      </c>
      <c r="CN1048372" s="234" t="s">
        <v>210</v>
      </c>
      <c r="CP1048372" s="236" t="s">
        <v>344</v>
      </c>
      <c r="CQ1048372" s="233" t="s">
        <v>292</v>
      </c>
      <c r="CR1048372" s="233" t="s">
        <v>295</v>
      </c>
      <c r="CS1048372" s="233" t="s">
        <v>293</v>
      </c>
      <c r="CT1048372" s="233" t="s">
        <v>291</v>
      </c>
      <c r="CU1048372" s="233" t="s">
        <v>302</v>
      </c>
      <c r="CV1048372" s="233" t="s">
        <v>300</v>
      </c>
      <c r="CW1048372" s="233" t="s">
        <v>303</v>
      </c>
      <c r="CX1048372" s="237" t="s">
        <v>343</v>
      </c>
    </row>
    <row r="1048373" spans="1:102" s="61" customFormat="1" ht="105.75" thickBot="1" x14ac:dyDescent="0.25">
      <c r="A1048373" s="171" t="s">
        <v>159</v>
      </c>
      <c r="B1048373" s="259" t="s">
        <v>155</v>
      </c>
      <c r="C1048373" s="161" t="s">
        <v>224</v>
      </c>
      <c r="D1048373" s="172" t="s">
        <v>317</v>
      </c>
      <c r="E1048373" s="173" t="s">
        <v>37</v>
      </c>
      <c r="F1048373" s="173" t="s">
        <v>41</v>
      </c>
      <c r="G1048373" s="267" t="s">
        <v>112</v>
      </c>
      <c r="H1048373" s="177" t="s">
        <v>443</v>
      </c>
      <c r="I1048373" s="4"/>
      <c r="J1048373" s="4"/>
      <c r="K1048373" s="177" t="s">
        <v>151</v>
      </c>
      <c r="L1048373" s="4"/>
      <c r="M1048373" s="4"/>
      <c r="N1048373" s="4"/>
      <c r="O1048373" s="4"/>
      <c r="P1048373" s="177" t="s">
        <v>464</v>
      </c>
      <c r="Q1048373" s="4"/>
      <c r="R1048373" s="4"/>
      <c r="S1048373" s="4"/>
      <c r="T1048373" s="4"/>
      <c r="U1048373" s="4"/>
      <c r="V1048373" s="313"/>
      <c r="W1048373" s="313"/>
      <c r="X1048373" s="4" t="s">
        <v>390</v>
      </c>
      <c r="Y1048373" s="4"/>
      <c r="Z1048373" s="313"/>
      <c r="AA1048373" s="313"/>
      <c r="AB1048373" s="313"/>
      <c r="AC1048373" s="4"/>
      <c r="AD1048373" s="177" t="s">
        <v>366</v>
      </c>
      <c r="AE1048373" s="317"/>
      <c r="AF1048373" s="313"/>
      <c r="AG1048373" s="313"/>
      <c r="AH1048373" s="181" t="s">
        <v>367</v>
      </c>
      <c r="AI1048373" s="180" t="s">
        <v>371</v>
      </c>
      <c r="AJ1048373" s="317"/>
      <c r="AK1048373" s="313"/>
      <c r="AL1048373" s="313"/>
      <c r="AM1048373" s="4"/>
      <c r="AN1048373" s="4"/>
      <c r="AO1048373" s="45"/>
      <c r="AP1048373" s="4"/>
      <c r="AQ1048373" s="180" t="s">
        <v>89</v>
      </c>
      <c r="AT1048373" s="190" t="s">
        <v>91</v>
      </c>
      <c r="AU1048373" s="119" t="s">
        <v>92</v>
      </c>
      <c r="AV1048373" s="184" t="s">
        <v>93</v>
      </c>
      <c r="AW1048373" s="46"/>
      <c r="AX1048373" s="197" t="s">
        <v>206</v>
      </c>
      <c r="AZ1048373" s="205" t="s">
        <v>170</v>
      </c>
      <c r="BA1048373" s="53" t="s">
        <v>283</v>
      </c>
      <c r="BB1048373" s="199" t="s">
        <v>312</v>
      </c>
      <c r="BD1048373" s="212" t="s">
        <v>206</v>
      </c>
      <c r="BE1048373" s="211" t="s">
        <v>190</v>
      </c>
      <c r="BG1048373" s="220" t="s">
        <v>173</v>
      </c>
      <c r="BH1048373" s="187" t="s">
        <v>171</v>
      </c>
      <c r="BI1048373" s="187" t="s">
        <v>171</v>
      </c>
      <c r="BJ1048373" s="187" t="s">
        <v>173</v>
      </c>
      <c r="BK1048373" s="187" t="s">
        <v>174</v>
      </c>
      <c r="BL1048373" s="187" t="s">
        <v>173</v>
      </c>
      <c r="BM1048373" s="187" t="s">
        <v>155</v>
      </c>
      <c r="BN1048373" s="187" t="s">
        <v>173</v>
      </c>
      <c r="BO1048373" s="187" t="s">
        <v>156</v>
      </c>
      <c r="BP1048373" s="187" t="s">
        <v>175</v>
      </c>
      <c r="BQ1048373" s="187" t="s">
        <v>175</v>
      </c>
      <c r="BR1048373" s="187" t="s">
        <v>171</v>
      </c>
      <c r="BS1048373" s="187" t="s">
        <v>171</v>
      </c>
      <c r="BT1048373" s="187" t="s">
        <v>171</v>
      </c>
      <c r="BU1048373" s="187" t="s">
        <v>171</v>
      </c>
      <c r="BV1048373" s="187" t="s">
        <v>171</v>
      </c>
      <c r="BW1048373" s="187" t="s">
        <v>171</v>
      </c>
      <c r="BX1048373" s="187" t="s">
        <v>171</v>
      </c>
      <c r="BY1048373" s="187" t="s">
        <v>176</v>
      </c>
      <c r="BZ1048373" s="187" t="s">
        <v>155</v>
      </c>
      <c r="CA1048373" s="187" t="s">
        <v>155</v>
      </c>
      <c r="CB1048373" s="227" t="s">
        <v>155</v>
      </c>
      <c r="CC1048373" s="211" t="s">
        <v>176</v>
      </c>
      <c r="CE1048373" s="220" t="s">
        <v>155</v>
      </c>
      <c r="CF1048373" s="187" t="s">
        <v>155</v>
      </c>
      <c r="CG1048373" s="187" t="s">
        <v>155</v>
      </c>
      <c r="CH1048373" s="187" t="s">
        <v>155</v>
      </c>
      <c r="CI1048373" s="187" t="s">
        <v>155</v>
      </c>
      <c r="CJ1048373" s="187" t="s">
        <v>155</v>
      </c>
      <c r="CK1048373" s="187" t="s">
        <v>155</v>
      </c>
      <c r="CL1048373" s="187" t="s">
        <v>155</v>
      </c>
      <c r="CM1048373" s="187" t="s">
        <v>155</v>
      </c>
      <c r="CN1048373" s="211" t="s">
        <v>155</v>
      </c>
      <c r="CP1048373" s="235" t="s">
        <v>177</v>
      </c>
      <c r="CQ1048373" s="225" t="s">
        <v>177</v>
      </c>
      <c r="CR1048373" s="225" t="s">
        <v>177</v>
      </c>
      <c r="CS1048373" s="225" t="s">
        <v>177</v>
      </c>
      <c r="CT1048373" s="225" t="s">
        <v>177</v>
      </c>
      <c r="CU1048373" s="225" t="s">
        <v>177</v>
      </c>
      <c r="CV1048373" s="225" t="s">
        <v>177</v>
      </c>
      <c r="CW1048373" s="225" t="s">
        <v>177</v>
      </c>
      <c r="CX1048373" s="216" t="s">
        <v>177</v>
      </c>
    </row>
    <row r="1048374" spans="1:102" ht="120.75" thickBot="1" x14ac:dyDescent="0.25">
      <c r="A1048374" s="172" t="s">
        <v>441</v>
      </c>
      <c r="B1048374" s="259" t="s">
        <v>174</v>
      </c>
      <c r="C1048374" s="161" t="s">
        <v>225</v>
      </c>
      <c r="E1048374" s="173" t="s">
        <v>266</v>
      </c>
      <c r="F1048374" s="173" t="s">
        <v>265</v>
      </c>
      <c r="G1048374" s="267" t="s">
        <v>144</v>
      </c>
      <c r="H1048374" s="178" t="s">
        <v>463</v>
      </c>
      <c r="K1048374" s="177" t="s">
        <v>106</v>
      </c>
      <c r="P1048374" s="188" t="s">
        <v>392</v>
      </c>
      <c r="X1048374" s="4" t="s">
        <v>391</v>
      </c>
      <c r="AD1048374" s="119"/>
      <c r="AE1048374" s="317"/>
      <c r="AI1048374" s="180" t="s">
        <v>372</v>
      </c>
      <c r="AJ1048374" s="317"/>
      <c r="AQ1048374" s="181" t="s">
        <v>90</v>
      </c>
      <c r="AS1048374" s="61"/>
      <c r="AT1048374" s="190"/>
      <c r="AU1048374" s="119" t="s">
        <v>94</v>
      </c>
      <c r="AV1048374" s="184" t="s">
        <v>92</v>
      </c>
      <c r="AW1048374" s="46"/>
      <c r="AX1048374" s="197" t="s">
        <v>461</v>
      </c>
      <c r="AZ1048374" s="205" t="s">
        <v>156</v>
      </c>
      <c r="BA1048374" s="53" t="s">
        <v>285</v>
      </c>
      <c r="BB1048374" s="199" t="s">
        <v>307</v>
      </c>
      <c r="BD1048374" s="212" t="s">
        <v>205</v>
      </c>
      <c r="BE1048374" s="211" t="s">
        <v>188</v>
      </c>
      <c r="BG1048374" s="221"/>
      <c r="BH1048374" s="169"/>
      <c r="BI1048374" s="169"/>
      <c r="BJ1048374" s="187" t="s">
        <v>171</v>
      </c>
      <c r="BK1048374" s="187" t="s">
        <v>177</v>
      </c>
      <c r="BL1048374" s="187" t="s">
        <v>155</v>
      </c>
      <c r="BM1048374" s="187" t="s">
        <v>168</v>
      </c>
      <c r="BN1048374" s="187" t="s">
        <v>171</v>
      </c>
      <c r="BO1048374" s="169"/>
      <c r="BP1048374" s="187"/>
      <c r="BQ1048374" s="187"/>
      <c r="BR1048374" s="187"/>
      <c r="BS1048374" s="187"/>
      <c r="BT1048374" s="169"/>
      <c r="BU1048374" s="169"/>
      <c r="BV1048374" s="187" t="s">
        <v>168</v>
      </c>
      <c r="BW1048374" s="187" t="s">
        <v>175</v>
      </c>
      <c r="BX1048374" s="169"/>
      <c r="BY1048374" s="169"/>
      <c r="BZ1048374" s="169"/>
      <c r="CA1048374" s="169"/>
      <c r="CB1048374" s="228"/>
      <c r="CC1048374" s="222"/>
      <c r="CE1048374" s="220" t="s">
        <v>174</v>
      </c>
      <c r="CF1048374" s="187" t="s">
        <v>174</v>
      </c>
      <c r="CG1048374" s="187" t="s">
        <v>174</v>
      </c>
      <c r="CH1048374" s="187" t="s">
        <v>174</v>
      </c>
      <c r="CI1048374" s="187" t="s">
        <v>174</v>
      </c>
      <c r="CJ1048374" s="187" t="s">
        <v>174</v>
      </c>
      <c r="CK1048374" s="187" t="s">
        <v>174</v>
      </c>
      <c r="CL1048374" s="187" t="s">
        <v>174</v>
      </c>
      <c r="CM1048374" s="187" t="s">
        <v>174</v>
      </c>
      <c r="CN1048374" s="211" t="s">
        <v>174</v>
      </c>
    </row>
    <row r="1048375" spans="1:102" ht="75" x14ac:dyDescent="0.2">
      <c r="B1048375" s="158" t="s">
        <v>177</v>
      </c>
      <c r="C1048375" s="161" t="s">
        <v>226</v>
      </c>
      <c r="E1048375" s="173" t="s">
        <v>36</v>
      </c>
      <c r="F1048375" s="173" t="s">
        <v>40</v>
      </c>
      <c r="G1048375" s="177" t="s">
        <v>113</v>
      </c>
      <c r="K1048375" s="177" t="s">
        <v>152</v>
      </c>
      <c r="P1048375" s="177" t="s">
        <v>385</v>
      </c>
      <c r="AD1048375" s="119"/>
      <c r="AE1048375" s="317"/>
      <c r="AI1048375" s="180" t="s">
        <v>373</v>
      </c>
      <c r="AJ1048375" s="317"/>
      <c r="AQ1048375" s="61"/>
      <c r="AS1048375" s="61"/>
      <c r="AT1048375" s="190"/>
      <c r="AU1048375" s="119" t="s">
        <v>95</v>
      </c>
      <c r="AV1048375" s="184" t="s">
        <v>94</v>
      </c>
      <c r="AW1048375" s="46"/>
      <c r="AX1048375" s="197" t="s">
        <v>205</v>
      </c>
      <c r="AZ1048375" s="205" t="s">
        <v>167</v>
      </c>
      <c r="BA1048375" s="53" t="s">
        <v>286</v>
      </c>
      <c r="BB1048375" s="199" t="s">
        <v>308</v>
      </c>
      <c r="BD1048375" s="212" t="s">
        <v>197</v>
      </c>
      <c r="BE1048375" s="211" t="s">
        <v>179</v>
      </c>
      <c r="BG1048375" s="221"/>
      <c r="BH1048375" s="169"/>
      <c r="BI1048375" s="169"/>
      <c r="BJ1048375" s="187" t="s">
        <v>177</v>
      </c>
      <c r="BK1048375" s="187" t="s">
        <v>155</v>
      </c>
      <c r="BL1048375" s="187" t="s">
        <v>157</v>
      </c>
      <c r="BM1048375" s="169"/>
      <c r="BN1048375" s="187" t="s">
        <v>176</v>
      </c>
      <c r="BO1048375" s="169"/>
      <c r="BP1048375" s="169"/>
      <c r="BQ1048375" s="169"/>
      <c r="BR1048375" s="169"/>
      <c r="BS1048375" s="169"/>
      <c r="BT1048375" s="169"/>
      <c r="BU1048375" s="169"/>
      <c r="BV1048375" s="169"/>
      <c r="BW1048375" s="169"/>
      <c r="BX1048375" s="169"/>
      <c r="BY1048375" s="169"/>
      <c r="BZ1048375" s="169"/>
      <c r="CA1048375" s="169"/>
      <c r="CB1048375" s="228"/>
      <c r="CC1048375" s="222"/>
      <c r="CE1048375" s="220" t="s">
        <v>177</v>
      </c>
      <c r="CF1048375" s="187" t="s">
        <v>177</v>
      </c>
      <c r="CG1048375" s="187" t="s">
        <v>177</v>
      </c>
      <c r="CH1048375" s="187" t="s">
        <v>177</v>
      </c>
      <c r="CI1048375" s="187" t="s">
        <v>177</v>
      </c>
      <c r="CJ1048375" s="187" t="s">
        <v>177</v>
      </c>
      <c r="CK1048375" s="187" t="s">
        <v>177</v>
      </c>
      <c r="CL1048375" s="187" t="s">
        <v>177</v>
      </c>
      <c r="CM1048375" s="187" t="s">
        <v>177</v>
      </c>
      <c r="CN1048375" s="211" t="s">
        <v>177</v>
      </c>
    </row>
    <row r="1048376" spans="1:102" ht="77.25" thickBot="1" x14ac:dyDescent="0.25">
      <c r="B1048376" s="158" t="s">
        <v>171</v>
      </c>
      <c r="C1048376" s="160" t="s">
        <v>227</v>
      </c>
      <c r="E1048376" s="173" t="s">
        <v>35</v>
      </c>
      <c r="F1048376" s="173" t="s">
        <v>39</v>
      </c>
      <c r="G1048376" s="177" t="s">
        <v>147</v>
      </c>
      <c r="K1048376" s="178" t="s">
        <v>129</v>
      </c>
      <c r="P1048376" s="178" t="s">
        <v>386</v>
      </c>
      <c r="AI1048376" s="180" t="s">
        <v>374</v>
      </c>
      <c r="AJ1048376" s="317"/>
      <c r="AQ1048376" s="61"/>
      <c r="AS1048376" s="61"/>
      <c r="AT1048376" s="191"/>
      <c r="AU1048376" s="192"/>
      <c r="AV1048376" s="185" t="s">
        <v>95</v>
      </c>
      <c r="AW1048376" s="46"/>
      <c r="AX1048376" s="197" t="s">
        <v>197</v>
      </c>
      <c r="AZ1048376" s="205" t="s">
        <v>332</v>
      </c>
      <c r="BA1048376" s="53" t="s">
        <v>162</v>
      </c>
      <c r="BB1048376" s="199" t="s">
        <v>311</v>
      </c>
      <c r="BD1048376" s="213" t="s">
        <v>217</v>
      </c>
      <c r="BE1048376" s="214" t="s">
        <v>345</v>
      </c>
      <c r="BG1048376" s="221"/>
      <c r="BH1048376" s="169"/>
      <c r="BI1048376" s="169"/>
      <c r="BJ1048376" s="187" t="s">
        <v>168</v>
      </c>
      <c r="BK1048376" s="187" t="s">
        <v>176</v>
      </c>
      <c r="BL1048376" s="187" t="s">
        <v>176</v>
      </c>
      <c r="BM1048376" s="169"/>
      <c r="BN1048376" s="169"/>
      <c r="BO1048376" s="169"/>
      <c r="BP1048376" s="169"/>
      <c r="BQ1048376" s="169"/>
      <c r="BR1048376" s="169"/>
      <c r="BS1048376" s="169"/>
      <c r="BT1048376" s="169"/>
      <c r="BU1048376" s="169"/>
      <c r="BV1048376" s="169"/>
      <c r="BW1048376" s="169"/>
      <c r="BX1048376" s="169"/>
      <c r="BY1048376" s="169"/>
      <c r="BZ1048376" s="169"/>
      <c r="CA1048376" s="169"/>
      <c r="CB1048376" s="228"/>
      <c r="CC1048376" s="222"/>
      <c r="CE1048376" s="235" t="s">
        <v>171</v>
      </c>
      <c r="CF1048376" s="225" t="s">
        <v>171</v>
      </c>
      <c r="CG1048376" s="225" t="s">
        <v>171</v>
      </c>
      <c r="CH1048376" s="225" t="s">
        <v>171</v>
      </c>
      <c r="CI1048376" s="225" t="s">
        <v>171</v>
      </c>
      <c r="CJ1048376" s="225" t="s">
        <v>171</v>
      </c>
      <c r="CK1048376" s="225" t="s">
        <v>171</v>
      </c>
      <c r="CL1048376" s="225" t="s">
        <v>171</v>
      </c>
      <c r="CM1048376" s="225" t="s">
        <v>171</v>
      </c>
      <c r="CN1048376" s="216" t="s">
        <v>171</v>
      </c>
    </row>
    <row r="1048377" spans="1:102" ht="68.25" thickBot="1" x14ac:dyDescent="0.25">
      <c r="B1048377" s="158" t="s">
        <v>175</v>
      </c>
      <c r="C1048377" s="160" t="s">
        <v>230</v>
      </c>
      <c r="E1048377" s="174" t="s">
        <v>34</v>
      </c>
      <c r="F1048377" s="174" t="s">
        <v>264</v>
      </c>
      <c r="G1048377" s="177" t="s">
        <v>109</v>
      </c>
      <c r="AI1048377" s="180" t="s">
        <v>375</v>
      </c>
      <c r="AJ1048377" s="317"/>
      <c r="AQ1048377" s="61"/>
      <c r="AS1048377" s="61"/>
      <c r="AX1048377" s="196" t="s">
        <v>217</v>
      </c>
      <c r="AZ1048377" s="205" t="s">
        <v>168</v>
      </c>
      <c r="BA1048377" s="53" t="s">
        <v>186</v>
      </c>
      <c r="BB1048377" s="200" t="s">
        <v>310</v>
      </c>
      <c r="BD1048377" s="210" t="s">
        <v>216</v>
      </c>
      <c r="BE1048377" s="211" t="s">
        <v>193</v>
      </c>
      <c r="BG1048377" s="223"/>
      <c r="BH1048377" s="224"/>
      <c r="BI1048377" s="224"/>
      <c r="BJ1048377" s="225" t="s">
        <v>175</v>
      </c>
      <c r="BK1048377" s="224"/>
      <c r="BL1048377" s="225" t="s">
        <v>168</v>
      </c>
      <c r="BM1048377" s="224"/>
      <c r="BN1048377" s="224"/>
      <c r="BO1048377" s="224"/>
      <c r="BP1048377" s="224"/>
      <c r="BQ1048377" s="224"/>
      <c r="BR1048377" s="224"/>
      <c r="BS1048377" s="224"/>
      <c r="BT1048377" s="224"/>
      <c r="BU1048377" s="224"/>
      <c r="BV1048377" s="224"/>
      <c r="BW1048377" s="224"/>
      <c r="BX1048377" s="224"/>
      <c r="BY1048377" s="224"/>
      <c r="BZ1048377" s="224"/>
      <c r="CA1048377" s="224"/>
      <c r="CB1048377" s="229"/>
      <c r="CC1048377" s="226"/>
    </row>
    <row r="1048378" spans="1:102" ht="128.25" thickBot="1" x14ac:dyDescent="0.25">
      <c r="B1048378" s="158" t="s">
        <v>176</v>
      </c>
      <c r="C1048378" s="160" t="s">
        <v>231</v>
      </c>
      <c r="G1048378" s="177" t="s">
        <v>111</v>
      </c>
      <c r="H1048378" s="375" t="s">
        <v>26</v>
      </c>
      <c r="I1048378" s="376"/>
      <c r="J1048378" s="376"/>
      <c r="K1048378" s="376"/>
      <c r="L1048378" s="376"/>
      <c r="M1048378" s="376"/>
      <c r="N1048378" s="376"/>
      <c r="O1048378" s="376"/>
      <c r="P1048378" s="376"/>
      <c r="Q1048378" s="376"/>
      <c r="R1048378" s="376"/>
      <c r="S1048378" s="376"/>
      <c r="T1048378" s="376"/>
      <c r="U1048378" s="376"/>
      <c r="V1048378" s="376"/>
      <c r="W1048378" s="376"/>
      <c r="X1048378" s="376"/>
      <c r="Y1048378" s="376"/>
      <c r="Z1048378" s="376"/>
      <c r="AA1048378" s="376"/>
      <c r="AB1048378" s="376"/>
      <c r="AC1048378" s="376"/>
      <c r="AD1048378" s="377"/>
      <c r="AE1048378" s="322"/>
      <c r="AF1048378" s="323"/>
      <c r="AG1048378" s="323"/>
      <c r="AH1048378" s="244"/>
      <c r="AI1048378" s="246" t="s">
        <v>376</v>
      </c>
      <c r="AJ1048378" s="326"/>
      <c r="AK1048378" s="323"/>
      <c r="AL1048378" s="323"/>
      <c r="AM1048378" s="244"/>
      <c r="AN1048378" s="244"/>
      <c r="AP1048378" s="244"/>
      <c r="AQ1048378" s="244"/>
      <c r="AS1048378" s="61"/>
      <c r="AX1048378" s="196" t="s">
        <v>216</v>
      </c>
      <c r="AZ1048378" s="206" t="s">
        <v>172</v>
      </c>
      <c r="BA1048378" s="207" t="s">
        <v>185</v>
      </c>
      <c r="BB1048378" s="201" t="s">
        <v>309</v>
      </c>
      <c r="BD1048378" s="212" t="s">
        <v>211</v>
      </c>
      <c r="BE1048378" s="211" t="s">
        <v>194</v>
      </c>
      <c r="BL1048378" s="1"/>
    </row>
    <row r="1048379" spans="1:102" ht="64.5" thickBot="1" x14ac:dyDescent="0.25">
      <c r="B1048379" s="158" t="s">
        <v>156</v>
      </c>
      <c r="C1048379" s="160" t="s">
        <v>229</v>
      </c>
      <c r="G1048379" s="177" t="s">
        <v>110</v>
      </c>
      <c r="H1048379" s="183" t="s">
        <v>116</v>
      </c>
      <c r="I1048379" s="183" t="s">
        <v>112</v>
      </c>
      <c r="J1048379" s="183" t="s">
        <v>144</v>
      </c>
      <c r="K1048379" s="183" t="s">
        <v>113</v>
      </c>
      <c r="L1048379" s="183" t="s">
        <v>147</v>
      </c>
      <c r="M1048379" s="186" t="s">
        <v>109</v>
      </c>
      <c r="N1048379" s="45"/>
      <c r="O1048379" s="183" t="s">
        <v>111</v>
      </c>
      <c r="P1048379" s="183" t="s">
        <v>110</v>
      </c>
      <c r="Q1048379" s="183" t="s">
        <v>115</v>
      </c>
      <c r="T1048379" s="183" t="s">
        <v>107</v>
      </c>
      <c r="U1048379" s="156"/>
      <c r="V1048379" s="316"/>
      <c r="W1048379" s="316"/>
      <c r="X1048379" s="156"/>
      <c r="Y1048379" s="156"/>
      <c r="Z1048379" s="316"/>
      <c r="AC1048379" s="183" t="s">
        <v>148</v>
      </c>
      <c r="AD1048379" s="183" t="s">
        <v>42</v>
      </c>
      <c r="AE1048379" s="316"/>
      <c r="AF1048379" s="318"/>
      <c r="AG1048379" s="318"/>
      <c r="AH1048379" s="61"/>
      <c r="AI1048379" s="180" t="s">
        <v>377</v>
      </c>
      <c r="AJ1048379" s="317"/>
      <c r="AS1048379" s="61"/>
      <c r="AU1048379" s="57"/>
      <c r="AV1048379" s="57"/>
      <c r="AW1048379" s="57"/>
      <c r="AX1048379" s="197" t="s">
        <v>211</v>
      </c>
      <c r="AY1048379" s="57"/>
      <c r="AZ1048379" s="57"/>
      <c r="BA1048379" s="57"/>
      <c r="BB1048379" s="57"/>
      <c r="BC1048379" s="57"/>
      <c r="BD1048379" s="212" t="s">
        <v>212</v>
      </c>
      <c r="BE1048379" s="211" t="s">
        <v>348</v>
      </c>
    </row>
    <row r="1048380" spans="1:102" ht="102.75" thickBot="1" x14ac:dyDescent="0.25">
      <c r="B1048380" s="158" t="s">
        <v>157</v>
      </c>
      <c r="C1048380" s="160" t="s">
        <v>488</v>
      </c>
      <c r="G1048380" s="177" t="s">
        <v>115</v>
      </c>
      <c r="H1048380" s="182" t="s">
        <v>141</v>
      </c>
      <c r="I1048380" s="180" t="s">
        <v>141</v>
      </c>
      <c r="J1048380" s="180" t="s">
        <v>141</v>
      </c>
      <c r="K1048380" s="180" t="s">
        <v>141</v>
      </c>
      <c r="L1048380" s="182" t="s">
        <v>141</v>
      </c>
      <c r="M1048380" s="184" t="s">
        <v>141</v>
      </c>
      <c r="O1048380" s="180" t="s">
        <v>141</v>
      </c>
      <c r="P1048380" s="182" t="s">
        <v>141</v>
      </c>
      <c r="Q1048380" s="180" t="s">
        <v>141</v>
      </c>
      <c r="T1048380" s="180" t="s">
        <v>141</v>
      </c>
      <c r="U1048380" s="119"/>
      <c r="V1048380" s="317"/>
      <c r="W1048380" s="317"/>
      <c r="X1048380" s="119"/>
      <c r="Y1048380" s="119"/>
      <c r="Z1048380" s="317"/>
      <c r="AC1048380" s="182" t="s">
        <v>141</v>
      </c>
      <c r="AD1048380" s="180" t="s">
        <v>141</v>
      </c>
      <c r="AE1048380" s="317"/>
      <c r="AF1048380" s="318"/>
      <c r="AG1048380" s="318"/>
      <c r="AH1048380" s="61"/>
      <c r="AI1048380" s="181" t="s">
        <v>378</v>
      </c>
      <c r="AJ1048380" s="317"/>
      <c r="AS1048380" s="61"/>
      <c r="AU1048380" s="57"/>
      <c r="AX1048380" s="197" t="s">
        <v>212</v>
      </c>
      <c r="AZ1048380" s="480" t="s">
        <v>441</v>
      </c>
      <c r="BA1048380" s="481"/>
      <c r="BD1048380" s="212" t="s">
        <v>213</v>
      </c>
      <c r="BE1048380" s="211" t="s">
        <v>289</v>
      </c>
      <c r="CD1048380" s="61"/>
    </row>
    <row r="1048381" spans="1:102" ht="64.5" thickBot="1" x14ac:dyDescent="0.25">
      <c r="B1048381" s="159" t="s">
        <v>168</v>
      </c>
      <c r="C1048381" s="162" t="s">
        <v>228</v>
      </c>
      <c r="G1048381" s="177" t="s">
        <v>107</v>
      </c>
      <c r="H1048381" s="180" t="s">
        <v>145</v>
      </c>
      <c r="I1048381" s="180" t="s">
        <v>145</v>
      </c>
      <c r="J1048381" s="180" t="s">
        <v>145</v>
      </c>
      <c r="K1048381" s="180" t="s">
        <v>145</v>
      </c>
      <c r="L1048381" s="180" t="s">
        <v>145</v>
      </c>
      <c r="M1048381" s="184" t="s">
        <v>145</v>
      </c>
      <c r="O1048381" s="180" t="s">
        <v>145</v>
      </c>
      <c r="P1048381" s="180" t="s">
        <v>145</v>
      </c>
      <c r="Q1048381" s="180" t="s">
        <v>142</v>
      </c>
      <c r="T1048381" s="180" t="s">
        <v>145</v>
      </c>
      <c r="U1048381" s="119"/>
      <c r="V1048381" s="317"/>
      <c r="W1048381" s="317"/>
      <c r="X1048381" s="119"/>
      <c r="Y1048381" s="119"/>
      <c r="Z1048381" s="317"/>
      <c r="AC1048381" s="180" t="s">
        <v>145</v>
      </c>
      <c r="AD1048381" s="180" t="s">
        <v>145</v>
      </c>
      <c r="AE1048381" s="317"/>
      <c r="AF1048381" s="318"/>
      <c r="AG1048381" s="318"/>
      <c r="AH1048381" s="61"/>
      <c r="AS1048381" s="61"/>
      <c r="AX1048381" s="197" t="s">
        <v>213</v>
      </c>
      <c r="AZ1048381" s="260" t="s">
        <v>303</v>
      </c>
      <c r="BA1048381" s="261" t="s">
        <v>301</v>
      </c>
      <c r="BD1048381" s="212" t="s">
        <v>207</v>
      </c>
      <c r="BE1048381" s="211" t="s">
        <v>347</v>
      </c>
    </row>
    <row r="1048382" spans="1:102" ht="39" thickBot="1" x14ac:dyDescent="0.25">
      <c r="B1048382" s="119"/>
      <c r="C1048382" s="119"/>
      <c r="G1048382" s="177" t="s">
        <v>148</v>
      </c>
      <c r="H1048382" s="180" t="s">
        <v>142</v>
      </c>
      <c r="I1048382" s="180" t="s">
        <v>142</v>
      </c>
      <c r="J1048382" s="181" t="s">
        <v>142</v>
      </c>
      <c r="K1048382" s="180" t="s">
        <v>142</v>
      </c>
      <c r="L1048382" s="180" t="s">
        <v>142</v>
      </c>
      <c r="M1048382" s="184" t="s">
        <v>142</v>
      </c>
      <c r="O1048382" s="180" t="s">
        <v>142</v>
      </c>
      <c r="P1048382" s="180" t="s">
        <v>142</v>
      </c>
      <c r="Q1048382" s="181" t="s">
        <v>143</v>
      </c>
      <c r="T1048382" s="180" t="s">
        <v>142</v>
      </c>
      <c r="U1048382" s="119"/>
      <c r="V1048382" s="317"/>
      <c r="W1048382" s="317"/>
      <c r="X1048382" s="119"/>
      <c r="Y1048382" s="119"/>
      <c r="Z1048382" s="317"/>
      <c r="AC1048382" s="180" t="s">
        <v>142</v>
      </c>
      <c r="AD1048382" s="180" t="s">
        <v>142</v>
      </c>
      <c r="AE1048382" s="317"/>
      <c r="AF1048382" s="318"/>
      <c r="AG1048382" s="318"/>
      <c r="AH1048382" s="61"/>
      <c r="AS1048382" s="61"/>
      <c r="AX1048382" s="197" t="s">
        <v>207</v>
      </c>
      <c r="AZ1048382" s="212" t="s">
        <v>292</v>
      </c>
      <c r="BA1048382" s="211" t="s">
        <v>290</v>
      </c>
      <c r="BD1048382" s="212" t="s">
        <v>512</v>
      </c>
      <c r="BE1048382" s="211" t="s">
        <v>191</v>
      </c>
    </row>
    <row r="1048383" spans="1:102" ht="57" thickBot="1" x14ac:dyDescent="0.25">
      <c r="B1048383" s="166" t="s">
        <v>350</v>
      </c>
      <c r="C1048383" s="167" t="s">
        <v>351</v>
      </c>
      <c r="G1048383" s="178" t="s">
        <v>149</v>
      </c>
      <c r="H1048383" s="180" t="s">
        <v>146</v>
      </c>
      <c r="I1048383" s="180" t="s">
        <v>146</v>
      </c>
      <c r="J1048383" s="61"/>
      <c r="K1048383" s="180" t="s">
        <v>146</v>
      </c>
      <c r="M1048383" s="184" t="s">
        <v>146</v>
      </c>
      <c r="O1048383" s="180" t="s">
        <v>146</v>
      </c>
      <c r="P1048383" s="180" t="s">
        <v>146</v>
      </c>
      <c r="T1048383" s="180" t="s">
        <v>146</v>
      </c>
      <c r="U1048383" s="119"/>
      <c r="V1048383" s="317"/>
      <c r="W1048383" s="317"/>
      <c r="X1048383" s="119"/>
      <c r="Y1048383" s="119"/>
      <c r="Z1048383" s="317"/>
      <c r="AC1048383" s="180" t="s">
        <v>146</v>
      </c>
      <c r="AD1048383" s="180" t="s">
        <v>146</v>
      </c>
      <c r="AE1048383" s="317"/>
      <c r="AF1048383" s="318"/>
      <c r="AG1048383" s="318"/>
      <c r="AH1048383" s="61"/>
      <c r="AS1048383" s="61"/>
      <c r="AX1048383" s="197" t="s">
        <v>512</v>
      </c>
      <c r="AZ1048383" s="212" t="s">
        <v>295</v>
      </c>
      <c r="BA1048383" s="211" t="s">
        <v>296</v>
      </c>
      <c r="BD1048383" s="212" t="s">
        <v>209</v>
      </c>
      <c r="BE1048383" s="211" t="s">
        <v>214</v>
      </c>
      <c r="BF1048383" s="61"/>
      <c r="CD1048383" s="61"/>
    </row>
    <row r="1048384" spans="1:102" ht="57" thickBot="1" x14ac:dyDescent="0.25">
      <c r="B1048384" s="157" t="s">
        <v>167</v>
      </c>
      <c r="C1048384" s="163" t="s">
        <v>233</v>
      </c>
      <c r="H1048384" s="181" t="s">
        <v>143</v>
      </c>
      <c r="I1048384" s="181" t="s">
        <v>143</v>
      </c>
      <c r="J1048384" s="61"/>
      <c r="K1048384" s="181" t="s">
        <v>143</v>
      </c>
      <c r="M1048384" s="185" t="s">
        <v>143</v>
      </c>
      <c r="O1048384" s="181" t="s">
        <v>143</v>
      </c>
      <c r="P1048384" s="181" t="s">
        <v>143</v>
      </c>
      <c r="T1048384" s="181" t="s">
        <v>143</v>
      </c>
      <c r="U1048384" s="119"/>
      <c r="V1048384" s="317"/>
      <c r="W1048384" s="317"/>
      <c r="X1048384" s="119"/>
      <c r="Y1048384" s="119"/>
      <c r="Z1048384" s="317"/>
      <c r="AC1048384" s="181" t="s">
        <v>143</v>
      </c>
      <c r="AD1048384" s="181" t="s">
        <v>143</v>
      </c>
      <c r="AE1048384" s="317"/>
      <c r="AF1048384" s="318"/>
      <c r="AG1048384" s="318"/>
      <c r="AH1048384" s="61"/>
      <c r="AS1048384" s="61"/>
      <c r="AU1048384" s="57"/>
      <c r="AX1048384" s="197" t="s">
        <v>209</v>
      </c>
      <c r="AZ1048384" s="212" t="s">
        <v>293</v>
      </c>
      <c r="BA1048384" s="211" t="s">
        <v>297</v>
      </c>
      <c r="BD1048384" s="212" t="s">
        <v>208</v>
      </c>
      <c r="BE1048384" s="211" t="s">
        <v>346</v>
      </c>
    </row>
    <row r="1048385" spans="2:82" ht="67.5" x14ac:dyDescent="0.25">
      <c r="B1048385" s="158" t="s">
        <v>172</v>
      </c>
      <c r="C1048385" s="164" t="s">
        <v>235</v>
      </c>
      <c r="AQ1048385" s="61"/>
      <c r="AS1048385" s="61"/>
      <c r="AX1048385" s="197" t="s">
        <v>208</v>
      </c>
      <c r="AZ1048385" s="212" t="s">
        <v>344</v>
      </c>
      <c r="BA1048385" s="211" t="s">
        <v>298</v>
      </c>
      <c r="BD1048385" s="212" t="s">
        <v>210</v>
      </c>
      <c r="BE1048385" s="211" t="s">
        <v>192</v>
      </c>
    </row>
    <row r="1048386" spans="2:82" ht="60" x14ac:dyDescent="0.25">
      <c r="B1048386" s="158" t="s">
        <v>168</v>
      </c>
      <c r="C1048386" s="164" t="s">
        <v>234</v>
      </c>
      <c r="AQ1048386" s="61"/>
      <c r="AS1048386" s="61"/>
      <c r="AX1048386" s="197" t="s">
        <v>210</v>
      </c>
      <c r="AZ1048386" s="212" t="s">
        <v>291</v>
      </c>
      <c r="BA1048386" s="211" t="s">
        <v>195</v>
      </c>
      <c r="BD1048386" s="212" t="s">
        <v>203</v>
      </c>
      <c r="BE1048386" s="211" t="s">
        <v>284</v>
      </c>
    </row>
    <row r="1048387" spans="2:82" ht="120" x14ac:dyDescent="0.2">
      <c r="B1048387" s="158" t="s">
        <v>156</v>
      </c>
      <c r="C1048387" s="165" t="s">
        <v>236</v>
      </c>
      <c r="AQ1048387" s="61"/>
      <c r="AS1048387" s="61"/>
      <c r="AX1048387" s="197" t="s">
        <v>460</v>
      </c>
      <c r="AZ1048387" s="212" t="s">
        <v>302</v>
      </c>
      <c r="BA1048387" s="211" t="s">
        <v>299</v>
      </c>
      <c r="BD1048387" s="212" t="s">
        <v>204</v>
      </c>
      <c r="BE1048387" s="211" t="s">
        <v>287</v>
      </c>
    </row>
    <row r="1048388" spans="2:82" ht="60" x14ac:dyDescent="0.2">
      <c r="B1048388" s="158" t="s">
        <v>169</v>
      </c>
      <c r="C1048388" s="165" t="s">
        <v>237</v>
      </c>
      <c r="AQ1048388" s="61"/>
      <c r="AS1048388" s="61"/>
      <c r="AX1048388" s="197" t="s">
        <v>203</v>
      </c>
      <c r="AZ1048388" s="212" t="s">
        <v>343</v>
      </c>
      <c r="BA1048388" s="211" t="s">
        <v>484</v>
      </c>
      <c r="BD1048388" s="210" t="s">
        <v>220</v>
      </c>
      <c r="BE1048388" s="211" t="s">
        <v>187</v>
      </c>
    </row>
    <row r="1048389" spans="2:82" ht="90" x14ac:dyDescent="0.2">
      <c r="B1048389" s="158" t="s">
        <v>170</v>
      </c>
      <c r="C1048389" s="165" t="s">
        <v>238</v>
      </c>
      <c r="AQ1048389" s="61"/>
      <c r="AS1048389" s="61"/>
      <c r="AX1048389" s="197" t="s">
        <v>204</v>
      </c>
      <c r="AZ1048389" s="212" t="s">
        <v>300</v>
      </c>
      <c r="BA1048389" s="211" t="s">
        <v>196</v>
      </c>
      <c r="BD1048389" s="212" t="s">
        <v>202</v>
      </c>
      <c r="BE1048389" s="211" t="s">
        <v>487</v>
      </c>
    </row>
    <row r="1048390" spans="2:82" ht="39" thickBot="1" x14ac:dyDescent="0.25">
      <c r="B1048390" s="159" t="s">
        <v>332</v>
      </c>
      <c r="C1048390" s="162" t="s">
        <v>232</v>
      </c>
      <c r="AQ1048390" s="61"/>
      <c r="AS1048390" s="61"/>
      <c r="AX1048390" s="196" t="s">
        <v>220</v>
      </c>
      <c r="BD1048390" s="212" t="s">
        <v>165</v>
      </c>
      <c r="BE1048390" s="211" t="s">
        <v>180</v>
      </c>
    </row>
    <row r="1048391" spans="2:82" ht="27" x14ac:dyDescent="0.2">
      <c r="AQ1048391" s="61"/>
      <c r="AS1048391" s="61"/>
      <c r="AX1048391" s="197" t="s">
        <v>202</v>
      </c>
      <c r="BD1048391" s="212" t="s">
        <v>166</v>
      </c>
      <c r="BE1048391" s="211" t="s">
        <v>283</v>
      </c>
    </row>
    <row r="1048392" spans="2:82" ht="36" x14ac:dyDescent="0.2">
      <c r="AQ1048392" s="61"/>
      <c r="AS1048392" s="61"/>
      <c r="AX1048392" s="197" t="s">
        <v>303</v>
      </c>
      <c r="BD1048392" s="212" t="s">
        <v>164</v>
      </c>
      <c r="BE1048392" s="211" t="s">
        <v>178</v>
      </c>
    </row>
    <row r="1048393" spans="2:82" ht="27" x14ac:dyDescent="0.2">
      <c r="AQ1048393" s="61"/>
      <c r="AS1048393" s="61"/>
      <c r="AX1048393" s="197" t="s">
        <v>215</v>
      </c>
      <c r="BD1048393" s="212" t="s">
        <v>461</v>
      </c>
      <c r="BE1048393" s="211" t="s">
        <v>181</v>
      </c>
      <c r="BF1048393" s="61"/>
    </row>
    <row r="1048394" spans="2:82" ht="27" x14ac:dyDescent="0.2">
      <c r="G1048394" s="61"/>
      <c r="AQ1048394" s="61"/>
      <c r="AS1048394" s="61"/>
      <c r="AX1048394" s="197" t="s">
        <v>165</v>
      </c>
      <c r="BD1048394" s="210" t="s">
        <v>218</v>
      </c>
      <c r="BE1048394" s="211" t="s">
        <v>189</v>
      </c>
    </row>
    <row r="1048395" spans="2:82" ht="36" x14ac:dyDescent="0.2">
      <c r="G1048395" s="61"/>
      <c r="L1048395" s="45"/>
      <c r="AQ1048395" s="61"/>
      <c r="AS1048395" s="61"/>
      <c r="AX1048395" s="197" t="s">
        <v>292</v>
      </c>
      <c r="BD1048395" s="212" t="s">
        <v>198</v>
      </c>
      <c r="BE1048395" s="211" t="s">
        <v>285</v>
      </c>
    </row>
    <row r="1048396" spans="2:82" ht="22.5" x14ac:dyDescent="0.2">
      <c r="G1048396" s="61"/>
      <c r="H1048396" s="63"/>
      <c r="AQ1048396" s="61"/>
      <c r="AS1048396" s="61"/>
      <c r="AX1048396" s="197" t="s">
        <v>295</v>
      </c>
      <c r="BD1048396" s="212" t="s">
        <v>199</v>
      </c>
      <c r="BE1048396" s="211" t="s">
        <v>183</v>
      </c>
    </row>
    <row r="1048397" spans="2:82" ht="27.75" customHeight="1" x14ac:dyDescent="0.2">
      <c r="G1048397" s="61"/>
      <c r="H1048397" s="62"/>
      <c r="AS1048397" s="61"/>
      <c r="AX1048397" s="197" t="s">
        <v>293</v>
      </c>
      <c r="BD1048397" s="212" t="s">
        <v>460</v>
      </c>
      <c r="BE1048397" s="211" t="s">
        <v>182</v>
      </c>
    </row>
    <row r="1048398" spans="2:82" ht="27" x14ac:dyDescent="0.2">
      <c r="G1048398" s="61"/>
      <c r="H1048398" s="62"/>
      <c r="AO1048398" s="57"/>
      <c r="AS1048398" s="61"/>
      <c r="AX1048398" s="197" t="s">
        <v>294</v>
      </c>
      <c r="BD1048398" s="212" t="s">
        <v>200</v>
      </c>
      <c r="BE1048398" s="211" t="s">
        <v>286</v>
      </c>
    </row>
    <row r="1048399" spans="2:82" ht="36" x14ac:dyDescent="0.2">
      <c r="G1048399" s="61"/>
      <c r="H1048399" s="62"/>
      <c r="AO1048399" s="57"/>
      <c r="AS1048399" s="61"/>
      <c r="AX1048399" s="197" t="s">
        <v>291</v>
      </c>
      <c r="BD1048399" s="212" t="s">
        <v>458</v>
      </c>
      <c r="BE1048399" s="211" t="s">
        <v>184</v>
      </c>
      <c r="BF1048399" s="61"/>
      <c r="BK1048399" s="61"/>
      <c r="CD1048399" s="61"/>
    </row>
    <row r="1048400" spans="2:82" ht="27" x14ac:dyDescent="0.2">
      <c r="G1048400" s="61"/>
      <c r="H1048400" s="63"/>
      <c r="AO1048400" s="57"/>
      <c r="AS1048400" s="61"/>
      <c r="AX1048400" s="197" t="s">
        <v>302</v>
      </c>
      <c r="BD1048400" s="212" t="s">
        <v>201</v>
      </c>
      <c r="BE1048400" s="211" t="s">
        <v>162</v>
      </c>
      <c r="BF1048400" s="61"/>
      <c r="BK1048400" s="61"/>
      <c r="BL1048400" s="61"/>
      <c r="CD1048400" s="61"/>
    </row>
    <row r="1048401" spans="1:82" ht="33.75" x14ac:dyDescent="0.2">
      <c r="G1048401" s="61"/>
      <c r="H1048401" s="63"/>
      <c r="AO1048401" s="57"/>
      <c r="AQ1048401" s="61"/>
      <c r="AS1048401" s="61"/>
      <c r="AX1048401" s="197" t="s">
        <v>343</v>
      </c>
      <c r="BD1048401" s="212" t="s">
        <v>459</v>
      </c>
      <c r="BE1048401" s="211" t="s">
        <v>462</v>
      </c>
      <c r="BF1048401" s="61"/>
      <c r="BK1048401" s="61"/>
      <c r="BL1048401" s="61"/>
      <c r="CD1048401" s="61"/>
    </row>
    <row r="1048402" spans="1:82" ht="36" x14ac:dyDescent="0.2">
      <c r="G1048402" s="61"/>
      <c r="H1048402" s="63"/>
      <c r="L1048402" s="45"/>
      <c r="AO1048402" s="57"/>
      <c r="AQ1048402" s="61"/>
      <c r="AS1048402" s="61"/>
      <c r="AX1048402" s="197" t="s">
        <v>300</v>
      </c>
      <c r="BD1048402" s="210" t="s">
        <v>221</v>
      </c>
      <c r="BE1048402" s="211" t="s">
        <v>186</v>
      </c>
      <c r="BF1048402" s="61"/>
      <c r="BK1048402" s="61"/>
      <c r="BL1048402" s="61"/>
      <c r="CD1048402" s="61"/>
    </row>
    <row r="1048403" spans="1:82" ht="36.75" thickBot="1" x14ac:dyDescent="0.25">
      <c r="G1048403" s="61"/>
      <c r="H1048403" s="63"/>
      <c r="K1048403" s="119"/>
      <c r="AO1048403" s="57"/>
      <c r="AQ1048403" s="61"/>
      <c r="AS1048403" s="61"/>
      <c r="AX1048403" s="197" t="s">
        <v>166</v>
      </c>
      <c r="BD1048403" s="215" t="s">
        <v>222</v>
      </c>
      <c r="BE1048403" s="216" t="s">
        <v>185</v>
      </c>
      <c r="BF1048403" s="61"/>
      <c r="BK1048403" s="61"/>
      <c r="BL1048403" s="61"/>
      <c r="CD1048403" s="61"/>
    </row>
    <row r="1048404" spans="1:82" x14ac:dyDescent="0.2">
      <c r="H1048404" s="63"/>
      <c r="Q1048404" s="61"/>
      <c r="AQ1048404" s="61"/>
      <c r="AS1048404" s="61"/>
      <c r="AX1048404" s="197" t="s">
        <v>164</v>
      </c>
      <c r="BF1048404" s="61"/>
      <c r="BK1048404" s="61"/>
      <c r="BL1048404" s="61"/>
      <c r="CD1048404" s="61"/>
    </row>
    <row r="1048405" spans="1:82" ht="22.5" x14ac:dyDescent="0.2">
      <c r="H1048405" s="63"/>
      <c r="Q1048405" s="61"/>
      <c r="AQ1048405" s="61"/>
      <c r="AS1048405" s="61"/>
      <c r="AX1048405" s="196" t="s">
        <v>218</v>
      </c>
      <c r="BF1048405" s="61"/>
      <c r="BK1048405" s="61"/>
      <c r="BL1048405" s="61"/>
      <c r="BM1048405" s="61"/>
      <c r="CD1048405" s="61"/>
    </row>
    <row r="1048406" spans="1:82" s="61" customFormat="1" x14ac:dyDescent="0.2">
      <c r="A1048406" s="3"/>
      <c r="E1048406" s="3"/>
      <c r="F1048406" s="3"/>
      <c r="G1048406" s="4"/>
      <c r="H1048406" s="4"/>
      <c r="I1048406" s="4"/>
      <c r="L1048406" s="4"/>
      <c r="R1048406" s="4"/>
      <c r="S1048406" s="4"/>
      <c r="V1048406" s="318"/>
      <c r="W1048406" s="318"/>
      <c r="Z1048406" s="318"/>
      <c r="AA1048406" s="318"/>
      <c r="AB1048406" s="318"/>
      <c r="AE1048406" s="318"/>
      <c r="AF1048406" s="318"/>
      <c r="AG1048406" s="318"/>
      <c r="AI1048406" s="4"/>
      <c r="AJ1048406" s="313"/>
      <c r="AK1048406" s="313"/>
      <c r="AL1048406" s="313"/>
      <c r="AM1048406" s="4"/>
      <c r="AN1048406" s="4"/>
      <c r="AO1048406" s="45"/>
      <c r="AP1048406" s="4"/>
      <c r="AX1048406" s="197" t="s">
        <v>198</v>
      </c>
    </row>
    <row r="1048407" spans="1:82" s="61" customFormat="1" x14ac:dyDescent="0.2">
      <c r="A1048407" s="3"/>
      <c r="E1048407" s="3"/>
      <c r="F1048407" s="3"/>
      <c r="G1048407" s="4"/>
      <c r="H1048407" s="45"/>
      <c r="I1048407" s="4"/>
      <c r="L1048407" s="4"/>
      <c r="R1048407" s="4"/>
      <c r="S1048407" s="4"/>
      <c r="V1048407" s="318"/>
      <c r="W1048407" s="318"/>
      <c r="Z1048407" s="318"/>
      <c r="AA1048407" s="318"/>
      <c r="AB1048407" s="318"/>
      <c r="AE1048407" s="318"/>
      <c r="AF1048407" s="318"/>
      <c r="AG1048407" s="318"/>
      <c r="AI1048407" s="4"/>
      <c r="AJ1048407" s="313"/>
      <c r="AK1048407" s="313"/>
      <c r="AL1048407" s="313"/>
      <c r="AM1048407" s="4"/>
      <c r="AN1048407" s="4"/>
      <c r="AO1048407" s="45"/>
      <c r="AP1048407" s="4"/>
      <c r="AX1048407" s="197" t="s">
        <v>199</v>
      </c>
    </row>
    <row r="1048408" spans="1:82" s="61" customFormat="1" ht="33.75" x14ac:dyDescent="0.2">
      <c r="A1048408" s="3"/>
      <c r="E1048408" s="3"/>
      <c r="F1048408" s="3"/>
      <c r="G1048408" s="4"/>
      <c r="I1048408" s="119"/>
      <c r="R1048408" s="4"/>
      <c r="S1048408" s="4"/>
      <c r="V1048408" s="318"/>
      <c r="W1048408" s="318"/>
      <c r="Z1048408" s="318"/>
      <c r="AA1048408" s="318"/>
      <c r="AB1048408" s="318"/>
      <c r="AE1048408" s="318"/>
      <c r="AF1048408" s="318"/>
      <c r="AG1048408" s="318"/>
      <c r="AI1048408" s="4"/>
      <c r="AJ1048408" s="313"/>
      <c r="AK1048408" s="313"/>
      <c r="AL1048408" s="313"/>
      <c r="AM1048408" s="4"/>
      <c r="AN1048408" s="4"/>
      <c r="AO1048408" s="45"/>
      <c r="AP1048408" s="4"/>
      <c r="AX1048408" s="197" t="s">
        <v>456</v>
      </c>
    </row>
    <row r="1048409" spans="1:82" s="61" customFormat="1" ht="22.5" x14ac:dyDescent="0.2">
      <c r="A1048409" s="3"/>
      <c r="E1048409" s="89"/>
      <c r="F1048409" s="89"/>
      <c r="G1048409" s="4"/>
      <c r="I1048409" s="119"/>
      <c r="R1048409" s="4"/>
      <c r="S1048409" s="4"/>
      <c r="V1048409" s="318"/>
      <c r="W1048409" s="318"/>
      <c r="Z1048409" s="318"/>
      <c r="AA1048409" s="318"/>
      <c r="AB1048409" s="318"/>
      <c r="AE1048409" s="318"/>
      <c r="AF1048409" s="318"/>
      <c r="AG1048409" s="318"/>
      <c r="AI1048409" s="4"/>
      <c r="AJ1048409" s="313"/>
      <c r="AK1048409" s="313"/>
      <c r="AL1048409" s="313"/>
      <c r="AM1048409" s="4"/>
      <c r="AN1048409" s="4"/>
      <c r="AO1048409" s="45"/>
      <c r="AP1048409" s="4"/>
      <c r="AX1048409" s="197" t="s">
        <v>457</v>
      </c>
    </row>
    <row r="1048410" spans="1:82" s="61" customFormat="1" x14ac:dyDescent="0.2">
      <c r="A1048410" s="3"/>
      <c r="D1048410" s="89"/>
      <c r="E1048410" s="89"/>
      <c r="G1048410" s="4"/>
      <c r="V1048410" s="318"/>
      <c r="W1048410" s="318"/>
      <c r="Z1048410" s="318"/>
      <c r="AA1048410" s="318"/>
      <c r="AB1048410" s="318"/>
      <c r="AE1048410" s="318"/>
      <c r="AF1048410" s="318"/>
      <c r="AG1048410" s="318"/>
      <c r="AJ1048410" s="318"/>
      <c r="AK1048410" s="318"/>
      <c r="AL1048410" s="318"/>
      <c r="AO1048410" s="45"/>
      <c r="AP1048410" s="4"/>
      <c r="AX1048410" s="197" t="s">
        <v>200</v>
      </c>
      <c r="BF1048410" s="3"/>
      <c r="BK1048410" s="3"/>
      <c r="CD1048410" s="3"/>
    </row>
    <row r="1048411" spans="1:82" s="61" customFormat="1" ht="22.5" x14ac:dyDescent="0.2">
      <c r="A1048411" s="3"/>
      <c r="D1048411" s="89"/>
      <c r="E1048411" s="89"/>
      <c r="G1048411" s="4"/>
      <c r="V1048411" s="318"/>
      <c r="W1048411" s="318"/>
      <c r="Z1048411" s="318"/>
      <c r="AA1048411" s="318"/>
      <c r="AB1048411" s="318"/>
      <c r="AE1048411" s="318"/>
      <c r="AF1048411" s="318"/>
      <c r="AG1048411" s="318"/>
      <c r="AJ1048411" s="318"/>
      <c r="AK1048411" s="318"/>
      <c r="AL1048411" s="318"/>
      <c r="AO1048411" s="45"/>
      <c r="AP1048411" s="4"/>
      <c r="AS1048411" s="4"/>
      <c r="AX1048411" s="197" t="s">
        <v>201</v>
      </c>
      <c r="BF1048411" s="3"/>
      <c r="BK1048411" s="3"/>
      <c r="BL1048411" s="3"/>
      <c r="CD1048411" s="3"/>
    </row>
    <row r="1048412" spans="1:82" s="61" customFormat="1" ht="33.75" x14ac:dyDescent="0.2">
      <c r="A1048412" s="3"/>
      <c r="D1048412" s="89"/>
      <c r="E1048412" s="89"/>
      <c r="G1048412" s="4"/>
      <c r="V1048412" s="318"/>
      <c r="W1048412" s="318"/>
      <c r="Z1048412" s="318"/>
      <c r="AA1048412" s="318"/>
      <c r="AB1048412" s="318"/>
      <c r="AE1048412" s="318"/>
      <c r="AF1048412" s="318"/>
      <c r="AG1048412" s="318"/>
      <c r="AJ1048412" s="318"/>
      <c r="AK1048412" s="318"/>
      <c r="AL1048412" s="318"/>
      <c r="AO1048412" s="45"/>
      <c r="AP1048412" s="4"/>
      <c r="AS1048412" s="4"/>
      <c r="AX1048412" s="196" t="s">
        <v>221</v>
      </c>
      <c r="BF1048412" s="3"/>
      <c r="BG1048412" s="46"/>
      <c r="BK1048412" s="3"/>
      <c r="BL1048412" s="3"/>
      <c r="CD1048412" s="3"/>
    </row>
    <row r="1048413" spans="1:82" s="61" customFormat="1" ht="23.25" thickBot="1" x14ac:dyDescent="0.25">
      <c r="A1048413" s="3"/>
      <c r="D1048413" s="89"/>
      <c r="E1048413" s="89"/>
      <c r="G1048413" s="4"/>
      <c r="H1048413" s="4"/>
      <c r="V1048413" s="318"/>
      <c r="W1048413" s="318"/>
      <c r="Z1048413" s="318"/>
      <c r="AA1048413" s="318"/>
      <c r="AB1048413" s="318"/>
      <c r="AE1048413" s="318"/>
      <c r="AF1048413" s="318"/>
      <c r="AG1048413" s="318"/>
      <c r="AJ1048413" s="318"/>
      <c r="AK1048413" s="318"/>
      <c r="AL1048413" s="318"/>
      <c r="AO1048413" s="45"/>
      <c r="AP1048413" s="4"/>
      <c r="AS1048413" s="4"/>
      <c r="AX1048413" s="198" t="s">
        <v>222</v>
      </c>
      <c r="BF1048413" s="3"/>
      <c r="BK1048413" s="3"/>
      <c r="BL1048413" s="3"/>
      <c r="CD1048413" s="3"/>
    </row>
    <row r="1048414" spans="1:82" s="61" customFormat="1" x14ac:dyDescent="0.2">
      <c r="A1048414" s="3"/>
      <c r="D1048414" s="89"/>
      <c r="E1048414" s="89"/>
      <c r="G1048414" s="4"/>
      <c r="H1048414" s="4"/>
      <c r="L1048414" s="4"/>
      <c r="Q1048414" s="4"/>
      <c r="V1048414" s="318"/>
      <c r="W1048414" s="318"/>
      <c r="Z1048414" s="318"/>
      <c r="AA1048414" s="318"/>
      <c r="AB1048414" s="318"/>
      <c r="AE1048414" s="318"/>
      <c r="AF1048414" s="318"/>
      <c r="AG1048414" s="318"/>
      <c r="AJ1048414" s="318"/>
      <c r="AK1048414" s="318"/>
      <c r="AL1048414" s="318"/>
      <c r="AO1048414" s="45"/>
      <c r="AP1048414" s="4"/>
      <c r="AQ1048414" s="4"/>
      <c r="AR1048414" s="4"/>
      <c r="AS1048414" s="4"/>
      <c r="BF1048414" s="3"/>
      <c r="BK1048414" s="3"/>
      <c r="BL1048414" s="3"/>
      <c r="CD1048414" s="3"/>
    </row>
    <row r="1048415" spans="1:82" s="61" customFormat="1" x14ac:dyDescent="0.2">
      <c r="A1048415" s="3"/>
      <c r="B1048415" s="3"/>
      <c r="C1048415" s="3"/>
      <c r="D1048415" s="3"/>
      <c r="E1048415" s="3"/>
      <c r="G1048415" s="4"/>
      <c r="H1048415" s="4"/>
      <c r="L1048415" s="4"/>
      <c r="Q1048415" s="4"/>
      <c r="V1048415" s="318"/>
      <c r="W1048415" s="318"/>
      <c r="Z1048415" s="318"/>
      <c r="AA1048415" s="318"/>
      <c r="AB1048415" s="318"/>
      <c r="AE1048415" s="318"/>
      <c r="AF1048415" s="318"/>
      <c r="AG1048415" s="318"/>
      <c r="AJ1048415" s="318"/>
      <c r="AK1048415" s="318"/>
      <c r="AL1048415" s="318"/>
      <c r="AO1048415" s="45"/>
      <c r="AP1048415" s="4"/>
      <c r="AQ1048415" s="4"/>
      <c r="AR1048415" s="4"/>
      <c r="AS1048415" s="4"/>
      <c r="AT1048415" s="46"/>
      <c r="BF1048415" s="3"/>
      <c r="BK1048415" s="3"/>
      <c r="BL1048415" s="3"/>
      <c r="CD1048415" s="3"/>
    </row>
  </sheetData>
  <sheetProtection algorithmName="SHA-512" hashValue="YyzLbcWWc/9LXnVBqgL+eqUtyCHHWYL3BszRsjLhXXqezDRgUjlQC3eQJI8CnFoy5J4mkOah59Qp5UvoWH0XIQ==" saltValue="TAYgLqODCEmGQ9jNXbzjLw==" spinCount="100000" sheet="1" formatRows="0" deleteRows="0" selectLockedCells="1"/>
  <sortState ref="J1048538:J1048549">
    <sortCondition ref="J1048538"/>
  </sortState>
  <dataConsolidate/>
  <mergeCells count="685">
    <mergeCell ref="AJ50:AJ52"/>
    <mergeCell ref="AJ53:AJ55"/>
    <mergeCell ref="AJ56:AJ58"/>
    <mergeCell ref="AJ59:AJ61"/>
    <mergeCell ref="AJ62:AJ64"/>
    <mergeCell ref="AJ65:AJ67"/>
    <mergeCell ref="AJ68:AJ70"/>
    <mergeCell ref="AJ71:AJ73"/>
    <mergeCell ref="AJ74:AJ76"/>
    <mergeCell ref="AJ23:AJ25"/>
    <mergeCell ref="AJ26:AJ28"/>
    <mergeCell ref="AJ29:AJ31"/>
    <mergeCell ref="AJ32:AJ34"/>
    <mergeCell ref="AJ35:AJ37"/>
    <mergeCell ref="AJ38:AJ40"/>
    <mergeCell ref="AJ41:AJ43"/>
    <mergeCell ref="AJ44:AJ46"/>
    <mergeCell ref="AJ47:AJ49"/>
    <mergeCell ref="Z77:Z79"/>
    <mergeCell ref="Z80:Z82"/>
    <mergeCell ref="Z83:Z85"/>
    <mergeCell ref="Z86:Z88"/>
    <mergeCell ref="AE14:AE16"/>
    <mergeCell ref="AE17:AE19"/>
    <mergeCell ref="AE20:AE22"/>
    <mergeCell ref="AE23:AE25"/>
    <mergeCell ref="AE26:AE28"/>
    <mergeCell ref="AE29:AE31"/>
    <mergeCell ref="AE32:AE34"/>
    <mergeCell ref="AE35:AE37"/>
    <mergeCell ref="AE38:AE40"/>
    <mergeCell ref="AE41:AE43"/>
    <mergeCell ref="AE44:AE46"/>
    <mergeCell ref="AE47:AE49"/>
    <mergeCell ref="AE50:AE52"/>
    <mergeCell ref="AE53:AE55"/>
    <mergeCell ref="AE56:AE58"/>
    <mergeCell ref="AE59:AE61"/>
    <mergeCell ref="AE62:AE64"/>
    <mergeCell ref="AE65:AE67"/>
    <mergeCell ref="AE68:AE70"/>
    <mergeCell ref="AE71:AE73"/>
    <mergeCell ref="V71:V73"/>
    <mergeCell ref="V74:V76"/>
    <mergeCell ref="Z14:Z16"/>
    <mergeCell ref="Z17:Z19"/>
    <mergeCell ref="Z20:Z22"/>
    <mergeCell ref="Z23:Z25"/>
    <mergeCell ref="Z26:Z28"/>
    <mergeCell ref="Z29:Z31"/>
    <mergeCell ref="Z32:Z34"/>
    <mergeCell ref="Z35:Z37"/>
    <mergeCell ref="Z38:Z40"/>
    <mergeCell ref="Z41:Z43"/>
    <mergeCell ref="Z44:Z46"/>
    <mergeCell ref="Z47:Z49"/>
    <mergeCell ref="Z50:Z52"/>
    <mergeCell ref="Z53:Z55"/>
    <mergeCell ref="Z56:Z58"/>
    <mergeCell ref="Z59:Z61"/>
    <mergeCell ref="Z62:Z64"/>
    <mergeCell ref="Z65:Z67"/>
    <mergeCell ref="Z68:Z70"/>
    <mergeCell ref="Z71:Z73"/>
    <mergeCell ref="Z74:Z76"/>
    <mergeCell ref="V44:V46"/>
    <mergeCell ref="V47:V49"/>
    <mergeCell ref="V50:V52"/>
    <mergeCell ref="V53:V55"/>
    <mergeCell ref="V56:V58"/>
    <mergeCell ref="V59:V61"/>
    <mergeCell ref="V62:V64"/>
    <mergeCell ref="V65:V67"/>
    <mergeCell ref="V68:V70"/>
    <mergeCell ref="V17:V19"/>
    <mergeCell ref="V20:V22"/>
    <mergeCell ref="V23:V25"/>
    <mergeCell ref="V26:V28"/>
    <mergeCell ref="V29:V31"/>
    <mergeCell ref="V32:V34"/>
    <mergeCell ref="V35:V37"/>
    <mergeCell ref="V38:V40"/>
    <mergeCell ref="V41:V43"/>
    <mergeCell ref="U65:U67"/>
    <mergeCell ref="U68:U70"/>
    <mergeCell ref="U71:U73"/>
    <mergeCell ref="U74:U76"/>
    <mergeCell ref="U77:U79"/>
    <mergeCell ref="U80:U82"/>
    <mergeCell ref="U83:U85"/>
    <mergeCell ref="U86:U88"/>
    <mergeCell ref="U89:U91"/>
    <mergeCell ref="S65:S67"/>
    <mergeCell ref="AS71:AS73"/>
    <mergeCell ref="AR53:AR55"/>
    <mergeCell ref="AS53:AS55"/>
    <mergeCell ref="S68:S70"/>
    <mergeCell ref="S71:S73"/>
    <mergeCell ref="S74:S76"/>
    <mergeCell ref="U14:U16"/>
    <mergeCell ref="U17:U19"/>
    <mergeCell ref="U20:U22"/>
    <mergeCell ref="U23:U25"/>
    <mergeCell ref="U26:U28"/>
    <mergeCell ref="U29:U31"/>
    <mergeCell ref="U32:U34"/>
    <mergeCell ref="U35:U37"/>
    <mergeCell ref="U38:U40"/>
    <mergeCell ref="U41:U43"/>
    <mergeCell ref="U44:U46"/>
    <mergeCell ref="U47:U49"/>
    <mergeCell ref="U50:U52"/>
    <mergeCell ref="U53:U55"/>
    <mergeCell ref="U56:U58"/>
    <mergeCell ref="U59:U61"/>
    <mergeCell ref="U62:U64"/>
    <mergeCell ref="AR47:AR49"/>
    <mergeCell ref="AS47:AS49"/>
    <mergeCell ref="AR50:AR52"/>
    <mergeCell ref="AS50:AS52"/>
    <mergeCell ref="AZ1048380:BA1048380"/>
    <mergeCell ref="P10:R10"/>
    <mergeCell ref="S14:S16"/>
    <mergeCell ref="S17:S19"/>
    <mergeCell ref="S20:S22"/>
    <mergeCell ref="S23:S25"/>
    <mergeCell ref="S26:S28"/>
    <mergeCell ref="S29:S31"/>
    <mergeCell ref="S32:S34"/>
    <mergeCell ref="S35:S37"/>
    <mergeCell ref="S38:S40"/>
    <mergeCell ref="S41:S43"/>
    <mergeCell ref="S44:S46"/>
    <mergeCell ref="S47:S49"/>
    <mergeCell ref="S50:S52"/>
    <mergeCell ref="S53:S55"/>
    <mergeCell ref="S56:S58"/>
    <mergeCell ref="S59:S61"/>
    <mergeCell ref="AR71:AR73"/>
    <mergeCell ref="S62:S64"/>
    <mergeCell ref="AR68:AR70"/>
    <mergeCell ref="AS68:AS70"/>
    <mergeCell ref="AR26:AR28"/>
    <mergeCell ref="AS26:AS28"/>
    <mergeCell ref="AR29:AR31"/>
    <mergeCell ref="AS29:AS31"/>
    <mergeCell ref="AR32:AR34"/>
    <mergeCell ref="AS32:AS34"/>
    <mergeCell ref="AR35:AR37"/>
    <mergeCell ref="AS35:AS37"/>
    <mergeCell ref="AR38:AR40"/>
    <mergeCell ref="AS38:AS40"/>
    <mergeCell ref="AR56:AR58"/>
    <mergeCell ref="AS56:AS58"/>
    <mergeCell ref="AR59:AR61"/>
    <mergeCell ref="AS59:AS61"/>
    <mergeCell ref="AR62:AR64"/>
    <mergeCell ref="AS62:AS64"/>
    <mergeCell ref="AR65:AR67"/>
    <mergeCell ref="AS65:AS67"/>
    <mergeCell ref="AR41:AR43"/>
    <mergeCell ref="AS41:AS43"/>
    <mergeCell ref="AR44:AR46"/>
    <mergeCell ref="AS44:AS46"/>
    <mergeCell ref="R62:R64"/>
    <mergeCell ref="R65:R67"/>
    <mergeCell ref="R68:R70"/>
    <mergeCell ref="R71:R73"/>
    <mergeCell ref="AP26:AP28"/>
    <mergeCell ref="AQ26:AQ28"/>
    <mergeCell ref="AP29:AP31"/>
    <mergeCell ref="AQ29:AQ31"/>
    <mergeCell ref="AP32:AP34"/>
    <mergeCell ref="AQ32:AQ34"/>
    <mergeCell ref="AP35:AP37"/>
    <mergeCell ref="AQ35:AQ37"/>
    <mergeCell ref="AP38:AP40"/>
    <mergeCell ref="AQ38:AQ40"/>
    <mergeCell ref="AP41:AP43"/>
    <mergeCell ref="AQ41:AQ43"/>
    <mergeCell ref="AP44:AP46"/>
    <mergeCell ref="AQ44:AQ46"/>
    <mergeCell ref="AP47:AP49"/>
    <mergeCell ref="AQ47:AQ49"/>
    <mergeCell ref="AP50:AP52"/>
    <mergeCell ref="AQ50:AQ52"/>
    <mergeCell ref="AP53:AP55"/>
    <mergeCell ref="AQ53:AQ55"/>
    <mergeCell ref="L26:L28"/>
    <mergeCell ref="M26:M28"/>
    <mergeCell ref="R26:R28"/>
    <mergeCell ref="R29:R31"/>
    <mergeCell ref="R32:R34"/>
    <mergeCell ref="R35:R37"/>
    <mergeCell ref="R38:R40"/>
    <mergeCell ref="R41:R43"/>
    <mergeCell ref="R44:R46"/>
    <mergeCell ref="O26:O28"/>
    <mergeCell ref="O29:O31"/>
    <mergeCell ref="O32:O34"/>
    <mergeCell ref="O35:O37"/>
    <mergeCell ref="O38:O40"/>
    <mergeCell ref="O41:O43"/>
    <mergeCell ref="O44:O46"/>
    <mergeCell ref="K38:K40"/>
    <mergeCell ref="L38:L40"/>
    <mergeCell ref="M38:M40"/>
    <mergeCell ref="N38:N40"/>
    <mergeCell ref="O53:O55"/>
    <mergeCell ref="O56:O58"/>
    <mergeCell ref="O59:O61"/>
    <mergeCell ref="O62:O64"/>
    <mergeCell ref="O65:O67"/>
    <mergeCell ref="L62:L64"/>
    <mergeCell ref="M62:M64"/>
    <mergeCell ref="N62:N64"/>
    <mergeCell ref="M59:M61"/>
    <mergeCell ref="N59:N61"/>
    <mergeCell ref="M56:M58"/>
    <mergeCell ref="N56:N58"/>
    <mergeCell ref="K29:K31"/>
    <mergeCell ref="L29:L31"/>
    <mergeCell ref="M29:M31"/>
    <mergeCell ref="N29:N31"/>
    <mergeCell ref="K32:K34"/>
    <mergeCell ref="L32:L34"/>
    <mergeCell ref="M32:M34"/>
    <mergeCell ref="N32:N34"/>
    <mergeCell ref="M35:M37"/>
    <mergeCell ref="N35:N37"/>
    <mergeCell ref="G68:G70"/>
    <mergeCell ref="H68:H70"/>
    <mergeCell ref="I68:I70"/>
    <mergeCell ref="J68:J70"/>
    <mergeCell ref="G71:G73"/>
    <mergeCell ref="H71:H73"/>
    <mergeCell ref="I71:I73"/>
    <mergeCell ref="J71:J73"/>
    <mergeCell ref="O47:O49"/>
    <mergeCell ref="O50:O52"/>
    <mergeCell ref="O68:O70"/>
    <mergeCell ref="O71:O73"/>
    <mergeCell ref="K26:K28"/>
    <mergeCell ref="K35:K37"/>
    <mergeCell ref="K62:K64"/>
    <mergeCell ref="K71:K73"/>
    <mergeCell ref="G59:G61"/>
    <mergeCell ref="H59:H61"/>
    <mergeCell ref="I59:I61"/>
    <mergeCell ref="J59:J61"/>
    <mergeCell ref="G62:G64"/>
    <mergeCell ref="H62:H64"/>
    <mergeCell ref="I62:I64"/>
    <mergeCell ref="J62:J64"/>
    <mergeCell ref="G65:G67"/>
    <mergeCell ref="H65:H67"/>
    <mergeCell ref="I65:I67"/>
    <mergeCell ref="J65:J67"/>
    <mergeCell ref="G50:G52"/>
    <mergeCell ref="H50:H52"/>
    <mergeCell ref="I50:I52"/>
    <mergeCell ref="J50:J52"/>
    <mergeCell ref="G53:G55"/>
    <mergeCell ref="H53:H55"/>
    <mergeCell ref="I53:I55"/>
    <mergeCell ref="J53:J55"/>
    <mergeCell ref="G32:G34"/>
    <mergeCell ref="H32:H34"/>
    <mergeCell ref="I32:I34"/>
    <mergeCell ref="G56:G58"/>
    <mergeCell ref="H56:H58"/>
    <mergeCell ref="I56:I58"/>
    <mergeCell ref="J56:J58"/>
    <mergeCell ref="G41:G43"/>
    <mergeCell ref="H41:H43"/>
    <mergeCell ref="I41:I43"/>
    <mergeCell ref="J41:J43"/>
    <mergeCell ref="G44:G46"/>
    <mergeCell ref="H44:H46"/>
    <mergeCell ref="I44:I46"/>
    <mergeCell ref="J44:J46"/>
    <mergeCell ref="G47:G49"/>
    <mergeCell ref="H47:H49"/>
    <mergeCell ref="I47:I49"/>
    <mergeCell ref="J47:J49"/>
    <mergeCell ref="C59:C61"/>
    <mergeCell ref="A62:A64"/>
    <mergeCell ref="B62:B64"/>
    <mergeCell ref="C62:C64"/>
    <mergeCell ref="A65:A67"/>
    <mergeCell ref="B65:B67"/>
    <mergeCell ref="C65:C67"/>
    <mergeCell ref="A68:A70"/>
    <mergeCell ref="B68:B70"/>
    <mergeCell ref="C68:C70"/>
    <mergeCell ref="B74:B76"/>
    <mergeCell ref="C23:C25"/>
    <mergeCell ref="A6:B6"/>
    <mergeCell ref="A74:A76"/>
    <mergeCell ref="A11:A13"/>
    <mergeCell ref="G11:G13"/>
    <mergeCell ref="H11:H13"/>
    <mergeCell ref="I11:I13"/>
    <mergeCell ref="C74:C76"/>
    <mergeCell ref="G74:G76"/>
    <mergeCell ref="H74:H76"/>
    <mergeCell ref="I74:I76"/>
    <mergeCell ref="A23:A25"/>
    <mergeCell ref="G23:G25"/>
    <mergeCell ref="H23:H25"/>
    <mergeCell ref="I23:I25"/>
    <mergeCell ref="B23:B25"/>
    <mergeCell ref="A14:A16"/>
    <mergeCell ref="C14:C16"/>
    <mergeCell ref="A41:A43"/>
    <mergeCell ref="B41:B43"/>
    <mergeCell ref="C41:C43"/>
    <mergeCell ref="A44:A46"/>
    <mergeCell ref="B59:B61"/>
    <mergeCell ref="B14:B16"/>
    <mergeCell ref="L14:L16"/>
    <mergeCell ref="G14:G16"/>
    <mergeCell ref="H14:H16"/>
    <mergeCell ref="I14:I16"/>
    <mergeCell ref="J14:J16"/>
    <mergeCell ref="K14:K16"/>
    <mergeCell ref="B11:B13"/>
    <mergeCell ref="C11:C13"/>
    <mergeCell ref="J11:J13"/>
    <mergeCell ref="AY23:AY25"/>
    <mergeCell ref="AS23:AS25"/>
    <mergeCell ref="AR74:AR76"/>
    <mergeCell ref="AS74:AS76"/>
    <mergeCell ref="L41:L43"/>
    <mergeCell ref="M41:M43"/>
    <mergeCell ref="N41:N43"/>
    <mergeCell ref="L44:L46"/>
    <mergeCell ref="M44:M46"/>
    <mergeCell ref="N44:N46"/>
    <mergeCell ref="L47:L49"/>
    <mergeCell ref="M47:M49"/>
    <mergeCell ref="N47:N49"/>
    <mergeCell ref="L50:L52"/>
    <mergeCell ref="M50:M52"/>
    <mergeCell ref="N26:N28"/>
    <mergeCell ref="L68:L70"/>
    <mergeCell ref="M68:M70"/>
    <mergeCell ref="N68:N70"/>
    <mergeCell ref="L71:L73"/>
    <mergeCell ref="M71:M73"/>
    <mergeCell ref="N71:N73"/>
    <mergeCell ref="L65:L67"/>
    <mergeCell ref="M65:M67"/>
    <mergeCell ref="AP23:AP25"/>
    <mergeCell ref="AQ23:AQ25"/>
    <mergeCell ref="K65:K67"/>
    <mergeCell ref="N65:N67"/>
    <mergeCell ref="L35:L37"/>
    <mergeCell ref="AY74:AY76"/>
    <mergeCell ref="L74:L76"/>
    <mergeCell ref="M74:M76"/>
    <mergeCell ref="N74:N76"/>
    <mergeCell ref="O74:O76"/>
    <mergeCell ref="R74:R76"/>
    <mergeCell ref="AP74:AP76"/>
    <mergeCell ref="K68:K70"/>
    <mergeCell ref="AP56:AP58"/>
    <mergeCell ref="AQ56:AQ58"/>
    <mergeCell ref="AP59:AP61"/>
    <mergeCell ref="AQ59:AQ61"/>
    <mergeCell ref="AP62:AP64"/>
    <mergeCell ref="AQ62:AQ64"/>
    <mergeCell ref="AP65:AP67"/>
    <mergeCell ref="AQ65:AQ67"/>
    <mergeCell ref="AP68:AP70"/>
    <mergeCell ref="AQ68:AQ70"/>
    <mergeCell ref="AP71:AP73"/>
    <mergeCell ref="AQ74:AQ76"/>
    <mergeCell ref="K41:K43"/>
    <mergeCell ref="K44:K46"/>
    <mergeCell ref="K47:K49"/>
    <mergeCell ref="K50:K52"/>
    <mergeCell ref="N50:N52"/>
    <mergeCell ref="K53:K55"/>
    <mergeCell ref="L53:L55"/>
    <mergeCell ref="M53:M55"/>
    <mergeCell ref="N53:N55"/>
    <mergeCell ref="K56:K58"/>
    <mergeCell ref="L56:L58"/>
    <mergeCell ref="AQ71:AQ73"/>
    <mergeCell ref="AA74:AA76"/>
    <mergeCell ref="AN59:AN61"/>
    <mergeCell ref="AO59:AO61"/>
    <mergeCell ref="AN62:AN64"/>
    <mergeCell ref="K59:K61"/>
    <mergeCell ref="L59:L61"/>
    <mergeCell ref="R47:R49"/>
    <mergeCell ref="R50:R52"/>
    <mergeCell ref="R53:R55"/>
    <mergeCell ref="R56:R58"/>
    <mergeCell ref="R59:R61"/>
    <mergeCell ref="A17:A19"/>
    <mergeCell ref="G17:G19"/>
    <mergeCell ref="H17:H19"/>
    <mergeCell ref="AP20:AP22"/>
    <mergeCell ref="AQ20:AQ22"/>
    <mergeCell ref="C17:C19"/>
    <mergeCell ref="B20:B22"/>
    <mergeCell ref="C20:C22"/>
    <mergeCell ref="J17:J19"/>
    <mergeCell ref="O20:O22"/>
    <mergeCell ref="K17:K19"/>
    <mergeCell ref="L17:L19"/>
    <mergeCell ref="A20:A22"/>
    <mergeCell ref="G20:G22"/>
    <mergeCell ref="H20:H22"/>
    <mergeCell ref="I20:I22"/>
    <mergeCell ref="J20:J22"/>
    <mergeCell ref="K20:K22"/>
    <mergeCell ref="L20:L22"/>
    <mergeCell ref="N20:N22"/>
    <mergeCell ref="R20:R22"/>
    <mergeCell ref="B17:B19"/>
    <mergeCell ref="AJ17:AJ19"/>
    <mergeCell ref="AJ20:AJ22"/>
    <mergeCell ref="F6:I6"/>
    <mergeCell ref="K11:K13"/>
    <mergeCell ref="L11:L13"/>
    <mergeCell ref="AP11:AP13"/>
    <mergeCell ref="AQ11:AQ13"/>
    <mergeCell ref="J9:J10"/>
    <mergeCell ref="K9:K10"/>
    <mergeCell ref="M9:M10"/>
    <mergeCell ref="O9:O10"/>
    <mergeCell ref="S11:S13"/>
    <mergeCell ref="Z11:Z13"/>
    <mergeCell ref="AE11:AE13"/>
    <mergeCell ref="AJ11:AJ13"/>
    <mergeCell ref="V11:V13"/>
    <mergeCell ref="U11:U13"/>
    <mergeCell ref="AP8:AQ9"/>
    <mergeCell ref="P8:AO8"/>
    <mergeCell ref="AN9:AO9"/>
    <mergeCell ref="P9:T9"/>
    <mergeCell ref="U9:AM9"/>
    <mergeCell ref="AR14:AR16"/>
    <mergeCell ref="AS14:AS16"/>
    <mergeCell ref="AR17:AR19"/>
    <mergeCell ref="AS17:AS19"/>
    <mergeCell ref="AY14:AY16"/>
    <mergeCell ref="AY11:AY13"/>
    <mergeCell ref="AY17:AY19"/>
    <mergeCell ref="M20:M22"/>
    <mergeCell ref="M17:M19"/>
    <mergeCell ref="M11:M13"/>
    <mergeCell ref="N11:N13"/>
    <mergeCell ref="O11:O13"/>
    <mergeCell ref="R11:R13"/>
    <mergeCell ref="N17:N19"/>
    <mergeCell ref="O17:O19"/>
    <mergeCell ref="R17:R19"/>
    <mergeCell ref="AP17:AP19"/>
    <mergeCell ref="AQ17:AQ19"/>
    <mergeCell ref="AY20:AY22"/>
    <mergeCell ref="AK11:AK13"/>
    <mergeCell ref="AO11:AO13"/>
    <mergeCell ref="AN11:AN13"/>
    <mergeCell ref="AJ14:AJ16"/>
    <mergeCell ref="V14:V16"/>
    <mergeCell ref="AQ1:AQ4"/>
    <mergeCell ref="I2:AP2"/>
    <mergeCell ref="I3:AP4"/>
    <mergeCell ref="AQ14:AQ16"/>
    <mergeCell ref="I17:I19"/>
    <mergeCell ref="M14:M16"/>
    <mergeCell ref="N14:N16"/>
    <mergeCell ref="O14:O16"/>
    <mergeCell ref="R14:R16"/>
    <mergeCell ref="AP14:AP16"/>
    <mergeCell ref="D8:J8"/>
    <mergeCell ref="A7:AY7"/>
    <mergeCell ref="AI6:AP6"/>
    <mergeCell ref="AQ6:AU6"/>
    <mergeCell ref="C6:E6"/>
    <mergeCell ref="B8:C8"/>
    <mergeCell ref="K8:O8"/>
    <mergeCell ref="AT8:AW8"/>
    <mergeCell ref="AR8:AS8"/>
    <mergeCell ref="AR11:AR13"/>
    <mergeCell ref="AS11:AS13"/>
    <mergeCell ref="A8:A10"/>
    <mergeCell ref="B9:B10"/>
    <mergeCell ref="C9:C10"/>
    <mergeCell ref="A56:A58"/>
    <mergeCell ref="B56:B58"/>
    <mergeCell ref="C56:C58"/>
    <mergeCell ref="A59:A61"/>
    <mergeCell ref="AR20:AR22"/>
    <mergeCell ref="AS20:AS22"/>
    <mergeCell ref="A26:A28"/>
    <mergeCell ref="B26:B28"/>
    <mergeCell ref="C26:C28"/>
    <mergeCell ref="A29:A31"/>
    <mergeCell ref="B29:B31"/>
    <mergeCell ref="C29:C31"/>
    <mergeCell ref="A32:A34"/>
    <mergeCell ref="B32:B34"/>
    <mergeCell ref="C32:C34"/>
    <mergeCell ref="J23:J25"/>
    <mergeCell ref="AR23:AR25"/>
    <mergeCell ref="G26:G28"/>
    <mergeCell ref="H26:H28"/>
    <mergeCell ref="I26:I28"/>
    <mergeCell ref="J26:J28"/>
    <mergeCell ref="G29:G31"/>
    <mergeCell ref="H29:H31"/>
    <mergeCell ref="I29:I31"/>
    <mergeCell ref="AT1048371:AV1048371"/>
    <mergeCell ref="BG1048371:CC1048371"/>
    <mergeCell ref="CE1048371:CN1048371"/>
    <mergeCell ref="CP1048371:CX1048371"/>
    <mergeCell ref="A35:A37"/>
    <mergeCell ref="B35:B37"/>
    <mergeCell ref="C35:C37"/>
    <mergeCell ref="A38:A40"/>
    <mergeCell ref="B38:B40"/>
    <mergeCell ref="C38:C40"/>
    <mergeCell ref="A71:A73"/>
    <mergeCell ref="B71:B73"/>
    <mergeCell ref="C71:C73"/>
    <mergeCell ref="B44:B46"/>
    <mergeCell ref="C44:C46"/>
    <mergeCell ref="A47:A49"/>
    <mergeCell ref="B47:B49"/>
    <mergeCell ref="C47:C49"/>
    <mergeCell ref="A50:A52"/>
    <mergeCell ref="B50:B52"/>
    <mergeCell ref="C50:C52"/>
    <mergeCell ref="A53:A55"/>
    <mergeCell ref="B53:B55"/>
    <mergeCell ref="C53:C55"/>
    <mergeCell ref="H1048378:AD1048378"/>
    <mergeCell ref="AA14:AA16"/>
    <mergeCell ref="AA17:AA19"/>
    <mergeCell ref="AA20:AA22"/>
    <mergeCell ref="AA23:AA25"/>
    <mergeCell ref="AA26:AA28"/>
    <mergeCell ref="AA29:AA31"/>
    <mergeCell ref="AA32:AA34"/>
    <mergeCell ref="AA35:AA37"/>
    <mergeCell ref="AA38:AA40"/>
    <mergeCell ref="AA41:AA43"/>
    <mergeCell ref="AA44:AA46"/>
    <mergeCell ref="J29:J31"/>
    <mergeCell ref="J74:J76"/>
    <mergeCell ref="K74:K76"/>
    <mergeCell ref="K23:K25"/>
    <mergeCell ref="L23:L25"/>
    <mergeCell ref="M23:M25"/>
    <mergeCell ref="N23:N25"/>
    <mergeCell ref="O23:O25"/>
    <mergeCell ref="R23:R25"/>
    <mergeCell ref="J32:J34"/>
    <mergeCell ref="H35:H37"/>
    <mergeCell ref="I35:I37"/>
    <mergeCell ref="AA56:AA58"/>
    <mergeCell ref="AA59:AA61"/>
    <mergeCell ref="AA62:AA64"/>
    <mergeCell ref="AA65:AA67"/>
    <mergeCell ref="AA68:AA70"/>
    <mergeCell ref="AA71:AA73"/>
    <mergeCell ref="AE74:AE76"/>
    <mergeCell ref="AF71:AF73"/>
    <mergeCell ref="D9:D10"/>
    <mergeCell ref="E9:E10"/>
    <mergeCell ref="F9:F10"/>
    <mergeCell ref="G9:G10"/>
    <mergeCell ref="H9:H10"/>
    <mergeCell ref="I9:I10"/>
    <mergeCell ref="AA11:AA13"/>
    <mergeCell ref="AF11:AF13"/>
    <mergeCell ref="AF65:AF67"/>
    <mergeCell ref="AF68:AF70"/>
    <mergeCell ref="G35:G37"/>
    <mergeCell ref="J35:J37"/>
    <mergeCell ref="G38:G40"/>
    <mergeCell ref="H38:H40"/>
    <mergeCell ref="I38:I40"/>
    <mergeCell ref="J38:J40"/>
    <mergeCell ref="AA77:AA79"/>
    <mergeCell ref="AA80:AA82"/>
    <mergeCell ref="AA83:AA85"/>
    <mergeCell ref="AF14:AF16"/>
    <mergeCell ref="AF17:AF19"/>
    <mergeCell ref="AF20:AF22"/>
    <mergeCell ref="AF23:AF25"/>
    <mergeCell ref="AF26:AF28"/>
    <mergeCell ref="AF29:AF31"/>
    <mergeCell ref="AF32:AF34"/>
    <mergeCell ref="AF35:AF37"/>
    <mergeCell ref="AF38:AF40"/>
    <mergeCell ref="AF41:AF43"/>
    <mergeCell ref="AF44:AF46"/>
    <mergeCell ref="AF47:AF49"/>
    <mergeCell ref="AF50:AF52"/>
    <mergeCell ref="AF53:AF55"/>
    <mergeCell ref="AF56:AF58"/>
    <mergeCell ref="AF59:AF61"/>
    <mergeCell ref="AF62:AF64"/>
    <mergeCell ref="AF74:AF76"/>
    <mergeCell ref="AA47:AA49"/>
    <mergeCell ref="AA50:AA52"/>
    <mergeCell ref="AA53:AA55"/>
    <mergeCell ref="AF77:AF79"/>
    <mergeCell ref="AF80:AF82"/>
    <mergeCell ref="AF83:AF85"/>
    <mergeCell ref="AK14:AK16"/>
    <mergeCell ref="AK17:AK19"/>
    <mergeCell ref="AK20:AK22"/>
    <mergeCell ref="AK23:AK25"/>
    <mergeCell ref="AK26:AK28"/>
    <mergeCell ref="AK29:AK31"/>
    <mergeCell ref="AK32:AK34"/>
    <mergeCell ref="AK35:AK37"/>
    <mergeCell ref="AK38:AK40"/>
    <mergeCell ref="AK41:AK43"/>
    <mergeCell ref="AK44:AK46"/>
    <mergeCell ref="AK47:AK49"/>
    <mergeCell ref="AK50:AK52"/>
    <mergeCell ref="AK53:AK55"/>
    <mergeCell ref="AK56:AK58"/>
    <mergeCell ref="AK59:AK61"/>
    <mergeCell ref="AK62:AK64"/>
    <mergeCell ref="AK65:AK67"/>
    <mergeCell ref="AK68:AK70"/>
    <mergeCell ref="AK71:AK73"/>
    <mergeCell ref="AK74:AK76"/>
    <mergeCell ref="AK77:AK79"/>
    <mergeCell ref="AK80:AK82"/>
    <mergeCell ref="AK83:AK85"/>
    <mergeCell ref="AK86:AK88"/>
    <mergeCell ref="AN14:AN16"/>
    <mergeCell ref="AO14:AO16"/>
    <mergeCell ref="AN17:AN19"/>
    <mergeCell ref="AO17:AO19"/>
    <mergeCell ref="AN20:AN22"/>
    <mergeCell ref="AO20:AO22"/>
    <mergeCell ref="AN23:AN25"/>
    <mergeCell ref="AO23:AO25"/>
    <mergeCell ref="AN26:AN28"/>
    <mergeCell ref="AO26:AO28"/>
    <mergeCell ref="AN29:AN31"/>
    <mergeCell ref="AO29:AO31"/>
    <mergeCell ref="AN32:AN34"/>
    <mergeCell ref="AO32:AO34"/>
    <mergeCell ref="AN35:AN37"/>
    <mergeCell ref="AO35:AO37"/>
    <mergeCell ref="AN38:AN40"/>
    <mergeCell ref="AO38:AO40"/>
    <mergeCell ref="AN41:AN43"/>
    <mergeCell ref="AO41:AO43"/>
    <mergeCell ref="AN77:AN79"/>
    <mergeCell ref="AN80:AN82"/>
    <mergeCell ref="AN83:AN85"/>
    <mergeCell ref="AN86:AN88"/>
    <mergeCell ref="J6:AH6"/>
    <mergeCell ref="AO62:AO64"/>
    <mergeCell ref="AN65:AN67"/>
    <mergeCell ref="AO65:AO67"/>
    <mergeCell ref="AN68:AN70"/>
    <mergeCell ref="AO68:AO70"/>
    <mergeCell ref="AN71:AN73"/>
    <mergeCell ref="AO71:AO73"/>
    <mergeCell ref="AN74:AN76"/>
    <mergeCell ref="AO74:AO76"/>
    <mergeCell ref="AN44:AN46"/>
    <mergeCell ref="AO44:AO46"/>
    <mergeCell ref="AN47:AN49"/>
    <mergeCell ref="AO47:AO49"/>
    <mergeCell ref="AN50:AN52"/>
    <mergeCell ref="AO50:AO52"/>
    <mergeCell ref="AN53:AN55"/>
    <mergeCell ref="AO53:AO55"/>
    <mergeCell ref="AN56:AN58"/>
    <mergeCell ref="AO56:AO58"/>
  </mergeCells>
  <conditionalFormatting sqref="L17 L20 L23 L74 L11 L14 L26 L29 L32 L35 L38 L41 L44 L47 L50 L53 L56 L59 L62 L65 L68 L71 K11:K76">
    <cfRule type="containsText" dxfId="332" priority="249" operator="containsText" text="MEDIA">
      <formula>NOT(ISERROR(SEARCH("MEDIA",K11)))</formula>
    </cfRule>
    <cfRule type="containsText" dxfId="331" priority="250" operator="containsText" text="ALTA">
      <formula>NOT(ISERROR(SEARCH("ALTA",K11)))</formula>
    </cfRule>
    <cfRule type="containsText" dxfId="330" priority="251" operator="containsText" text="BAJA">
      <formula>NOT(ISERROR(SEARCH("BAJA",K11)))</formula>
    </cfRule>
  </conditionalFormatting>
  <conditionalFormatting sqref="N11 N14 N17 N20 N23 N74 N26 N29 N32 N35 N38 N41 N44 N47 N50 N53 N56 N59 N62 N65 N68 N71 M11:M76">
    <cfRule type="containsText" dxfId="329" priority="246" operator="containsText" text="MEDIO">
      <formula>NOT(ISERROR(SEARCH("MEDIO",M11)))</formula>
    </cfRule>
    <cfRule type="containsText" dxfId="328" priority="247" operator="containsText" text="ALTO">
      <formula>NOT(ISERROR(SEARCH("ALTO",M11)))</formula>
    </cfRule>
    <cfRule type="containsText" dxfId="327" priority="248" operator="containsText" text="BAJO">
      <formula>NOT(ISERROR(SEARCH("BAJO",M11)))</formula>
    </cfRule>
  </conditionalFormatting>
  <conditionalFormatting sqref="P11:P76">
    <cfRule type="cellIs" dxfId="326" priority="245" operator="between">
      <formula>2</formula>
      <formula>3</formula>
    </cfRule>
  </conditionalFormatting>
  <conditionalFormatting sqref="O11:O76">
    <cfRule type="cellIs" dxfId="325" priority="242" operator="lessThanOrEqual">
      <formula>3</formula>
    </cfRule>
    <cfRule type="cellIs" dxfId="324" priority="243" stopIfTrue="1" operator="between">
      <formula>4</formula>
      <formula>9</formula>
    </cfRule>
    <cfRule type="cellIs" dxfId="323" priority="244" operator="greaterThanOrEqual">
      <formula>10</formula>
    </cfRule>
  </conditionalFormatting>
  <conditionalFormatting sqref="AP11:AP76">
    <cfRule type="cellIs" dxfId="322" priority="239" operator="lessThanOrEqual">
      <formula>10</formula>
    </cfRule>
    <cfRule type="cellIs" dxfId="321" priority="240" stopIfTrue="1" operator="between">
      <formula>12</formula>
      <formula>39</formula>
    </cfRule>
    <cfRule type="cellIs" dxfId="320" priority="241" operator="greaterThanOrEqual">
      <formula>40</formula>
    </cfRule>
  </conditionalFormatting>
  <conditionalFormatting sqref="AQ11:AS11 AQ14:AS14 AQ17:AS17 AQ20:AS20 AQ23:AS23 AQ26:AS26 AQ29:AS29 AQ32:AS32 AQ35:AS35 AQ38:AS38 AQ41:AS41 AQ44:AS44 AQ47:AS47 AQ50:AS50 AQ53:AS53 AQ56:AS56 AQ59:AS59 AQ62:AS62 AQ65:AS65 AQ68:AS68 AQ71:AS71 AQ74:AS74">
    <cfRule type="cellIs" dxfId="319" priority="236" operator="equal">
      <formula>"LEVE"</formula>
    </cfRule>
    <cfRule type="cellIs" dxfId="318" priority="237" operator="equal">
      <formula>"MODERADO"</formula>
    </cfRule>
    <cfRule type="cellIs" dxfId="317" priority="238" operator="equal">
      <formula>"GRAVE"</formula>
    </cfRule>
  </conditionalFormatting>
  <conditionalFormatting sqref="K11:K76">
    <cfRule type="containsText" dxfId="316" priority="234" operator="containsText" text="MEDIO BAJA">
      <formula>NOT(ISERROR(SEARCH("MEDIO BAJA",K11)))</formula>
    </cfRule>
    <cfRule type="containsText" dxfId="315" priority="235" operator="containsText" text="MEDIO ALTA">
      <formula>NOT(ISERROR(SEARCH("MEDIO ALTA",K11)))</formula>
    </cfRule>
  </conditionalFormatting>
  <conditionalFormatting sqref="M11:M76">
    <cfRule type="containsText" dxfId="314" priority="232" operator="containsText" text="MEDIO BAJO">
      <formula>NOT(ISERROR(SEARCH("MEDIO BAJO",M11)))</formula>
    </cfRule>
    <cfRule type="containsText" dxfId="313" priority="233" operator="containsText" text="MEDIO ALTO">
      <formula>NOT(ISERROR(SEARCH("MEDIO ALTO",M11)))</formula>
    </cfRule>
  </conditionalFormatting>
  <conditionalFormatting sqref="AI11:AJ11 AI12:AI76 AJ20 AJ23 AJ26 AJ29 AJ32 AJ35 AJ38 AJ41 AJ44 AJ47 AJ50 AJ53 AJ56 AJ59 AJ62 AJ65 AJ68 AJ71 AJ74 AJ14 AJ17">
    <cfRule type="expression" dxfId="312" priority="227">
      <formula>P11="No_existen"</formula>
    </cfRule>
  </conditionalFormatting>
  <conditionalFormatting sqref="AM11:AN11 AM12:AM76 AN14 AN17 AN20 AN23 AN26 AN29 AN32 AN35 AN38 AN41 AN44 AN47 AN50 AN53 AN56 AN59 AN62 AN65 AN68 AN71 AN74 AN77 AN80 AN83 AN86">
    <cfRule type="expression" dxfId="311" priority="226">
      <formula>P11="No_existen"</formula>
    </cfRule>
  </conditionalFormatting>
  <conditionalFormatting sqref="AW11:AW76">
    <cfRule type="expression" dxfId="310" priority="217">
      <formula>AT11&lt;&gt;"COMPARTIR"</formula>
    </cfRule>
    <cfRule type="expression" dxfId="309" priority="223">
      <formula>AT11="ASUMIR"</formula>
    </cfRule>
  </conditionalFormatting>
  <conditionalFormatting sqref="T11">
    <cfRule type="expression" dxfId="308" priority="212">
      <formula>P11="No_existen"</formula>
    </cfRule>
  </conditionalFormatting>
  <conditionalFormatting sqref="AU11:AU76">
    <cfRule type="expression" dxfId="307" priority="210">
      <formula>AT11="ASUMIR"</formula>
    </cfRule>
  </conditionalFormatting>
  <conditionalFormatting sqref="AV11:AV76">
    <cfRule type="expression" dxfId="306" priority="209">
      <formula>AT11="ASUMIR"</formula>
    </cfRule>
  </conditionalFormatting>
  <conditionalFormatting sqref="AL11:AL76">
    <cfRule type="expression" dxfId="305" priority="315">
      <formula>Q11="No_existen"</formula>
    </cfRule>
  </conditionalFormatting>
  <conditionalFormatting sqref="AH11:AH76">
    <cfRule type="expression" dxfId="304" priority="319">
      <formula>P11="No_existen"</formula>
    </cfRule>
  </conditionalFormatting>
  <conditionalFormatting sqref="AG11:AG76">
    <cfRule type="expression" dxfId="303" priority="323">
      <formula>Q11="No_existen"</formula>
    </cfRule>
  </conditionalFormatting>
  <conditionalFormatting sqref="AF11 AF14 AF17 AF20 AF23 AF26 AF29 AF32 AF35 AF38 AF41 AF44 AF47 AF50 AF53 AF56 AF59 AF62 AF65 AF68 AF71 AF74 AF77 AF80 AF83">
    <cfRule type="expression" dxfId="302" priority="327">
      <formula>Q11="No_existen"</formula>
    </cfRule>
  </conditionalFormatting>
  <conditionalFormatting sqref="AC11:AC76">
    <cfRule type="expression" dxfId="301" priority="335">
      <formula>P11="No_existen"</formula>
    </cfRule>
  </conditionalFormatting>
  <conditionalFormatting sqref="AB11:AB76">
    <cfRule type="expression" dxfId="300" priority="339">
      <formula>Q11="No_existen"</formula>
    </cfRule>
  </conditionalFormatting>
  <conditionalFormatting sqref="AO11:AO76">
    <cfRule type="containsText" dxfId="299" priority="186" operator="containsText" text="DÉBIL">
      <formula>NOT(ISERROR(SEARCH("DÉBIL",AO11)))</formula>
    </cfRule>
    <cfRule type="containsText" dxfId="298" priority="187" operator="containsText" text="ACEPTABLE">
      <formula>NOT(ISERROR(SEARCH("ACEPTABLE",AO11)))</formula>
    </cfRule>
    <cfRule type="containsText" dxfId="297" priority="188" operator="containsText" text="FUERTE">
      <formula>NOT(ISERROR(SEARCH("FUERTE",AO11)))</formula>
    </cfRule>
  </conditionalFormatting>
  <conditionalFormatting sqref="AA11 AA17 AA20 AA23 AA26 AA29 AA32 AA35 AA38 AA41 AA44 AA47 AA50 AA53 AA56 AA59 AA62 AA65 AA68 AA71 AA74 AA77 AA80 AA83 AA14">
    <cfRule type="expression" dxfId="296" priority="393">
      <formula>Q11="No_existen"</formula>
    </cfRule>
  </conditionalFormatting>
  <conditionalFormatting sqref="AK11 AK77 AK80 AK83 AK86 AK14 AK17 AK20 AK23 AK26 AK29 AK32 AK35 AK38 AK41 AK44 AK47 AK50 AK53 AK56 AK59 AK62 AK65 AK68 AK71 AK74">
    <cfRule type="expression" dxfId="295" priority="395">
      <formula>Q11="No_existen"</formula>
    </cfRule>
  </conditionalFormatting>
  <conditionalFormatting sqref="Y11:Y76">
    <cfRule type="expression" dxfId="294" priority="3">
      <formula>X11="Semiautomatico"</formula>
    </cfRule>
    <cfRule type="expression" dxfId="293" priority="9">
      <formula>X11="Manual"</formula>
    </cfRule>
    <cfRule type="expression" dxfId="292" priority="183">
      <formula>P11="No_existen"</formula>
    </cfRule>
  </conditionalFormatting>
  <conditionalFormatting sqref="X12">
    <cfRule type="expression" dxfId="291" priority="182">
      <formula>$P$12="No_existen"</formula>
    </cfRule>
  </conditionalFormatting>
  <conditionalFormatting sqref="Y12:Y76">
    <cfRule type="expression" dxfId="290" priority="181">
      <formula>P12="No_existen"</formula>
    </cfRule>
  </conditionalFormatting>
  <conditionalFormatting sqref="AO11:AO76">
    <cfRule type="containsText" dxfId="289" priority="180" operator="containsText" text="INEXISTENTE">
      <formula>NOT(ISERROR(SEARCH("INEXISTENTE",AO11)))</formula>
    </cfRule>
  </conditionalFormatting>
  <conditionalFormatting sqref="AD11">
    <cfRule type="expression" dxfId="288" priority="179">
      <formula>$P$11="No_existen"</formula>
    </cfRule>
  </conditionalFormatting>
  <conditionalFormatting sqref="X11">
    <cfRule type="expression" dxfId="287" priority="178">
      <formula>P11="No_Existen"</formula>
    </cfRule>
  </conditionalFormatting>
  <conditionalFormatting sqref="T12">
    <cfRule type="expression" dxfId="286" priority="177">
      <formula>P12="No_existen"</formula>
    </cfRule>
  </conditionalFormatting>
  <conditionalFormatting sqref="T13">
    <cfRule type="expression" dxfId="285" priority="176">
      <formula>P13="No_existen"</formula>
    </cfRule>
  </conditionalFormatting>
  <conditionalFormatting sqref="X13">
    <cfRule type="expression" dxfId="284" priority="175">
      <formula>P13="No_existen"</formula>
    </cfRule>
  </conditionalFormatting>
  <conditionalFormatting sqref="T14">
    <cfRule type="expression" dxfId="283" priority="172">
      <formula>P14="No_existen"</formula>
    </cfRule>
  </conditionalFormatting>
  <conditionalFormatting sqref="X14">
    <cfRule type="expression" dxfId="282" priority="171">
      <formula>$P$14="No_existen"</formula>
    </cfRule>
  </conditionalFormatting>
  <conditionalFormatting sqref="AD14">
    <cfRule type="expression" dxfId="281" priority="170">
      <formula>P14="No_existen"</formula>
    </cfRule>
  </conditionalFormatting>
  <conditionalFormatting sqref="T15">
    <cfRule type="expression" dxfId="280" priority="169">
      <formula>P15="No_existen"</formula>
    </cfRule>
  </conditionalFormatting>
  <conditionalFormatting sqref="X15">
    <cfRule type="expression" dxfId="279" priority="168">
      <formula>$P$15="No_existen"</formula>
    </cfRule>
  </conditionalFormatting>
  <conditionalFormatting sqref="AD15">
    <cfRule type="expression" dxfId="278" priority="167">
      <formula>P15="No_existen"</formula>
    </cfRule>
  </conditionalFormatting>
  <conditionalFormatting sqref="T16">
    <cfRule type="expression" dxfId="277" priority="166">
      <formula>P16="No_existen"</formula>
    </cfRule>
  </conditionalFormatting>
  <conditionalFormatting sqref="X16">
    <cfRule type="expression" dxfId="276" priority="165">
      <formula>$P$16="No_existen"</formula>
    </cfRule>
  </conditionalFormatting>
  <conditionalFormatting sqref="AD16">
    <cfRule type="expression" dxfId="275" priority="164">
      <formula>P16="No_existen"</formula>
    </cfRule>
  </conditionalFormatting>
  <conditionalFormatting sqref="T17">
    <cfRule type="expression" dxfId="274" priority="163">
      <formula>P17="No_existen"</formula>
    </cfRule>
  </conditionalFormatting>
  <conditionalFormatting sqref="X17">
    <cfRule type="expression" dxfId="273" priority="162">
      <formula>$P$17="No_existen"</formula>
    </cfRule>
  </conditionalFormatting>
  <conditionalFormatting sqref="AD17">
    <cfRule type="expression" dxfId="272" priority="161">
      <formula>P17="No_existen"</formula>
    </cfRule>
  </conditionalFormatting>
  <conditionalFormatting sqref="AD18">
    <cfRule type="expression" dxfId="271" priority="160">
      <formula>P18="No_existen"</formula>
    </cfRule>
  </conditionalFormatting>
  <conditionalFormatting sqref="X18">
    <cfRule type="expression" dxfId="270" priority="159">
      <formula>$P$18="No_existen"</formula>
    </cfRule>
  </conditionalFormatting>
  <conditionalFormatting sqref="T18">
    <cfRule type="expression" dxfId="269" priority="158">
      <formula>P18="No_existen"</formula>
    </cfRule>
  </conditionalFormatting>
  <conditionalFormatting sqref="T19">
    <cfRule type="expression" dxfId="268" priority="157">
      <formula>P19="No_existen"</formula>
    </cfRule>
  </conditionalFormatting>
  <conditionalFormatting sqref="X19">
    <cfRule type="expression" dxfId="267" priority="156">
      <formula>$P$19="No_existen"</formula>
    </cfRule>
  </conditionalFormatting>
  <conditionalFormatting sqref="AD19">
    <cfRule type="expression" dxfId="266" priority="155">
      <formula>P19="No_existen"</formula>
    </cfRule>
  </conditionalFormatting>
  <conditionalFormatting sqref="T20">
    <cfRule type="expression" dxfId="265" priority="146">
      <formula>P20="No_existen"</formula>
    </cfRule>
  </conditionalFormatting>
  <conditionalFormatting sqref="X20">
    <cfRule type="expression" dxfId="264" priority="145">
      <formula>$P$20="No_existen"</formula>
    </cfRule>
  </conditionalFormatting>
  <conditionalFormatting sqref="AD20:AD22">
    <cfRule type="expression" dxfId="263" priority="5">
      <formula>AC20="No asignado"</formula>
    </cfRule>
    <cfRule type="expression" dxfId="262" priority="144">
      <formula>P20="No_existen"</formula>
    </cfRule>
  </conditionalFormatting>
  <conditionalFormatting sqref="X21">
    <cfRule type="expression" dxfId="261" priority="142">
      <formula>$P$21="No_existen"</formula>
    </cfRule>
  </conditionalFormatting>
  <conditionalFormatting sqref="T21">
    <cfRule type="expression" dxfId="260" priority="141">
      <formula>P21="No_existen"</formula>
    </cfRule>
  </conditionalFormatting>
  <conditionalFormatting sqref="T22">
    <cfRule type="expression" dxfId="259" priority="140">
      <formula>P22="No_existen"</formula>
    </cfRule>
  </conditionalFormatting>
  <conditionalFormatting sqref="X22">
    <cfRule type="expression" dxfId="258" priority="139">
      <formula>$P$22="No_existen"</formula>
    </cfRule>
  </conditionalFormatting>
  <conditionalFormatting sqref="T23">
    <cfRule type="expression" dxfId="257" priority="137">
      <formula>P23="No_existen"</formula>
    </cfRule>
  </conditionalFormatting>
  <conditionalFormatting sqref="X23">
    <cfRule type="expression" dxfId="256" priority="136">
      <formula>$P$23="No_existen"</formula>
    </cfRule>
  </conditionalFormatting>
  <conditionalFormatting sqref="X24">
    <cfRule type="expression" dxfId="255" priority="135">
      <formula>$P$24="No_existen"</formula>
    </cfRule>
  </conditionalFormatting>
  <conditionalFormatting sqref="X25">
    <cfRule type="expression" dxfId="254" priority="134">
      <formula>$P$25="No_existen"</formula>
    </cfRule>
  </conditionalFormatting>
  <conditionalFormatting sqref="AD23">
    <cfRule type="expression" dxfId="253" priority="133">
      <formula>P23="No_existen"</formula>
    </cfRule>
  </conditionalFormatting>
  <conditionalFormatting sqref="AD24">
    <cfRule type="expression" dxfId="252" priority="132">
      <formula>P24="No_existen"</formula>
    </cfRule>
  </conditionalFormatting>
  <conditionalFormatting sqref="AD25">
    <cfRule type="expression" dxfId="251" priority="131">
      <formula>P25="No_existen"</formula>
    </cfRule>
  </conditionalFormatting>
  <conditionalFormatting sqref="T24">
    <cfRule type="expression" dxfId="250" priority="130">
      <formula>P24="No_existen"</formula>
    </cfRule>
  </conditionalFormatting>
  <conditionalFormatting sqref="T25">
    <cfRule type="expression" dxfId="249" priority="129">
      <formula>P25="No_existen"</formula>
    </cfRule>
  </conditionalFormatting>
  <conditionalFormatting sqref="T26">
    <cfRule type="expression" dxfId="248" priority="128">
      <formula>P26="No_existen"</formula>
    </cfRule>
  </conditionalFormatting>
  <conditionalFormatting sqref="T27">
    <cfRule type="expression" dxfId="247" priority="127">
      <formula>P27="No_existen"</formula>
    </cfRule>
  </conditionalFormatting>
  <conditionalFormatting sqref="T28">
    <cfRule type="expression" dxfId="246" priority="126">
      <formula>P28="No_existen"</formula>
    </cfRule>
  </conditionalFormatting>
  <conditionalFormatting sqref="X26">
    <cfRule type="expression" dxfId="245" priority="125">
      <formula>$P$26="No_existen"</formula>
    </cfRule>
  </conditionalFormatting>
  <conditionalFormatting sqref="X27">
    <cfRule type="expression" dxfId="244" priority="124">
      <formula>$P$27="No_existen"</formula>
    </cfRule>
  </conditionalFormatting>
  <conditionalFormatting sqref="X28">
    <cfRule type="expression" dxfId="243" priority="123">
      <formula>$P$28="No_existen"</formula>
    </cfRule>
  </conditionalFormatting>
  <conditionalFormatting sqref="AD26">
    <cfRule type="expression" dxfId="242" priority="122">
      <formula>P26="No_existen"</formula>
    </cfRule>
  </conditionalFormatting>
  <conditionalFormatting sqref="AD27">
    <cfRule type="expression" dxfId="241" priority="121">
      <formula>P27="No_existen"</formula>
    </cfRule>
  </conditionalFormatting>
  <conditionalFormatting sqref="AD28">
    <cfRule type="expression" dxfId="240" priority="120">
      <formula>P28="No_existen"</formula>
    </cfRule>
  </conditionalFormatting>
  <conditionalFormatting sqref="T29:T31">
    <cfRule type="expression" dxfId="239" priority="119">
      <formula>P29="No_existen"</formula>
    </cfRule>
  </conditionalFormatting>
  <conditionalFormatting sqref="X29">
    <cfRule type="expression" dxfId="238" priority="118">
      <formula>$P$29="No_existen"</formula>
    </cfRule>
  </conditionalFormatting>
  <conditionalFormatting sqref="AD29:AD31">
    <cfRule type="expression" dxfId="237" priority="117">
      <formula>P29="No_existen"</formula>
    </cfRule>
  </conditionalFormatting>
  <conditionalFormatting sqref="X30">
    <cfRule type="expression" dxfId="236" priority="116">
      <formula>$P$30="No_existen"</formula>
    </cfRule>
  </conditionalFormatting>
  <conditionalFormatting sqref="X31">
    <cfRule type="expression" dxfId="235" priority="115">
      <formula>$P$31="No_existen"</formula>
    </cfRule>
  </conditionalFormatting>
  <conditionalFormatting sqref="T32:T34">
    <cfRule type="expression" dxfId="234" priority="114">
      <formula>P32="No_existen"</formula>
    </cfRule>
  </conditionalFormatting>
  <conditionalFormatting sqref="X32">
    <cfRule type="expression" dxfId="233" priority="113">
      <formula>$P$32="No_existen"</formula>
    </cfRule>
  </conditionalFormatting>
  <conditionalFormatting sqref="X33">
    <cfRule type="expression" dxfId="232" priority="112">
      <formula>$P$33="No_existen"</formula>
    </cfRule>
  </conditionalFormatting>
  <conditionalFormatting sqref="X34">
    <cfRule type="expression" dxfId="231" priority="111">
      <formula>$P$34="No_existen"</formula>
    </cfRule>
  </conditionalFormatting>
  <conditionalFormatting sqref="AD32">
    <cfRule type="expression" dxfId="230" priority="110">
      <formula>P32="No_existen"</formula>
    </cfRule>
  </conditionalFormatting>
  <conditionalFormatting sqref="AD33">
    <cfRule type="expression" dxfId="229" priority="109">
      <formula>P33="No_existen"</formula>
    </cfRule>
  </conditionalFormatting>
  <conditionalFormatting sqref="AD34">
    <cfRule type="expression" dxfId="228" priority="108">
      <formula>P34="No_existen"</formula>
    </cfRule>
  </conditionalFormatting>
  <conditionalFormatting sqref="T35:T37">
    <cfRule type="expression" dxfId="227" priority="107">
      <formula>P35="No_existen"</formula>
    </cfRule>
  </conditionalFormatting>
  <conditionalFormatting sqref="X35">
    <cfRule type="expression" dxfId="226" priority="106">
      <formula>$P$35="No_existen"</formula>
    </cfRule>
  </conditionalFormatting>
  <conditionalFormatting sqref="X36">
    <cfRule type="expression" dxfId="225" priority="105">
      <formula>$P$36="No_existen"</formula>
    </cfRule>
  </conditionalFormatting>
  <conditionalFormatting sqref="X37">
    <cfRule type="expression" dxfId="224" priority="104">
      <formula>$P$37="No_existen"</formula>
    </cfRule>
  </conditionalFormatting>
  <conditionalFormatting sqref="AD35">
    <cfRule type="expression" dxfId="223" priority="103">
      <formula>P35="No_existen"</formula>
    </cfRule>
  </conditionalFormatting>
  <conditionalFormatting sqref="AD36">
    <cfRule type="expression" dxfId="222" priority="102">
      <formula>P36="No_existen"</formula>
    </cfRule>
  </conditionalFormatting>
  <conditionalFormatting sqref="AD37">
    <cfRule type="expression" dxfId="221" priority="101">
      <formula>P37="No_existen"</formula>
    </cfRule>
  </conditionalFormatting>
  <conditionalFormatting sqref="T38:T40">
    <cfRule type="expression" dxfId="220" priority="100">
      <formula>P38="No_existen"</formula>
    </cfRule>
  </conditionalFormatting>
  <conditionalFormatting sqref="X38">
    <cfRule type="expression" dxfId="219" priority="99">
      <formula>$P$38="No_existen"</formula>
    </cfRule>
  </conditionalFormatting>
  <conditionalFormatting sqref="X39">
    <cfRule type="expression" dxfId="218" priority="98">
      <formula>$P$39="No_existen"</formula>
    </cfRule>
  </conditionalFormatting>
  <conditionalFormatting sqref="X40">
    <cfRule type="expression" dxfId="217" priority="97">
      <formula>$P$40="No_existen"</formula>
    </cfRule>
  </conditionalFormatting>
  <conditionalFormatting sqref="AD38">
    <cfRule type="expression" dxfId="216" priority="96">
      <formula>P38="No_existen"</formula>
    </cfRule>
  </conditionalFormatting>
  <conditionalFormatting sqref="AD39">
    <cfRule type="expression" dxfId="215" priority="95">
      <formula>P39="No_existen"</formula>
    </cfRule>
  </conditionalFormatting>
  <conditionalFormatting sqref="AD40">
    <cfRule type="expression" dxfId="214" priority="94">
      <formula>P40="No_existen"</formula>
    </cfRule>
  </conditionalFormatting>
  <conditionalFormatting sqref="T41:T43">
    <cfRule type="expression" dxfId="213" priority="93">
      <formula>P41="No_existen"</formula>
    </cfRule>
  </conditionalFormatting>
  <conditionalFormatting sqref="X41">
    <cfRule type="expression" dxfId="212" priority="92">
      <formula>$P$41="No_existen"</formula>
    </cfRule>
  </conditionalFormatting>
  <conditionalFormatting sqref="X42">
    <cfRule type="expression" dxfId="211" priority="91">
      <formula>$P$42="No_existen"</formula>
    </cfRule>
  </conditionalFormatting>
  <conditionalFormatting sqref="X43">
    <cfRule type="expression" dxfId="210" priority="90">
      <formula>$P$43="No_existen"</formula>
    </cfRule>
  </conditionalFormatting>
  <conditionalFormatting sqref="AD41">
    <cfRule type="expression" dxfId="209" priority="89">
      <formula>P41="No_existen"</formula>
    </cfRule>
  </conditionalFormatting>
  <conditionalFormatting sqref="AD42">
    <cfRule type="expression" dxfId="208" priority="88">
      <formula>P42="No_existen"</formula>
    </cfRule>
  </conditionalFormatting>
  <conditionalFormatting sqref="AD43">
    <cfRule type="expression" dxfId="207" priority="87">
      <formula>P43="No_existen"</formula>
    </cfRule>
  </conditionalFormatting>
  <conditionalFormatting sqref="AD44">
    <cfRule type="expression" dxfId="206" priority="86">
      <formula>P44="No_existen"</formula>
    </cfRule>
  </conditionalFormatting>
  <conditionalFormatting sqref="AD45">
    <cfRule type="expression" dxfId="205" priority="85">
      <formula>P45="No_existen"</formula>
    </cfRule>
  </conditionalFormatting>
  <conditionalFormatting sqref="AD46">
    <cfRule type="expression" dxfId="204" priority="84">
      <formula>P46="No_existen"</formula>
    </cfRule>
  </conditionalFormatting>
  <conditionalFormatting sqref="X44">
    <cfRule type="expression" dxfId="203" priority="83">
      <formula>$P$44="No_existen"</formula>
    </cfRule>
  </conditionalFormatting>
  <conditionalFormatting sqref="X45">
    <cfRule type="expression" dxfId="202" priority="82">
      <formula>$P$45="No_existen"</formula>
    </cfRule>
  </conditionalFormatting>
  <conditionalFormatting sqref="X46">
    <cfRule type="expression" dxfId="201" priority="81">
      <formula>$P$46="No_existen"</formula>
    </cfRule>
  </conditionalFormatting>
  <conditionalFormatting sqref="T44:T46">
    <cfRule type="expression" dxfId="200" priority="80">
      <formula>P44="No_existen"</formula>
    </cfRule>
  </conditionalFormatting>
  <conditionalFormatting sqref="T47:T49">
    <cfRule type="expression" dxfId="199" priority="79">
      <formula>P47="No_existen"</formula>
    </cfRule>
  </conditionalFormatting>
  <conditionalFormatting sqref="X47">
    <cfRule type="expression" dxfId="198" priority="78">
      <formula>$P$47="No_existen"</formula>
    </cfRule>
  </conditionalFormatting>
  <conditionalFormatting sqref="X48">
    <cfRule type="expression" dxfId="197" priority="77">
      <formula>$P$48="No_existen"</formula>
    </cfRule>
  </conditionalFormatting>
  <conditionalFormatting sqref="X49">
    <cfRule type="expression" dxfId="196" priority="76">
      <formula>$P$49="No_existen"</formula>
    </cfRule>
  </conditionalFormatting>
  <conditionalFormatting sqref="AD47">
    <cfRule type="expression" dxfId="195" priority="75">
      <formula>P47="No_existen"</formula>
    </cfRule>
  </conditionalFormatting>
  <conditionalFormatting sqref="AD48">
    <cfRule type="expression" dxfId="194" priority="74">
      <formula>P48="No_existen"</formula>
    </cfRule>
  </conditionalFormatting>
  <conditionalFormatting sqref="AD49">
    <cfRule type="expression" dxfId="193" priority="73">
      <formula>P49="No_existen"</formula>
    </cfRule>
  </conditionalFormatting>
  <conditionalFormatting sqref="AD50">
    <cfRule type="expression" dxfId="192" priority="72">
      <formula>P50="No_existen"</formula>
    </cfRule>
  </conditionalFormatting>
  <conditionalFormatting sqref="AD51">
    <cfRule type="expression" dxfId="191" priority="71">
      <formula>P51="No_existen"</formula>
    </cfRule>
  </conditionalFormatting>
  <conditionalFormatting sqref="AD52">
    <cfRule type="expression" dxfId="190" priority="70">
      <formula>P52="No_existen"</formula>
    </cfRule>
  </conditionalFormatting>
  <conditionalFormatting sqref="X50">
    <cfRule type="expression" dxfId="189" priority="69">
      <formula>$P$50="No_existen"</formula>
    </cfRule>
  </conditionalFormatting>
  <conditionalFormatting sqref="X51">
    <cfRule type="expression" dxfId="188" priority="68">
      <formula>$P$51="No_existen"</formula>
    </cfRule>
  </conditionalFormatting>
  <conditionalFormatting sqref="X52">
    <cfRule type="expression" dxfId="187" priority="67">
      <formula>$P$52="No_existen"</formula>
    </cfRule>
  </conditionalFormatting>
  <conditionalFormatting sqref="T50:T52">
    <cfRule type="expression" dxfId="186" priority="66">
      <formula>P50="No_existen"</formula>
    </cfRule>
  </conditionalFormatting>
  <conditionalFormatting sqref="T53:T55">
    <cfRule type="expression" dxfId="185" priority="65">
      <formula>P53="No_existen"</formula>
    </cfRule>
  </conditionalFormatting>
  <conditionalFormatting sqref="X53">
    <cfRule type="expression" dxfId="184" priority="64">
      <formula>$P$53="No_existen"</formula>
    </cfRule>
  </conditionalFormatting>
  <conditionalFormatting sqref="X54">
    <cfRule type="expression" dxfId="183" priority="63">
      <formula>$P$54="No_existen"</formula>
    </cfRule>
  </conditionalFormatting>
  <conditionalFormatting sqref="X55">
    <cfRule type="expression" dxfId="182" priority="62">
      <formula>$P$55="No_existen"</formula>
    </cfRule>
  </conditionalFormatting>
  <conditionalFormatting sqref="AD53">
    <cfRule type="expression" dxfId="181" priority="61">
      <formula>P53="No_existen"</formula>
    </cfRule>
  </conditionalFormatting>
  <conditionalFormatting sqref="AD54">
    <cfRule type="expression" dxfId="180" priority="60">
      <formula>P54="No_existen"</formula>
    </cfRule>
  </conditionalFormatting>
  <conditionalFormatting sqref="AD55">
    <cfRule type="expression" dxfId="179" priority="59">
      <formula>P55="No_existen"</formula>
    </cfRule>
  </conditionalFormatting>
  <conditionalFormatting sqref="AD56">
    <cfRule type="expression" dxfId="178" priority="58">
      <formula>P56="No_existen"</formula>
    </cfRule>
  </conditionalFormatting>
  <conditionalFormatting sqref="AD57">
    <cfRule type="expression" dxfId="177" priority="57">
      <formula>P57="No_existen"</formula>
    </cfRule>
  </conditionalFormatting>
  <conditionalFormatting sqref="AD58">
    <cfRule type="expression" dxfId="176" priority="56">
      <formula>P58="No_existen"</formula>
    </cfRule>
  </conditionalFormatting>
  <conditionalFormatting sqref="X56">
    <cfRule type="expression" dxfId="175" priority="55">
      <formula>$P$56="No_existen"</formula>
    </cfRule>
  </conditionalFormatting>
  <conditionalFormatting sqref="X57">
    <cfRule type="expression" dxfId="174" priority="54">
      <formula>$P$57="No_existen"</formula>
    </cfRule>
  </conditionalFormatting>
  <conditionalFormatting sqref="X58">
    <cfRule type="expression" dxfId="173" priority="53">
      <formula>$P$58="No_existen"</formula>
    </cfRule>
  </conditionalFormatting>
  <conditionalFormatting sqref="T56:T58">
    <cfRule type="expression" dxfId="172" priority="52">
      <formula>P56="No_existen"</formula>
    </cfRule>
  </conditionalFormatting>
  <conditionalFormatting sqref="T59:T61">
    <cfRule type="expression" dxfId="171" priority="51">
      <formula>P59="No_existen"</formula>
    </cfRule>
  </conditionalFormatting>
  <conditionalFormatting sqref="X59">
    <cfRule type="expression" dxfId="170" priority="50">
      <formula>$P$59="No_existen"</formula>
    </cfRule>
  </conditionalFormatting>
  <conditionalFormatting sqref="X60">
    <cfRule type="expression" dxfId="169" priority="49">
      <formula>$P$60="No_existen"</formula>
    </cfRule>
  </conditionalFormatting>
  <conditionalFormatting sqref="X61">
    <cfRule type="expression" dxfId="168" priority="48">
      <formula>$P$61="No_existen"</formula>
    </cfRule>
  </conditionalFormatting>
  <conditionalFormatting sqref="AD59">
    <cfRule type="expression" dxfId="167" priority="47">
      <formula>P59="No_existen"</formula>
    </cfRule>
  </conditionalFormatting>
  <conditionalFormatting sqref="AD60">
    <cfRule type="expression" dxfId="166" priority="46">
      <formula>P60="No_existen"</formula>
    </cfRule>
  </conditionalFormatting>
  <conditionalFormatting sqref="AD61">
    <cfRule type="expression" dxfId="165" priority="45">
      <formula>P61="No_existen"</formula>
    </cfRule>
  </conditionalFormatting>
  <conditionalFormatting sqref="AD62">
    <cfRule type="expression" dxfId="164" priority="44">
      <formula>P62="No_existen"</formula>
    </cfRule>
  </conditionalFormatting>
  <conditionalFormatting sqref="AD63">
    <cfRule type="expression" dxfId="163" priority="43">
      <formula>P63="No_existen"</formula>
    </cfRule>
  </conditionalFormatting>
  <conditionalFormatting sqref="AD64">
    <cfRule type="expression" dxfId="162" priority="42">
      <formula>P64="No_existen"</formula>
    </cfRule>
  </conditionalFormatting>
  <conditionalFormatting sqref="X62">
    <cfRule type="expression" dxfId="161" priority="41">
      <formula>$P$62="No_existen"</formula>
    </cfRule>
  </conditionalFormatting>
  <conditionalFormatting sqref="X63">
    <cfRule type="expression" dxfId="160" priority="40">
      <formula>$P$63="No_existen"</formula>
    </cfRule>
  </conditionalFormatting>
  <conditionalFormatting sqref="X64">
    <cfRule type="expression" dxfId="159" priority="39">
      <formula>$P$64="No_existen"</formula>
    </cfRule>
  </conditionalFormatting>
  <conditionalFormatting sqref="T62:T64">
    <cfRule type="expression" dxfId="158" priority="38">
      <formula>P62="No_existen"</formula>
    </cfRule>
  </conditionalFormatting>
  <conditionalFormatting sqref="T65:T67">
    <cfRule type="expression" dxfId="157" priority="37">
      <formula>P65="No_existen"</formula>
    </cfRule>
  </conditionalFormatting>
  <conditionalFormatting sqref="X65">
    <cfRule type="expression" dxfId="156" priority="36">
      <formula>$P$65="No_existen"</formula>
    </cfRule>
  </conditionalFormatting>
  <conditionalFormatting sqref="X66">
    <cfRule type="expression" dxfId="155" priority="35">
      <formula>$P$66="No_existen"</formula>
    </cfRule>
  </conditionalFormatting>
  <conditionalFormatting sqref="X67">
    <cfRule type="expression" dxfId="154" priority="34">
      <formula>$P$67="No_existen"</formula>
    </cfRule>
  </conditionalFormatting>
  <conditionalFormatting sqref="AD65">
    <cfRule type="expression" dxfId="153" priority="33">
      <formula>P65="No_existen"</formula>
    </cfRule>
  </conditionalFormatting>
  <conditionalFormatting sqref="AD66">
    <cfRule type="expression" dxfId="152" priority="32">
      <formula>P66="No_existen"</formula>
    </cfRule>
  </conditionalFormatting>
  <conditionalFormatting sqref="AD67">
    <cfRule type="expression" dxfId="151" priority="31">
      <formula>P67="No_existen"</formula>
    </cfRule>
  </conditionalFormatting>
  <conditionalFormatting sqref="AD68">
    <cfRule type="expression" dxfId="150" priority="30">
      <formula>P68="No_existen"</formula>
    </cfRule>
  </conditionalFormatting>
  <conditionalFormatting sqref="AD69">
    <cfRule type="expression" dxfId="149" priority="29">
      <formula>P69="No_existen"</formula>
    </cfRule>
  </conditionalFormatting>
  <conditionalFormatting sqref="AD70">
    <cfRule type="expression" dxfId="148" priority="28">
      <formula>P70="No_existen"</formula>
    </cfRule>
  </conditionalFormatting>
  <conditionalFormatting sqref="X68">
    <cfRule type="expression" dxfId="147" priority="27">
      <formula>$P$68="No_existen"</formula>
    </cfRule>
  </conditionalFormatting>
  <conditionalFormatting sqref="X69">
    <cfRule type="expression" dxfId="146" priority="26">
      <formula>$P$69="No_existen"</formula>
    </cfRule>
  </conditionalFormatting>
  <conditionalFormatting sqref="X70">
    <cfRule type="expression" dxfId="145" priority="25">
      <formula>$P$70="No_existen"</formula>
    </cfRule>
  </conditionalFormatting>
  <conditionalFormatting sqref="T68:T70">
    <cfRule type="expression" dxfId="144" priority="24">
      <formula>P68="No_existen"</formula>
    </cfRule>
  </conditionalFormatting>
  <conditionalFormatting sqref="T71:T73">
    <cfRule type="expression" dxfId="143" priority="23">
      <formula>P71="No_existen"</formula>
    </cfRule>
  </conditionalFormatting>
  <conditionalFormatting sqref="T74:T76">
    <cfRule type="expression" dxfId="142" priority="22">
      <formula>P74="No_existen"</formula>
    </cfRule>
  </conditionalFormatting>
  <conditionalFormatting sqref="X71">
    <cfRule type="expression" dxfId="141" priority="21">
      <formula>$P$71="No_existen"</formula>
    </cfRule>
  </conditionalFormatting>
  <conditionalFormatting sqref="X72">
    <cfRule type="expression" dxfId="140" priority="20">
      <formula>$P$72="No_existen"</formula>
    </cfRule>
  </conditionalFormatting>
  <conditionalFormatting sqref="X73">
    <cfRule type="expression" dxfId="139" priority="19">
      <formula>$P$73="No_existen"</formula>
    </cfRule>
  </conditionalFormatting>
  <conditionalFormatting sqref="X74">
    <cfRule type="expression" dxfId="138" priority="18">
      <formula>$P$74="No_existen"</formula>
    </cfRule>
  </conditionalFormatting>
  <conditionalFormatting sqref="X75">
    <cfRule type="expression" dxfId="137" priority="17">
      <formula>$P$75="No_existen"</formula>
    </cfRule>
  </conditionalFormatting>
  <conditionalFormatting sqref="X76">
    <cfRule type="expression" dxfId="136" priority="16">
      <formula>$P$76="No_existen"</formula>
    </cfRule>
  </conditionalFormatting>
  <conditionalFormatting sqref="AD71">
    <cfRule type="expression" dxfId="135" priority="15">
      <formula>P71="No_existen"</formula>
    </cfRule>
  </conditionalFormatting>
  <conditionalFormatting sqref="AD72">
    <cfRule type="expression" dxfId="134" priority="14">
      <formula>P72="No_existen"</formula>
    </cfRule>
  </conditionalFormatting>
  <conditionalFormatting sqref="AD73">
    <cfRule type="expression" dxfId="133" priority="13">
      <formula>P73="No_existen"</formula>
    </cfRule>
  </conditionalFormatting>
  <conditionalFormatting sqref="AD74">
    <cfRule type="expression" dxfId="132" priority="12">
      <formula>P74="No_existen"</formula>
    </cfRule>
  </conditionalFormatting>
  <conditionalFormatting sqref="AD75">
    <cfRule type="expression" dxfId="131" priority="11">
      <formula>P75="No_existen"</formula>
    </cfRule>
  </conditionalFormatting>
  <conditionalFormatting sqref="AD76">
    <cfRule type="expression" dxfId="130" priority="10">
      <formula>P76="No_existen"</formula>
    </cfRule>
  </conditionalFormatting>
  <conditionalFormatting sqref="AD14:AD16">
    <cfRule type="expression" dxfId="129" priority="7">
      <formula>AC14="No asignado"</formula>
    </cfRule>
  </conditionalFormatting>
  <conditionalFormatting sqref="AD17:AD19">
    <cfRule type="expression" dxfId="128" priority="6">
      <formula>AC17="No asignado"</formula>
    </cfRule>
  </conditionalFormatting>
  <conditionalFormatting sqref="Y23:Y25">
    <cfRule type="expression" dxfId="127" priority="4">
      <formula>X23="Manual"</formula>
    </cfRule>
  </conditionalFormatting>
  <conditionalFormatting sqref="AD11:AD76">
    <cfRule type="expression" dxfId="126" priority="8">
      <formula>AC11="No asignado"</formula>
    </cfRule>
  </conditionalFormatting>
  <conditionalFormatting sqref="AD12">
    <cfRule type="expression" dxfId="125" priority="2">
      <formula>$P$12="No_existen"</formula>
    </cfRule>
  </conditionalFormatting>
  <conditionalFormatting sqref="AD13">
    <cfRule type="expression" dxfId="124" priority="1">
      <formula>$P$13="No_existen"</formula>
    </cfRule>
  </conditionalFormatting>
  <dataValidations xWindow="916" yWindow="736" count="99">
    <dataValidation type="list" allowBlank="1" showInputMessage="1" showErrorMessage="1" errorTitle="DATO NO VALIDO" error="CELDA DE SELECCIÓN - NO CAMBIAR CONFIGURACIÓN" promptTitle="IMPACTO" prompt="Seleccione el nivel de impacto del riesgo" sqref="M11:M13">
      <formula1>INDIRECT($G$11)</formula1>
    </dataValidation>
    <dataValidation type="list" allowBlank="1" showInputMessage="1" showErrorMessage="1" promptTitle="TRATAMIENTO DEL RIESGO" prompt="Defina el tratamiento que se le dará al riesgo" sqref="AT74:AT76">
      <formula1>INDIRECT($AQ$74)</formula1>
    </dataValidation>
    <dataValidation type="list" allowBlank="1" showInputMessage="1" showErrorMessage="1" promptTitle="TRATAMIENTO DEL RIESGO" prompt="Defina el tratamiento que se le dará al riesgo" sqref="AT23:AT25">
      <formula1>INDIRECT($AQ$23)</formula1>
    </dataValidation>
    <dataValidation type="list" allowBlank="1" showInputMessage="1" showErrorMessage="1" promptTitle="TRATAMIENTO DEL RIESGO" prompt="Defina el tratamiento que se le dará al riesgo" sqref="AT20:AT22">
      <formula1>INDIRECT($AQ$20)</formula1>
    </dataValidation>
    <dataValidation type="list" allowBlank="1" showInputMessage="1" showErrorMessage="1" promptTitle="TRATAMIENTO DEL RIESGO" prompt="Defina el tratamiento que se le dará al riesgo" sqref="AT17:AT19">
      <formula1>INDIRECT($AQ$17)</formula1>
    </dataValidation>
    <dataValidation type="list" allowBlank="1" showInputMessage="1" showErrorMessage="1" promptTitle="TRATAMIENTO DEL RIESGO" prompt="Defina el tratamiento que se le dará al riesgo" sqref="AT14:AT16">
      <formula1>INDIRECT($AQ$14)</formula1>
    </dataValidation>
    <dataValidation type="list" allowBlank="1" showInputMessage="1" showErrorMessage="1" promptTitle="TRATAMIENTO DEL RIESGO" prompt="Defina el tratamiento que se le dará al riesgo" sqref="AT11:AT13">
      <formula1>INDIRECT($AQ$11)</formula1>
    </dataValidation>
    <dataValidation type="custom" allowBlank="1" showInputMessage="1" showErrorMessage="1" sqref="AG81:AH81 V81:X81 AE81 AB81:AC81">
      <formula1>IF(OR(#REF!="0", #REF!="I", #REF!="II"),"NO APLICA", "xxxxxx")</formula1>
    </dataValidation>
    <dataValidation allowBlank="1" showInputMessage="1" showErrorMessage="1" prompt="Identiique aquellas principales consecuencias que se pueden presentar al momento de que se materialice el riesgo" sqref="J11 J17 J14 J20:J76"/>
    <dataValidation allowBlank="1" showInputMessage="1" showErrorMessage="1" prompt="Describa brevemente en qué consiste el riesgo" sqref="I11 I17 I14 I20:I76"/>
    <dataValidation allowBlank="1" showInputMessage="1" showErrorMessage="1" promptTitle="CONTROL" prompt="Defina el estado del control asociado al riesgo" sqref="Q56:S56 Q59:S59 Q62:S62 Q65:S65 Q68:S68 Q47:S47 Q14:S14 Q11:S11 Q26:S26 Q29:S29 Q32:S32 Q35:S35 Q38:S38 Q41:S41 Q44:S44 Q50:S50 Q74:S74 Q20:S20 Q17:S17 Q23:S23 Q53:S53 Q75:Q76 Q12:Q13 Q15:Q16 Q18:Q19 Q21:Q22 Q24:Q25 Q27:Q28 Q30:Q31 Q33:Q34 Q36:Q37 Q39:Q40 Q42:Q43 Q45:Q46 Q48:Q49 Q51:Q52 Q54:Q55 Q57:Q58 Q60:Q61 Q63:Q64 Q66:Q67 Q69:Q70 Q72:Q73 Q71:S71"/>
    <dataValidation allowBlank="1" showInputMessage="1" showErrorMessage="1" promptTitle="INDICADOR  DEL RIESGO" prompt="Establezca un indicador que permita monitorear el riesgo" sqref="AY11 AY14:AY76"/>
    <dataValidation type="list" allowBlank="1" showInputMessage="1" showErrorMessage="1" sqref="E13">
      <formula1>INDIRECT($D$13)</formula1>
    </dataValidation>
    <dataValidation type="list" allowBlank="1" showInputMessage="1" showErrorMessage="1" prompt="Seleccione la Unidad Organizacional o el área que diligencia el mapa de riesgos" sqref="J6">
      <formula1>INDIRECT($C$6)</formula1>
    </dataValidation>
    <dataValidation type="list" allowBlank="1" showInputMessage="1" showErrorMessage="1" prompt="Seleccione el tipo de Factor establecido en el contexto" sqref="D11">
      <formula1>FACTOR</formula1>
    </dataValidation>
    <dataValidation type="list" allowBlank="1" showInputMessage="1" showErrorMessage="1" prompt="De acuerdo al tipo factor seleccionado (interno o externo) seleccione el factor específico" sqref="E11">
      <formula1>INDIRECT($D$11)</formula1>
    </dataValidation>
    <dataValidation type="list" allowBlank="1" showInputMessage="1" showErrorMessage="1" errorTitle="DATO NO VALIDO" error="CELDA DE SELECCIÓN - NO CAMBIAR CONFIGURACIÓN" promptTitle="IMPACTO" prompt="Seleccione el nivel de impacto del riesgo" sqref="M14:M16">
      <formula1>INDIRECT($G$14)</formula1>
    </dataValidation>
    <dataValidation type="list" allowBlank="1" showInputMessage="1" showErrorMessage="1" errorTitle="DATO NO VALIDO" error="CELDA DE SELECCIÓN - NO CAMBIAR CONFIGURACIÓN" promptTitle="IMPACTO" prompt="Seleccione el nivel de impacto del riesgo" sqref="M17:M19">
      <formula1>INDIRECT($G$17)</formula1>
    </dataValidation>
    <dataValidation type="list" allowBlank="1" showInputMessage="1" showErrorMessage="1" errorTitle="DATO NO VALIDO" error="CELDA DE SELECCIÓN - NO CAMBIAR CONFIGURACIÓN" promptTitle="IMPACTO" prompt="Seleccione el nivel de impacto del riesgo" sqref="M20:M22">
      <formula1>INDIRECT($G$20)</formula1>
    </dataValidation>
    <dataValidation type="list" allowBlank="1" showInputMessage="1" showErrorMessage="1" errorTitle="DATO NO VALIDO" error="CELDA DE SELECCIÓN - NO CAMBIAR CONFIGURACIÓN" promptTitle="IMPACTO" prompt="Seleccione el nivel de impacto del riesgo" sqref="M23:M25">
      <formula1>INDIRECT($G$23)</formula1>
    </dataValidation>
    <dataValidation type="list" allowBlank="1" showInputMessage="1" showErrorMessage="1" errorTitle="DATO NO VALIDO" error="CELDA DE SELECCIÓN - NO CAMBIAR CONFIGURACIÓN" promptTitle="IMPACTO" prompt="Seleccione el nivel de impacto del riesgo" sqref="M74:M76">
      <formula1>INDIRECT($G$74)</formula1>
    </dataValidation>
    <dataValidation type="list" allowBlank="1" showInputMessage="1" showErrorMessage="1" error="Seleccion el tipo de mapa" prompt="Seleccione el tipo de mapa de riesgos a construir_x000a_PROCESOS_x000a_PDI" sqref="C6">
      <formula1>MAPA</formula1>
    </dataValidation>
    <dataValidation type="list" allowBlank="1" showInputMessage="1" showErrorMessage="1" sqref="E14">
      <formula1>INDIRECT($D$14)</formula1>
    </dataValidation>
    <dataValidation type="list" allowBlank="1" showInputMessage="1" showErrorMessage="1" sqref="E15">
      <formula1>INDIRECT($D$15)</formula1>
    </dataValidation>
    <dataValidation type="list" allowBlank="1" showInputMessage="1" showErrorMessage="1" sqref="E16">
      <formula1>INDIRECT($D$16)</formula1>
    </dataValidation>
    <dataValidation type="list" allowBlank="1" showInputMessage="1" showErrorMessage="1" sqref="E17">
      <formula1>INDIRECT($D$17)</formula1>
    </dataValidation>
    <dataValidation type="list" allowBlank="1" showInputMessage="1" showErrorMessage="1" sqref="E18">
      <formula1>INDIRECT($D$18)</formula1>
    </dataValidation>
    <dataValidation type="list" allowBlank="1" showInputMessage="1" showErrorMessage="1" sqref="E19">
      <formula1>INDIRECT($D$19)</formula1>
    </dataValidation>
    <dataValidation type="list" allowBlank="1" showInputMessage="1" showErrorMessage="1" sqref="E20">
      <formula1>INDIRECT($D$20)</formula1>
    </dataValidation>
    <dataValidation type="list" allowBlank="1" showInputMessage="1" showErrorMessage="1" sqref="E21">
      <formula1>INDIRECT($D$21)</formula1>
    </dataValidation>
    <dataValidation type="list" allowBlank="1" showInputMessage="1" showErrorMessage="1" sqref="E22">
      <formula1>INDIRECT($D$22)</formula1>
    </dataValidation>
    <dataValidation type="list" allowBlank="1" showInputMessage="1" showErrorMessage="1" sqref="E23">
      <formula1>INDIRECT($D$23)</formula1>
    </dataValidation>
    <dataValidation type="list" allowBlank="1" showInputMessage="1" showErrorMessage="1" sqref="E24">
      <formula1>INDIRECT($D$24)</formula1>
    </dataValidation>
    <dataValidation type="list" allowBlank="1" showInputMessage="1" showErrorMessage="1" sqref="E25">
      <formula1>INDIRECT($D$25)</formula1>
    </dataValidation>
    <dataValidation type="list" allowBlank="1" showInputMessage="1" showErrorMessage="1" sqref="E12">
      <formula1>INDIRECT($D$12)</formula1>
    </dataValidation>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AU11:AU18"/>
    <dataValidation allowBlank="1" showInputMessage="1" showErrorMessage="1" prompt="De acuerdo al análisis de los factores interno y externos que incluyo en el estudio de contexto del proceso, establezca claramente la causa que genera el riesgo." sqref="F11:F16"/>
    <dataValidation allowBlank="1" showInputMessage="1" showErrorMessage="1" errorTitle="DATO NO VALIDO" error="CELDA DE SELECCIÓN - NO CAMBIAR CONFIGURACIÓN" promptTitle="IMPACTO" prompt="Seleccione el nivel de impacto del riesgo" sqref="N11:N76"/>
    <dataValidation allowBlank="1" showInputMessage="1" showErrorMessage="1" errorTitle="DATO NO VALIDO" error="CELDA DE SELECCIÓN  - NO CAMBIAR CONFIGURACIÓN" promptTitle="PROBABILIDAD" prompt="Seleccione la probabilidad de ocurrencia del riesgo" sqref="L11:L76"/>
    <dataValidation type="list" allowBlank="1" showInputMessage="1" showErrorMessage="1" errorTitle="DATO NO VALIDO" error="CELDA DE SELECCIÓN  - NO CAMBIAR CONFIGURACIÓN" promptTitle="PROBABILIDAD" prompt="Seleccione la probabilidad de ocurrencia del riesgo" sqref="K11:K76">
      <formula1>PROBABILIDAD</formula1>
    </dataValidation>
    <dataValidation type="list" allowBlank="1" showInputMessage="1" showErrorMessage="1" sqref="D12:D76">
      <formula1>FACTOR</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H11:H76"/>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B11:B76">
      <formula1>INDIRECT($J$6)</formula1>
    </dataValidation>
    <dataValidation type="custom" allowBlank="1" showInputMessage="1" showErrorMessage="1" errorTitle="COMPARTIR" error="Si requiere involucrar otra dependencia elija como Tipo de manejo &quot;COMPARTIR&quot;" sqref="AW11:AX76">
      <formula1>AT11="COMPARTIR"</formula1>
    </dataValidation>
    <dataValidation type="custom" allowBlank="1" showInputMessage="1" showErrorMessage="1" sqref="AU19:AU76">
      <formula1>AT19&lt;&gt;"ASUMIR"</formula1>
    </dataValidation>
    <dataValidation type="list" allowBlank="1" showInputMessage="1" showErrorMessage="1" sqref="E26:E76">
      <formula1>INDIRECT($D26)</formula1>
    </dataValidation>
    <dataValidation type="list" allowBlank="1" showInputMessage="1" showErrorMessage="1" errorTitle="DATO NO VALIDO" error="CELDA DE SELECCIÓN - NO CAMBIAR CONFIGURACIÓN" promptTitle="IMPACTO" prompt="Seleccione el nivel de impacto del riesgo" sqref="M26:M28">
      <formula1>INDIRECT($G$26)</formula1>
    </dataValidation>
    <dataValidation type="list" allowBlank="1" showInputMessage="1" showErrorMessage="1" errorTitle="DATO NO VALIDO" error="CELDA DE SELECCIÓN - NO CAMBIAR CONFIGURACIÓN" promptTitle="IMPACTO" prompt="Seleccione el nivel de impacto del riesgo" sqref="M29:M31">
      <formula1>INDIRECT($G$29)</formula1>
    </dataValidation>
    <dataValidation type="list" allowBlank="1" showInputMessage="1" showErrorMessage="1" errorTitle="DATO NO VALIDO" error="CELDA DE SELECCIÓN - NO CAMBIAR CONFIGURACIÓN" promptTitle="IMPACTO" prompt="Seleccione el nivel de impacto del riesgo" sqref="M32:M34">
      <formula1>INDIRECT($G$32)</formula1>
    </dataValidation>
    <dataValidation type="list" allowBlank="1" showInputMessage="1" showErrorMessage="1" errorTitle="DATO NO VALIDO" error="CELDA DE SELECCIÓN - NO CAMBIAR CONFIGURACIÓN" promptTitle="IMPACTO" prompt="Seleccione el nivel de impacto del riesgo" sqref="M35:M37">
      <formula1>INDIRECT($G$35)</formula1>
    </dataValidation>
    <dataValidation type="list" allowBlank="1" showInputMessage="1" showErrorMessage="1" errorTitle="DATO NO VALIDO" error="CELDA DE SELECCIÓN - NO CAMBIAR CONFIGURACIÓN" promptTitle="IMPACTO" prompt="Seleccione el nivel de impacto del riesgo" sqref="M38:M40">
      <formula1>INDIRECT($G$38)</formula1>
    </dataValidation>
    <dataValidation type="list" allowBlank="1" showInputMessage="1" showErrorMessage="1" errorTitle="DATO NO VALIDO" error="CELDA DE SELECCIÓN - NO CAMBIAR CONFIGURACIÓN" promptTitle="IMPACTO" prompt="Seleccione el nivel de impacto del riesgo" sqref="M41:M43">
      <formula1>INDIRECT($G$41)</formula1>
    </dataValidation>
    <dataValidation type="list" allowBlank="1" showInputMessage="1" showErrorMessage="1" errorTitle="DATO NO VALIDO" error="CELDA DE SELECCIÓN - NO CAMBIAR CONFIGURACIÓN" promptTitle="IMPACTO" prompt="Seleccione el nivel de impacto del riesgo" sqref="M44:M46">
      <formula1>INDIRECT($G$44)</formula1>
    </dataValidation>
    <dataValidation type="date"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V11:AV76">
      <formula1>42736</formula1>
    </dataValidation>
    <dataValidation allowBlank="1" showInputMessage="1" showErrorMessage="1" promptTitle="INDICADOR DE RIESGO" prompt="Digite el nombre y la formula del indicador que permita monitorear el riesgo" sqref="AR11:AR76"/>
    <dataValidation allowBlank="1" showInputMessage="1" showErrorMessage="1" promptTitle="META" prompt="Establezca la meta para el indicador, definiendo si la meta a cumplir es creciente o decreciente." sqref="AS11:AS76"/>
    <dataValidation type="custom"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F83 AF77 AF14 AF11 AF17 AF20 AF23 AF26 AF29 AF32 AF35 AF38 AF41 AF44 AF47 AF50 AF53 AF56 AF59 AF62 AF65 AF68 AF71 AF74 AF80 Z83 Z86 U77:U91 Z80 Z77">
      <formula1>$P$11&lt;&gt;"No_existen"</formula1>
    </dataValidation>
    <dataValidation type="list" allowBlank="1" showInputMessage="1" showErrorMessage="1" errorTitle="DATO NO VÁLIDO" error="CELDA DE SELECCIÓN - NO CAMBIAR CONFIGURACIÓN" promptTitle="CONTROL" prompt="Defina el estado del control asociado al riesgo" sqref="P11:P76">
      <formula1>CONTROLES</formula1>
    </dataValidation>
    <dataValidation type="list" allowBlank="1" showInputMessage="1" showErrorMessage="1" errorTitle="DATO NO VÁLIDO" error="CELDA DE SELECCIÓN - NO CAMBIAR CONFIGURACIÓN" promptTitle="Estado del Control" prompt="Determine el estado del control" sqref="P11:P76">
      <formula1>CONTROLES</formula1>
    </dataValidation>
    <dataValidation type="list" allowBlank="1" showInputMessage="1" showErrorMessage="1" errorTitle="DATO NO VALIDO" error="CELDA DE SELECCIÓN - NO CAMBIAR CONFIGURACIÓN" promptTitle="IMPACTO" prompt="Seleccione el nivel de impacto del riesgo" sqref="M50:M52">
      <formula1>INDIRECT($G$50)</formula1>
    </dataValidation>
    <dataValidation type="list" allowBlank="1" showInputMessage="1" showErrorMessage="1" errorTitle="DATO NO VALIDO" error="CELDA DE SELECCIÓN - NO CAMBIAR CONFIGURACIÓN" promptTitle="IMPACTO" prompt="Seleccione el nivel de impacto del riesgo" sqref="M53:M55">
      <formula1>INDIRECT($G$53)</formula1>
    </dataValidation>
    <dataValidation type="list" allowBlank="1" showInputMessage="1" showErrorMessage="1" errorTitle="DATO NO VALIDO" error="CELDA DE SELECCIÓN - NO CAMBIAR CONFIGURACIÓN" promptTitle="IMPACTO" prompt="Seleccione el nivel de impacto del riesgo" sqref="M56:M58">
      <formula1>INDIRECT($G$56)</formula1>
    </dataValidation>
    <dataValidation type="list" allowBlank="1" showInputMessage="1" showErrorMessage="1" errorTitle="DATO NO VALIDO" error="CELDA DE SELECCIÓN - NO CAMBIAR CONFIGURACIÓN" promptTitle="IMPACTO" prompt="Seleccione el nivel de impacto del riesgo" sqref="M59:M61">
      <formula1>INDIRECT($G$59)</formula1>
    </dataValidation>
    <dataValidation type="list" allowBlank="1" showInputMessage="1" showErrorMessage="1" errorTitle="DATO NO VALIDO" error="CELDA DE SELECCIÓN - NO CAMBIAR CONFIGURACIÓN" promptTitle="IMPACTO" prompt="Seleccione el nivel de impacto del riesgo" sqref="M62:M64">
      <formula1>INDIRECT($G$62)</formula1>
    </dataValidation>
    <dataValidation type="list" allowBlank="1" showInputMessage="1" showErrorMessage="1" errorTitle="DATO NO VALIDO" error="CELDA DE SELECCIÓN - NO CAMBIAR CONFIGURACIÓN" promptTitle="IMPACTO" prompt="Seleccione el nivel de impacto del riesgo" sqref="M65:M67">
      <formula1>INDIRECT($G$65)</formula1>
    </dataValidation>
    <dataValidation type="list" allowBlank="1" showInputMessage="1" showErrorMessage="1" errorTitle="DATO NO VALIDO" error="CELDA DE SELECCIÓN - NO CAMBIAR CONFIGURACIÓN" promptTitle="IMPACTO" prompt="Seleccione el nivel de impacto del riesgo" sqref="M68:M70">
      <formula1>INDIRECT($G$68)</formula1>
    </dataValidation>
    <dataValidation type="list" allowBlank="1" showInputMessage="1" showErrorMessage="1" errorTitle="DATO NO VALIDO" error="CELDA DE SELECCIÓN - NO CAMBIAR CONFIGURACIÓN" promptTitle="IMPACTO" prompt="Seleccione el nivel de impacto del riesgo" sqref="M71:M73">
      <formula1>INDIRECT($G$71)</formula1>
    </dataValidation>
    <dataValidation type="list" allowBlank="1" showInputMessage="1" showErrorMessage="1" promptTitle="TRATAMIENTO DEL RIESGO" prompt="Defina el tratamiento que se le dará al riesgo" sqref="AT38:AT40">
      <formula1>INDIRECT($AQ$38)</formula1>
    </dataValidation>
    <dataValidation type="list" allowBlank="1" showInputMessage="1" showErrorMessage="1" promptTitle="TRATAMIENTO DEL RIESGO" prompt="Defina el tratamiento que se le dará al riesgo" sqref="AT26:AT28">
      <formula1>INDIRECT($AQ$26)</formula1>
    </dataValidation>
    <dataValidation type="list" allowBlank="1" showInputMessage="1" showErrorMessage="1" promptTitle="TRATAMIENTO DEL RIESGO" prompt="Defina el tratamiento que se le dará al riesgo" sqref="AT29:AT31">
      <formula1>INDIRECT($AQ$29)</formula1>
    </dataValidation>
    <dataValidation type="list" allowBlank="1" showInputMessage="1" showErrorMessage="1" promptTitle="TRATAMIENTO DEL RIESGO" prompt="Defina el tratamiento que se le dará al riesgo" sqref="AT32:AT34">
      <formula1>INDIRECT($AQ$32)</formula1>
    </dataValidation>
    <dataValidation type="list" allowBlank="1" showInputMessage="1" showErrorMessage="1" promptTitle="TRATAMIENTO DEL RIESGO" prompt="Defina el tratamiento que se le dará al riesgo" sqref="AT35:AT37">
      <formula1>INDIRECT($AQ$35)</formula1>
    </dataValidation>
    <dataValidation type="list" allowBlank="1" showInputMessage="1" showErrorMessage="1" promptTitle="TRATAMIENTO DEL RIESGO" prompt="Defina el tratamiento que se le dará al riesgo" sqref="AT41:AT43">
      <formula1>INDIRECT($AQ$41)</formula1>
    </dataValidation>
    <dataValidation type="list" allowBlank="1" showInputMessage="1" showErrorMessage="1" promptTitle="TRATAMIENTO DEL RIESGO" prompt="Defina el tratamiento que se le dará al riesgo" sqref="AT44:AT46">
      <formula1>INDIRECT($AQ$44)</formula1>
    </dataValidation>
    <dataValidation type="list" allowBlank="1" showInputMessage="1" showErrorMessage="1" promptTitle="TRATAMIENTO DEL RIESGO" prompt="Defina el tratamiento que se le dará al riesgo" sqref="AT47:AT49">
      <formula1>INDIRECT($AQ$47)</formula1>
    </dataValidation>
    <dataValidation type="list" allowBlank="1" showInputMessage="1" showErrorMessage="1" promptTitle="TRATAMIENTO DEL RIESGO" prompt="Defina el tratamiento que se le dará al riesgo" sqref="AT50:AT52">
      <formula1>INDIRECT($AQ$50)</formula1>
    </dataValidation>
    <dataValidation type="list" allowBlank="1" showInputMessage="1" showErrorMessage="1" promptTitle="TRATAMIENTO DEL RIESGO" prompt="Defina el tratamiento que se le dará al riesgo" sqref="AT53:AT55">
      <formula1>INDIRECT($AQ$53)</formula1>
    </dataValidation>
    <dataValidation type="list" allowBlank="1" showInputMessage="1" showErrorMessage="1" promptTitle="TRATAMIENTO DEL RIESGO" prompt="Defina el tratamiento que se le dará al riesgo" sqref="AT56:AT58">
      <formula1>INDIRECT($AQ$56)</formula1>
    </dataValidation>
    <dataValidation type="list" allowBlank="1" showInputMessage="1" showErrorMessage="1" promptTitle="TRATAMIENTO DEL RIESGO" prompt="Defina el tratamiento que se le dará al riesgo" sqref="AT59:AT61">
      <formula1>INDIRECT($AQ$59)</formula1>
    </dataValidation>
    <dataValidation type="list" allowBlank="1" showInputMessage="1" showErrorMessage="1" promptTitle="TRATAMIENTO DEL RIESGO" prompt="Defina el tratamiento que se le dará al riesgo" sqref="AT62:AT64">
      <formula1>INDIRECT($AQ$62)</formula1>
    </dataValidation>
    <dataValidation type="list" allowBlank="1" showInputMessage="1" showErrorMessage="1" promptTitle="TRATAMIENTO DEL RIESGO" prompt="Defina el tratamiento que se le dará al riesgo" sqref="AT65:AT67">
      <formula1>INDIRECT($AQ$65)</formula1>
    </dataValidation>
    <dataValidation type="list" allowBlank="1" showInputMessage="1" showErrorMessage="1" promptTitle="TRATAMIENTO DEL RIESGO" prompt="Defina el tratamiento que se le dará al riesgo" sqref="AT68:AT70">
      <formula1>INDIRECT($AQ$68)</formula1>
    </dataValidation>
    <dataValidation type="list" allowBlank="1" showInputMessage="1" showErrorMessage="1" promptTitle="TRATAMIENTO DEL RIESGO" prompt="Defina el tratamiento que se le dará al riesgo" sqref="AT71:AT73">
      <formula1>INDIRECT($AQ$71)</formula1>
    </dataValidation>
    <dataValidation type="list" allowBlank="1" showInputMessage="1" showErrorMessage="1" errorTitle="DATO NO VALIDO" error="CELDA DE SELECCIÓN - NO CAMBIAR CONFIGURACIÓN" promptTitle="IMPACTO" prompt="Seleccione el nivel de impacto del riesgo" sqref="M47:M49">
      <formula1>INDIRECT($G$47)</formula1>
    </dataValidation>
    <dataValidation type="list" allowBlank="1" showInputMessage="1" showErrorMessage="1" prompt="Seleccione la CLASE de riesgo_x000a_" sqref="G11:G76">
      <formula1>CLASE_RIESGO</formula1>
    </dataValidation>
    <dataValidation allowBlank="1" showInputMessage="1" showErrorMessage="1" promptTitle="Periodicidad" prompt="Determine los intervalos en los cuales aplica el control._x000a__x000a_Si definio NO EXISTE EL CONTROL dejeesta celda en blanco" sqref="AL11:AL76 AK11:AK88"/>
    <dataValidation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A11:AA85 Z11:Z76 V74:W74 V11:W11 AG11:AG76 V14:W14 V17:W17 V20:W20 V23:W23 V26:W26 V29:W29 V32:W32 V35:W35 V38:W38 V41:W41 V44:W44 V47:W47 V50:W50 V53:W53 V56:W56 V59:W59 V62:W62 V65:W65 V68:W68 V71:W71 U11:U76 AB11:AB76 W12:W13 W15:W16 W18:W19 W21:W22 W24:W25 W27:W28 W30:W31 W33:W34 W36:W37 W39:W40 W42:W43 W45:W46 W48:W49 W51:W52 W54:W55 W57:W58 W60:W61 W63:W64 W66:W67 W69:W70 W72:W73 W75:W76"/>
    <dataValidation allowBlank="1" showInputMessage="1" showErrorMessage="1" promptTitle="Tipo de control" prompt="Defina que tipo de control es el que se aplica._x000a__x000a_Si definio NO EXISTE EL CONTROL dejeesta celda en blanco" sqref="AN11:AN88"/>
    <dataValidation type="list" allowBlank="1" showInputMessage="1" showErrorMessage="1" errorTitle=" " promptTitle="VALORACION DE LA RESPONSABILIDAD" prompt="Seleccione de la lista de desplegable la valoración dada frente a la responsabilidad del control descrito, para ello tenga en cuenta las siguientes tres caracteristicas:_x000a__x000a_-Responsable_x000a_-Segregación de funciones_x000a_-Autoridad" sqref="AC11:AC76">
      <formula1>RESPONSABILIDAD</formula1>
    </dataValidation>
    <dataValidation type="list" allowBlank="1" showInputMessage="1" showErrorMessage="1" errorTitle=" NO EXISTE CONTROL" error="Si requiere registrar información cambie el estado del control." prompt="Defina si la periodicidad empleada en el control es oportuna o no._x000a__x000a_Seleccione de la lista de desplegable" sqref="AH11:AH76">
      <formula1>EVAL_PERIODICIDAD</formula1>
    </dataValidation>
    <dataValidation type="list" allowBlank="1" showInputMessage="1" showErrorMessage="1" promptTitle="Periodicidad" prompt="Determine los intervalos en los cuales aplica el control._x000a__x000a_Si definio NO EXISTE EL CONTROL deje esta celda en blanco" sqref="AI11:AI76">
      <formula1>PERIODICIDAD</formula1>
    </dataValidation>
    <dataValidation type="list" allowBlank="1" showInputMessage="1" showErrorMessage="1" promptTitle="Tipo de control" prompt="Defina que tipo de control es el que se aplica._x000a__x000a_Si definio NO EXISTE EL CONTROL deje esta celda en blanco" sqref="AM11:AM76">
      <formula1>"Detectivo, Preventivo"</formula1>
    </dataValidation>
    <dataValidation allowBlank="1" showInputMessage="1" showErrorMessage="1" promptTitle="Periodicidad" prompt="Determine los intervalos en los cuales aplica el control._x000a__x000a_Si definio NO EXISTE EL CONTROL deje esta celda en blanco" sqref="AJ11:AJ76"/>
    <dataValidation type="list"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X11:X76">
      <formula1>NIVEL_AUTOMAT</formula1>
    </dataValidation>
    <dataValidation type="custom" allowBlank="1" showInputMessage="1" showErrorMessage="1" sqref="AY10">
      <formula1>"SI(P11=""No_existe"",5,EVAL_PERIODICIDAD)"</formula1>
    </dataValidation>
    <dataValidation allowBlank="1" showInputMessage="1" showErrorMessage="1" errorTitle=" NO EXISTE CONTROL" error="Si requiere registrar información cambie el estado del control." prompt="Si el control es manual identifique el cargo responsable que ejecuta el control._x000a__x000a_SI el control es automatizado, identifique el aplicativo o software empleado en el control_x000a_" sqref="AE11:AE76"/>
    <dataValidation allowBlank="1" showInputMessage="1" sqref="Y1048379:Y1048576 AD1048379:AD1048576 Y10:Y1048377 AD77:AD1048377 T1048379:T1048576 T1:T1048377 Y1:Y8 AD1:AD8 AD10"/>
    <dataValidation allowBlank="1" showErrorMessage="1" promptTitle="Tipo de control" prompt="Defina que tipo de control es el que se aplica._x000a__x000a_Si definio NO EXISTE EL CONTROL dejeesta celda en blanco" sqref="AO11:AO76"/>
    <dataValidation allowBlank="1" showInputMessage="1" promptTitle="Digitar su cargo" prompt="Digite:_x000a_Planta:  Nombre del cargo_x000a_Transitorio: Nombre de denominación_x000a_Contratista: Contrato - Orden de servicio_x000a__x000a_Si definió NO ASIGNADO, deje esta celda en blanco" sqref="AD11:AD76"/>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R89"/>
  <sheetViews>
    <sheetView zoomScale="90" zoomScaleNormal="90" zoomScaleSheetLayoutView="130" workbookViewId="0">
      <pane xSplit="4" ySplit="9" topLeftCell="E10" activePane="bottomRight" state="frozen"/>
      <selection pane="topRight" activeCell="D1" sqref="D1"/>
      <selection pane="bottomLeft" activeCell="A9" sqref="A9"/>
      <selection pane="bottomRight" activeCell="R6" sqref="R6"/>
    </sheetView>
  </sheetViews>
  <sheetFormatPr baseColWidth="10" defaultColWidth="11.42578125" defaultRowHeight="12.75" x14ac:dyDescent="0.2"/>
  <cols>
    <col min="1" max="1" width="8" style="3" customWidth="1"/>
    <col min="2" max="2" width="24.7109375" style="3" customWidth="1"/>
    <col min="3" max="3" width="13.42578125" style="3" customWidth="1"/>
    <col min="4" max="4" width="20.7109375" style="4" customWidth="1"/>
    <col min="5" max="6" width="32.42578125" style="4" customWidth="1"/>
    <col min="7" max="7" width="24.7109375" style="4" customWidth="1"/>
    <col min="8" max="8" width="16" style="4" customWidth="1"/>
    <col min="9" max="9" width="22.140625" style="3" customWidth="1"/>
    <col min="10" max="10" width="19.5703125" style="3" customWidth="1"/>
    <col min="11" max="12" width="22.7109375" style="3" customWidth="1"/>
    <col min="13" max="13" width="27" style="3" customWidth="1"/>
    <col min="14" max="14" width="28.7109375" style="3" customWidth="1"/>
    <col min="15" max="16" width="22.7109375" style="3" customWidth="1"/>
    <col min="17" max="17" width="21.85546875" style="3" customWidth="1"/>
    <col min="18" max="18" width="28.85546875" style="3" customWidth="1"/>
    <col min="19" max="16384" width="11.42578125" style="3"/>
  </cols>
  <sheetData>
    <row r="1" spans="1:18" s="5" customFormat="1" ht="19.5" customHeight="1" x14ac:dyDescent="0.2">
      <c r="A1" s="99"/>
      <c r="B1" s="100"/>
      <c r="C1" s="100"/>
      <c r="D1" s="97"/>
      <c r="E1" s="97"/>
      <c r="F1" s="97"/>
      <c r="G1" s="97"/>
      <c r="H1" s="97"/>
      <c r="I1" s="97"/>
      <c r="J1" s="97"/>
      <c r="K1" s="97"/>
      <c r="L1" s="97"/>
      <c r="M1" s="97"/>
      <c r="N1" s="101"/>
      <c r="O1" s="101"/>
      <c r="P1" s="101"/>
      <c r="Q1" s="339" t="s">
        <v>67</v>
      </c>
      <c r="R1" s="340" t="s">
        <v>519</v>
      </c>
    </row>
    <row r="2" spans="1:18" s="5" customFormat="1" ht="18.75" customHeight="1" x14ac:dyDescent="0.2">
      <c r="A2" s="102"/>
      <c r="B2" s="143"/>
      <c r="C2" s="143"/>
      <c r="D2" s="411" t="s">
        <v>69</v>
      </c>
      <c r="E2" s="411"/>
      <c r="F2" s="411"/>
      <c r="G2" s="411"/>
      <c r="H2" s="411"/>
      <c r="I2" s="411"/>
      <c r="J2" s="411"/>
      <c r="K2" s="411"/>
      <c r="L2" s="411"/>
      <c r="M2" s="411"/>
      <c r="N2" s="30"/>
      <c r="O2" s="30"/>
      <c r="P2" s="30"/>
      <c r="Q2" s="341" t="s">
        <v>513</v>
      </c>
      <c r="R2" s="342">
        <v>7</v>
      </c>
    </row>
    <row r="3" spans="1:18" s="5" customFormat="1" ht="23.25" customHeight="1" x14ac:dyDescent="0.2">
      <c r="A3" s="102"/>
      <c r="B3" s="143"/>
      <c r="C3" s="143"/>
      <c r="D3" s="411" t="s">
        <v>57</v>
      </c>
      <c r="E3" s="411"/>
      <c r="F3" s="411"/>
      <c r="G3" s="411"/>
      <c r="H3" s="411"/>
      <c r="I3" s="411"/>
      <c r="J3" s="411"/>
      <c r="K3" s="411"/>
      <c r="L3" s="411"/>
      <c r="M3" s="411"/>
      <c r="N3" s="30"/>
      <c r="O3" s="30"/>
      <c r="P3" s="30"/>
      <c r="Q3" s="341" t="s">
        <v>514</v>
      </c>
      <c r="R3" s="343">
        <v>43756</v>
      </c>
    </row>
    <row r="4" spans="1:18" s="5" customFormat="1" ht="18.75" customHeight="1" thickBot="1" x14ac:dyDescent="0.25">
      <c r="A4" s="114"/>
      <c r="B4" s="115"/>
      <c r="C4" s="115"/>
      <c r="D4" s="499"/>
      <c r="E4" s="499"/>
      <c r="F4" s="499"/>
      <c r="G4" s="499"/>
      <c r="H4" s="499"/>
      <c r="I4" s="499"/>
      <c r="J4" s="499"/>
      <c r="K4" s="499"/>
      <c r="L4" s="499"/>
      <c r="M4" s="499"/>
      <c r="N4" s="116"/>
      <c r="O4" s="116"/>
      <c r="P4" s="116"/>
      <c r="Q4" s="344" t="s">
        <v>515</v>
      </c>
      <c r="R4" s="345" t="s">
        <v>517</v>
      </c>
    </row>
    <row r="5" spans="1:18" s="5" customFormat="1" ht="18.75" customHeight="1" thickBot="1" x14ac:dyDescent="0.25">
      <c r="A5" s="498"/>
      <c r="B5" s="498"/>
      <c r="C5" s="498"/>
      <c r="D5" s="498"/>
      <c r="E5" s="498"/>
      <c r="F5" s="498"/>
      <c r="G5" s="498"/>
      <c r="H5" s="498"/>
      <c r="I5" s="498"/>
      <c r="J5" s="498"/>
      <c r="K5" s="498"/>
      <c r="L5" s="498"/>
      <c r="M5" s="498"/>
      <c r="N5" s="498"/>
      <c r="O5" s="498"/>
      <c r="P5" s="498"/>
      <c r="Q5" s="498"/>
      <c r="R5" s="498"/>
    </row>
    <row r="6" spans="1:18" s="1" customFormat="1" ht="52.5" customHeight="1" thickBot="1" x14ac:dyDescent="0.25">
      <c r="A6" s="500" t="str">
        <f>'01-Mapa de riesgo-UO'!A6:B6</f>
        <v>TIPO DE MAPA</v>
      </c>
      <c r="B6" s="501"/>
      <c r="C6" s="501"/>
      <c r="D6" s="501"/>
      <c r="E6" s="144">
        <f>'01-Mapa de riesgo-UO'!C6</f>
        <v>0</v>
      </c>
      <c r="F6" s="509" t="str">
        <f>'01-Mapa de riesgo-UO'!F6</f>
        <v>UNIDAD RESPONSABLE QUE DILIGENCIA EL MAPA DE RIESGO</v>
      </c>
      <c r="G6" s="510"/>
      <c r="H6" s="510"/>
      <c r="I6" s="504">
        <f>'01-Mapa de riesgo-UO'!J6</f>
        <v>0</v>
      </c>
      <c r="J6" s="504"/>
      <c r="K6" s="504"/>
      <c r="L6" s="504"/>
      <c r="M6" s="120" t="str">
        <f>'01-Mapa de riesgo-UO'!AI6</f>
        <v>RESPONSABLE APROBACIÓN MAPA DE RIESGOS:</v>
      </c>
      <c r="N6" s="505" t="str">
        <f>'01-Mapa de riesgo-UO'!AQ6</f>
        <v/>
      </c>
      <c r="O6" s="505"/>
      <c r="P6" s="506"/>
      <c r="Q6" s="121" t="s">
        <v>7</v>
      </c>
      <c r="R6" s="348"/>
    </row>
    <row r="7" spans="1:18" s="1" customFormat="1" ht="23.25" customHeight="1" thickBot="1" x14ac:dyDescent="0.25">
      <c r="A7" s="502"/>
      <c r="B7" s="502"/>
      <c r="C7" s="502"/>
      <c r="D7" s="502"/>
      <c r="E7" s="507"/>
      <c r="F7" s="507"/>
      <c r="G7" s="507"/>
      <c r="H7" s="507"/>
      <c r="I7" s="507"/>
      <c r="J7" s="507"/>
      <c r="K7" s="507"/>
      <c r="L7" s="507"/>
      <c r="M7" s="507"/>
      <c r="N7" s="507"/>
      <c r="O7" s="507"/>
      <c r="P7" s="507"/>
    </row>
    <row r="8" spans="1:18" s="1" customFormat="1" ht="45" customHeight="1" x14ac:dyDescent="0.2">
      <c r="A8" s="430" t="s">
        <v>55</v>
      </c>
      <c r="B8" s="508" t="str">
        <f>'01-Mapa de riesgo-UO'!B8:C8</f>
        <v>(1) PROCESO / (2) OBJETIVO PDI</v>
      </c>
      <c r="C8" s="431" t="s">
        <v>76</v>
      </c>
      <c r="D8" s="431"/>
      <c r="E8" s="431"/>
      <c r="F8" s="431"/>
      <c r="G8" s="431"/>
      <c r="H8" s="431" t="s">
        <v>74</v>
      </c>
      <c r="I8" s="431" t="s">
        <v>2</v>
      </c>
      <c r="J8" s="431" t="s">
        <v>96</v>
      </c>
      <c r="K8" s="431" t="s">
        <v>9</v>
      </c>
      <c r="L8" s="431"/>
      <c r="M8" s="431"/>
      <c r="N8" s="431" t="s">
        <v>3</v>
      </c>
      <c r="O8" s="431" t="s">
        <v>10</v>
      </c>
      <c r="P8" s="431"/>
      <c r="Q8" s="431"/>
      <c r="R8" s="511" t="s">
        <v>3</v>
      </c>
    </row>
    <row r="9" spans="1:18" s="2" customFormat="1" ht="36.75" customHeight="1" x14ac:dyDescent="0.2">
      <c r="A9" s="503"/>
      <c r="B9" s="366"/>
      <c r="C9" s="127" t="s">
        <v>72</v>
      </c>
      <c r="D9" s="127" t="s">
        <v>4</v>
      </c>
      <c r="E9" s="127" t="s">
        <v>0</v>
      </c>
      <c r="F9" s="127" t="s">
        <v>56</v>
      </c>
      <c r="G9" s="127" t="s">
        <v>1</v>
      </c>
      <c r="H9" s="488"/>
      <c r="I9" s="488"/>
      <c r="J9" s="488"/>
      <c r="K9" s="488"/>
      <c r="L9" s="488"/>
      <c r="M9" s="488"/>
      <c r="N9" s="488"/>
      <c r="O9" s="488"/>
      <c r="P9" s="488"/>
      <c r="Q9" s="488"/>
      <c r="R9" s="512"/>
    </row>
    <row r="10" spans="1:18" s="2" customFormat="1" ht="62.45" customHeight="1" x14ac:dyDescent="0.2">
      <c r="A10" s="487">
        <v>1</v>
      </c>
      <c r="B10" s="383">
        <f>'01-Mapa de riesgo-UO'!B11</f>
        <v>0</v>
      </c>
      <c r="C10" s="485">
        <f>'01-Mapa de riesgo-UO'!G11</f>
        <v>0</v>
      </c>
      <c r="D10" s="485">
        <f>'01-Mapa de riesgo-UO'!H11</f>
        <v>0</v>
      </c>
      <c r="E10" s="485">
        <f>'01-Mapa de riesgo-UO'!I11</f>
        <v>0</v>
      </c>
      <c r="F10" s="91">
        <f>'01-Mapa de riesgo-UO'!F11</f>
        <v>0</v>
      </c>
      <c r="G10" s="485">
        <f>'01-Mapa de riesgo-UO'!J11</f>
        <v>0</v>
      </c>
      <c r="H10" s="486" t="str">
        <f>'01-Mapa de riesgo-UO'!AQ11</f>
        <v>LEVE</v>
      </c>
      <c r="I10" s="137">
        <f>'01-Mapa de riesgo-UO'!AT11</f>
        <v>0</v>
      </c>
      <c r="J10" s="383" t="str">
        <f t="shared" ref="J10" si="0">IF(H10="GRAVE","Debe formularse",IF(H10="MODERADO", "Si el proceso lo requiere","NO"))</f>
        <v>NO</v>
      </c>
      <c r="K10" s="489"/>
      <c r="L10" s="490"/>
      <c r="M10" s="491"/>
      <c r="N10" s="367"/>
      <c r="O10" s="489"/>
      <c r="P10" s="490"/>
      <c r="Q10" s="491"/>
      <c r="R10" s="513"/>
    </row>
    <row r="11" spans="1:18" s="2" customFormat="1" ht="103.5" customHeight="1" x14ac:dyDescent="0.2">
      <c r="A11" s="487"/>
      <c r="B11" s="384"/>
      <c r="C11" s="485"/>
      <c r="D11" s="485"/>
      <c r="E11" s="485"/>
      <c r="F11" s="91">
        <f>'01-Mapa de riesgo-UO'!F12</f>
        <v>0</v>
      </c>
      <c r="G11" s="485"/>
      <c r="H11" s="486"/>
      <c r="I11" s="137">
        <f>'01-Mapa de riesgo-UO'!AT12</f>
        <v>0</v>
      </c>
      <c r="J11" s="384"/>
      <c r="K11" s="492"/>
      <c r="L11" s="493"/>
      <c r="M11" s="494"/>
      <c r="N11" s="368"/>
      <c r="O11" s="492"/>
      <c r="P11" s="493"/>
      <c r="Q11" s="494"/>
      <c r="R11" s="514"/>
    </row>
    <row r="12" spans="1:18" s="2" customFormat="1" ht="62.45" customHeight="1" x14ac:dyDescent="0.2">
      <c r="A12" s="487"/>
      <c r="B12" s="385"/>
      <c r="C12" s="485"/>
      <c r="D12" s="485"/>
      <c r="E12" s="485"/>
      <c r="F12" s="91">
        <f>'01-Mapa de riesgo-UO'!F13</f>
        <v>0</v>
      </c>
      <c r="G12" s="485"/>
      <c r="H12" s="486"/>
      <c r="I12" s="141">
        <f>'01-Mapa de riesgo-UO'!AT13</f>
        <v>0</v>
      </c>
      <c r="J12" s="385"/>
      <c r="K12" s="495"/>
      <c r="L12" s="496"/>
      <c r="M12" s="497"/>
      <c r="N12" s="369"/>
      <c r="O12" s="495"/>
      <c r="P12" s="496"/>
      <c r="Q12" s="497"/>
      <c r="R12" s="515"/>
    </row>
    <row r="13" spans="1:18" s="2" customFormat="1" ht="62.45" customHeight="1" x14ac:dyDescent="0.2">
      <c r="A13" s="487">
        <v>2</v>
      </c>
      <c r="B13" s="383">
        <f>'01-Mapa de riesgo-UO'!B14</f>
        <v>0</v>
      </c>
      <c r="C13" s="404">
        <f>'01-Mapa de riesgo-UO'!G14</f>
        <v>0</v>
      </c>
      <c r="D13" s="485">
        <f>'01-Mapa de riesgo-UO'!H14</f>
        <v>0</v>
      </c>
      <c r="E13" s="485">
        <f>'01-Mapa de riesgo-UO'!I14</f>
        <v>0</v>
      </c>
      <c r="F13" s="91">
        <f>'01-Mapa de riesgo-UO'!F14</f>
        <v>0</v>
      </c>
      <c r="G13" s="485">
        <f>'01-Mapa de riesgo-UO'!J14</f>
        <v>0</v>
      </c>
      <c r="H13" s="486" t="str">
        <f>'01-Mapa de riesgo-UO'!AQ14</f>
        <v>LEVE</v>
      </c>
      <c r="I13" s="137">
        <f>'01-Mapa de riesgo-UO'!AT14</f>
        <v>0</v>
      </c>
      <c r="J13" s="383" t="str">
        <f t="shared" ref="J13:J22" si="1">IF(H13="GRAVE","Debe formularse",IF(H13="MODERADO", "Si el proceso lo requiere","NO"))</f>
        <v>NO</v>
      </c>
      <c r="K13" s="489"/>
      <c r="L13" s="490"/>
      <c r="M13" s="491"/>
      <c r="N13" s="367"/>
      <c r="O13" s="489"/>
      <c r="P13" s="490"/>
      <c r="Q13" s="491"/>
      <c r="R13" s="513"/>
    </row>
    <row r="14" spans="1:18" s="2" customFormat="1" ht="62.45" customHeight="1" x14ac:dyDescent="0.2">
      <c r="A14" s="487"/>
      <c r="B14" s="384"/>
      <c r="C14" s="485"/>
      <c r="D14" s="485"/>
      <c r="E14" s="485"/>
      <c r="F14" s="91">
        <f>'01-Mapa de riesgo-UO'!F15</f>
        <v>0</v>
      </c>
      <c r="G14" s="485"/>
      <c r="H14" s="486"/>
      <c r="I14" s="137">
        <f>'01-Mapa de riesgo-UO'!AT15</f>
        <v>0</v>
      </c>
      <c r="J14" s="384"/>
      <c r="K14" s="492"/>
      <c r="L14" s="493"/>
      <c r="M14" s="494"/>
      <c r="N14" s="368"/>
      <c r="O14" s="492"/>
      <c r="P14" s="493"/>
      <c r="Q14" s="494"/>
      <c r="R14" s="514"/>
    </row>
    <row r="15" spans="1:18" s="2" customFormat="1" ht="62.45" customHeight="1" x14ac:dyDescent="0.2">
      <c r="A15" s="487"/>
      <c r="B15" s="385"/>
      <c r="C15" s="485"/>
      <c r="D15" s="485"/>
      <c r="E15" s="485"/>
      <c r="F15" s="91">
        <f>'01-Mapa de riesgo-UO'!F16</f>
        <v>0</v>
      </c>
      <c r="G15" s="485"/>
      <c r="H15" s="486"/>
      <c r="I15" s="137">
        <f>'01-Mapa de riesgo-UO'!AT16</f>
        <v>0</v>
      </c>
      <c r="J15" s="385"/>
      <c r="K15" s="495"/>
      <c r="L15" s="496"/>
      <c r="M15" s="497"/>
      <c r="N15" s="369"/>
      <c r="O15" s="495"/>
      <c r="P15" s="496"/>
      <c r="Q15" s="497"/>
      <c r="R15" s="515"/>
    </row>
    <row r="16" spans="1:18" s="2" customFormat="1" ht="62.45" customHeight="1" x14ac:dyDescent="0.2">
      <c r="A16" s="487">
        <v>3</v>
      </c>
      <c r="B16" s="383">
        <f>'01-Mapa de riesgo-UO'!B17</f>
        <v>0</v>
      </c>
      <c r="C16" s="404">
        <f>'01-Mapa de riesgo-UO'!G17</f>
        <v>0</v>
      </c>
      <c r="D16" s="485">
        <f>'01-Mapa de riesgo-UO'!H17</f>
        <v>0</v>
      </c>
      <c r="E16" s="485">
        <f>'01-Mapa de riesgo-UO'!I17</f>
        <v>0</v>
      </c>
      <c r="F16" s="91">
        <f>'01-Mapa de riesgo-UO'!F17</f>
        <v>0</v>
      </c>
      <c r="G16" s="485">
        <f>'01-Mapa de riesgo-UO'!J17</f>
        <v>0</v>
      </c>
      <c r="H16" s="486" t="str">
        <f>'01-Mapa de riesgo-UO'!AQ17</f>
        <v>LEVE</v>
      </c>
      <c r="I16" s="137">
        <f>'01-Mapa de riesgo-UO'!AT17</f>
        <v>0</v>
      </c>
      <c r="J16" s="383" t="str">
        <f t="shared" si="1"/>
        <v>NO</v>
      </c>
      <c r="K16" s="489"/>
      <c r="L16" s="490"/>
      <c r="M16" s="491"/>
      <c r="N16" s="367"/>
      <c r="O16" s="489"/>
      <c r="P16" s="490"/>
      <c r="Q16" s="491"/>
      <c r="R16" s="513"/>
    </row>
    <row r="17" spans="1:18" s="2" customFormat="1" ht="62.45" customHeight="1" x14ac:dyDescent="0.2">
      <c r="A17" s="487"/>
      <c r="B17" s="384"/>
      <c r="C17" s="485"/>
      <c r="D17" s="485"/>
      <c r="E17" s="485"/>
      <c r="F17" s="91">
        <f>'01-Mapa de riesgo-UO'!F18</f>
        <v>0</v>
      </c>
      <c r="G17" s="485"/>
      <c r="H17" s="486"/>
      <c r="I17" s="137">
        <f>'01-Mapa de riesgo-UO'!AT18</f>
        <v>0</v>
      </c>
      <c r="J17" s="384"/>
      <c r="K17" s="492"/>
      <c r="L17" s="493"/>
      <c r="M17" s="494"/>
      <c r="N17" s="368"/>
      <c r="O17" s="492"/>
      <c r="P17" s="493"/>
      <c r="Q17" s="494"/>
      <c r="R17" s="514"/>
    </row>
    <row r="18" spans="1:18" s="2" customFormat="1" ht="62.45" customHeight="1" x14ac:dyDescent="0.2">
      <c r="A18" s="487"/>
      <c r="B18" s="385"/>
      <c r="C18" s="485"/>
      <c r="D18" s="485"/>
      <c r="E18" s="485"/>
      <c r="F18" s="91">
        <f>'01-Mapa de riesgo-UO'!F19</f>
        <v>0</v>
      </c>
      <c r="G18" s="485"/>
      <c r="H18" s="486"/>
      <c r="I18" s="137">
        <f>'01-Mapa de riesgo-UO'!AT19</f>
        <v>0</v>
      </c>
      <c r="J18" s="385"/>
      <c r="K18" s="495"/>
      <c r="L18" s="496"/>
      <c r="M18" s="497"/>
      <c r="N18" s="369"/>
      <c r="O18" s="495"/>
      <c r="P18" s="496"/>
      <c r="Q18" s="497"/>
      <c r="R18" s="515"/>
    </row>
    <row r="19" spans="1:18" s="2" customFormat="1" ht="62.45" customHeight="1" x14ac:dyDescent="0.2">
      <c r="A19" s="487">
        <v>4</v>
      </c>
      <c r="B19" s="383">
        <f>'01-Mapa de riesgo-UO'!B20</f>
        <v>0</v>
      </c>
      <c r="C19" s="404">
        <f>'01-Mapa de riesgo-UO'!G20</f>
        <v>0</v>
      </c>
      <c r="D19" s="485">
        <f>'01-Mapa de riesgo-UO'!H20</f>
        <v>0</v>
      </c>
      <c r="E19" s="485">
        <f>'01-Mapa de riesgo-UO'!I20</f>
        <v>0</v>
      </c>
      <c r="F19" s="91">
        <f>'01-Mapa de riesgo-UO'!F20</f>
        <v>0</v>
      </c>
      <c r="G19" s="485">
        <f>'01-Mapa de riesgo-UO'!J20</f>
        <v>0</v>
      </c>
      <c r="H19" s="486" t="str">
        <f>'01-Mapa de riesgo-UO'!AQ20</f>
        <v>LEVE</v>
      </c>
      <c r="I19" s="137">
        <f>'01-Mapa de riesgo-UO'!AT20</f>
        <v>0</v>
      </c>
      <c r="J19" s="383" t="str">
        <f t="shared" si="1"/>
        <v>NO</v>
      </c>
      <c r="K19" s="489"/>
      <c r="L19" s="490"/>
      <c r="M19" s="491"/>
      <c r="N19" s="367"/>
      <c r="O19" s="489"/>
      <c r="P19" s="490"/>
      <c r="Q19" s="491"/>
      <c r="R19" s="513"/>
    </row>
    <row r="20" spans="1:18" ht="62.45" customHeight="1" x14ac:dyDescent="0.2">
      <c r="A20" s="487"/>
      <c r="B20" s="384"/>
      <c r="C20" s="485"/>
      <c r="D20" s="485"/>
      <c r="E20" s="485"/>
      <c r="F20" s="91">
        <f>'01-Mapa de riesgo-UO'!F21</f>
        <v>0</v>
      </c>
      <c r="G20" s="485"/>
      <c r="H20" s="486"/>
      <c r="I20" s="137">
        <f>'01-Mapa de riesgo-UO'!AT21</f>
        <v>0</v>
      </c>
      <c r="J20" s="384"/>
      <c r="K20" s="492"/>
      <c r="L20" s="493"/>
      <c r="M20" s="494"/>
      <c r="N20" s="368"/>
      <c r="O20" s="492"/>
      <c r="P20" s="493"/>
      <c r="Q20" s="494"/>
      <c r="R20" s="514"/>
    </row>
    <row r="21" spans="1:18" ht="62.45" customHeight="1" x14ac:dyDescent="0.2">
      <c r="A21" s="487"/>
      <c r="B21" s="385"/>
      <c r="C21" s="485"/>
      <c r="D21" s="485"/>
      <c r="E21" s="485"/>
      <c r="F21" s="91">
        <f>'01-Mapa de riesgo-UO'!F22</f>
        <v>0</v>
      </c>
      <c r="G21" s="485"/>
      <c r="H21" s="486"/>
      <c r="I21" s="137">
        <f>'01-Mapa de riesgo-UO'!AT22</f>
        <v>0</v>
      </c>
      <c r="J21" s="385"/>
      <c r="K21" s="495"/>
      <c r="L21" s="496"/>
      <c r="M21" s="497"/>
      <c r="N21" s="369"/>
      <c r="O21" s="495"/>
      <c r="P21" s="496"/>
      <c r="Q21" s="497"/>
      <c r="R21" s="515"/>
    </row>
    <row r="22" spans="1:18" ht="62.45" customHeight="1" x14ac:dyDescent="0.2">
      <c r="A22" s="487">
        <v>5</v>
      </c>
      <c r="B22" s="383">
        <f>'01-Mapa de riesgo-UO'!B23</f>
        <v>0</v>
      </c>
      <c r="C22" s="404">
        <f>'01-Mapa de riesgo-UO'!G23</f>
        <v>0</v>
      </c>
      <c r="D22" s="485">
        <f>'01-Mapa de riesgo-UO'!H23</f>
        <v>0</v>
      </c>
      <c r="E22" s="485">
        <f>'01-Mapa de riesgo-UO'!I23</f>
        <v>0</v>
      </c>
      <c r="F22" s="91">
        <f>'01-Mapa de riesgo-UO'!F23</f>
        <v>0</v>
      </c>
      <c r="G22" s="485">
        <f>'01-Mapa de riesgo-UO'!J23</f>
        <v>0</v>
      </c>
      <c r="H22" s="486" t="str">
        <f>'01-Mapa de riesgo-UO'!AQ23</f>
        <v>LEVE</v>
      </c>
      <c r="I22" s="137">
        <f>'01-Mapa de riesgo-UO'!AT23</f>
        <v>0</v>
      </c>
      <c r="J22" s="383" t="str">
        <f t="shared" si="1"/>
        <v>NO</v>
      </c>
      <c r="K22" s="489"/>
      <c r="L22" s="490"/>
      <c r="M22" s="491"/>
      <c r="N22" s="367"/>
      <c r="O22" s="489"/>
      <c r="P22" s="490"/>
      <c r="Q22" s="491"/>
      <c r="R22" s="513"/>
    </row>
    <row r="23" spans="1:18" ht="62.45" customHeight="1" x14ac:dyDescent="0.2">
      <c r="A23" s="487"/>
      <c r="B23" s="384"/>
      <c r="C23" s="485"/>
      <c r="D23" s="485"/>
      <c r="E23" s="485"/>
      <c r="F23" s="91">
        <f>'01-Mapa de riesgo-UO'!F24</f>
        <v>0</v>
      </c>
      <c r="G23" s="485"/>
      <c r="H23" s="486"/>
      <c r="I23" s="137">
        <f>'01-Mapa de riesgo-UO'!AT24</f>
        <v>0</v>
      </c>
      <c r="J23" s="384"/>
      <c r="K23" s="492"/>
      <c r="L23" s="493"/>
      <c r="M23" s="494"/>
      <c r="N23" s="368"/>
      <c r="O23" s="492"/>
      <c r="P23" s="493"/>
      <c r="Q23" s="494"/>
      <c r="R23" s="514"/>
    </row>
    <row r="24" spans="1:18" ht="62.45" customHeight="1" x14ac:dyDescent="0.2">
      <c r="A24" s="487"/>
      <c r="B24" s="385"/>
      <c r="C24" s="485"/>
      <c r="D24" s="485"/>
      <c r="E24" s="485"/>
      <c r="F24" s="91">
        <f>'01-Mapa de riesgo-UO'!F25</f>
        <v>0</v>
      </c>
      <c r="G24" s="485"/>
      <c r="H24" s="486"/>
      <c r="I24" s="137">
        <f>'01-Mapa de riesgo-UO'!AT25</f>
        <v>0</v>
      </c>
      <c r="J24" s="385"/>
      <c r="K24" s="495"/>
      <c r="L24" s="496"/>
      <c r="M24" s="497"/>
      <c r="N24" s="369"/>
      <c r="O24" s="495"/>
      <c r="P24" s="496"/>
      <c r="Q24" s="497"/>
      <c r="R24" s="515"/>
    </row>
    <row r="25" spans="1:18" ht="62.45" customHeight="1" x14ac:dyDescent="0.2">
      <c r="A25" s="487">
        <v>6</v>
      </c>
      <c r="B25" s="383">
        <f>'01-Mapa de riesgo-UO'!B26</f>
        <v>0</v>
      </c>
      <c r="C25" s="404">
        <f>'01-Mapa de riesgo-UO'!G26</f>
        <v>0</v>
      </c>
      <c r="D25" s="485">
        <f>'01-Mapa de riesgo-UO'!H26</f>
        <v>0</v>
      </c>
      <c r="E25" s="485">
        <f>'01-Mapa de riesgo-UO'!I26</f>
        <v>0</v>
      </c>
      <c r="F25" s="91">
        <f>'01-Mapa de riesgo-UO'!F26</f>
        <v>0</v>
      </c>
      <c r="G25" s="485">
        <f>'01-Mapa de riesgo-UO'!J26</f>
        <v>0</v>
      </c>
      <c r="H25" s="486" t="str">
        <f>'01-Mapa de riesgo-UO'!AQ26</f>
        <v>LEVE</v>
      </c>
      <c r="I25" s="137">
        <f>'01-Mapa de riesgo-UO'!AT26</f>
        <v>0</v>
      </c>
      <c r="J25" s="383" t="str">
        <f t="shared" ref="J25" si="2">IF(H25="GRAVE","Debe formularse",IF(H25="MODERADO", "Si el proceso lo requiere","NO"))</f>
        <v>NO</v>
      </c>
      <c r="K25" s="489"/>
      <c r="L25" s="490"/>
      <c r="M25" s="491"/>
      <c r="N25" s="367"/>
      <c r="O25" s="489"/>
      <c r="P25" s="490"/>
      <c r="Q25" s="491"/>
      <c r="R25" s="513"/>
    </row>
    <row r="26" spans="1:18" ht="62.45" customHeight="1" x14ac:dyDescent="0.2">
      <c r="A26" s="487"/>
      <c r="B26" s="384"/>
      <c r="C26" s="485"/>
      <c r="D26" s="485"/>
      <c r="E26" s="485"/>
      <c r="F26" s="91">
        <f>'01-Mapa de riesgo-UO'!F27</f>
        <v>0</v>
      </c>
      <c r="G26" s="485"/>
      <c r="H26" s="486"/>
      <c r="I26" s="137">
        <f>'01-Mapa de riesgo-UO'!AT27</f>
        <v>0</v>
      </c>
      <c r="J26" s="384"/>
      <c r="K26" s="492"/>
      <c r="L26" s="493"/>
      <c r="M26" s="494"/>
      <c r="N26" s="368"/>
      <c r="O26" s="492"/>
      <c r="P26" s="493"/>
      <c r="Q26" s="494"/>
      <c r="R26" s="514"/>
    </row>
    <row r="27" spans="1:18" ht="62.45" customHeight="1" x14ac:dyDescent="0.2">
      <c r="A27" s="487"/>
      <c r="B27" s="385"/>
      <c r="C27" s="485"/>
      <c r="D27" s="485"/>
      <c r="E27" s="485"/>
      <c r="F27" s="91">
        <f>'01-Mapa de riesgo-UO'!F28</f>
        <v>0</v>
      </c>
      <c r="G27" s="485"/>
      <c r="H27" s="486"/>
      <c r="I27" s="137">
        <f>'01-Mapa de riesgo-UO'!AT28</f>
        <v>0</v>
      </c>
      <c r="J27" s="385"/>
      <c r="K27" s="495"/>
      <c r="L27" s="496"/>
      <c r="M27" s="497"/>
      <c r="N27" s="369"/>
      <c r="O27" s="495"/>
      <c r="P27" s="496"/>
      <c r="Q27" s="497"/>
      <c r="R27" s="515"/>
    </row>
    <row r="28" spans="1:18" ht="62.45" customHeight="1" x14ac:dyDescent="0.2">
      <c r="A28" s="487">
        <v>7</v>
      </c>
      <c r="B28" s="383">
        <f>'01-Mapa de riesgo-UO'!B29</f>
        <v>0</v>
      </c>
      <c r="C28" s="404">
        <f>'01-Mapa de riesgo-UO'!G29</f>
        <v>0</v>
      </c>
      <c r="D28" s="485">
        <f>'01-Mapa de riesgo-UO'!H29</f>
        <v>0</v>
      </c>
      <c r="E28" s="485">
        <f>'01-Mapa de riesgo-UO'!I29</f>
        <v>0</v>
      </c>
      <c r="F28" s="91">
        <f>'01-Mapa de riesgo-UO'!F29</f>
        <v>0</v>
      </c>
      <c r="G28" s="485">
        <f>'01-Mapa de riesgo-UO'!J29</f>
        <v>0</v>
      </c>
      <c r="H28" s="486" t="str">
        <f>'01-Mapa de riesgo-UO'!AQ29</f>
        <v>LEVE</v>
      </c>
      <c r="I28" s="137">
        <f>'01-Mapa de riesgo-UO'!AT29</f>
        <v>0</v>
      </c>
      <c r="J28" s="383" t="str">
        <f t="shared" ref="J28" si="3">IF(H28="GRAVE","Debe formularse",IF(H28="MODERADO", "Si el proceso lo requiere","NO"))</f>
        <v>NO</v>
      </c>
      <c r="K28" s="489"/>
      <c r="L28" s="490"/>
      <c r="M28" s="491"/>
      <c r="N28" s="367"/>
      <c r="O28" s="489"/>
      <c r="P28" s="490"/>
      <c r="Q28" s="491"/>
      <c r="R28" s="513"/>
    </row>
    <row r="29" spans="1:18" ht="62.45" customHeight="1" x14ac:dyDescent="0.2">
      <c r="A29" s="487"/>
      <c r="B29" s="384"/>
      <c r="C29" s="485"/>
      <c r="D29" s="485"/>
      <c r="E29" s="485"/>
      <c r="F29" s="91">
        <f>'01-Mapa de riesgo-UO'!F30</f>
        <v>0</v>
      </c>
      <c r="G29" s="485"/>
      <c r="H29" s="486"/>
      <c r="I29" s="137">
        <f>'01-Mapa de riesgo-UO'!AT30</f>
        <v>0</v>
      </c>
      <c r="J29" s="384"/>
      <c r="K29" s="492"/>
      <c r="L29" s="493"/>
      <c r="M29" s="494"/>
      <c r="N29" s="368"/>
      <c r="O29" s="492"/>
      <c r="P29" s="493"/>
      <c r="Q29" s="494"/>
      <c r="R29" s="514"/>
    </row>
    <row r="30" spans="1:18" ht="62.45" customHeight="1" x14ac:dyDescent="0.2">
      <c r="A30" s="487"/>
      <c r="B30" s="385"/>
      <c r="C30" s="485"/>
      <c r="D30" s="485"/>
      <c r="E30" s="485"/>
      <c r="F30" s="91">
        <f>'01-Mapa de riesgo-UO'!F31</f>
        <v>0</v>
      </c>
      <c r="G30" s="485"/>
      <c r="H30" s="486"/>
      <c r="I30" s="137">
        <f>'01-Mapa de riesgo-UO'!AT31</f>
        <v>0</v>
      </c>
      <c r="J30" s="385"/>
      <c r="K30" s="495"/>
      <c r="L30" s="496"/>
      <c r="M30" s="497"/>
      <c r="N30" s="369"/>
      <c r="O30" s="495"/>
      <c r="P30" s="496"/>
      <c r="Q30" s="497"/>
      <c r="R30" s="515"/>
    </row>
    <row r="31" spans="1:18" ht="62.45" customHeight="1" x14ac:dyDescent="0.2">
      <c r="A31" s="487">
        <v>8</v>
      </c>
      <c r="B31" s="383">
        <f>'01-Mapa de riesgo-UO'!B32</f>
        <v>0</v>
      </c>
      <c r="C31" s="404">
        <f>'01-Mapa de riesgo-UO'!G32</f>
        <v>0</v>
      </c>
      <c r="D31" s="485">
        <f>'01-Mapa de riesgo-UO'!H32</f>
        <v>0</v>
      </c>
      <c r="E31" s="485">
        <f>'01-Mapa de riesgo-UO'!I32</f>
        <v>0</v>
      </c>
      <c r="F31" s="91">
        <f>'01-Mapa de riesgo-UO'!F32</f>
        <v>0</v>
      </c>
      <c r="G31" s="485">
        <f>'01-Mapa de riesgo-UO'!J32</f>
        <v>0</v>
      </c>
      <c r="H31" s="486" t="str">
        <f>'01-Mapa de riesgo-UO'!AQ32</f>
        <v>LEVE</v>
      </c>
      <c r="I31" s="137">
        <f>'01-Mapa de riesgo-UO'!AT32</f>
        <v>0</v>
      </c>
      <c r="J31" s="383" t="str">
        <f t="shared" ref="J31" si="4">IF(H31="GRAVE","Debe formularse",IF(H31="MODERADO", "Si el proceso lo requiere","NO"))</f>
        <v>NO</v>
      </c>
      <c r="K31" s="489"/>
      <c r="L31" s="490"/>
      <c r="M31" s="491"/>
      <c r="N31" s="367"/>
      <c r="O31" s="489"/>
      <c r="P31" s="490"/>
      <c r="Q31" s="491"/>
      <c r="R31" s="513"/>
    </row>
    <row r="32" spans="1:18" ht="62.45" customHeight="1" x14ac:dyDescent="0.2">
      <c r="A32" s="487"/>
      <c r="B32" s="384"/>
      <c r="C32" s="485"/>
      <c r="D32" s="485"/>
      <c r="E32" s="485"/>
      <c r="F32" s="91">
        <f>'01-Mapa de riesgo-UO'!F33</f>
        <v>0</v>
      </c>
      <c r="G32" s="485"/>
      <c r="H32" s="486"/>
      <c r="I32" s="137">
        <f>'01-Mapa de riesgo-UO'!AT33</f>
        <v>0</v>
      </c>
      <c r="J32" s="384"/>
      <c r="K32" s="492"/>
      <c r="L32" s="493"/>
      <c r="M32" s="494"/>
      <c r="N32" s="368"/>
      <c r="O32" s="492"/>
      <c r="P32" s="493"/>
      <c r="Q32" s="494"/>
      <c r="R32" s="514"/>
    </row>
    <row r="33" spans="1:18" ht="62.45" customHeight="1" x14ac:dyDescent="0.2">
      <c r="A33" s="487"/>
      <c r="B33" s="385"/>
      <c r="C33" s="485"/>
      <c r="D33" s="485"/>
      <c r="E33" s="485"/>
      <c r="F33" s="91">
        <f>'01-Mapa de riesgo-UO'!F34</f>
        <v>0</v>
      </c>
      <c r="G33" s="485"/>
      <c r="H33" s="486"/>
      <c r="I33" s="137">
        <f>'01-Mapa de riesgo-UO'!AT34</f>
        <v>0</v>
      </c>
      <c r="J33" s="385"/>
      <c r="K33" s="495"/>
      <c r="L33" s="496"/>
      <c r="M33" s="497"/>
      <c r="N33" s="369"/>
      <c r="O33" s="495"/>
      <c r="P33" s="496"/>
      <c r="Q33" s="497"/>
      <c r="R33" s="515"/>
    </row>
    <row r="34" spans="1:18" ht="62.45" customHeight="1" x14ac:dyDescent="0.2">
      <c r="A34" s="487">
        <v>9</v>
      </c>
      <c r="B34" s="383">
        <f>'01-Mapa de riesgo-UO'!B35</f>
        <v>0</v>
      </c>
      <c r="C34" s="404">
        <f>'01-Mapa de riesgo-UO'!G35</f>
        <v>0</v>
      </c>
      <c r="D34" s="485">
        <f>'01-Mapa de riesgo-UO'!H35</f>
        <v>0</v>
      </c>
      <c r="E34" s="485">
        <f>'01-Mapa de riesgo-UO'!I35</f>
        <v>0</v>
      </c>
      <c r="F34" s="91">
        <f>'01-Mapa de riesgo-UO'!F35</f>
        <v>0</v>
      </c>
      <c r="G34" s="485">
        <f>'01-Mapa de riesgo-UO'!J35</f>
        <v>0</v>
      </c>
      <c r="H34" s="486" t="str">
        <f>'01-Mapa de riesgo-UO'!AQ35</f>
        <v>LEVE</v>
      </c>
      <c r="I34" s="137">
        <f>'01-Mapa de riesgo-UO'!AT35</f>
        <v>0</v>
      </c>
      <c r="J34" s="383" t="str">
        <f t="shared" ref="J34" si="5">IF(H34="GRAVE","Debe formularse",IF(H34="MODERADO", "Si el proceso lo requiere","NO"))</f>
        <v>NO</v>
      </c>
      <c r="K34" s="489"/>
      <c r="L34" s="490"/>
      <c r="M34" s="491"/>
      <c r="N34" s="367"/>
      <c r="O34" s="489"/>
      <c r="P34" s="490"/>
      <c r="Q34" s="491"/>
      <c r="R34" s="513"/>
    </row>
    <row r="35" spans="1:18" ht="62.45" customHeight="1" x14ac:dyDescent="0.2">
      <c r="A35" s="487"/>
      <c r="B35" s="384"/>
      <c r="C35" s="485"/>
      <c r="D35" s="485"/>
      <c r="E35" s="485"/>
      <c r="F35" s="91">
        <f>'01-Mapa de riesgo-UO'!F36</f>
        <v>0</v>
      </c>
      <c r="G35" s="485"/>
      <c r="H35" s="486"/>
      <c r="I35" s="137">
        <f>'01-Mapa de riesgo-UO'!AT36</f>
        <v>0</v>
      </c>
      <c r="J35" s="384"/>
      <c r="K35" s="492"/>
      <c r="L35" s="493"/>
      <c r="M35" s="494"/>
      <c r="N35" s="368"/>
      <c r="O35" s="492"/>
      <c r="P35" s="493"/>
      <c r="Q35" s="494"/>
      <c r="R35" s="514"/>
    </row>
    <row r="36" spans="1:18" ht="62.45" customHeight="1" x14ac:dyDescent="0.2">
      <c r="A36" s="487"/>
      <c r="B36" s="385"/>
      <c r="C36" s="485"/>
      <c r="D36" s="485"/>
      <c r="E36" s="485"/>
      <c r="F36" s="91">
        <f>'01-Mapa de riesgo-UO'!F37</f>
        <v>0</v>
      </c>
      <c r="G36" s="485"/>
      <c r="H36" s="486"/>
      <c r="I36" s="137">
        <f>'01-Mapa de riesgo-UO'!AT37</f>
        <v>0</v>
      </c>
      <c r="J36" s="385"/>
      <c r="K36" s="495"/>
      <c r="L36" s="496"/>
      <c r="M36" s="497"/>
      <c r="N36" s="369"/>
      <c r="O36" s="495"/>
      <c r="P36" s="496"/>
      <c r="Q36" s="497"/>
      <c r="R36" s="515"/>
    </row>
    <row r="37" spans="1:18" ht="62.45" customHeight="1" x14ac:dyDescent="0.2">
      <c r="A37" s="487">
        <v>10</v>
      </c>
      <c r="B37" s="383">
        <f>'01-Mapa de riesgo-UO'!B38</f>
        <v>0</v>
      </c>
      <c r="C37" s="404">
        <f>'01-Mapa de riesgo-UO'!G38</f>
        <v>0</v>
      </c>
      <c r="D37" s="485">
        <f>'01-Mapa de riesgo-UO'!H38</f>
        <v>0</v>
      </c>
      <c r="E37" s="485">
        <f>'01-Mapa de riesgo-UO'!I38</f>
        <v>0</v>
      </c>
      <c r="F37" s="91">
        <f>'01-Mapa de riesgo-UO'!F38</f>
        <v>0</v>
      </c>
      <c r="G37" s="485">
        <f>'01-Mapa de riesgo-UO'!J38</f>
        <v>0</v>
      </c>
      <c r="H37" s="486" t="str">
        <f>'01-Mapa de riesgo-UO'!AQ38</f>
        <v>LEVE</v>
      </c>
      <c r="I37" s="137">
        <f>'01-Mapa de riesgo-UO'!AT38</f>
        <v>0</v>
      </c>
      <c r="J37" s="383" t="str">
        <f t="shared" ref="J37" si="6">IF(H37="GRAVE","Debe formularse",IF(H37="MODERADO", "Si el proceso lo requiere","NO"))</f>
        <v>NO</v>
      </c>
      <c r="K37" s="489"/>
      <c r="L37" s="490"/>
      <c r="M37" s="491"/>
      <c r="N37" s="367"/>
      <c r="O37" s="489"/>
      <c r="P37" s="490"/>
      <c r="Q37" s="491"/>
      <c r="R37" s="513"/>
    </row>
    <row r="38" spans="1:18" ht="62.45" customHeight="1" x14ac:dyDescent="0.2">
      <c r="A38" s="487"/>
      <c r="B38" s="384"/>
      <c r="C38" s="485"/>
      <c r="D38" s="485"/>
      <c r="E38" s="485"/>
      <c r="F38" s="91">
        <f>'01-Mapa de riesgo-UO'!F39</f>
        <v>0</v>
      </c>
      <c r="G38" s="485"/>
      <c r="H38" s="486"/>
      <c r="I38" s="137">
        <f>'01-Mapa de riesgo-UO'!AT39</f>
        <v>0</v>
      </c>
      <c r="J38" s="384"/>
      <c r="K38" s="492"/>
      <c r="L38" s="493"/>
      <c r="M38" s="494"/>
      <c r="N38" s="368"/>
      <c r="O38" s="492"/>
      <c r="P38" s="493"/>
      <c r="Q38" s="494"/>
      <c r="R38" s="514"/>
    </row>
    <row r="39" spans="1:18" ht="62.45" customHeight="1" x14ac:dyDescent="0.2">
      <c r="A39" s="487"/>
      <c r="B39" s="385"/>
      <c r="C39" s="485"/>
      <c r="D39" s="485"/>
      <c r="E39" s="485"/>
      <c r="F39" s="91">
        <f>'01-Mapa de riesgo-UO'!F40</f>
        <v>0</v>
      </c>
      <c r="G39" s="485"/>
      <c r="H39" s="486"/>
      <c r="I39" s="137">
        <f>'01-Mapa de riesgo-UO'!AT40</f>
        <v>0</v>
      </c>
      <c r="J39" s="385"/>
      <c r="K39" s="495"/>
      <c r="L39" s="496"/>
      <c r="M39" s="497"/>
      <c r="N39" s="369"/>
      <c r="O39" s="495"/>
      <c r="P39" s="496"/>
      <c r="Q39" s="497"/>
      <c r="R39" s="515"/>
    </row>
    <row r="40" spans="1:18" ht="62.45" customHeight="1" x14ac:dyDescent="0.2">
      <c r="A40" s="487">
        <v>11</v>
      </c>
      <c r="B40" s="383">
        <f>'01-Mapa de riesgo-UO'!B41</f>
        <v>0</v>
      </c>
      <c r="C40" s="404">
        <f>'01-Mapa de riesgo-UO'!G41</f>
        <v>0</v>
      </c>
      <c r="D40" s="485">
        <f>'01-Mapa de riesgo-UO'!H41</f>
        <v>0</v>
      </c>
      <c r="E40" s="485">
        <f>'01-Mapa de riesgo-UO'!I41</f>
        <v>0</v>
      </c>
      <c r="F40" s="91">
        <f>'01-Mapa de riesgo-UO'!F41</f>
        <v>0</v>
      </c>
      <c r="G40" s="485">
        <f>'01-Mapa de riesgo-UO'!J41</f>
        <v>0</v>
      </c>
      <c r="H40" s="486" t="str">
        <f>'01-Mapa de riesgo-UO'!AQ41</f>
        <v>LEVE</v>
      </c>
      <c r="I40" s="137">
        <f>'01-Mapa de riesgo-UO'!AT41</f>
        <v>0</v>
      </c>
      <c r="J40" s="383" t="str">
        <f t="shared" ref="J40" si="7">IF(H40="GRAVE","Debe formularse",IF(H40="MODERADO", "Si el proceso lo requiere","NO"))</f>
        <v>NO</v>
      </c>
      <c r="K40" s="489"/>
      <c r="L40" s="490"/>
      <c r="M40" s="491"/>
      <c r="N40" s="367"/>
      <c r="O40" s="489"/>
      <c r="P40" s="490"/>
      <c r="Q40" s="491"/>
      <c r="R40" s="513"/>
    </row>
    <row r="41" spans="1:18" ht="62.45" customHeight="1" x14ac:dyDescent="0.2">
      <c r="A41" s="487"/>
      <c r="B41" s="384"/>
      <c r="C41" s="485"/>
      <c r="D41" s="485"/>
      <c r="E41" s="485"/>
      <c r="F41" s="91">
        <f>'01-Mapa de riesgo-UO'!F42</f>
        <v>0</v>
      </c>
      <c r="G41" s="485"/>
      <c r="H41" s="486"/>
      <c r="I41" s="137">
        <f>'01-Mapa de riesgo-UO'!AT42</f>
        <v>0</v>
      </c>
      <c r="J41" s="384"/>
      <c r="K41" s="492"/>
      <c r="L41" s="493"/>
      <c r="M41" s="494"/>
      <c r="N41" s="368"/>
      <c r="O41" s="492"/>
      <c r="P41" s="493"/>
      <c r="Q41" s="494"/>
      <c r="R41" s="514"/>
    </row>
    <row r="42" spans="1:18" ht="62.45" customHeight="1" x14ac:dyDescent="0.2">
      <c r="A42" s="487"/>
      <c r="B42" s="385"/>
      <c r="C42" s="485"/>
      <c r="D42" s="485"/>
      <c r="E42" s="485"/>
      <c r="F42" s="91">
        <f>'01-Mapa de riesgo-UO'!F43</f>
        <v>0</v>
      </c>
      <c r="G42" s="485"/>
      <c r="H42" s="486"/>
      <c r="I42" s="137">
        <f>'01-Mapa de riesgo-UO'!AT43</f>
        <v>0</v>
      </c>
      <c r="J42" s="385"/>
      <c r="K42" s="495"/>
      <c r="L42" s="496"/>
      <c r="M42" s="497"/>
      <c r="N42" s="369"/>
      <c r="O42" s="495"/>
      <c r="P42" s="496"/>
      <c r="Q42" s="497"/>
      <c r="R42" s="515"/>
    </row>
    <row r="43" spans="1:18" ht="62.45" customHeight="1" x14ac:dyDescent="0.2">
      <c r="A43" s="487">
        <v>12</v>
      </c>
      <c r="B43" s="383">
        <f>'01-Mapa de riesgo-UO'!B44</f>
        <v>0</v>
      </c>
      <c r="C43" s="404">
        <f>'01-Mapa de riesgo-UO'!G44</f>
        <v>0</v>
      </c>
      <c r="D43" s="485">
        <f>'01-Mapa de riesgo-UO'!H44</f>
        <v>0</v>
      </c>
      <c r="E43" s="485">
        <f>'01-Mapa de riesgo-UO'!I44</f>
        <v>0</v>
      </c>
      <c r="F43" s="91">
        <f>'01-Mapa de riesgo-UO'!F44</f>
        <v>0</v>
      </c>
      <c r="G43" s="485">
        <f>'01-Mapa de riesgo-UO'!J44</f>
        <v>0</v>
      </c>
      <c r="H43" s="486" t="str">
        <f>'01-Mapa de riesgo-UO'!AQ44</f>
        <v>LEVE</v>
      </c>
      <c r="I43" s="137">
        <f>'01-Mapa de riesgo-UO'!AT44</f>
        <v>0</v>
      </c>
      <c r="J43" s="383" t="str">
        <f t="shared" ref="J43" si="8">IF(H43="GRAVE","Debe formularse",IF(H43="MODERADO", "Si el proceso lo requiere","NO"))</f>
        <v>NO</v>
      </c>
      <c r="K43" s="489"/>
      <c r="L43" s="490"/>
      <c r="M43" s="491"/>
      <c r="N43" s="367"/>
      <c r="O43" s="489"/>
      <c r="P43" s="490"/>
      <c r="Q43" s="491"/>
      <c r="R43" s="513"/>
    </row>
    <row r="44" spans="1:18" ht="62.45" customHeight="1" x14ac:dyDescent="0.2">
      <c r="A44" s="487"/>
      <c r="B44" s="384"/>
      <c r="C44" s="485"/>
      <c r="D44" s="485"/>
      <c r="E44" s="485"/>
      <c r="F44" s="91">
        <f>'01-Mapa de riesgo-UO'!F45</f>
        <v>0</v>
      </c>
      <c r="G44" s="485"/>
      <c r="H44" s="486"/>
      <c r="I44" s="137">
        <f>'01-Mapa de riesgo-UO'!AT45</f>
        <v>0</v>
      </c>
      <c r="J44" s="384"/>
      <c r="K44" s="492"/>
      <c r="L44" s="493"/>
      <c r="M44" s="494"/>
      <c r="N44" s="368"/>
      <c r="O44" s="492"/>
      <c r="P44" s="493"/>
      <c r="Q44" s="494"/>
      <c r="R44" s="514"/>
    </row>
    <row r="45" spans="1:18" ht="62.45" customHeight="1" x14ac:dyDescent="0.2">
      <c r="A45" s="487"/>
      <c r="B45" s="385"/>
      <c r="C45" s="485"/>
      <c r="D45" s="485"/>
      <c r="E45" s="485"/>
      <c r="F45" s="91">
        <f>'01-Mapa de riesgo-UO'!F46</f>
        <v>0</v>
      </c>
      <c r="G45" s="485"/>
      <c r="H45" s="486"/>
      <c r="I45" s="137">
        <f>'01-Mapa de riesgo-UO'!AT46</f>
        <v>0</v>
      </c>
      <c r="J45" s="385"/>
      <c r="K45" s="495"/>
      <c r="L45" s="496"/>
      <c r="M45" s="497"/>
      <c r="N45" s="369"/>
      <c r="O45" s="495"/>
      <c r="P45" s="496"/>
      <c r="Q45" s="497"/>
      <c r="R45" s="515"/>
    </row>
    <row r="46" spans="1:18" ht="62.45" customHeight="1" x14ac:dyDescent="0.2">
      <c r="A46" s="487">
        <v>13</v>
      </c>
      <c r="B46" s="383">
        <f>'01-Mapa de riesgo-UO'!B47</f>
        <v>0</v>
      </c>
      <c r="C46" s="404">
        <f>'01-Mapa de riesgo-UO'!G47</f>
        <v>0</v>
      </c>
      <c r="D46" s="485">
        <f>'01-Mapa de riesgo-UO'!H47</f>
        <v>0</v>
      </c>
      <c r="E46" s="485">
        <f>'01-Mapa de riesgo-UO'!I47</f>
        <v>0</v>
      </c>
      <c r="F46" s="91">
        <f>'01-Mapa de riesgo-UO'!F47</f>
        <v>0</v>
      </c>
      <c r="G46" s="485">
        <f>'01-Mapa de riesgo-UO'!J47</f>
        <v>0</v>
      </c>
      <c r="H46" s="486" t="str">
        <f>'01-Mapa de riesgo-UO'!AQ47</f>
        <v>LEVE</v>
      </c>
      <c r="I46" s="137">
        <f>'01-Mapa de riesgo-UO'!AT47</f>
        <v>0</v>
      </c>
      <c r="J46" s="383" t="str">
        <f t="shared" ref="J46" si="9">IF(H46="GRAVE","Debe formularse",IF(H46="MODERADO", "Si el proceso lo requiere","NO"))</f>
        <v>NO</v>
      </c>
      <c r="K46" s="489"/>
      <c r="L46" s="490"/>
      <c r="M46" s="491"/>
      <c r="N46" s="367"/>
      <c r="O46" s="489"/>
      <c r="P46" s="490"/>
      <c r="Q46" s="491"/>
      <c r="R46" s="513"/>
    </row>
    <row r="47" spans="1:18" ht="62.45" customHeight="1" x14ac:dyDescent="0.2">
      <c r="A47" s="487"/>
      <c r="B47" s="384"/>
      <c r="C47" s="485"/>
      <c r="D47" s="485"/>
      <c r="E47" s="485"/>
      <c r="F47" s="91">
        <f>'01-Mapa de riesgo-UO'!F48</f>
        <v>0</v>
      </c>
      <c r="G47" s="485"/>
      <c r="H47" s="486"/>
      <c r="I47" s="137">
        <f>'01-Mapa de riesgo-UO'!AT48</f>
        <v>0</v>
      </c>
      <c r="J47" s="384"/>
      <c r="K47" s="492"/>
      <c r="L47" s="493"/>
      <c r="M47" s="494"/>
      <c r="N47" s="368"/>
      <c r="O47" s="492"/>
      <c r="P47" s="493"/>
      <c r="Q47" s="494"/>
      <c r="R47" s="514"/>
    </row>
    <row r="48" spans="1:18" ht="62.45" customHeight="1" x14ac:dyDescent="0.2">
      <c r="A48" s="487"/>
      <c r="B48" s="385"/>
      <c r="C48" s="485"/>
      <c r="D48" s="485"/>
      <c r="E48" s="485"/>
      <c r="F48" s="91">
        <f>'01-Mapa de riesgo-UO'!F49</f>
        <v>0</v>
      </c>
      <c r="G48" s="485"/>
      <c r="H48" s="486"/>
      <c r="I48" s="137">
        <f>'01-Mapa de riesgo-UO'!AT49</f>
        <v>0</v>
      </c>
      <c r="J48" s="385"/>
      <c r="K48" s="495"/>
      <c r="L48" s="496"/>
      <c r="M48" s="497"/>
      <c r="N48" s="369"/>
      <c r="O48" s="495"/>
      <c r="P48" s="496"/>
      <c r="Q48" s="497"/>
      <c r="R48" s="515"/>
    </row>
    <row r="49" spans="1:18" ht="62.45" customHeight="1" x14ac:dyDescent="0.2">
      <c r="A49" s="487">
        <v>14</v>
      </c>
      <c r="B49" s="383">
        <f>'01-Mapa de riesgo-UO'!B50</f>
        <v>0</v>
      </c>
      <c r="C49" s="404">
        <f>'01-Mapa de riesgo-UO'!G50</f>
        <v>0</v>
      </c>
      <c r="D49" s="485">
        <f>'01-Mapa de riesgo-UO'!H50</f>
        <v>0</v>
      </c>
      <c r="E49" s="485">
        <f>'01-Mapa de riesgo-UO'!I50</f>
        <v>0</v>
      </c>
      <c r="F49" s="91">
        <f>'01-Mapa de riesgo-UO'!F50</f>
        <v>0</v>
      </c>
      <c r="G49" s="485">
        <f>'01-Mapa de riesgo-UO'!J50</f>
        <v>0</v>
      </c>
      <c r="H49" s="486" t="str">
        <f>'01-Mapa de riesgo-UO'!AQ50</f>
        <v>LEVE</v>
      </c>
      <c r="I49" s="137">
        <f>'01-Mapa de riesgo-UO'!AT50</f>
        <v>0</v>
      </c>
      <c r="J49" s="383" t="str">
        <f t="shared" ref="J49" si="10">IF(H49="GRAVE","Debe formularse",IF(H49="MODERADO", "Si el proceso lo requiere","NO"))</f>
        <v>NO</v>
      </c>
      <c r="K49" s="489"/>
      <c r="L49" s="490"/>
      <c r="M49" s="491"/>
      <c r="N49" s="367"/>
      <c r="O49" s="489"/>
      <c r="P49" s="490"/>
      <c r="Q49" s="491"/>
      <c r="R49" s="513"/>
    </row>
    <row r="50" spans="1:18" ht="62.45" customHeight="1" x14ac:dyDescent="0.2">
      <c r="A50" s="487"/>
      <c r="B50" s="384"/>
      <c r="C50" s="485"/>
      <c r="D50" s="485"/>
      <c r="E50" s="485"/>
      <c r="F50" s="91">
        <f>'01-Mapa de riesgo-UO'!F51</f>
        <v>0</v>
      </c>
      <c r="G50" s="485"/>
      <c r="H50" s="486"/>
      <c r="I50" s="137">
        <f>'01-Mapa de riesgo-UO'!AT51</f>
        <v>0</v>
      </c>
      <c r="J50" s="384"/>
      <c r="K50" s="492"/>
      <c r="L50" s="493"/>
      <c r="M50" s="494"/>
      <c r="N50" s="368"/>
      <c r="O50" s="492"/>
      <c r="P50" s="493"/>
      <c r="Q50" s="494"/>
      <c r="R50" s="514"/>
    </row>
    <row r="51" spans="1:18" ht="62.45" customHeight="1" x14ac:dyDescent="0.2">
      <c r="A51" s="487"/>
      <c r="B51" s="385"/>
      <c r="C51" s="485"/>
      <c r="D51" s="485"/>
      <c r="E51" s="485"/>
      <c r="F51" s="91">
        <f>'01-Mapa de riesgo-UO'!F52</f>
        <v>0</v>
      </c>
      <c r="G51" s="485"/>
      <c r="H51" s="486"/>
      <c r="I51" s="137">
        <f>'01-Mapa de riesgo-UO'!AT52</f>
        <v>0</v>
      </c>
      <c r="J51" s="385"/>
      <c r="K51" s="495"/>
      <c r="L51" s="496"/>
      <c r="M51" s="497"/>
      <c r="N51" s="369"/>
      <c r="O51" s="495"/>
      <c r="P51" s="496"/>
      <c r="Q51" s="497"/>
      <c r="R51" s="515"/>
    </row>
    <row r="52" spans="1:18" ht="62.45" customHeight="1" x14ac:dyDescent="0.2">
      <c r="A52" s="487">
        <v>15</v>
      </c>
      <c r="B52" s="383">
        <f>'01-Mapa de riesgo-UO'!B53</f>
        <v>0</v>
      </c>
      <c r="C52" s="404">
        <f>'01-Mapa de riesgo-UO'!G53</f>
        <v>0</v>
      </c>
      <c r="D52" s="485">
        <f>'01-Mapa de riesgo-UO'!H53</f>
        <v>0</v>
      </c>
      <c r="E52" s="485">
        <f>'01-Mapa de riesgo-UO'!I53</f>
        <v>0</v>
      </c>
      <c r="F52" s="91">
        <f>'01-Mapa de riesgo-UO'!F53</f>
        <v>0</v>
      </c>
      <c r="G52" s="485">
        <f>'01-Mapa de riesgo-UO'!J53</f>
        <v>0</v>
      </c>
      <c r="H52" s="486" t="str">
        <f>'01-Mapa de riesgo-UO'!AQ53</f>
        <v>LEVE</v>
      </c>
      <c r="I52" s="137">
        <f>'01-Mapa de riesgo-UO'!AT53</f>
        <v>0</v>
      </c>
      <c r="J52" s="383" t="str">
        <f t="shared" ref="J52" si="11">IF(H52="GRAVE","Debe formularse",IF(H52="MODERADO", "Si el proceso lo requiere","NO"))</f>
        <v>NO</v>
      </c>
      <c r="K52" s="489"/>
      <c r="L52" s="490"/>
      <c r="M52" s="491"/>
      <c r="N52" s="367"/>
      <c r="O52" s="489"/>
      <c r="P52" s="490"/>
      <c r="Q52" s="491"/>
      <c r="R52" s="513"/>
    </row>
    <row r="53" spans="1:18" ht="62.45" customHeight="1" x14ac:dyDescent="0.2">
      <c r="A53" s="487"/>
      <c r="B53" s="384"/>
      <c r="C53" s="485"/>
      <c r="D53" s="485"/>
      <c r="E53" s="485"/>
      <c r="F53" s="91">
        <f>'01-Mapa de riesgo-UO'!F54</f>
        <v>0</v>
      </c>
      <c r="G53" s="485"/>
      <c r="H53" s="486"/>
      <c r="I53" s="137">
        <f>'01-Mapa de riesgo-UO'!AT54</f>
        <v>0</v>
      </c>
      <c r="J53" s="384"/>
      <c r="K53" s="492"/>
      <c r="L53" s="493"/>
      <c r="M53" s="494"/>
      <c r="N53" s="368"/>
      <c r="O53" s="492"/>
      <c r="P53" s="493"/>
      <c r="Q53" s="494"/>
      <c r="R53" s="514"/>
    </row>
    <row r="54" spans="1:18" ht="62.45" customHeight="1" x14ac:dyDescent="0.2">
      <c r="A54" s="487"/>
      <c r="B54" s="385"/>
      <c r="C54" s="485"/>
      <c r="D54" s="485"/>
      <c r="E54" s="485"/>
      <c r="F54" s="91">
        <f>'01-Mapa de riesgo-UO'!F55</f>
        <v>0</v>
      </c>
      <c r="G54" s="485"/>
      <c r="H54" s="486"/>
      <c r="I54" s="137">
        <f>'01-Mapa de riesgo-UO'!AT55</f>
        <v>0</v>
      </c>
      <c r="J54" s="385"/>
      <c r="K54" s="495"/>
      <c r="L54" s="496"/>
      <c r="M54" s="497"/>
      <c r="N54" s="369"/>
      <c r="O54" s="495"/>
      <c r="P54" s="496"/>
      <c r="Q54" s="497"/>
      <c r="R54" s="515"/>
    </row>
    <row r="55" spans="1:18" ht="62.45" customHeight="1" x14ac:dyDescent="0.2">
      <c r="A55" s="487">
        <v>16</v>
      </c>
      <c r="B55" s="383">
        <f>'01-Mapa de riesgo-UO'!B56</f>
        <v>0</v>
      </c>
      <c r="C55" s="404">
        <f>'01-Mapa de riesgo-UO'!G56</f>
        <v>0</v>
      </c>
      <c r="D55" s="485">
        <f>'01-Mapa de riesgo-UO'!H56</f>
        <v>0</v>
      </c>
      <c r="E55" s="485">
        <f>'01-Mapa de riesgo-UO'!I56</f>
        <v>0</v>
      </c>
      <c r="F55" s="91">
        <f>'01-Mapa de riesgo-UO'!F56</f>
        <v>0</v>
      </c>
      <c r="G55" s="485">
        <f>'01-Mapa de riesgo-UO'!J56</f>
        <v>0</v>
      </c>
      <c r="H55" s="486" t="str">
        <f>'01-Mapa de riesgo-UO'!AQ56</f>
        <v>LEVE</v>
      </c>
      <c r="I55" s="137">
        <f>'01-Mapa de riesgo-UO'!AT56</f>
        <v>0</v>
      </c>
      <c r="J55" s="383" t="str">
        <f t="shared" ref="J55" si="12">IF(H55="GRAVE","Debe formularse",IF(H55="MODERADO", "Si el proceso lo requiere","NO"))</f>
        <v>NO</v>
      </c>
      <c r="K55" s="489"/>
      <c r="L55" s="490"/>
      <c r="M55" s="491"/>
      <c r="N55" s="367"/>
      <c r="O55" s="489"/>
      <c r="P55" s="490"/>
      <c r="Q55" s="491"/>
      <c r="R55" s="513"/>
    </row>
    <row r="56" spans="1:18" ht="62.45" customHeight="1" x14ac:dyDescent="0.2">
      <c r="A56" s="487"/>
      <c r="B56" s="384"/>
      <c r="C56" s="485"/>
      <c r="D56" s="485"/>
      <c r="E56" s="485"/>
      <c r="F56" s="91">
        <f>'01-Mapa de riesgo-UO'!F57</f>
        <v>0</v>
      </c>
      <c r="G56" s="485"/>
      <c r="H56" s="486"/>
      <c r="I56" s="137">
        <f>'01-Mapa de riesgo-UO'!AT57</f>
        <v>0</v>
      </c>
      <c r="J56" s="384"/>
      <c r="K56" s="492"/>
      <c r="L56" s="493"/>
      <c r="M56" s="494"/>
      <c r="N56" s="368"/>
      <c r="O56" s="492"/>
      <c r="P56" s="493"/>
      <c r="Q56" s="494"/>
      <c r="R56" s="514"/>
    </row>
    <row r="57" spans="1:18" ht="62.45" customHeight="1" x14ac:dyDescent="0.2">
      <c r="A57" s="487"/>
      <c r="B57" s="385"/>
      <c r="C57" s="485"/>
      <c r="D57" s="485"/>
      <c r="E57" s="485"/>
      <c r="F57" s="91">
        <f>'01-Mapa de riesgo-UO'!F58</f>
        <v>0</v>
      </c>
      <c r="G57" s="485"/>
      <c r="H57" s="486"/>
      <c r="I57" s="137">
        <f>'01-Mapa de riesgo-UO'!AT58</f>
        <v>0</v>
      </c>
      <c r="J57" s="385"/>
      <c r="K57" s="495"/>
      <c r="L57" s="496"/>
      <c r="M57" s="497"/>
      <c r="N57" s="369"/>
      <c r="O57" s="495"/>
      <c r="P57" s="496"/>
      <c r="Q57" s="497"/>
      <c r="R57" s="515"/>
    </row>
    <row r="58" spans="1:18" ht="62.45" customHeight="1" x14ac:dyDescent="0.2">
      <c r="A58" s="487">
        <v>17</v>
      </c>
      <c r="B58" s="383">
        <f>'01-Mapa de riesgo-UO'!B59</f>
        <v>0</v>
      </c>
      <c r="C58" s="404">
        <f>'01-Mapa de riesgo-UO'!G59</f>
        <v>0</v>
      </c>
      <c r="D58" s="485">
        <f>'01-Mapa de riesgo-UO'!H59</f>
        <v>0</v>
      </c>
      <c r="E58" s="485">
        <f>'01-Mapa de riesgo-UO'!I59</f>
        <v>0</v>
      </c>
      <c r="F58" s="91">
        <f>'01-Mapa de riesgo-UO'!F59</f>
        <v>0</v>
      </c>
      <c r="G58" s="485">
        <f>'01-Mapa de riesgo-UO'!J59</f>
        <v>0</v>
      </c>
      <c r="H58" s="486" t="str">
        <f>'01-Mapa de riesgo-UO'!AQ59</f>
        <v>LEVE</v>
      </c>
      <c r="I58" s="137">
        <f>'01-Mapa de riesgo-UO'!AT59</f>
        <v>0</v>
      </c>
      <c r="J58" s="383" t="str">
        <f t="shared" ref="J58" si="13">IF(H58="GRAVE","Debe formularse",IF(H58="MODERADO", "Si el proceso lo requiere","NO"))</f>
        <v>NO</v>
      </c>
      <c r="K58" s="489"/>
      <c r="L58" s="490"/>
      <c r="M58" s="491"/>
      <c r="N58" s="367"/>
      <c r="O58" s="489"/>
      <c r="P58" s="490"/>
      <c r="Q58" s="491"/>
      <c r="R58" s="513"/>
    </row>
    <row r="59" spans="1:18" ht="62.45" customHeight="1" x14ac:dyDescent="0.2">
      <c r="A59" s="487"/>
      <c r="B59" s="384"/>
      <c r="C59" s="485"/>
      <c r="D59" s="485"/>
      <c r="E59" s="485"/>
      <c r="F59" s="91">
        <f>'01-Mapa de riesgo-UO'!F60</f>
        <v>0</v>
      </c>
      <c r="G59" s="485"/>
      <c r="H59" s="486"/>
      <c r="I59" s="137">
        <f>'01-Mapa de riesgo-UO'!AT60</f>
        <v>0</v>
      </c>
      <c r="J59" s="384"/>
      <c r="K59" s="492"/>
      <c r="L59" s="493"/>
      <c r="M59" s="494"/>
      <c r="N59" s="368"/>
      <c r="O59" s="492"/>
      <c r="P59" s="493"/>
      <c r="Q59" s="494"/>
      <c r="R59" s="514"/>
    </row>
    <row r="60" spans="1:18" ht="62.45" customHeight="1" x14ac:dyDescent="0.2">
      <c r="A60" s="487"/>
      <c r="B60" s="385"/>
      <c r="C60" s="485"/>
      <c r="D60" s="485"/>
      <c r="E60" s="485"/>
      <c r="F60" s="91">
        <f>'01-Mapa de riesgo-UO'!F61</f>
        <v>0</v>
      </c>
      <c r="G60" s="485"/>
      <c r="H60" s="486"/>
      <c r="I60" s="137">
        <f>'01-Mapa de riesgo-UO'!AT61</f>
        <v>0</v>
      </c>
      <c r="J60" s="385"/>
      <c r="K60" s="495"/>
      <c r="L60" s="496"/>
      <c r="M60" s="497"/>
      <c r="N60" s="369"/>
      <c r="O60" s="495"/>
      <c r="P60" s="496"/>
      <c r="Q60" s="497"/>
      <c r="R60" s="515"/>
    </row>
    <row r="61" spans="1:18" ht="62.45" customHeight="1" x14ac:dyDescent="0.2">
      <c r="A61" s="487">
        <v>18</v>
      </c>
      <c r="B61" s="383">
        <f>'01-Mapa de riesgo-UO'!B62</f>
        <v>0</v>
      </c>
      <c r="C61" s="404">
        <f>'01-Mapa de riesgo-UO'!G62</f>
        <v>0</v>
      </c>
      <c r="D61" s="485">
        <f>'01-Mapa de riesgo-UO'!H62</f>
        <v>0</v>
      </c>
      <c r="E61" s="485">
        <f>'01-Mapa de riesgo-UO'!I62</f>
        <v>0</v>
      </c>
      <c r="F61" s="91">
        <f>'01-Mapa de riesgo-UO'!F62</f>
        <v>0</v>
      </c>
      <c r="G61" s="485">
        <f>'01-Mapa de riesgo-UO'!J62</f>
        <v>0</v>
      </c>
      <c r="H61" s="486" t="str">
        <f>'01-Mapa de riesgo-UO'!AQ62</f>
        <v>LEVE</v>
      </c>
      <c r="I61" s="137">
        <f>'01-Mapa de riesgo-UO'!AT62</f>
        <v>0</v>
      </c>
      <c r="J61" s="383" t="str">
        <f t="shared" ref="J61" si="14">IF(H61="GRAVE","Debe formularse",IF(H61="MODERADO", "Si el proceso lo requiere","NO"))</f>
        <v>NO</v>
      </c>
      <c r="K61" s="489"/>
      <c r="L61" s="490"/>
      <c r="M61" s="491"/>
      <c r="N61" s="367"/>
      <c r="O61" s="489"/>
      <c r="P61" s="490"/>
      <c r="Q61" s="491"/>
      <c r="R61" s="513"/>
    </row>
    <row r="62" spans="1:18" ht="62.45" customHeight="1" x14ac:dyDescent="0.2">
      <c r="A62" s="487"/>
      <c r="B62" s="384"/>
      <c r="C62" s="485"/>
      <c r="D62" s="485"/>
      <c r="E62" s="485"/>
      <c r="F62" s="91">
        <f>'01-Mapa de riesgo-UO'!F63</f>
        <v>0</v>
      </c>
      <c r="G62" s="485"/>
      <c r="H62" s="486"/>
      <c r="I62" s="137">
        <f>'01-Mapa de riesgo-UO'!AT63</f>
        <v>0</v>
      </c>
      <c r="J62" s="384"/>
      <c r="K62" s="492"/>
      <c r="L62" s="493"/>
      <c r="M62" s="494"/>
      <c r="N62" s="368"/>
      <c r="O62" s="492"/>
      <c r="P62" s="493"/>
      <c r="Q62" s="494"/>
      <c r="R62" s="514"/>
    </row>
    <row r="63" spans="1:18" ht="62.45" customHeight="1" x14ac:dyDescent="0.2">
      <c r="A63" s="487"/>
      <c r="B63" s="385"/>
      <c r="C63" s="485"/>
      <c r="D63" s="485"/>
      <c r="E63" s="485"/>
      <c r="F63" s="91">
        <f>'01-Mapa de riesgo-UO'!F64</f>
        <v>0</v>
      </c>
      <c r="G63" s="485"/>
      <c r="H63" s="486"/>
      <c r="I63" s="137">
        <f>'01-Mapa de riesgo-UO'!AT64</f>
        <v>0</v>
      </c>
      <c r="J63" s="385"/>
      <c r="K63" s="495"/>
      <c r="L63" s="496"/>
      <c r="M63" s="497"/>
      <c r="N63" s="369"/>
      <c r="O63" s="495"/>
      <c r="P63" s="496"/>
      <c r="Q63" s="497"/>
      <c r="R63" s="515"/>
    </row>
    <row r="64" spans="1:18" ht="62.45" customHeight="1" x14ac:dyDescent="0.2">
      <c r="A64" s="487">
        <v>19</v>
      </c>
      <c r="B64" s="383">
        <f>'01-Mapa de riesgo-UO'!B65</f>
        <v>0</v>
      </c>
      <c r="C64" s="404">
        <f>'01-Mapa de riesgo-UO'!G65</f>
        <v>0</v>
      </c>
      <c r="D64" s="485">
        <f>'01-Mapa de riesgo-UO'!H65</f>
        <v>0</v>
      </c>
      <c r="E64" s="485">
        <f>'01-Mapa de riesgo-UO'!I65</f>
        <v>0</v>
      </c>
      <c r="F64" s="91">
        <f>'01-Mapa de riesgo-UO'!F65</f>
        <v>0</v>
      </c>
      <c r="G64" s="485">
        <f>'01-Mapa de riesgo-UO'!J65</f>
        <v>0</v>
      </c>
      <c r="H64" s="486" t="str">
        <f>'01-Mapa de riesgo-UO'!AQ65</f>
        <v>LEVE</v>
      </c>
      <c r="I64" s="137">
        <f>'01-Mapa de riesgo-UO'!AT65</f>
        <v>0</v>
      </c>
      <c r="J64" s="383" t="str">
        <f t="shared" ref="J64" si="15">IF(H64="GRAVE","Debe formularse",IF(H64="MODERADO", "Si el proceso lo requiere","NO"))</f>
        <v>NO</v>
      </c>
      <c r="K64" s="489"/>
      <c r="L64" s="490"/>
      <c r="M64" s="491"/>
      <c r="N64" s="367"/>
      <c r="O64" s="489"/>
      <c r="P64" s="490"/>
      <c r="Q64" s="491"/>
      <c r="R64" s="513"/>
    </row>
    <row r="65" spans="1:18" ht="62.45" customHeight="1" x14ac:dyDescent="0.2">
      <c r="A65" s="487"/>
      <c r="B65" s="384"/>
      <c r="C65" s="485"/>
      <c r="D65" s="485"/>
      <c r="E65" s="485"/>
      <c r="F65" s="91">
        <f>'01-Mapa de riesgo-UO'!F66</f>
        <v>0</v>
      </c>
      <c r="G65" s="485"/>
      <c r="H65" s="486"/>
      <c r="I65" s="137">
        <f>'01-Mapa de riesgo-UO'!AT66</f>
        <v>0</v>
      </c>
      <c r="J65" s="384"/>
      <c r="K65" s="492"/>
      <c r="L65" s="493"/>
      <c r="M65" s="494"/>
      <c r="N65" s="368"/>
      <c r="O65" s="492"/>
      <c r="P65" s="493"/>
      <c r="Q65" s="494"/>
      <c r="R65" s="514"/>
    </row>
    <row r="66" spans="1:18" ht="62.45" customHeight="1" x14ac:dyDescent="0.2">
      <c r="A66" s="487"/>
      <c r="B66" s="385"/>
      <c r="C66" s="485"/>
      <c r="D66" s="485"/>
      <c r="E66" s="485"/>
      <c r="F66" s="91">
        <f>'01-Mapa de riesgo-UO'!F67</f>
        <v>0</v>
      </c>
      <c r="G66" s="485"/>
      <c r="H66" s="486"/>
      <c r="I66" s="137">
        <f>'01-Mapa de riesgo-UO'!AT67</f>
        <v>0</v>
      </c>
      <c r="J66" s="385"/>
      <c r="K66" s="495"/>
      <c r="L66" s="496"/>
      <c r="M66" s="497"/>
      <c r="N66" s="369"/>
      <c r="O66" s="495"/>
      <c r="P66" s="496"/>
      <c r="Q66" s="497"/>
      <c r="R66" s="515"/>
    </row>
    <row r="67" spans="1:18" ht="62.45" customHeight="1" x14ac:dyDescent="0.2">
      <c r="A67" s="487">
        <v>20</v>
      </c>
      <c r="B67" s="383">
        <f>'01-Mapa de riesgo-UO'!B68</f>
        <v>0</v>
      </c>
      <c r="C67" s="404">
        <f>'01-Mapa de riesgo-UO'!G68</f>
        <v>0</v>
      </c>
      <c r="D67" s="485">
        <f>'01-Mapa de riesgo-UO'!H68</f>
        <v>0</v>
      </c>
      <c r="E67" s="485">
        <f>'01-Mapa de riesgo-UO'!I68</f>
        <v>0</v>
      </c>
      <c r="F67" s="91">
        <f>'01-Mapa de riesgo-UO'!F68</f>
        <v>0</v>
      </c>
      <c r="G67" s="485">
        <f>'01-Mapa de riesgo-UO'!J68</f>
        <v>0</v>
      </c>
      <c r="H67" s="486" t="str">
        <f>'01-Mapa de riesgo-UO'!AQ68</f>
        <v>LEVE</v>
      </c>
      <c r="I67" s="137">
        <f>'01-Mapa de riesgo-UO'!AT68</f>
        <v>0</v>
      </c>
      <c r="J67" s="383" t="str">
        <f t="shared" ref="J67" si="16">IF(H67="GRAVE","Debe formularse",IF(H67="MODERADO", "Si el proceso lo requiere","NO"))</f>
        <v>NO</v>
      </c>
      <c r="K67" s="489"/>
      <c r="L67" s="490"/>
      <c r="M67" s="491"/>
      <c r="N67" s="367"/>
      <c r="O67" s="489"/>
      <c r="P67" s="490"/>
      <c r="Q67" s="491"/>
      <c r="R67" s="513"/>
    </row>
    <row r="68" spans="1:18" ht="62.45" customHeight="1" x14ac:dyDescent="0.2">
      <c r="A68" s="487"/>
      <c r="B68" s="384"/>
      <c r="C68" s="485"/>
      <c r="D68" s="485"/>
      <c r="E68" s="485"/>
      <c r="F68" s="91">
        <f>'01-Mapa de riesgo-UO'!F69</f>
        <v>0</v>
      </c>
      <c r="G68" s="485"/>
      <c r="H68" s="486"/>
      <c r="I68" s="137">
        <f>'01-Mapa de riesgo-UO'!AT69</f>
        <v>0</v>
      </c>
      <c r="J68" s="384"/>
      <c r="K68" s="492"/>
      <c r="L68" s="493"/>
      <c r="M68" s="494"/>
      <c r="N68" s="368"/>
      <c r="O68" s="492"/>
      <c r="P68" s="493"/>
      <c r="Q68" s="494"/>
      <c r="R68" s="514"/>
    </row>
    <row r="69" spans="1:18" ht="62.45" customHeight="1" thickBot="1" x14ac:dyDescent="0.25">
      <c r="A69" s="516"/>
      <c r="B69" s="461"/>
      <c r="C69" s="517"/>
      <c r="D69" s="517"/>
      <c r="E69" s="517"/>
      <c r="F69" s="92">
        <f>'01-Mapa de riesgo-UO'!F70</f>
        <v>0</v>
      </c>
      <c r="G69" s="517"/>
      <c r="H69" s="518"/>
      <c r="I69" s="142">
        <f>'01-Mapa de riesgo-UO'!AT70</f>
        <v>0</v>
      </c>
      <c r="J69" s="461"/>
      <c r="K69" s="519"/>
      <c r="L69" s="520"/>
      <c r="M69" s="521"/>
      <c r="N69" s="471"/>
      <c r="O69" s="519"/>
      <c r="P69" s="520"/>
      <c r="Q69" s="521"/>
      <c r="R69" s="522"/>
    </row>
    <row r="70" spans="1:18" ht="62.45" customHeight="1" x14ac:dyDescent="0.2">
      <c r="A70" s="487">
        <v>21</v>
      </c>
      <c r="B70" s="383">
        <f>'01-Mapa de riesgo-UO'!B71</f>
        <v>0</v>
      </c>
      <c r="C70" s="404">
        <f>'01-Mapa de riesgo-UO'!G71</f>
        <v>0</v>
      </c>
      <c r="D70" s="485">
        <f>'01-Mapa de riesgo-UO'!H71</f>
        <v>0</v>
      </c>
      <c r="E70" s="485">
        <f>'01-Mapa de riesgo-UO'!I71</f>
        <v>0</v>
      </c>
      <c r="F70" s="91">
        <f>'01-Mapa de riesgo-UO'!F71</f>
        <v>0</v>
      </c>
      <c r="G70" s="485">
        <f>'01-Mapa de riesgo-UO'!J71</f>
        <v>0</v>
      </c>
      <c r="H70" s="486" t="str">
        <f>'01-Mapa de riesgo-UO'!AQ71</f>
        <v>LEVE</v>
      </c>
      <c r="I70" s="137">
        <f>'01-Mapa de riesgo-UO'!AT71</f>
        <v>0</v>
      </c>
      <c r="J70" s="383" t="str">
        <f t="shared" ref="J70" si="17">IF(H70="GRAVE","Debe formularse",IF(H70="MODERADO", "Si el proceso lo requiere","NO"))</f>
        <v>NO</v>
      </c>
      <c r="K70" s="489"/>
      <c r="L70" s="490"/>
      <c r="M70" s="491"/>
      <c r="N70" s="367"/>
      <c r="O70" s="489"/>
      <c r="P70" s="490"/>
      <c r="Q70" s="491"/>
      <c r="R70" s="513"/>
    </row>
    <row r="71" spans="1:18" ht="62.45" customHeight="1" x14ac:dyDescent="0.2">
      <c r="A71" s="487"/>
      <c r="B71" s="384"/>
      <c r="C71" s="485"/>
      <c r="D71" s="485"/>
      <c r="E71" s="485"/>
      <c r="F71" s="91">
        <f>'01-Mapa de riesgo-UO'!F72</f>
        <v>0</v>
      </c>
      <c r="G71" s="485"/>
      <c r="H71" s="486"/>
      <c r="I71" s="137">
        <f>'01-Mapa de riesgo-UO'!AT72</f>
        <v>0</v>
      </c>
      <c r="J71" s="384"/>
      <c r="K71" s="492"/>
      <c r="L71" s="493"/>
      <c r="M71" s="494"/>
      <c r="N71" s="368"/>
      <c r="O71" s="492"/>
      <c r="P71" s="493"/>
      <c r="Q71" s="494"/>
      <c r="R71" s="514"/>
    </row>
    <row r="72" spans="1:18" ht="62.45" customHeight="1" x14ac:dyDescent="0.2">
      <c r="A72" s="487"/>
      <c r="B72" s="385"/>
      <c r="C72" s="485"/>
      <c r="D72" s="485"/>
      <c r="E72" s="485"/>
      <c r="F72" s="91">
        <f>'01-Mapa de riesgo-UO'!F73</f>
        <v>0</v>
      </c>
      <c r="G72" s="485"/>
      <c r="H72" s="486"/>
      <c r="I72" s="137">
        <f>'01-Mapa de riesgo-UO'!AT73</f>
        <v>0</v>
      </c>
      <c r="J72" s="385"/>
      <c r="K72" s="495"/>
      <c r="L72" s="496"/>
      <c r="M72" s="497"/>
      <c r="N72" s="369"/>
      <c r="O72" s="495"/>
      <c r="P72" s="496"/>
      <c r="Q72" s="497"/>
      <c r="R72" s="515"/>
    </row>
    <row r="73" spans="1:18" ht="62.45" customHeight="1" x14ac:dyDescent="0.2">
      <c r="A73" s="487">
        <v>22</v>
      </c>
      <c r="B73" s="383">
        <f>'01-Mapa de riesgo-UO'!B74</f>
        <v>0</v>
      </c>
      <c r="C73" s="404">
        <f>'01-Mapa de riesgo-UO'!G74</f>
        <v>0</v>
      </c>
      <c r="D73" s="485">
        <f>'01-Mapa de riesgo-UO'!H74</f>
        <v>0</v>
      </c>
      <c r="E73" s="485">
        <f>'01-Mapa de riesgo-UO'!I74</f>
        <v>0</v>
      </c>
      <c r="F73" s="91">
        <f>'01-Mapa de riesgo-UO'!F74</f>
        <v>0</v>
      </c>
      <c r="G73" s="485">
        <f>'01-Mapa de riesgo-UO'!J74</f>
        <v>0</v>
      </c>
      <c r="H73" s="486" t="str">
        <f>'01-Mapa de riesgo-UO'!AQ74</f>
        <v>LEVE</v>
      </c>
      <c r="I73" s="137">
        <f>'01-Mapa de riesgo-UO'!AT74</f>
        <v>0</v>
      </c>
      <c r="J73" s="383" t="str">
        <f t="shared" ref="J73" si="18">IF(H73="GRAVE","Debe formularse",IF(H73="MODERADO", "Si el proceso lo requiere","NO"))</f>
        <v>NO</v>
      </c>
      <c r="K73" s="489"/>
      <c r="L73" s="490"/>
      <c r="M73" s="491"/>
      <c r="N73" s="367"/>
      <c r="O73" s="489"/>
      <c r="P73" s="490"/>
      <c r="Q73" s="491"/>
      <c r="R73" s="513"/>
    </row>
    <row r="74" spans="1:18" ht="62.45" customHeight="1" x14ac:dyDescent="0.2">
      <c r="A74" s="487"/>
      <c r="B74" s="384"/>
      <c r="C74" s="485"/>
      <c r="D74" s="485"/>
      <c r="E74" s="485"/>
      <c r="F74" s="91">
        <f>'01-Mapa de riesgo-UO'!F75</f>
        <v>0</v>
      </c>
      <c r="G74" s="485"/>
      <c r="H74" s="486"/>
      <c r="I74" s="137">
        <f>'01-Mapa de riesgo-UO'!AT75</f>
        <v>0</v>
      </c>
      <c r="J74" s="384"/>
      <c r="K74" s="492"/>
      <c r="L74" s="493"/>
      <c r="M74" s="494"/>
      <c r="N74" s="368"/>
      <c r="O74" s="492"/>
      <c r="P74" s="493"/>
      <c r="Q74" s="494"/>
      <c r="R74" s="514"/>
    </row>
    <row r="75" spans="1:18" ht="62.45" customHeight="1" thickBot="1" x14ac:dyDescent="0.25">
      <c r="A75" s="487"/>
      <c r="B75" s="385"/>
      <c r="C75" s="485"/>
      <c r="D75" s="485"/>
      <c r="E75" s="485"/>
      <c r="F75" s="91">
        <f>'01-Mapa de riesgo-UO'!F76</f>
        <v>0</v>
      </c>
      <c r="G75" s="485"/>
      <c r="H75" s="486"/>
      <c r="I75" s="142">
        <f>'01-Mapa de riesgo-UO'!AT76</f>
        <v>0</v>
      </c>
      <c r="J75" s="385"/>
      <c r="K75" s="495"/>
      <c r="L75" s="496"/>
      <c r="M75" s="497"/>
      <c r="N75" s="369"/>
      <c r="O75" s="495"/>
      <c r="P75" s="496"/>
      <c r="Q75" s="497"/>
      <c r="R75" s="515"/>
    </row>
    <row r="76" spans="1:18" s="18" customFormat="1" x14ac:dyDescent="0.2">
      <c r="D76" s="19"/>
      <c r="E76" s="19"/>
      <c r="F76" s="19"/>
      <c r="G76" s="19"/>
      <c r="H76" s="19"/>
    </row>
    <row r="77" spans="1:18" s="18" customFormat="1" x14ac:dyDescent="0.2">
      <c r="D77" s="19"/>
      <c r="E77" s="19"/>
      <c r="F77" s="19"/>
      <c r="G77" s="19"/>
      <c r="H77" s="19"/>
    </row>
    <row r="78" spans="1:18" s="18" customFormat="1" x14ac:dyDescent="0.2">
      <c r="D78" s="19"/>
      <c r="E78" s="19"/>
      <c r="F78" s="19"/>
      <c r="G78" s="19"/>
      <c r="H78" s="19"/>
    </row>
    <row r="79" spans="1:18" s="18" customFormat="1" x14ac:dyDescent="0.2">
      <c r="D79" s="19"/>
      <c r="E79" s="19"/>
      <c r="F79" s="19"/>
      <c r="G79" s="19"/>
      <c r="H79" s="19"/>
    </row>
    <row r="80" spans="1:18" s="18" customFormat="1" x14ac:dyDescent="0.2">
      <c r="D80" s="19"/>
      <c r="E80" s="19"/>
      <c r="F80" s="19"/>
      <c r="G80" s="19"/>
      <c r="H80" s="19"/>
    </row>
    <row r="81" spans="4:8" s="18" customFormat="1" x14ac:dyDescent="0.2">
      <c r="D81" s="19"/>
      <c r="E81" s="19"/>
      <c r="F81" s="19"/>
      <c r="G81" s="19"/>
      <c r="H81" s="19"/>
    </row>
    <row r="82" spans="4:8" s="18" customFormat="1" x14ac:dyDescent="0.2">
      <c r="D82" s="19"/>
      <c r="E82" s="19"/>
      <c r="F82" s="19"/>
      <c r="G82" s="19"/>
      <c r="H82" s="19"/>
    </row>
    <row r="83" spans="4:8" s="18" customFormat="1" x14ac:dyDescent="0.2">
      <c r="D83" s="19"/>
      <c r="E83" s="19"/>
      <c r="F83" s="19"/>
      <c r="G83" s="19"/>
      <c r="H83" s="19"/>
    </row>
    <row r="84" spans="4:8" s="18" customFormat="1" x14ac:dyDescent="0.2">
      <c r="D84" s="19"/>
      <c r="E84" s="19"/>
      <c r="F84" s="19"/>
      <c r="G84" s="19"/>
      <c r="H84" s="19"/>
    </row>
    <row r="85" spans="4:8" s="18" customFormat="1" x14ac:dyDescent="0.2">
      <c r="D85" s="19"/>
      <c r="E85" s="19"/>
      <c r="F85" s="19"/>
      <c r="G85" s="19"/>
      <c r="H85" s="19"/>
    </row>
    <row r="86" spans="4:8" s="18" customFormat="1" x14ac:dyDescent="0.2">
      <c r="D86" s="19"/>
      <c r="E86" s="19"/>
      <c r="F86" s="19"/>
      <c r="G86" s="19"/>
      <c r="H86" s="19"/>
    </row>
    <row r="87" spans="4:8" s="18" customFormat="1" x14ac:dyDescent="0.2">
      <c r="D87" s="19"/>
      <c r="E87" s="19"/>
      <c r="F87" s="19"/>
      <c r="G87" s="19"/>
      <c r="H87" s="19"/>
    </row>
    <row r="88" spans="4:8" s="18" customFormat="1" x14ac:dyDescent="0.2">
      <c r="D88" s="19"/>
      <c r="E88" s="19"/>
      <c r="F88" s="19"/>
      <c r="G88" s="19"/>
      <c r="H88" s="19"/>
    </row>
    <row r="89" spans="4:8" s="18" customFormat="1" x14ac:dyDescent="0.2">
      <c r="D89" s="19"/>
      <c r="E89" s="19"/>
      <c r="F89" s="19"/>
      <c r="G89" s="19"/>
      <c r="H89" s="19"/>
    </row>
  </sheetData>
  <sheetProtection algorithmName="SHA-512" hashValue="wMfp3q7FprhxciYW9YdzdAPWnUqHhiO5paMm+Ou6LIWIkyJQwWvR0p95AjUg5MH9+dL3H7a1ZcxhGD6+98KWxw==" saltValue="/jXYTXmCNk1CXp16CBnFFQ==" spinCount="100000" sheet="1" formatRows="0" insertRows="0" deleteRows="0" selectLockedCells="1"/>
  <mergeCells count="284">
    <mergeCell ref="N70:N72"/>
    <mergeCell ref="O70:Q72"/>
    <mergeCell ref="R70:R72"/>
    <mergeCell ref="A73:A75"/>
    <mergeCell ref="B73:B75"/>
    <mergeCell ref="C73:C75"/>
    <mergeCell ref="D73:D75"/>
    <mergeCell ref="E73:E75"/>
    <mergeCell ref="G73:G75"/>
    <mergeCell ref="H73:H75"/>
    <mergeCell ref="J73:J75"/>
    <mergeCell ref="K73:M75"/>
    <mergeCell ref="N73:N75"/>
    <mergeCell ref="O73:Q75"/>
    <mergeCell ref="R73:R75"/>
    <mergeCell ref="A70:A72"/>
    <mergeCell ref="B70:B72"/>
    <mergeCell ref="C70:C72"/>
    <mergeCell ref="D70:D72"/>
    <mergeCell ref="E70:E72"/>
    <mergeCell ref="G70:G72"/>
    <mergeCell ref="H70:H72"/>
    <mergeCell ref="J70:J72"/>
    <mergeCell ref="K70:M72"/>
    <mergeCell ref="K67:M69"/>
    <mergeCell ref="N67:N69"/>
    <mergeCell ref="O67:Q69"/>
    <mergeCell ref="R67:R69"/>
    <mergeCell ref="N61:N63"/>
    <mergeCell ref="O61:Q63"/>
    <mergeCell ref="R61:R63"/>
    <mergeCell ref="K64:M66"/>
    <mergeCell ref="N64:N66"/>
    <mergeCell ref="O64:Q66"/>
    <mergeCell ref="R64:R66"/>
    <mergeCell ref="K61:M63"/>
    <mergeCell ref="O55:Q57"/>
    <mergeCell ref="R55:R57"/>
    <mergeCell ref="K58:M60"/>
    <mergeCell ref="N58:N60"/>
    <mergeCell ref="O58:Q60"/>
    <mergeCell ref="R58:R60"/>
    <mergeCell ref="O49:Q51"/>
    <mergeCell ref="R49:R51"/>
    <mergeCell ref="K52:M54"/>
    <mergeCell ref="N52:N54"/>
    <mergeCell ref="O52:Q54"/>
    <mergeCell ref="R52:R54"/>
    <mergeCell ref="K55:M57"/>
    <mergeCell ref="N55:N57"/>
    <mergeCell ref="K49:M51"/>
    <mergeCell ref="N49:N51"/>
    <mergeCell ref="O43:Q45"/>
    <mergeCell ref="R43:R45"/>
    <mergeCell ref="K46:M48"/>
    <mergeCell ref="N46:N48"/>
    <mergeCell ref="O46:Q48"/>
    <mergeCell ref="R46:R48"/>
    <mergeCell ref="O37:Q39"/>
    <mergeCell ref="R37:R39"/>
    <mergeCell ref="K40:M42"/>
    <mergeCell ref="N40:N42"/>
    <mergeCell ref="O40:Q42"/>
    <mergeCell ref="R40:R42"/>
    <mergeCell ref="K37:M39"/>
    <mergeCell ref="N37:N39"/>
    <mergeCell ref="K43:M45"/>
    <mergeCell ref="N43:N45"/>
    <mergeCell ref="O31:Q33"/>
    <mergeCell ref="R31:R33"/>
    <mergeCell ref="K34:M36"/>
    <mergeCell ref="N34:N36"/>
    <mergeCell ref="O34:Q36"/>
    <mergeCell ref="R34:R36"/>
    <mergeCell ref="O25:Q27"/>
    <mergeCell ref="R25:R27"/>
    <mergeCell ref="K28:M30"/>
    <mergeCell ref="N28:N30"/>
    <mergeCell ref="O28:Q30"/>
    <mergeCell ref="R28:R30"/>
    <mergeCell ref="K25:M27"/>
    <mergeCell ref="N25:N27"/>
    <mergeCell ref="K31:M33"/>
    <mergeCell ref="N31:N33"/>
    <mergeCell ref="A67:A69"/>
    <mergeCell ref="B67:B69"/>
    <mergeCell ref="C67:C69"/>
    <mergeCell ref="D67:D69"/>
    <mergeCell ref="E67:E69"/>
    <mergeCell ref="G61:G63"/>
    <mergeCell ref="H61:H63"/>
    <mergeCell ref="J61:J63"/>
    <mergeCell ref="A64:A66"/>
    <mergeCell ref="B64:B66"/>
    <mergeCell ref="C64:C66"/>
    <mergeCell ref="D64:D66"/>
    <mergeCell ref="E64:E66"/>
    <mergeCell ref="G64:G66"/>
    <mergeCell ref="H64:H66"/>
    <mergeCell ref="J64:J66"/>
    <mergeCell ref="A61:A63"/>
    <mergeCell ref="B61:B63"/>
    <mergeCell ref="C61:C63"/>
    <mergeCell ref="D61:D63"/>
    <mergeCell ref="E61:E63"/>
    <mergeCell ref="G67:G69"/>
    <mergeCell ref="H67:H69"/>
    <mergeCell ref="J67:J69"/>
    <mergeCell ref="A58:A60"/>
    <mergeCell ref="B58:B60"/>
    <mergeCell ref="C58:C60"/>
    <mergeCell ref="D58:D60"/>
    <mergeCell ref="E58:E60"/>
    <mergeCell ref="G58:G60"/>
    <mergeCell ref="H58:H60"/>
    <mergeCell ref="J58:J60"/>
    <mergeCell ref="A55:A57"/>
    <mergeCell ref="B55:B57"/>
    <mergeCell ref="C55:C57"/>
    <mergeCell ref="D55:D57"/>
    <mergeCell ref="E55:E57"/>
    <mergeCell ref="G55:G57"/>
    <mergeCell ref="H55:H57"/>
    <mergeCell ref="J55:J57"/>
    <mergeCell ref="A52:A54"/>
    <mergeCell ref="B52:B54"/>
    <mergeCell ref="C52:C54"/>
    <mergeCell ref="D52:D54"/>
    <mergeCell ref="E52:E54"/>
    <mergeCell ref="G52:G54"/>
    <mergeCell ref="H52:H54"/>
    <mergeCell ref="J52:J54"/>
    <mergeCell ref="A49:A51"/>
    <mergeCell ref="B49:B51"/>
    <mergeCell ref="C49:C51"/>
    <mergeCell ref="D49:D51"/>
    <mergeCell ref="E49:E51"/>
    <mergeCell ref="G49:G51"/>
    <mergeCell ref="H49:H51"/>
    <mergeCell ref="J49:J51"/>
    <mergeCell ref="A46:A48"/>
    <mergeCell ref="B46:B48"/>
    <mergeCell ref="C46:C48"/>
    <mergeCell ref="D46:D48"/>
    <mergeCell ref="E46:E48"/>
    <mergeCell ref="G46:G48"/>
    <mergeCell ref="H46:H48"/>
    <mergeCell ref="J46:J48"/>
    <mergeCell ref="A43:A45"/>
    <mergeCell ref="B43:B45"/>
    <mergeCell ref="C43:C45"/>
    <mergeCell ref="D43:D45"/>
    <mergeCell ref="E43:E45"/>
    <mergeCell ref="G43:G45"/>
    <mergeCell ref="H43:H45"/>
    <mergeCell ref="J43:J45"/>
    <mergeCell ref="A40:A42"/>
    <mergeCell ref="B40:B42"/>
    <mergeCell ref="C40:C42"/>
    <mergeCell ref="D40:D42"/>
    <mergeCell ref="E40:E42"/>
    <mergeCell ref="G40:G42"/>
    <mergeCell ref="H40:H42"/>
    <mergeCell ref="J40:J42"/>
    <mergeCell ref="A37:A39"/>
    <mergeCell ref="B37:B39"/>
    <mergeCell ref="C37:C39"/>
    <mergeCell ref="D37:D39"/>
    <mergeCell ref="E37:E39"/>
    <mergeCell ref="G37:G39"/>
    <mergeCell ref="H37:H39"/>
    <mergeCell ref="J37:J39"/>
    <mergeCell ref="A34:A36"/>
    <mergeCell ref="B34:B36"/>
    <mergeCell ref="C34:C36"/>
    <mergeCell ref="D34:D36"/>
    <mergeCell ref="E34:E36"/>
    <mergeCell ref="G34:G36"/>
    <mergeCell ref="H34:H36"/>
    <mergeCell ref="J34:J36"/>
    <mergeCell ref="A31:A33"/>
    <mergeCell ref="B31:B33"/>
    <mergeCell ref="C31:C33"/>
    <mergeCell ref="D31:D33"/>
    <mergeCell ref="E31:E33"/>
    <mergeCell ref="G31:G33"/>
    <mergeCell ref="H31:H33"/>
    <mergeCell ref="J31:J33"/>
    <mergeCell ref="J25:J27"/>
    <mergeCell ref="A28:A30"/>
    <mergeCell ref="B28:B30"/>
    <mergeCell ref="C28:C30"/>
    <mergeCell ref="D28:D30"/>
    <mergeCell ref="E28:E30"/>
    <mergeCell ref="G28:G30"/>
    <mergeCell ref="H28:H30"/>
    <mergeCell ref="J28:J30"/>
    <mergeCell ref="A25:A27"/>
    <mergeCell ref="B25:B27"/>
    <mergeCell ref="C25:C27"/>
    <mergeCell ref="D25:D27"/>
    <mergeCell ref="E25:E27"/>
    <mergeCell ref="G25:G27"/>
    <mergeCell ref="H25:H27"/>
    <mergeCell ref="N19:N21"/>
    <mergeCell ref="O19:Q21"/>
    <mergeCell ref="R19:R21"/>
    <mergeCell ref="K22:M24"/>
    <mergeCell ref="R22:R24"/>
    <mergeCell ref="R10:R12"/>
    <mergeCell ref="K13:M15"/>
    <mergeCell ref="N13:N15"/>
    <mergeCell ref="O13:Q15"/>
    <mergeCell ref="R13:R15"/>
    <mergeCell ref="K16:M18"/>
    <mergeCell ref="N16:N18"/>
    <mergeCell ref="O16:Q18"/>
    <mergeCell ref="R16:R18"/>
    <mergeCell ref="N22:N24"/>
    <mergeCell ref="O22:Q24"/>
    <mergeCell ref="K19:M21"/>
    <mergeCell ref="A5:R5"/>
    <mergeCell ref="D2:M2"/>
    <mergeCell ref="D3:M3"/>
    <mergeCell ref="D4:M4"/>
    <mergeCell ref="I8:I9"/>
    <mergeCell ref="K8:M9"/>
    <mergeCell ref="A6:D6"/>
    <mergeCell ref="A7:D7"/>
    <mergeCell ref="A8:A9"/>
    <mergeCell ref="N8:N9"/>
    <mergeCell ref="H8:H9"/>
    <mergeCell ref="J8:J9"/>
    <mergeCell ref="C8:G8"/>
    <mergeCell ref="I6:L6"/>
    <mergeCell ref="N6:P6"/>
    <mergeCell ref="E7:P7"/>
    <mergeCell ref="B8:B9"/>
    <mergeCell ref="F6:H6"/>
    <mergeCell ref="R8:R9"/>
    <mergeCell ref="A10:A12"/>
    <mergeCell ref="C10:C12"/>
    <mergeCell ref="D10:D12"/>
    <mergeCell ref="E10:E12"/>
    <mergeCell ref="B10:B12"/>
    <mergeCell ref="H10:H12"/>
    <mergeCell ref="J10:J12"/>
    <mergeCell ref="O8:Q9"/>
    <mergeCell ref="K10:M12"/>
    <mergeCell ref="N10:N12"/>
    <mergeCell ref="O10:Q12"/>
    <mergeCell ref="G10:G12"/>
    <mergeCell ref="A13:A15"/>
    <mergeCell ref="C13:C15"/>
    <mergeCell ref="D13:D15"/>
    <mergeCell ref="E13:E15"/>
    <mergeCell ref="A16:A18"/>
    <mergeCell ref="C16:C18"/>
    <mergeCell ref="D16:D18"/>
    <mergeCell ref="E16:E18"/>
    <mergeCell ref="B13:B15"/>
    <mergeCell ref="B16:B18"/>
    <mergeCell ref="A19:A21"/>
    <mergeCell ref="C19:C21"/>
    <mergeCell ref="D19:D21"/>
    <mergeCell ref="E19:E21"/>
    <mergeCell ref="A22:A24"/>
    <mergeCell ref="C22:C24"/>
    <mergeCell ref="D22:D24"/>
    <mergeCell ref="E22:E24"/>
    <mergeCell ref="B19:B21"/>
    <mergeCell ref="B22:B24"/>
    <mergeCell ref="J13:J15"/>
    <mergeCell ref="J16:J18"/>
    <mergeCell ref="J19:J21"/>
    <mergeCell ref="J22:J24"/>
    <mergeCell ref="G19:G21"/>
    <mergeCell ref="H19:H21"/>
    <mergeCell ref="H22:H24"/>
    <mergeCell ref="H13:H15"/>
    <mergeCell ref="H16:H18"/>
    <mergeCell ref="G22:G24"/>
    <mergeCell ref="G13:G15"/>
    <mergeCell ref="G16:G18"/>
  </mergeCells>
  <phoneticPr fontId="4" type="noConversion"/>
  <conditionalFormatting sqref="H10:H69">
    <cfRule type="cellIs" dxfId="123" priority="59" stopIfTrue="1" operator="equal">
      <formula>"GRAVE"</formula>
    </cfRule>
    <cfRule type="cellIs" dxfId="122" priority="60" stopIfTrue="1" operator="equal">
      <formula>"MODERADO"</formula>
    </cfRule>
    <cfRule type="cellIs" dxfId="121" priority="61" stopIfTrue="1" operator="equal">
      <formula>"LEVE"</formula>
    </cfRule>
  </conditionalFormatting>
  <conditionalFormatting sqref="J10:J69">
    <cfRule type="containsText" dxfId="120" priority="39" operator="containsText" text="Si el proceso lo requiere">
      <formula>NOT(ISERROR(SEARCH("Si el proceso lo requiere",J10)))</formula>
    </cfRule>
    <cfRule type="containsText" dxfId="119" priority="41" operator="containsText" text="Debe formularse">
      <formula>NOT(ISERROR(SEARCH("Debe formularse",J10)))</formula>
    </cfRule>
  </conditionalFormatting>
  <conditionalFormatting sqref="J16:J18">
    <cfRule type="containsText" dxfId="118" priority="40" operator="containsText" text="SI el proceso lo requiere">
      <formula>NOT(ISERROR(SEARCH("SI el proceso lo requiere",J16)))</formula>
    </cfRule>
  </conditionalFormatting>
  <conditionalFormatting sqref="J10:J69">
    <cfRule type="cellIs" dxfId="117" priority="38" operator="equal">
      <formula>"NO"</formula>
    </cfRule>
  </conditionalFormatting>
  <conditionalFormatting sqref="K13:M13 K10 K16:M16 K19:M19 K22:M22 K25:M25 K28:M28 K31:M31 K34:M34 K37:M37 K40:M40 K43:M43 K46:M46 K49:M49 K52:M52 K55:M55 K58:M58 K61:M61 K64:M64 K67:M67">
    <cfRule type="expression" dxfId="116" priority="37">
      <formula>J10="NO"</formula>
    </cfRule>
  </conditionalFormatting>
  <conditionalFormatting sqref="N10:N69">
    <cfRule type="expression" dxfId="115" priority="36">
      <formula>J10="NO"</formula>
    </cfRule>
  </conditionalFormatting>
  <conditionalFormatting sqref="O10:Q69">
    <cfRule type="expression" dxfId="114" priority="35">
      <formula>J10="NO"</formula>
    </cfRule>
  </conditionalFormatting>
  <conditionalFormatting sqref="R10:R69">
    <cfRule type="expression" dxfId="113" priority="34">
      <formula>J10="NO"</formula>
    </cfRule>
  </conditionalFormatting>
  <conditionalFormatting sqref="H70:H72">
    <cfRule type="cellIs" dxfId="112" priority="18" stopIfTrue="1" operator="equal">
      <formula>"GRAVE"</formula>
    </cfRule>
    <cfRule type="cellIs" dxfId="111" priority="19" stopIfTrue="1" operator="equal">
      <formula>"MODERADO"</formula>
    </cfRule>
    <cfRule type="cellIs" dxfId="110" priority="20" stopIfTrue="1" operator="equal">
      <formula>"LEVE"</formula>
    </cfRule>
  </conditionalFormatting>
  <conditionalFormatting sqref="J70:J72">
    <cfRule type="containsText" dxfId="109" priority="16" operator="containsText" text="Si el proceso lo requiere">
      <formula>NOT(ISERROR(SEARCH("Si el proceso lo requiere",J70)))</formula>
    </cfRule>
    <cfRule type="containsText" dxfId="108" priority="17" operator="containsText" text="Debe formularse">
      <formula>NOT(ISERROR(SEARCH("Debe formularse",J70)))</formula>
    </cfRule>
  </conditionalFormatting>
  <conditionalFormatting sqref="J70:J72">
    <cfRule type="cellIs" dxfId="107" priority="15" operator="equal">
      <formula>"NO"</formula>
    </cfRule>
  </conditionalFormatting>
  <conditionalFormatting sqref="K70:M70">
    <cfRule type="expression" dxfId="106" priority="14">
      <formula>J70="NO"</formula>
    </cfRule>
  </conditionalFormatting>
  <conditionalFormatting sqref="N70:N72">
    <cfRule type="expression" dxfId="105" priority="13">
      <formula>J70="NO"</formula>
    </cfRule>
  </conditionalFormatting>
  <conditionalFormatting sqref="O70:Q72">
    <cfRule type="expression" dxfId="104" priority="12">
      <formula>J70="NO"</formula>
    </cfRule>
  </conditionalFormatting>
  <conditionalFormatting sqref="R70:R72">
    <cfRule type="expression" dxfId="103" priority="11">
      <formula>J70="NO"</formula>
    </cfRule>
  </conditionalFormatting>
  <conditionalFormatting sqref="H73:H75">
    <cfRule type="cellIs" dxfId="102" priority="8" stopIfTrue="1" operator="equal">
      <formula>"GRAVE"</formula>
    </cfRule>
    <cfRule type="cellIs" dxfId="101" priority="9" stopIfTrue="1" operator="equal">
      <formula>"MODERADO"</formula>
    </cfRule>
    <cfRule type="cellIs" dxfId="100" priority="10" stopIfTrue="1" operator="equal">
      <formula>"LEVE"</formula>
    </cfRule>
  </conditionalFormatting>
  <conditionalFormatting sqref="J73:J75">
    <cfRule type="containsText" dxfId="99" priority="6" operator="containsText" text="Si el proceso lo requiere">
      <formula>NOT(ISERROR(SEARCH("Si el proceso lo requiere",J73)))</formula>
    </cfRule>
    <cfRule type="containsText" dxfId="98" priority="7" operator="containsText" text="Debe formularse">
      <formula>NOT(ISERROR(SEARCH("Debe formularse",J73)))</formula>
    </cfRule>
  </conditionalFormatting>
  <conditionalFormatting sqref="J73:J75">
    <cfRule type="cellIs" dxfId="97" priority="5" operator="equal">
      <formula>"NO"</formula>
    </cfRule>
  </conditionalFormatting>
  <conditionalFormatting sqref="K73:M73">
    <cfRule type="expression" dxfId="96" priority="4">
      <formula>J73="NO"</formula>
    </cfRule>
  </conditionalFormatting>
  <conditionalFormatting sqref="N73:N75">
    <cfRule type="expression" dxfId="95" priority="3">
      <formula>J73="NO"</formula>
    </cfRule>
  </conditionalFormatting>
  <conditionalFormatting sqref="O73:Q75">
    <cfRule type="expression" dxfId="94" priority="2">
      <formula>J73="NO"</formula>
    </cfRule>
  </conditionalFormatting>
  <conditionalFormatting sqref="R73:R75">
    <cfRule type="expression" dxfId="93" priority="1">
      <formula>J73="NO"</formula>
    </cfRule>
  </conditionalFormatting>
  <dataValidations xWindow="1466" yWindow="553" count="5">
    <dataValidation allowBlank="1" showInputMessage="1" showErrorMessage="1" promptTitle="TRATAMIENTO DEL RIESGO" prompt="Defina el tratamiento a dar el riesgo" sqref="I10:I75"/>
    <dataValidation allowBlank="1" showInputMessage="1" showErrorMessage="1" promptTitle="Responsable Contingencia" prompt="Establezca quien es el responsable que lidera la acción de contingencia." sqref="R10 N10:O10 N13:P13 N16:P16 N19:P19 N22:P22 N25:P25 N28:P28 N31:P31 N34:P34 N37:P37 N40:P40 N43:P43 N46:P46 N49:P49 N52:P52 N55:P55 N58:P58 N61:P61 N64:P64 N67:P67 N70:P70 N73:P73"/>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Q13 Q16 Q19 Q22 Q25 Q28 Q31 Q34 Q37 Q40 Q43 Q46 Q49 Q52 Q55 Q58 Q61 Q64 Q67 Q70 Q73"/>
    <dataValidation allowBlank="1" showInputMessage="1" showErrorMessage="1" promptTitle="Responable de recuperación" prompt="Establezca quien es el responsable de liderar la accción de recuperación." sqref="R13 R16 R19 R22 R25 R28 R31 R34 R37 R40 R43 R46 R49 R52 R55 R58 R61 R64 R67 R70 R73"/>
    <dataValidation type="custom" allowBlank="1" showInputMessage="1" showErrorMessage="1" sqref="K10 K13:M13 K16:M16 K19:M19 K22:M22 K25:M25 K28:M28 K31:M31 K34:M34 K37:M37 K40:M40 K43:M43 K46:M46 K49:M49 K52:M52 K55:M55 K58:M58 K61:M61 K64:M64 K67:M67 K70:M70 K73:M73">
      <formula1>J10&lt;&gt;"NO"</formula1>
    </dataValidation>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B1048469"/>
  <sheetViews>
    <sheetView zoomScale="90" zoomScaleNormal="90" zoomScaleSheetLayoutView="130" workbookViewId="0">
      <pane xSplit="4" ySplit="9" topLeftCell="E10" activePane="bottomRight" state="frozen"/>
      <selection pane="topRight" activeCell="D1" sqref="D1"/>
      <selection pane="bottomLeft" activeCell="A9" sqref="A9"/>
      <selection pane="bottomRight" activeCell="Z6" sqref="Z6:AA6"/>
    </sheetView>
  </sheetViews>
  <sheetFormatPr baseColWidth="10" defaultColWidth="11.42578125" defaultRowHeight="12.75" x14ac:dyDescent="0.2"/>
  <cols>
    <col min="1" max="1" width="5.28515625" style="3" customWidth="1"/>
    <col min="2" max="2" width="18.7109375" style="3" customWidth="1"/>
    <col min="3" max="3" width="12" style="4" customWidth="1"/>
    <col min="4" max="4" width="24.7109375" style="4" customWidth="1"/>
    <col min="5" max="6" width="32.42578125" style="4" customWidth="1"/>
    <col min="7" max="7" width="24.7109375" style="4" customWidth="1"/>
    <col min="8" max="8" width="14.5703125" style="4" customWidth="1"/>
    <col min="9" max="9" width="12.42578125" style="3" customWidth="1"/>
    <col min="10" max="10" width="13.42578125" style="3" customWidth="1"/>
    <col min="11" max="12" width="35.7109375" style="3" customWidth="1"/>
    <col min="13" max="13" width="17.85546875" style="3" customWidth="1"/>
    <col min="14" max="14" width="26" style="3" customWidth="1"/>
    <col min="15" max="15" width="13.42578125" style="3" customWidth="1"/>
    <col min="16" max="16" width="9.7109375" style="3" customWidth="1"/>
    <col min="17" max="17" width="11.7109375" style="3" customWidth="1"/>
    <col min="18" max="18" width="35.7109375" style="3" customWidth="1"/>
    <col min="19" max="19" width="9.28515625" style="3" customWidth="1"/>
    <col min="20" max="20" width="19.42578125" style="3" customWidth="1"/>
    <col min="21" max="22" width="20.7109375" style="3" customWidth="1"/>
    <col min="23" max="23" width="13.140625" style="3" customWidth="1"/>
    <col min="24" max="24" width="30.7109375" style="3" customWidth="1"/>
    <col min="25" max="25" width="18.140625" style="3" customWidth="1"/>
    <col min="26" max="26" width="30.7109375" style="3" customWidth="1"/>
    <col min="27" max="27" width="16.42578125" style="3" customWidth="1"/>
    <col min="28" max="16384" width="11.42578125" style="3"/>
  </cols>
  <sheetData>
    <row r="1" spans="1:28" s="5" customFormat="1" ht="19.5" customHeight="1" x14ac:dyDescent="0.2">
      <c r="A1" s="96"/>
      <c r="B1" s="97"/>
      <c r="C1" s="105"/>
      <c r="D1" s="105"/>
      <c r="E1" s="105"/>
      <c r="F1" s="105"/>
      <c r="G1" s="105"/>
      <c r="H1" s="105"/>
      <c r="I1" s="105"/>
      <c r="J1" s="105"/>
      <c r="K1" s="105"/>
      <c r="L1" s="105"/>
      <c r="M1" s="105"/>
      <c r="N1" s="105"/>
      <c r="O1" s="105"/>
      <c r="P1" s="105"/>
      <c r="Q1" s="105"/>
      <c r="R1" s="105"/>
      <c r="S1" s="105"/>
      <c r="T1" s="105"/>
      <c r="U1" s="105"/>
      <c r="V1" s="105"/>
      <c r="W1" s="105"/>
      <c r="X1" s="105"/>
      <c r="Y1" s="105"/>
      <c r="Z1" s="339" t="s">
        <v>67</v>
      </c>
      <c r="AA1" s="340" t="s">
        <v>520</v>
      </c>
    </row>
    <row r="2" spans="1:28" s="5" customFormat="1" ht="18.75" customHeight="1" x14ac:dyDescent="0.2">
      <c r="A2" s="98"/>
      <c r="B2" s="147"/>
      <c r="C2" s="548" t="s">
        <v>69</v>
      </c>
      <c r="D2" s="548"/>
      <c r="E2" s="548"/>
      <c r="F2" s="548"/>
      <c r="G2" s="548"/>
      <c r="H2" s="548"/>
      <c r="I2" s="548"/>
      <c r="J2" s="548"/>
      <c r="K2" s="548"/>
      <c r="L2" s="548"/>
      <c r="M2" s="548"/>
      <c r="N2" s="548"/>
      <c r="O2" s="548"/>
      <c r="P2" s="548"/>
      <c r="Q2" s="548"/>
      <c r="R2" s="548"/>
      <c r="S2" s="548"/>
      <c r="T2" s="548"/>
      <c r="U2" s="548"/>
      <c r="V2" s="548"/>
      <c r="W2" s="548"/>
      <c r="X2" s="548"/>
      <c r="Y2" s="548"/>
      <c r="Z2" s="341" t="s">
        <v>513</v>
      </c>
      <c r="AA2" s="342">
        <v>7</v>
      </c>
    </row>
    <row r="3" spans="1:28" s="5" customFormat="1" ht="18.75" customHeight="1" x14ac:dyDescent="0.2">
      <c r="A3" s="98"/>
      <c r="B3" s="147"/>
      <c r="C3" s="548" t="s">
        <v>61</v>
      </c>
      <c r="D3" s="548"/>
      <c r="E3" s="548"/>
      <c r="F3" s="548"/>
      <c r="G3" s="548"/>
      <c r="H3" s="548"/>
      <c r="I3" s="548"/>
      <c r="J3" s="548"/>
      <c r="K3" s="548"/>
      <c r="L3" s="548"/>
      <c r="M3" s="548"/>
      <c r="N3" s="548"/>
      <c r="O3" s="548"/>
      <c r="P3" s="548"/>
      <c r="Q3" s="548"/>
      <c r="R3" s="548"/>
      <c r="S3" s="548"/>
      <c r="T3" s="548"/>
      <c r="U3" s="548"/>
      <c r="V3" s="548"/>
      <c r="W3" s="548"/>
      <c r="X3" s="548"/>
      <c r="Y3" s="548"/>
      <c r="Z3" s="341" t="s">
        <v>514</v>
      </c>
      <c r="AA3" s="343">
        <v>43756</v>
      </c>
    </row>
    <row r="4" spans="1:28" s="5" customFormat="1" ht="18.75" customHeight="1" thickBot="1" x14ac:dyDescent="0.25">
      <c r="A4" s="117"/>
      <c r="B4" s="118"/>
      <c r="C4" s="499"/>
      <c r="D4" s="499"/>
      <c r="E4" s="499"/>
      <c r="F4" s="499"/>
      <c r="G4" s="499"/>
      <c r="H4" s="499"/>
      <c r="I4" s="499"/>
      <c r="J4" s="499"/>
      <c r="K4" s="499"/>
      <c r="L4" s="499"/>
      <c r="M4" s="499"/>
      <c r="N4" s="499"/>
      <c r="O4" s="499"/>
      <c r="P4" s="499"/>
      <c r="Q4" s="499"/>
      <c r="R4" s="499"/>
      <c r="S4" s="499"/>
      <c r="T4" s="499"/>
      <c r="U4" s="499"/>
      <c r="V4" s="499"/>
      <c r="W4" s="499"/>
      <c r="X4" s="499"/>
      <c r="Y4" s="499"/>
      <c r="Z4" s="344" t="s">
        <v>515</v>
      </c>
      <c r="AA4" s="345" t="s">
        <v>518</v>
      </c>
    </row>
    <row r="5" spans="1:28" s="5" customFormat="1" ht="18.75" customHeight="1" thickBot="1" x14ac:dyDescent="0.25">
      <c r="A5" s="557"/>
      <c r="B5" s="557"/>
      <c r="C5" s="557"/>
      <c r="D5" s="557"/>
      <c r="E5" s="557"/>
      <c r="F5" s="557"/>
      <c r="G5" s="557"/>
      <c r="H5" s="557"/>
      <c r="I5" s="557"/>
      <c r="J5" s="557"/>
      <c r="K5" s="557"/>
      <c r="L5" s="557"/>
      <c r="M5" s="557"/>
      <c r="N5" s="557"/>
      <c r="O5" s="557"/>
      <c r="P5" s="557"/>
      <c r="Q5" s="557"/>
      <c r="R5" s="557"/>
      <c r="S5" s="557"/>
      <c r="T5" s="557"/>
      <c r="U5" s="557"/>
      <c r="V5" s="557"/>
      <c r="W5" s="557"/>
      <c r="X5" s="557"/>
      <c r="Y5" s="557"/>
      <c r="Z5" s="557"/>
      <c r="AA5" s="557"/>
    </row>
    <row r="6" spans="1:28" s="1" customFormat="1" ht="40.5" customHeight="1" thickBot="1" x14ac:dyDescent="0.25">
      <c r="A6" s="558" t="str">
        <f>'01-Mapa de riesgo-UO'!A6:B6</f>
        <v>TIPO DE MAPA</v>
      </c>
      <c r="B6" s="559"/>
      <c r="C6" s="560">
        <f>'01-Mapa de riesgo-UO'!C6</f>
        <v>0</v>
      </c>
      <c r="D6" s="561"/>
      <c r="E6" s="562" t="str">
        <f>'01-Mapa de riesgo-UO'!F6</f>
        <v>UNIDAD RESPONSABLE QUE DILIGENCIA EL MAPA DE RIESGO</v>
      </c>
      <c r="F6" s="563"/>
      <c r="G6" s="563"/>
      <c r="H6" s="556">
        <f>'01-Mapa de riesgo-UO'!J6</f>
        <v>0</v>
      </c>
      <c r="I6" s="556"/>
      <c r="J6" s="556"/>
      <c r="K6" s="556"/>
      <c r="L6" s="554" t="str">
        <f>'01-Mapa de riesgo-UO'!AI6</f>
        <v>RESPONSABLE APROBACIÓN MAPA DE RIESGOS:</v>
      </c>
      <c r="M6" s="554"/>
      <c r="N6" s="554"/>
      <c r="O6" s="554"/>
      <c r="P6" s="555"/>
      <c r="Q6" s="264"/>
      <c r="R6" s="551" t="str">
        <f>'01-Mapa de riesgo-UO'!AQ6</f>
        <v/>
      </c>
      <c r="S6" s="552"/>
      <c r="T6" s="552"/>
      <c r="U6" s="552"/>
      <c r="V6" s="552"/>
      <c r="W6" s="553"/>
      <c r="X6" s="549" t="s">
        <v>8</v>
      </c>
      <c r="Y6" s="550"/>
      <c r="Z6" s="567"/>
      <c r="AA6" s="568"/>
    </row>
    <row r="7" spans="1:28" s="1" customFormat="1" ht="21.75" customHeight="1" thickBot="1" x14ac:dyDescent="0.25">
      <c r="A7" s="564"/>
      <c r="B7" s="564"/>
      <c r="C7" s="564"/>
      <c r="D7" s="564"/>
      <c r="E7" s="564"/>
      <c r="F7" s="564"/>
      <c r="G7" s="564"/>
      <c r="H7" s="564"/>
      <c r="I7" s="564"/>
      <c r="J7" s="564"/>
      <c r="K7" s="564"/>
      <c r="L7" s="564"/>
      <c r="M7" s="564"/>
      <c r="N7" s="564"/>
      <c r="O7" s="564"/>
      <c r="P7" s="564"/>
      <c r="Q7" s="564"/>
      <c r="R7" s="564"/>
      <c r="S7" s="564"/>
      <c r="T7" s="564"/>
      <c r="U7" s="564"/>
      <c r="V7" s="564"/>
      <c r="W7" s="564"/>
      <c r="X7" s="564"/>
      <c r="Y7" s="564"/>
      <c r="Z7" s="564"/>
      <c r="AA7" s="564"/>
    </row>
    <row r="8" spans="1:28" s="1" customFormat="1" ht="32.25" customHeight="1" x14ac:dyDescent="0.2">
      <c r="A8" s="430" t="s">
        <v>55</v>
      </c>
      <c r="B8" s="508" t="str">
        <f>'01-Mapa de riesgo-UO'!B8:C8</f>
        <v>(1) PROCESO / (2) OBJETIVO PDI</v>
      </c>
      <c r="C8" s="431" t="s">
        <v>76</v>
      </c>
      <c r="D8" s="431"/>
      <c r="E8" s="431"/>
      <c r="F8" s="431"/>
      <c r="G8" s="431"/>
      <c r="H8" s="431" t="s">
        <v>74</v>
      </c>
      <c r="I8" s="431" t="s">
        <v>59</v>
      </c>
      <c r="J8" s="431"/>
      <c r="K8" s="431"/>
      <c r="L8" s="431" t="s">
        <v>58</v>
      </c>
      <c r="M8" s="431"/>
      <c r="N8" s="431"/>
      <c r="O8" s="431"/>
      <c r="P8" s="431"/>
      <c r="Q8" s="431"/>
      <c r="R8" s="431"/>
      <c r="S8" s="431"/>
      <c r="T8" s="419" t="s">
        <v>79</v>
      </c>
      <c r="U8" s="420"/>
      <c r="V8" s="420"/>
      <c r="W8" s="420"/>
      <c r="X8" s="420"/>
      <c r="Y8" s="420"/>
      <c r="Z8" s="421"/>
      <c r="AA8" s="511" t="s">
        <v>19</v>
      </c>
    </row>
    <row r="9" spans="1:28" s="2" customFormat="1" ht="38.25" customHeight="1" thickBot="1" x14ac:dyDescent="0.25">
      <c r="A9" s="565"/>
      <c r="B9" s="566"/>
      <c r="C9" s="146" t="s">
        <v>72</v>
      </c>
      <c r="D9" s="146" t="s">
        <v>4</v>
      </c>
      <c r="E9" s="146" t="s">
        <v>0</v>
      </c>
      <c r="F9" s="146" t="s">
        <v>56</v>
      </c>
      <c r="G9" s="146" t="s">
        <v>32</v>
      </c>
      <c r="H9" s="572"/>
      <c r="I9" s="146" t="s">
        <v>63</v>
      </c>
      <c r="J9" s="146" t="s">
        <v>64</v>
      </c>
      <c r="K9" s="146" t="s">
        <v>65</v>
      </c>
      <c r="L9" s="148" t="s">
        <v>86</v>
      </c>
      <c r="M9" s="265" t="s">
        <v>465</v>
      </c>
      <c r="N9" s="239" t="s">
        <v>466</v>
      </c>
      <c r="O9" s="148" t="s">
        <v>60</v>
      </c>
      <c r="P9" s="148" t="s">
        <v>467</v>
      </c>
      <c r="Q9" s="266" t="s">
        <v>471</v>
      </c>
      <c r="R9" s="570" t="s">
        <v>468</v>
      </c>
      <c r="S9" s="571"/>
      <c r="T9" s="146" t="s">
        <v>324</v>
      </c>
      <c r="U9" s="146" t="s">
        <v>325</v>
      </c>
      <c r="V9" s="146" t="s">
        <v>326</v>
      </c>
      <c r="W9" s="526" t="s">
        <v>333</v>
      </c>
      <c r="X9" s="527"/>
      <c r="Y9" s="526" t="s">
        <v>342</v>
      </c>
      <c r="Z9" s="527"/>
      <c r="AA9" s="573"/>
    </row>
    <row r="10" spans="1:28" s="2" customFormat="1" ht="62.45" customHeight="1" x14ac:dyDescent="0.2">
      <c r="A10" s="576">
        <v>1</v>
      </c>
      <c r="B10" s="353">
        <f>'01-Mapa de riesgo-UO'!B11</f>
        <v>0</v>
      </c>
      <c r="C10" s="539">
        <f>'01-Mapa de riesgo-UO'!G11</f>
        <v>0</v>
      </c>
      <c r="D10" s="539">
        <f>'01-Mapa de riesgo-UO'!H11</f>
        <v>0</v>
      </c>
      <c r="E10" s="539">
        <f>'01-Mapa de riesgo-UO'!I11</f>
        <v>0</v>
      </c>
      <c r="F10" s="93">
        <f>'01-Mapa de riesgo-UO'!F11</f>
        <v>0</v>
      </c>
      <c r="G10" s="539">
        <f>'01-Mapa de riesgo-UO'!J11</f>
        <v>0</v>
      </c>
      <c r="H10" s="575" t="str">
        <f>'01-Mapa de riesgo-UO'!AQ11</f>
        <v>LEVE</v>
      </c>
      <c r="I10" s="539">
        <f xml:space="preserve"> '01-Mapa de riesgo-UO'!AR11</f>
        <v>0</v>
      </c>
      <c r="J10" s="547"/>
      <c r="K10" s="574"/>
      <c r="L10" s="94">
        <f>IF('01-Mapa de riesgo-UO'!P11="No existen", "No existe control para el riesgo",'01-Mapa de riesgo-UO'!T11)</f>
        <v>0</v>
      </c>
      <c r="M10" s="94">
        <f>'01-Mapa de riesgo-UO'!Y11</f>
        <v>0</v>
      </c>
      <c r="N10" s="94">
        <f>'01-Mapa de riesgo-UO'!AD11</f>
        <v>0</v>
      </c>
      <c r="O10" s="95">
        <f>'01-Mapa de riesgo-UO'!AI11</f>
        <v>0</v>
      </c>
      <c r="P10" s="95">
        <f>'01-Mapa de riesgo-UO'!AM11</f>
        <v>0</v>
      </c>
      <c r="Q10" s="528" t="e">
        <f>'01-Mapa de riesgo-UO'!AO11</f>
        <v>#DIV/0!</v>
      </c>
      <c r="R10" s="530"/>
      <c r="S10" s="530"/>
      <c r="T10" s="150">
        <f>'01-Mapa de riesgo-UO'!AT11</f>
        <v>0</v>
      </c>
      <c r="U10" s="150">
        <f>'01-Mapa de riesgo-UO'!AU11</f>
        <v>0</v>
      </c>
      <c r="V10" s="150">
        <f>IF(T10="COMPARTIR",'01-Mapa de riesgo-UO'!AW11, IF(T10=0, 0,$H$6))</f>
        <v>0</v>
      </c>
      <c r="W10" s="145"/>
      <c r="X10" s="145"/>
      <c r="Y10" s="145"/>
      <c r="Z10" s="145"/>
      <c r="AA10" s="532"/>
    </row>
    <row r="11" spans="1:28" s="2" customFormat="1" ht="79.5" customHeight="1" x14ac:dyDescent="0.2">
      <c r="A11" s="536"/>
      <c r="B11" s="537"/>
      <c r="C11" s="538"/>
      <c r="D11" s="538"/>
      <c r="E11" s="538"/>
      <c r="F11" s="93">
        <f>'01-Mapa de riesgo-UO'!F12</f>
        <v>0</v>
      </c>
      <c r="G11" s="538"/>
      <c r="H11" s="486"/>
      <c r="I11" s="538"/>
      <c r="J11" s="541"/>
      <c r="K11" s="531"/>
      <c r="L11" s="94">
        <f>IF('01-Mapa de riesgo-UO'!P12="No existen", "No existe control para el riesgo",'01-Mapa de riesgo-UO'!T12)</f>
        <v>0</v>
      </c>
      <c r="M11" s="94">
        <f>'01-Mapa de riesgo-UO'!Y12</f>
        <v>0</v>
      </c>
      <c r="N11" s="94">
        <f>'01-Mapa de riesgo-UO'!AD12</f>
        <v>0</v>
      </c>
      <c r="O11" s="95">
        <f>'01-Mapa de riesgo-UO'!AI12</f>
        <v>0</v>
      </c>
      <c r="P11" s="95">
        <f>'01-Mapa de riesgo-UO'!AM12</f>
        <v>0</v>
      </c>
      <c r="Q11" s="524"/>
      <c r="R11" s="530"/>
      <c r="S11" s="530"/>
      <c r="T11" s="150">
        <f>'01-Mapa de riesgo-UO'!AT12</f>
        <v>0</v>
      </c>
      <c r="U11" s="150">
        <f>'01-Mapa de riesgo-UO'!AU12</f>
        <v>0</v>
      </c>
      <c r="V11" s="150">
        <f>IF(T11="COMPARTIR",'01-Mapa de riesgo-UO'!AW12, IF(T11=0, 0,$H$6))</f>
        <v>0</v>
      </c>
      <c r="W11" s="145"/>
      <c r="X11" s="145"/>
      <c r="Y11" s="145"/>
      <c r="Z11" s="145"/>
      <c r="AA11" s="533"/>
    </row>
    <row r="12" spans="1:28" s="2" customFormat="1" ht="62.45" customHeight="1" thickBot="1" x14ac:dyDescent="0.25">
      <c r="A12" s="536"/>
      <c r="B12" s="537"/>
      <c r="C12" s="538"/>
      <c r="D12" s="538"/>
      <c r="E12" s="538"/>
      <c r="F12" s="93">
        <f>'01-Mapa de riesgo-UO'!F13</f>
        <v>0</v>
      </c>
      <c r="G12" s="538"/>
      <c r="H12" s="486"/>
      <c r="I12" s="538"/>
      <c r="J12" s="541"/>
      <c r="K12" s="531"/>
      <c r="L12" s="94">
        <f>IF('01-Mapa de riesgo-UO'!P13="No existen", "No existe control para el riesgo",'01-Mapa de riesgo-UO'!T13)</f>
        <v>0</v>
      </c>
      <c r="M12" s="94">
        <f>'01-Mapa de riesgo-UO'!Y13</f>
        <v>0</v>
      </c>
      <c r="N12" s="94">
        <f>'01-Mapa de riesgo-UO'!AD13</f>
        <v>0</v>
      </c>
      <c r="O12" s="95">
        <f>'01-Mapa de riesgo-UO'!AI13</f>
        <v>0</v>
      </c>
      <c r="P12" s="95">
        <f>'01-Mapa de riesgo-UO'!AM13</f>
        <v>0</v>
      </c>
      <c r="Q12" s="525"/>
      <c r="R12" s="530"/>
      <c r="S12" s="530"/>
      <c r="T12" s="150">
        <f>'01-Mapa de riesgo-UO'!AT13</f>
        <v>0</v>
      </c>
      <c r="U12" s="150">
        <f>'01-Mapa de riesgo-UO'!AU13</f>
        <v>0</v>
      </c>
      <c r="V12" s="150">
        <f>IF(T12="COMPARTIR",'01-Mapa de riesgo-UO'!AW13, IF(T12=0, 0,$H$6))</f>
        <v>0</v>
      </c>
      <c r="W12" s="145"/>
      <c r="X12" s="145"/>
      <c r="Y12" s="145"/>
      <c r="Z12" s="145"/>
      <c r="AA12" s="533"/>
    </row>
    <row r="13" spans="1:28" s="2" customFormat="1" ht="89.25" customHeight="1" x14ac:dyDescent="0.2">
      <c r="A13" s="536">
        <v>2</v>
      </c>
      <c r="B13" s="537">
        <f>'01-Mapa de riesgo-UO'!B14</f>
        <v>0</v>
      </c>
      <c r="C13" s="538">
        <f>'01-Mapa de riesgo-UO'!G14</f>
        <v>0</v>
      </c>
      <c r="D13" s="538">
        <f>'01-Mapa de riesgo-UO'!H14</f>
        <v>0</v>
      </c>
      <c r="E13" s="538">
        <f>'01-Mapa de riesgo-UO'!I14</f>
        <v>0</v>
      </c>
      <c r="F13" s="93">
        <f>'01-Mapa de riesgo-UO'!F14</f>
        <v>0</v>
      </c>
      <c r="G13" s="538">
        <f>'01-Mapa de riesgo-UO'!J14</f>
        <v>0</v>
      </c>
      <c r="H13" s="486" t="str">
        <f>'01-Mapa de riesgo-UO'!AQ14</f>
        <v>LEVE</v>
      </c>
      <c r="I13" s="539">
        <f xml:space="preserve"> '01-Mapa de riesgo-UO'!AR14</f>
        <v>0</v>
      </c>
      <c r="J13" s="547"/>
      <c r="K13" s="531"/>
      <c r="L13" s="94">
        <f>IF('01-Mapa de riesgo-UO'!P14="No existen", "No existe control para el riesgo",'01-Mapa de riesgo-UO'!T14)</f>
        <v>0</v>
      </c>
      <c r="M13" s="94">
        <f>'01-Mapa de riesgo-UO'!Y14</f>
        <v>0</v>
      </c>
      <c r="N13" s="94">
        <f>'01-Mapa de riesgo-UO'!AD14</f>
        <v>0</v>
      </c>
      <c r="O13" s="95">
        <f>'01-Mapa de riesgo-UO'!AI14</f>
        <v>0</v>
      </c>
      <c r="P13" s="95">
        <f>'01-Mapa de riesgo-UO'!AM14</f>
        <v>0</v>
      </c>
      <c r="Q13" s="528" t="e">
        <f>'01-Mapa de riesgo-UO'!AO14</f>
        <v>#DIV/0!</v>
      </c>
      <c r="R13" s="530"/>
      <c r="S13" s="530"/>
      <c r="T13" s="150">
        <f>'01-Mapa de riesgo-UO'!AT14</f>
        <v>0</v>
      </c>
      <c r="U13" s="150">
        <f>'01-Mapa de riesgo-UO'!AU14</f>
        <v>0</v>
      </c>
      <c r="V13" s="150">
        <f>IF(T13="COMPARTIR",'01-Mapa de riesgo-UO'!AW14, IF(T13=0, 0,$H$6))</f>
        <v>0</v>
      </c>
      <c r="W13" s="145"/>
      <c r="X13" s="145"/>
      <c r="Y13" s="145"/>
      <c r="Z13" s="145"/>
      <c r="AA13" s="532"/>
    </row>
    <row r="14" spans="1:28" s="2" customFormat="1" ht="86.25" customHeight="1" x14ac:dyDescent="0.2">
      <c r="A14" s="536"/>
      <c r="B14" s="537"/>
      <c r="C14" s="538"/>
      <c r="D14" s="538"/>
      <c r="E14" s="538"/>
      <c r="F14" s="93">
        <f>'01-Mapa de riesgo-UO'!F15</f>
        <v>0</v>
      </c>
      <c r="G14" s="538"/>
      <c r="H14" s="486"/>
      <c r="I14" s="538"/>
      <c r="J14" s="541"/>
      <c r="K14" s="531"/>
      <c r="L14" s="94">
        <f>IF('01-Mapa de riesgo-UO'!P15="No existen", "No existe control para el riesgo",'01-Mapa de riesgo-UO'!T15)</f>
        <v>0</v>
      </c>
      <c r="M14" s="94">
        <f>'01-Mapa de riesgo-UO'!Y15</f>
        <v>0</v>
      </c>
      <c r="N14" s="94">
        <f>'01-Mapa de riesgo-UO'!AD15</f>
        <v>0</v>
      </c>
      <c r="O14" s="95">
        <f>'01-Mapa de riesgo-UO'!AI15</f>
        <v>0</v>
      </c>
      <c r="P14" s="95">
        <f>'01-Mapa de riesgo-UO'!AM15</f>
        <v>0</v>
      </c>
      <c r="Q14" s="524"/>
      <c r="R14" s="530"/>
      <c r="S14" s="530"/>
      <c r="T14" s="150">
        <f>'01-Mapa de riesgo-UO'!AT15</f>
        <v>0</v>
      </c>
      <c r="U14" s="150">
        <f>'01-Mapa de riesgo-UO'!AU15</f>
        <v>0</v>
      </c>
      <c r="V14" s="150">
        <f>IF(T14="COMPARTIR",'01-Mapa de riesgo-UO'!AW15, IF(T14=0, 0,$H$6))</f>
        <v>0</v>
      </c>
      <c r="W14" s="145"/>
      <c r="X14" s="145"/>
      <c r="Y14" s="145"/>
      <c r="Z14" s="145"/>
      <c r="AA14" s="533"/>
      <c r="AB14" s="569"/>
    </row>
    <row r="15" spans="1:28" s="2" customFormat="1" ht="62.45" customHeight="1" thickBot="1" x14ac:dyDescent="0.25">
      <c r="A15" s="536"/>
      <c r="B15" s="537"/>
      <c r="C15" s="538"/>
      <c r="D15" s="538"/>
      <c r="E15" s="538"/>
      <c r="F15" s="93">
        <f>'01-Mapa de riesgo-UO'!F16</f>
        <v>0</v>
      </c>
      <c r="G15" s="538"/>
      <c r="H15" s="486"/>
      <c r="I15" s="538"/>
      <c r="J15" s="541"/>
      <c r="K15" s="531"/>
      <c r="L15" s="94">
        <f>IF('01-Mapa de riesgo-UO'!P16="No existen", "No existe control para el riesgo",'01-Mapa de riesgo-UO'!T16)</f>
        <v>0</v>
      </c>
      <c r="M15" s="94">
        <f>'01-Mapa de riesgo-UO'!Y16</f>
        <v>0</v>
      </c>
      <c r="N15" s="94">
        <f>'01-Mapa de riesgo-UO'!AD16</f>
        <v>0</v>
      </c>
      <c r="O15" s="95">
        <f>'01-Mapa de riesgo-UO'!AI16</f>
        <v>0</v>
      </c>
      <c r="P15" s="95">
        <f>'01-Mapa de riesgo-UO'!AM16</f>
        <v>0</v>
      </c>
      <c r="Q15" s="525"/>
      <c r="R15" s="530"/>
      <c r="S15" s="530"/>
      <c r="T15" s="150">
        <f>'01-Mapa de riesgo-UO'!AT16</f>
        <v>0</v>
      </c>
      <c r="U15" s="150">
        <f>'01-Mapa de riesgo-UO'!AU16</f>
        <v>0</v>
      </c>
      <c r="V15" s="150">
        <f>IF(T15="COMPARTIR",'01-Mapa de riesgo-UO'!AW16, IF(T15=0, 0,$H$6))</f>
        <v>0</v>
      </c>
      <c r="W15" s="145"/>
      <c r="X15" s="145"/>
      <c r="Y15" s="145"/>
      <c r="Z15" s="145"/>
      <c r="AA15" s="533"/>
      <c r="AB15" s="569"/>
    </row>
    <row r="16" spans="1:28" ht="62.45" customHeight="1" x14ac:dyDescent="0.2">
      <c r="A16" s="536">
        <v>3</v>
      </c>
      <c r="B16" s="537">
        <f>'01-Mapa de riesgo-UO'!B17</f>
        <v>0</v>
      </c>
      <c r="C16" s="538">
        <f>'01-Mapa de riesgo-UO'!G17</f>
        <v>0</v>
      </c>
      <c r="D16" s="538">
        <f>'01-Mapa de riesgo-UO'!H17</f>
        <v>0</v>
      </c>
      <c r="E16" s="538">
        <f>'01-Mapa de riesgo-UO'!I17</f>
        <v>0</v>
      </c>
      <c r="F16" s="93">
        <f>'01-Mapa de riesgo-UO'!F17</f>
        <v>0</v>
      </c>
      <c r="G16" s="538">
        <f>'01-Mapa de riesgo-UO'!J17</f>
        <v>0</v>
      </c>
      <c r="H16" s="486" t="str">
        <f>'01-Mapa de riesgo-UO'!AQ17</f>
        <v>LEVE</v>
      </c>
      <c r="I16" s="539">
        <f>'01-Mapa de riesgo-UO'!AR17</f>
        <v>0</v>
      </c>
      <c r="J16" s="540"/>
      <c r="K16" s="531"/>
      <c r="L16" s="94">
        <f>IF('01-Mapa de riesgo-UO'!P17="No existen", "No existe control para el riesgo",'01-Mapa de riesgo-UO'!T17)</f>
        <v>0</v>
      </c>
      <c r="M16" s="94">
        <f>'01-Mapa de riesgo-UO'!Y17</f>
        <v>0</v>
      </c>
      <c r="N16" s="94">
        <f>'01-Mapa de riesgo-UO'!AD17</f>
        <v>0</v>
      </c>
      <c r="O16" s="95">
        <f>'01-Mapa de riesgo-UO'!AI17</f>
        <v>0</v>
      </c>
      <c r="P16" s="95">
        <f>'01-Mapa de riesgo-UO'!AM17</f>
        <v>0</v>
      </c>
      <c r="Q16" s="528" t="e">
        <f>'01-Mapa de riesgo-UO'!AO17</f>
        <v>#DIV/0!</v>
      </c>
      <c r="R16" s="530"/>
      <c r="S16" s="530"/>
      <c r="T16" s="150">
        <f>'01-Mapa de riesgo-UO'!AT17</f>
        <v>0</v>
      </c>
      <c r="U16" s="150">
        <f>'01-Mapa de riesgo-UO'!AU17</f>
        <v>0</v>
      </c>
      <c r="V16" s="150">
        <f>IF(T16="COMPARTIR",'01-Mapa de riesgo-UO'!AW17, IF(T16=0, 0,$H$6))</f>
        <v>0</v>
      </c>
      <c r="W16" s="145"/>
      <c r="X16" s="145"/>
      <c r="Y16" s="145"/>
      <c r="Z16" s="145"/>
      <c r="AA16" s="532"/>
    </row>
    <row r="17" spans="1:27" ht="62.45" customHeight="1" x14ac:dyDescent="0.2">
      <c r="A17" s="536"/>
      <c r="B17" s="537"/>
      <c r="C17" s="538"/>
      <c r="D17" s="538"/>
      <c r="E17" s="538"/>
      <c r="F17" s="93">
        <f>'01-Mapa de riesgo-UO'!F18</f>
        <v>0</v>
      </c>
      <c r="G17" s="538"/>
      <c r="H17" s="486"/>
      <c r="I17" s="538"/>
      <c r="J17" s="541"/>
      <c r="K17" s="531"/>
      <c r="L17" s="94">
        <f>IF('01-Mapa de riesgo-UO'!P18="No existen", "No existe control para el riesgo",'01-Mapa de riesgo-UO'!T18)</f>
        <v>0</v>
      </c>
      <c r="M17" s="94">
        <f>'01-Mapa de riesgo-UO'!Y18</f>
        <v>0</v>
      </c>
      <c r="N17" s="94">
        <f>'01-Mapa de riesgo-UO'!AD18</f>
        <v>0</v>
      </c>
      <c r="O17" s="95">
        <f>'01-Mapa de riesgo-UO'!AI18</f>
        <v>0</v>
      </c>
      <c r="P17" s="95">
        <f>'01-Mapa de riesgo-UO'!AM18</f>
        <v>0</v>
      </c>
      <c r="Q17" s="524"/>
      <c r="R17" s="530"/>
      <c r="S17" s="530"/>
      <c r="T17" s="150">
        <f>'01-Mapa de riesgo-UO'!AT18</f>
        <v>0</v>
      </c>
      <c r="U17" s="150">
        <f>'01-Mapa de riesgo-UO'!AU18</f>
        <v>0</v>
      </c>
      <c r="V17" s="150">
        <f>IF(T17="COMPARTIR",'01-Mapa de riesgo-UO'!AW18, IF(T17=0, 0,$H$6))</f>
        <v>0</v>
      </c>
      <c r="W17" s="145"/>
      <c r="X17" s="145"/>
      <c r="Y17" s="145"/>
      <c r="Z17" s="145"/>
      <c r="AA17" s="533"/>
    </row>
    <row r="18" spans="1:27" ht="62.45" customHeight="1" thickBot="1" x14ac:dyDescent="0.25">
      <c r="A18" s="536"/>
      <c r="B18" s="537"/>
      <c r="C18" s="538"/>
      <c r="D18" s="538"/>
      <c r="E18" s="538"/>
      <c r="F18" s="93">
        <f>'01-Mapa de riesgo-UO'!F19</f>
        <v>0</v>
      </c>
      <c r="G18" s="538"/>
      <c r="H18" s="486"/>
      <c r="I18" s="538"/>
      <c r="J18" s="541"/>
      <c r="K18" s="531"/>
      <c r="L18" s="94">
        <f>IF('01-Mapa de riesgo-UO'!P19="No existen", "No existe control para el riesgo",'01-Mapa de riesgo-UO'!T19)</f>
        <v>0</v>
      </c>
      <c r="M18" s="94">
        <f>'01-Mapa de riesgo-UO'!Y19</f>
        <v>0</v>
      </c>
      <c r="N18" s="94">
        <f>'01-Mapa de riesgo-UO'!AD19</f>
        <v>0</v>
      </c>
      <c r="O18" s="95">
        <f>'01-Mapa de riesgo-UO'!AI19</f>
        <v>0</v>
      </c>
      <c r="P18" s="95">
        <f>'01-Mapa de riesgo-UO'!AM19</f>
        <v>0</v>
      </c>
      <c r="Q18" s="525"/>
      <c r="R18" s="530"/>
      <c r="S18" s="530"/>
      <c r="T18" s="150">
        <f>'01-Mapa de riesgo-UO'!AT19</f>
        <v>0</v>
      </c>
      <c r="U18" s="150">
        <f>'01-Mapa de riesgo-UO'!AU19</f>
        <v>0</v>
      </c>
      <c r="V18" s="150">
        <f>IF(T18="COMPARTIR",'01-Mapa de riesgo-UO'!AW19, IF(T18=0, 0,$H$6))</f>
        <v>0</v>
      </c>
      <c r="W18" s="145"/>
      <c r="X18" s="145"/>
      <c r="Y18" s="145"/>
      <c r="Z18" s="145"/>
      <c r="AA18" s="533"/>
    </row>
    <row r="19" spans="1:27" ht="62.45" customHeight="1" x14ac:dyDescent="0.2">
      <c r="A19" s="536">
        <v>4</v>
      </c>
      <c r="B19" s="537">
        <f>'01-Mapa de riesgo-UO'!B20</f>
        <v>0</v>
      </c>
      <c r="C19" s="538">
        <f>'01-Mapa de riesgo-UO'!G20</f>
        <v>0</v>
      </c>
      <c r="D19" s="538">
        <f>'01-Mapa de riesgo-UO'!H20</f>
        <v>0</v>
      </c>
      <c r="E19" s="538">
        <f>'01-Mapa de riesgo-UO'!I20</f>
        <v>0</v>
      </c>
      <c r="F19" s="93">
        <f>'01-Mapa de riesgo-UO'!F20</f>
        <v>0</v>
      </c>
      <c r="G19" s="538">
        <f>'01-Mapa de riesgo-UO'!J20</f>
        <v>0</v>
      </c>
      <c r="H19" s="486" t="str">
        <f>'01-Mapa de riesgo-UO'!AQ20</f>
        <v>LEVE</v>
      </c>
      <c r="I19" s="539">
        <f>'01-Mapa de riesgo-UO'!AR20</f>
        <v>0</v>
      </c>
      <c r="J19" s="547"/>
      <c r="K19" s="531"/>
      <c r="L19" s="94">
        <f>IF('01-Mapa de riesgo-UO'!P20="No existen", "No existe control para el riesgo",'01-Mapa de riesgo-UO'!T20)</f>
        <v>0</v>
      </c>
      <c r="M19" s="94">
        <f>'01-Mapa de riesgo-UO'!Y20</f>
        <v>0</v>
      </c>
      <c r="N19" s="94">
        <f>'01-Mapa de riesgo-UO'!AD20</f>
        <v>0</v>
      </c>
      <c r="O19" s="95">
        <f>'01-Mapa de riesgo-UO'!AI20</f>
        <v>0</v>
      </c>
      <c r="P19" s="95">
        <f>'01-Mapa de riesgo-UO'!AM20</f>
        <v>0</v>
      </c>
      <c r="Q19" s="528" t="e">
        <f>'01-Mapa de riesgo-UO'!AO20</f>
        <v>#DIV/0!</v>
      </c>
      <c r="R19" s="530"/>
      <c r="S19" s="530"/>
      <c r="T19" s="150">
        <f>'01-Mapa de riesgo-UO'!AT20</f>
        <v>0</v>
      </c>
      <c r="U19" s="150">
        <f>'01-Mapa de riesgo-UO'!AU20</f>
        <v>0</v>
      </c>
      <c r="V19" s="150">
        <f>IF(T19="COMPARTIR",'01-Mapa de riesgo-UO'!AW20, IF(T19=0, 0,$H$6))</f>
        <v>0</v>
      </c>
      <c r="W19" s="145"/>
      <c r="X19" s="145"/>
      <c r="Y19" s="145"/>
      <c r="Z19" s="145"/>
      <c r="AA19" s="532"/>
    </row>
    <row r="20" spans="1:27" ht="62.45" customHeight="1" x14ac:dyDescent="0.2">
      <c r="A20" s="536"/>
      <c r="B20" s="537"/>
      <c r="C20" s="538"/>
      <c r="D20" s="538"/>
      <c r="E20" s="538"/>
      <c r="F20" s="93">
        <f>'01-Mapa de riesgo-UO'!F21</f>
        <v>0</v>
      </c>
      <c r="G20" s="538"/>
      <c r="H20" s="486"/>
      <c r="I20" s="538"/>
      <c r="J20" s="541"/>
      <c r="K20" s="531"/>
      <c r="L20" s="94">
        <f>IF('01-Mapa de riesgo-UO'!P21="No existen", "No existe control para el riesgo",'01-Mapa de riesgo-UO'!T21)</f>
        <v>0</v>
      </c>
      <c r="M20" s="94">
        <f>'01-Mapa de riesgo-UO'!Y21</f>
        <v>0</v>
      </c>
      <c r="N20" s="94">
        <f>'01-Mapa de riesgo-UO'!AD21</f>
        <v>0</v>
      </c>
      <c r="O20" s="95">
        <f>'01-Mapa de riesgo-UO'!AI21</f>
        <v>0</v>
      </c>
      <c r="P20" s="95">
        <f>'01-Mapa de riesgo-UO'!AM21</f>
        <v>0</v>
      </c>
      <c r="Q20" s="524"/>
      <c r="R20" s="530"/>
      <c r="S20" s="530"/>
      <c r="T20" s="150">
        <f>'01-Mapa de riesgo-UO'!AT21</f>
        <v>0</v>
      </c>
      <c r="U20" s="150">
        <f>'01-Mapa de riesgo-UO'!AU21</f>
        <v>0</v>
      </c>
      <c r="V20" s="150">
        <f>IF(T20="COMPARTIR",'01-Mapa de riesgo-UO'!AW21, IF(T20=0, 0,$H$6))</f>
        <v>0</v>
      </c>
      <c r="W20" s="145"/>
      <c r="X20" s="145"/>
      <c r="Y20" s="145"/>
      <c r="Z20" s="145"/>
      <c r="AA20" s="533"/>
    </row>
    <row r="21" spans="1:27" ht="62.45" customHeight="1" thickBot="1" x14ac:dyDescent="0.25">
      <c r="A21" s="536"/>
      <c r="B21" s="537"/>
      <c r="C21" s="538"/>
      <c r="D21" s="538"/>
      <c r="E21" s="538"/>
      <c r="F21" s="93">
        <f>'01-Mapa de riesgo-UO'!F22</f>
        <v>0</v>
      </c>
      <c r="G21" s="538"/>
      <c r="H21" s="486"/>
      <c r="I21" s="538"/>
      <c r="J21" s="541"/>
      <c r="K21" s="531"/>
      <c r="L21" s="94">
        <f>IF('01-Mapa de riesgo-UO'!P22="No existen", "No existe control para el riesgo",'01-Mapa de riesgo-UO'!T22)</f>
        <v>0</v>
      </c>
      <c r="M21" s="94">
        <f>'01-Mapa de riesgo-UO'!Y22</f>
        <v>0</v>
      </c>
      <c r="N21" s="94">
        <f>'01-Mapa de riesgo-UO'!AD22</f>
        <v>0</v>
      </c>
      <c r="O21" s="95">
        <f>'01-Mapa de riesgo-UO'!AI22</f>
        <v>0</v>
      </c>
      <c r="P21" s="95">
        <f>'01-Mapa de riesgo-UO'!AM22</f>
        <v>0</v>
      </c>
      <c r="Q21" s="525"/>
      <c r="R21" s="530"/>
      <c r="S21" s="530"/>
      <c r="T21" s="150">
        <f>'01-Mapa de riesgo-UO'!AT22</f>
        <v>0</v>
      </c>
      <c r="U21" s="150">
        <f>'01-Mapa de riesgo-UO'!AU22</f>
        <v>0</v>
      </c>
      <c r="V21" s="150">
        <f>IF(T21="COMPARTIR",'01-Mapa de riesgo-UO'!AW22, IF(T21=0, 0,$H$6))</f>
        <v>0</v>
      </c>
      <c r="W21" s="145"/>
      <c r="X21" s="145"/>
      <c r="Y21" s="145"/>
      <c r="Z21" s="145"/>
      <c r="AA21" s="533"/>
    </row>
    <row r="22" spans="1:27" ht="62.45" customHeight="1" x14ac:dyDescent="0.2">
      <c r="A22" s="536">
        <v>5</v>
      </c>
      <c r="B22" s="537">
        <f>'01-Mapa de riesgo-UO'!B23</f>
        <v>0</v>
      </c>
      <c r="C22" s="538">
        <f>'01-Mapa de riesgo-UO'!G23</f>
        <v>0</v>
      </c>
      <c r="D22" s="538">
        <f>'01-Mapa de riesgo-UO'!H23</f>
        <v>0</v>
      </c>
      <c r="E22" s="538">
        <f>'01-Mapa de riesgo-UO'!I23</f>
        <v>0</v>
      </c>
      <c r="F22" s="93">
        <f>'01-Mapa de riesgo-UO'!F23</f>
        <v>0</v>
      </c>
      <c r="G22" s="538">
        <f>'01-Mapa de riesgo-UO'!J23</f>
        <v>0</v>
      </c>
      <c r="H22" s="486" t="str">
        <f>'01-Mapa de riesgo-UO'!AQ23</f>
        <v>LEVE</v>
      </c>
      <c r="I22" s="539">
        <f>'01-Mapa de riesgo-UO'!AR23</f>
        <v>0</v>
      </c>
      <c r="J22" s="547"/>
      <c r="K22" s="531"/>
      <c r="L22" s="94">
        <f>IF('01-Mapa de riesgo-UO'!P23="No existen", "No existe control para el riesgo",'01-Mapa de riesgo-UO'!T23)</f>
        <v>0</v>
      </c>
      <c r="M22" s="94">
        <f>'01-Mapa de riesgo-UO'!Y23</f>
        <v>0</v>
      </c>
      <c r="N22" s="94">
        <f>'01-Mapa de riesgo-UO'!AD23</f>
        <v>0</v>
      </c>
      <c r="O22" s="95">
        <f>'01-Mapa de riesgo-UO'!AI23</f>
        <v>0</v>
      </c>
      <c r="P22" s="95">
        <f>'01-Mapa de riesgo-UO'!AM23</f>
        <v>0</v>
      </c>
      <c r="Q22" s="528" t="e">
        <f>'01-Mapa de riesgo-UO'!AO23</f>
        <v>#DIV/0!</v>
      </c>
      <c r="R22" s="530"/>
      <c r="S22" s="530"/>
      <c r="T22" s="150">
        <f>'01-Mapa de riesgo-UO'!AT23</f>
        <v>0</v>
      </c>
      <c r="U22" s="150">
        <f>'01-Mapa de riesgo-UO'!AU23</f>
        <v>0</v>
      </c>
      <c r="V22" s="150">
        <f>IF(T22="COMPARTIR",'01-Mapa de riesgo-UO'!AW23, IF(T22=0, 0,$H$6))</f>
        <v>0</v>
      </c>
      <c r="W22" s="145"/>
      <c r="X22" s="145"/>
      <c r="Y22" s="145"/>
      <c r="Z22" s="145"/>
      <c r="AA22" s="532"/>
    </row>
    <row r="23" spans="1:27" ht="62.45" customHeight="1" x14ac:dyDescent="0.2">
      <c r="A23" s="536"/>
      <c r="B23" s="537"/>
      <c r="C23" s="538"/>
      <c r="D23" s="538"/>
      <c r="E23" s="538"/>
      <c r="F23" s="93">
        <f>'01-Mapa de riesgo-UO'!F24</f>
        <v>0</v>
      </c>
      <c r="G23" s="538"/>
      <c r="H23" s="486"/>
      <c r="I23" s="538"/>
      <c r="J23" s="541"/>
      <c r="K23" s="531"/>
      <c r="L23" s="94">
        <f>IF('01-Mapa de riesgo-UO'!P24="No existen", "No existe control para el riesgo",'01-Mapa de riesgo-UO'!T24)</f>
        <v>0</v>
      </c>
      <c r="M23" s="94">
        <f>'01-Mapa de riesgo-UO'!Y24</f>
        <v>0</v>
      </c>
      <c r="N23" s="94">
        <f>'01-Mapa de riesgo-UO'!AD24</f>
        <v>0</v>
      </c>
      <c r="O23" s="95">
        <f>'01-Mapa de riesgo-UO'!AI24</f>
        <v>0</v>
      </c>
      <c r="P23" s="95">
        <f>'01-Mapa de riesgo-UO'!AM24</f>
        <v>0</v>
      </c>
      <c r="Q23" s="524"/>
      <c r="R23" s="530"/>
      <c r="S23" s="530"/>
      <c r="T23" s="150">
        <f>'01-Mapa de riesgo-UO'!AT24</f>
        <v>0</v>
      </c>
      <c r="U23" s="150">
        <f>'01-Mapa de riesgo-UO'!AU24</f>
        <v>0</v>
      </c>
      <c r="V23" s="150">
        <f>IF(T23="COMPARTIR",'01-Mapa de riesgo-UO'!AW24, IF(T23=0, 0,$H$6))</f>
        <v>0</v>
      </c>
      <c r="W23" s="145"/>
      <c r="X23" s="145"/>
      <c r="Y23" s="145"/>
      <c r="Z23" s="145"/>
      <c r="AA23" s="533"/>
    </row>
    <row r="24" spans="1:27" ht="62.45" customHeight="1" thickBot="1" x14ac:dyDescent="0.25">
      <c r="A24" s="536"/>
      <c r="B24" s="537"/>
      <c r="C24" s="538"/>
      <c r="D24" s="538"/>
      <c r="E24" s="538"/>
      <c r="F24" s="93">
        <f>'01-Mapa de riesgo-UO'!F25</f>
        <v>0</v>
      </c>
      <c r="G24" s="538"/>
      <c r="H24" s="486"/>
      <c r="I24" s="538"/>
      <c r="J24" s="541"/>
      <c r="K24" s="531"/>
      <c r="L24" s="94">
        <f>IF('01-Mapa de riesgo-UO'!P25="No existen", "No existe control para el riesgo",'01-Mapa de riesgo-UO'!T25)</f>
        <v>0</v>
      </c>
      <c r="M24" s="94">
        <f>'01-Mapa de riesgo-UO'!Y25</f>
        <v>0</v>
      </c>
      <c r="N24" s="94">
        <f>'01-Mapa de riesgo-UO'!AD25</f>
        <v>0</v>
      </c>
      <c r="O24" s="95">
        <f>'01-Mapa de riesgo-UO'!AI25</f>
        <v>0</v>
      </c>
      <c r="P24" s="95">
        <f>'01-Mapa de riesgo-UO'!AM25</f>
        <v>0</v>
      </c>
      <c r="Q24" s="525"/>
      <c r="R24" s="530"/>
      <c r="S24" s="530"/>
      <c r="T24" s="150">
        <f>'01-Mapa de riesgo-UO'!AT25</f>
        <v>0</v>
      </c>
      <c r="U24" s="150">
        <f>'01-Mapa de riesgo-UO'!AU25</f>
        <v>0</v>
      </c>
      <c r="V24" s="150">
        <f>IF(T24="COMPARTIR",'01-Mapa de riesgo-UO'!AW25, IF(T24=0, 0,$H$6))</f>
        <v>0</v>
      </c>
      <c r="W24" s="145"/>
      <c r="X24" s="145"/>
      <c r="Y24" s="145"/>
      <c r="Z24" s="145"/>
      <c r="AA24" s="533"/>
    </row>
    <row r="25" spans="1:27" ht="62.45" customHeight="1" x14ac:dyDescent="0.2">
      <c r="A25" s="536">
        <v>6</v>
      </c>
      <c r="B25" s="537">
        <f>'01-Mapa de riesgo-UO'!B26</f>
        <v>0</v>
      </c>
      <c r="C25" s="538">
        <f>'01-Mapa de riesgo-UO'!G26</f>
        <v>0</v>
      </c>
      <c r="D25" s="538">
        <f>'01-Mapa de riesgo-UO'!H26</f>
        <v>0</v>
      </c>
      <c r="E25" s="538">
        <f>'01-Mapa de riesgo-UO'!I26</f>
        <v>0</v>
      </c>
      <c r="F25" s="93">
        <f>'01-Mapa de riesgo-UO'!F26</f>
        <v>0</v>
      </c>
      <c r="G25" s="538">
        <f>'01-Mapa de riesgo-UO'!J26</f>
        <v>0</v>
      </c>
      <c r="H25" s="486" t="str">
        <f>'01-Mapa de riesgo-UO'!AQ26</f>
        <v>LEVE</v>
      </c>
      <c r="I25" s="539">
        <f>'01-Mapa de riesgo-UO'!AR26</f>
        <v>0</v>
      </c>
      <c r="J25" s="547"/>
      <c r="K25" s="531"/>
      <c r="L25" s="94">
        <f>IF('01-Mapa de riesgo-UO'!P26="No existen", "No existe control para el riesgo",'01-Mapa de riesgo-UO'!T26)</f>
        <v>0</v>
      </c>
      <c r="M25" s="94">
        <f>'01-Mapa de riesgo-UO'!Y26</f>
        <v>0</v>
      </c>
      <c r="N25" s="94">
        <f>'01-Mapa de riesgo-UO'!AD26</f>
        <v>0</v>
      </c>
      <c r="O25" s="95">
        <f>'01-Mapa de riesgo-UO'!AI26</f>
        <v>0</v>
      </c>
      <c r="P25" s="95">
        <f>'01-Mapa de riesgo-UO'!AM26</f>
        <v>0</v>
      </c>
      <c r="Q25" s="528" t="e">
        <f>'01-Mapa de riesgo-UO'!AO26</f>
        <v>#DIV/0!</v>
      </c>
      <c r="R25" s="530"/>
      <c r="S25" s="530"/>
      <c r="T25" s="150">
        <f>'01-Mapa de riesgo-UO'!AT26</f>
        <v>0</v>
      </c>
      <c r="U25" s="150">
        <f>'01-Mapa de riesgo-UO'!AU26</f>
        <v>0</v>
      </c>
      <c r="V25" s="150">
        <f>IF(T25="COMPARTIR",'01-Mapa de riesgo-UO'!AW26, IF(T25=0, 0,$H$6))</f>
        <v>0</v>
      </c>
      <c r="W25" s="145"/>
      <c r="X25" s="145"/>
      <c r="Y25" s="145"/>
      <c r="Z25" s="145"/>
      <c r="AA25" s="532"/>
    </row>
    <row r="26" spans="1:27" ht="62.45" customHeight="1" x14ac:dyDescent="0.2">
      <c r="A26" s="536"/>
      <c r="B26" s="537"/>
      <c r="C26" s="538"/>
      <c r="D26" s="538"/>
      <c r="E26" s="538"/>
      <c r="F26" s="93">
        <f>'01-Mapa de riesgo-UO'!F27</f>
        <v>0</v>
      </c>
      <c r="G26" s="538"/>
      <c r="H26" s="486"/>
      <c r="I26" s="538"/>
      <c r="J26" s="541"/>
      <c r="K26" s="531"/>
      <c r="L26" s="94">
        <f>IF('01-Mapa de riesgo-UO'!P27="No existen", "No existe control para el riesgo",'01-Mapa de riesgo-UO'!T27)</f>
        <v>0</v>
      </c>
      <c r="M26" s="94">
        <f>'01-Mapa de riesgo-UO'!Y27</f>
        <v>0</v>
      </c>
      <c r="N26" s="94">
        <f>'01-Mapa de riesgo-UO'!AD27</f>
        <v>0</v>
      </c>
      <c r="O26" s="95">
        <f>'01-Mapa de riesgo-UO'!AI27</f>
        <v>0</v>
      </c>
      <c r="P26" s="95">
        <f>'01-Mapa de riesgo-UO'!AM27</f>
        <v>0</v>
      </c>
      <c r="Q26" s="524"/>
      <c r="R26" s="530"/>
      <c r="S26" s="530"/>
      <c r="T26" s="150">
        <f>'01-Mapa de riesgo-UO'!AT27</f>
        <v>0</v>
      </c>
      <c r="U26" s="150">
        <f>'01-Mapa de riesgo-UO'!AU27</f>
        <v>0</v>
      </c>
      <c r="V26" s="150">
        <f>IF(T26="COMPARTIR",'01-Mapa de riesgo-UO'!AW27, IF(T26=0, 0,$H$6))</f>
        <v>0</v>
      </c>
      <c r="W26" s="145"/>
      <c r="X26" s="145"/>
      <c r="Y26" s="145"/>
      <c r="Z26" s="145"/>
      <c r="AA26" s="533"/>
    </row>
    <row r="27" spans="1:27" ht="62.45" customHeight="1" thickBot="1" x14ac:dyDescent="0.25">
      <c r="A27" s="536"/>
      <c r="B27" s="537"/>
      <c r="C27" s="538"/>
      <c r="D27" s="538"/>
      <c r="E27" s="538"/>
      <c r="F27" s="93">
        <f>'01-Mapa de riesgo-UO'!F28</f>
        <v>0</v>
      </c>
      <c r="G27" s="538"/>
      <c r="H27" s="486"/>
      <c r="I27" s="538"/>
      <c r="J27" s="541"/>
      <c r="K27" s="531"/>
      <c r="L27" s="94">
        <f>IF('01-Mapa de riesgo-UO'!P28="No existen", "No existe control para el riesgo",'01-Mapa de riesgo-UO'!T28)</f>
        <v>0</v>
      </c>
      <c r="M27" s="94">
        <f>'01-Mapa de riesgo-UO'!Y28</f>
        <v>0</v>
      </c>
      <c r="N27" s="94">
        <f>'01-Mapa de riesgo-UO'!AD28</f>
        <v>0</v>
      </c>
      <c r="O27" s="95">
        <f>'01-Mapa de riesgo-UO'!AI28</f>
        <v>0</v>
      </c>
      <c r="P27" s="95">
        <f>'01-Mapa de riesgo-UO'!AM28</f>
        <v>0</v>
      </c>
      <c r="Q27" s="525"/>
      <c r="R27" s="530"/>
      <c r="S27" s="530"/>
      <c r="T27" s="150">
        <f>'01-Mapa de riesgo-UO'!AT28</f>
        <v>0</v>
      </c>
      <c r="U27" s="150">
        <f>'01-Mapa de riesgo-UO'!AU28</f>
        <v>0</v>
      </c>
      <c r="V27" s="150">
        <f>IF(T27="COMPARTIR",'01-Mapa de riesgo-UO'!AW28, IF(T27=0, 0,$H$6))</f>
        <v>0</v>
      </c>
      <c r="W27" s="145"/>
      <c r="X27" s="145"/>
      <c r="Y27" s="145"/>
      <c r="Z27" s="145"/>
      <c r="AA27" s="533"/>
    </row>
    <row r="28" spans="1:27" ht="62.45" customHeight="1" x14ac:dyDescent="0.2">
      <c r="A28" s="536">
        <v>7</v>
      </c>
      <c r="B28" s="537">
        <f>'01-Mapa de riesgo-UO'!B29</f>
        <v>0</v>
      </c>
      <c r="C28" s="538">
        <f>'01-Mapa de riesgo-UO'!G29</f>
        <v>0</v>
      </c>
      <c r="D28" s="538">
        <f>'01-Mapa de riesgo-UO'!H29</f>
        <v>0</v>
      </c>
      <c r="E28" s="538">
        <f>'01-Mapa de riesgo-UO'!I29</f>
        <v>0</v>
      </c>
      <c r="F28" s="93">
        <f>'01-Mapa de riesgo-UO'!F29</f>
        <v>0</v>
      </c>
      <c r="G28" s="538">
        <f>'01-Mapa de riesgo-UO'!J29</f>
        <v>0</v>
      </c>
      <c r="H28" s="486" t="str">
        <f>'01-Mapa de riesgo-UO'!AQ29</f>
        <v>LEVE</v>
      </c>
      <c r="I28" s="539">
        <f>'01-Mapa de riesgo-UO'!AR29</f>
        <v>0</v>
      </c>
      <c r="J28" s="547"/>
      <c r="K28" s="531"/>
      <c r="L28" s="94">
        <f>IF('01-Mapa de riesgo-UO'!P29="No existen", "No existe control para el riesgo",'01-Mapa de riesgo-UO'!T29)</f>
        <v>0</v>
      </c>
      <c r="M28" s="94">
        <f>'01-Mapa de riesgo-UO'!Y29</f>
        <v>0</v>
      </c>
      <c r="N28" s="94">
        <f>'01-Mapa de riesgo-UO'!AD29</f>
        <v>0</v>
      </c>
      <c r="O28" s="95">
        <f>'01-Mapa de riesgo-UO'!AI29</f>
        <v>0</v>
      </c>
      <c r="P28" s="95">
        <f>'01-Mapa de riesgo-UO'!AM29</f>
        <v>0</v>
      </c>
      <c r="Q28" s="528" t="e">
        <f>'01-Mapa de riesgo-UO'!AO29</f>
        <v>#DIV/0!</v>
      </c>
      <c r="R28" s="530"/>
      <c r="S28" s="530"/>
      <c r="T28" s="150">
        <f>'01-Mapa de riesgo-UO'!AT29</f>
        <v>0</v>
      </c>
      <c r="U28" s="150">
        <f>'01-Mapa de riesgo-UO'!AU29</f>
        <v>0</v>
      </c>
      <c r="V28" s="150">
        <f>IF(T28="COMPARTIR",'01-Mapa de riesgo-UO'!AW29, IF(T28=0, 0,$H$6))</f>
        <v>0</v>
      </c>
      <c r="W28" s="145"/>
      <c r="X28" s="145"/>
      <c r="Y28" s="145"/>
      <c r="Z28" s="145"/>
      <c r="AA28" s="532"/>
    </row>
    <row r="29" spans="1:27" ht="62.45" customHeight="1" x14ac:dyDescent="0.2">
      <c r="A29" s="536"/>
      <c r="B29" s="537"/>
      <c r="C29" s="538"/>
      <c r="D29" s="538"/>
      <c r="E29" s="538"/>
      <c r="F29" s="93">
        <f>'01-Mapa de riesgo-UO'!F30</f>
        <v>0</v>
      </c>
      <c r="G29" s="538"/>
      <c r="H29" s="486"/>
      <c r="I29" s="538"/>
      <c r="J29" s="541"/>
      <c r="K29" s="531"/>
      <c r="L29" s="94">
        <f>IF('01-Mapa de riesgo-UO'!P30="No existen", "No existe control para el riesgo",'01-Mapa de riesgo-UO'!T30)</f>
        <v>0</v>
      </c>
      <c r="M29" s="94">
        <f>'01-Mapa de riesgo-UO'!Y30</f>
        <v>0</v>
      </c>
      <c r="N29" s="94">
        <f>'01-Mapa de riesgo-UO'!AD30</f>
        <v>0</v>
      </c>
      <c r="O29" s="95">
        <f>'01-Mapa de riesgo-UO'!AI30</f>
        <v>0</v>
      </c>
      <c r="P29" s="95">
        <f>'01-Mapa de riesgo-UO'!AM30</f>
        <v>0</v>
      </c>
      <c r="Q29" s="524"/>
      <c r="R29" s="530"/>
      <c r="S29" s="530"/>
      <c r="T29" s="150">
        <f>'01-Mapa de riesgo-UO'!AT30</f>
        <v>0</v>
      </c>
      <c r="U29" s="150">
        <f>'01-Mapa de riesgo-UO'!AU30</f>
        <v>0</v>
      </c>
      <c r="V29" s="150">
        <f>IF(T29="COMPARTIR",'01-Mapa de riesgo-UO'!AW30, IF(T29=0, 0,$H$6))</f>
        <v>0</v>
      </c>
      <c r="W29" s="145"/>
      <c r="X29" s="145"/>
      <c r="Y29" s="145"/>
      <c r="Z29" s="145"/>
      <c r="AA29" s="533"/>
    </row>
    <row r="30" spans="1:27" ht="62.45" customHeight="1" thickBot="1" x14ac:dyDescent="0.25">
      <c r="A30" s="536"/>
      <c r="B30" s="537"/>
      <c r="C30" s="538"/>
      <c r="D30" s="538"/>
      <c r="E30" s="538"/>
      <c r="F30" s="93">
        <f>'01-Mapa de riesgo-UO'!F31</f>
        <v>0</v>
      </c>
      <c r="G30" s="538"/>
      <c r="H30" s="486"/>
      <c r="I30" s="538"/>
      <c r="J30" s="541"/>
      <c r="K30" s="531"/>
      <c r="L30" s="94">
        <f>IF('01-Mapa de riesgo-UO'!P31="No existen", "No existe control para el riesgo",'01-Mapa de riesgo-UO'!T31)</f>
        <v>0</v>
      </c>
      <c r="M30" s="94">
        <f>'01-Mapa de riesgo-UO'!Y31</f>
        <v>0</v>
      </c>
      <c r="N30" s="94">
        <f>'01-Mapa de riesgo-UO'!AD31</f>
        <v>0</v>
      </c>
      <c r="O30" s="95">
        <f>'01-Mapa de riesgo-UO'!AI31</f>
        <v>0</v>
      </c>
      <c r="P30" s="95">
        <f>'01-Mapa de riesgo-UO'!AM31</f>
        <v>0</v>
      </c>
      <c r="Q30" s="525"/>
      <c r="R30" s="530"/>
      <c r="S30" s="530"/>
      <c r="T30" s="150">
        <f>'01-Mapa de riesgo-UO'!AT31</f>
        <v>0</v>
      </c>
      <c r="U30" s="150">
        <f>'01-Mapa de riesgo-UO'!AU31</f>
        <v>0</v>
      </c>
      <c r="V30" s="150">
        <f>IF(T30="COMPARTIR",'01-Mapa de riesgo-UO'!AW31, IF(T30=0, 0,$H$6))</f>
        <v>0</v>
      </c>
      <c r="W30" s="145"/>
      <c r="X30" s="145"/>
      <c r="Y30" s="145"/>
      <c r="Z30" s="145"/>
      <c r="AA30" s="533"/>
    </row>
    <row r="31" spans="1:27" ht="62.45" customHeight="1" x14ac:dyDescent="0.2">
      <c r="A31" s="536">
        <v>8</v>
      </c>
      <c r="B31" s="537">
        <f>'01-Mapa de riesgo-UO'!B32</f>
        <v>0</v>
      </c>
      <c r="C31" s="538">
        <f>'01-Mapa de riesgo-UO'!G32</f>
        <v>0</v>
      </c>
      <c r="D31" s="538">
        <f>'01-Mapa de riesgo-UO'!H32</f>
        <v>0</v>
      </c>
      <c r="E31" s="538">
        <f>'01-Mapa de riesgo-UO'!I32</f>
        <v>0</v>
      </c>
      <c r="F31" s="93">
        <f>'01-Mapa de riesgo-UO'!F32</f>
        <v>0</v>
      </c>
      <c r="G31" s="538">
        <f>'01-Mapa de riesgo-UO'!J32</f>
        <v>0</v>
      </c>
      <c r="H31" s="486" t="str">
        <f>'01-Mapa de riesgo-UO'!AQ32</f>
        <v>LEVE</v>
      </c>
      <c r="I31" s="539">
        <f>'01-Mapa de riesgo-UO'!AR32</f>
        <v>0</v>
      </c>
      <c r="J31" s="547"/>
      <c r="K31" s="531"/>
      <c r="L31" s="94">
        <f>IF('01-Mapa de riesgo-UO'!P32="No existen", "No existe control para el riesgo",'01-Mapa de riesgo-UO'!T32)</f>
        <v>0</v>
      </c>
      <c r="M31" s="94">
        <f>'01-Mapa de riesgo-UO'!Y32</f>
        <v>0</v>
      </c>
      <c r="N31" s="94">
        <f>'01-Mapa de riesgo-UO'!AD32</f>
        <v>0</v>
      </c>
      <c r="O31" s="95">
        <f>'01-Mapa de riesgo-UO'!AI32</f>
        <v>0</v>
      </c>
      <c r="P31" s="95">
        <f>'01-Mapa de riesgo-UO'!AM32</f>
        <v>0</v>
      </c>
      <c r="Q31" s="528" t="e">
        <f>'01-Mapa de riesgo-UO'!AO32</f>
        <v>#DIV/0!</v>
      </c>
      <c r="R31" s="530"/>
      <c r="S31" s="530"/>
      <c r="T31" s="150">
        <f>'01-Mapa de riesgo-UO'!AT32</f>
        <v>0</v>
      </c>
      <c r="U31" s="150">
        <f>'01-Mapa de riesgo-UO'!AU32</f>
        <v>0</v>
      </c>
      <c r="V31" s="150">
        <f>IF(T31="COMPARTIR",'01-Mapa de riesgo-UO'!AW32, IF(T31=0, 0,$H$6))</f>
        <v>0</v>
      </c>
      <c r="W31" s="145"/>
      <c r="X31" s="145"/>
      <c r="Y31" s="145"/>
      <c r="Z31" s="145"/>
      <c r="AA31" s="532"/>
    </row>
    <row r="32" spans="1:27" ht="62.45" customHeight="1" x14ac:dyDescent="0.2">
      <c r="A32" s="536"/>
      <c r="B32" s="537"/>
      <c r="C32" s="538"/>
      <c r="D32" s="538"/>
      <c r="E32" s="538"/>
      <c r="F32" s="93">
        <f>'01-Mapa de riesgo-UO'!F33</f>
        <v>0</v>
      </c>
      <c r="G32" s="538"/>
      <c r="H32" s="486"/>
      <c r="I32" s="538"/>
      <c r="J32" s="541"/>
      <c r="K32" s="531"/>
      <c r="L32" s="94">
        <f>IF('01-Mapa de riesgo-UO'!P33="No existen", "No existe control para el riesgo",'01-Mapa de riesgo-UO'!T33)</f>
        <v>0</v>
      </c>
      <c r="M32" s="94">
        <f>'01-Mapa de riesgo-UO'!Y33</f>
        <v>0</v>
      </c>
      <c r="N32" s="94">
        <f>'01-Mapa de riesgo-UO'!AD33</f>
        <v>0</v>
      </c>
      <c r="O32" s="95">
        <f>'01-Mapa de riesgo-UO'!AI33</f>
        <v>0</v>
      </c>
      <c r="P32" s="95">
        <f>'01-Mapa de riesgo-UO'!AM33</f>
        <v>0</v>
      </c>
      <c r="Q32" s="524"/>
      <c r="R32" s="530"/>
      <c r="S32" s="530"/>
      <c r="T32" s="150">
        <f>'01-Mapa de riesgo-UO'!AT33</f>
        <v>0</v>
      </c>
      <c r="U32" s="150">
        <f>'01-Mapa de riesgo-UO'!AU33</f>
        <v>0</v>
      </c>
      <c r="V32" s="150">
        <f>IF(T32="COMPARTIR",'01-Mapa de riesgo-UO'!AW33, IF(T32=0, 0,$H$6))</f>
        <v>0</v>
      </c>
      <c r="W32" s="145"/>
      <c r="X32" s="145"/>
      <c r="Y32" s="145"/>
      <c r="Z32" s="145"/>
      <c r="AA32" s="533"/>
    </row>
    <row r="33" spans="1:27" ht="62.45" customHeight="1" thickBot="1" x14ac:dyDescent="0.25">
      <c r="A33" s="536"/>
      <c r="B33" s="537"/>
      <c r="C33" s="538"/>
      <c r="D33" s="538"/>
      <c r="E33" s="538"/>
      <c r="F33" s="93">
        <f>'01-Mapa de riesgo-UO'!F34</f>
        <v>0</v>
      </c>
      <c r="G33" s="538"/>
      <c r="H33" s="486"/>
      <c r="I33" s="538"/>
      <c r="J33" s="541"/>
      <c r="K33" s="531"/>
      <c r="L33" s="94">
        <f>IF('01-Mapa de riesgo-UO'!P34="No existen", "No existe control para el riesgo",'01-Mapa de riesgo-UO'!T34)</f>
        <v>0</v>
      </c>
      <c r="M33" s="94">
        <f>'01-Mapa de riesgo-UO'!Y34</f>
        <v>0</v>
      </c>
      <c r="N33" s="94">
        <f>'01-Mapa de riesgo-UO'!AD34</f>
        <v>0</v>
      </c>
      <c r="O33" s="95">
        <f>'01-Mapa de riesgo-UO'!AI34</f>
        <v>0</v>
      </c>
      <c r="P33" s="95">
        <f>'01-Mapa de riesgo-UO'!AM34</f>
        <v>0</v>
      </c>
      <c r="Q33" s="525"/>
      <c r="R33" s="530"/>
      <c r="S33" s="530"/>
      <c r="T33" s="150">
        <f>'01-Mapa de riesgo-UO'!AT34</f>
        <v>0</v>
      </c>
      <c r="U33" s="150">
        <f>'01-Mapa de riesgo-UO'!AU34</f>
        <v>0</v>
      </c>
      <c r="V33" s="150">
        <f>IF(T33="COMPARTIR",'01-Mapa de riesgo-UO'!AW34, IF(T33=0, 0,$H$6))</f>
        <v>0</v>
      </c>
      <c r="W33" s="145"/>
      <c r="X33" s="145"/>
      <c r="Y33" s="145"/>
      <c r="Z33" s="145"/>
      <c r="AA33" s="533"/>
    </row>
    <row r="34" spans="1:27" ht="62.45" customHeight="1" x14ac:dyDescent="0.2">
      <c r="A34" s="536">
        <v>9</v>
      </c>
      <c r="B34" s="537">
        <f>'01-Mapa de riesgo-UO'!B35</f>
        <v>0</v>
      </c>
      <c r="C34" s="538">
        <f>'01-Mapa de riesgo-UO'!G35</f>
        <v>0</v>
      </c>
      <c r="D34" s="538">
        <f>'01-Mapa de riesgo-UO'!H35</f>
        <v>0</v>
      </c>
      <c r="E34" s="538">
        <f>'01-Mapa de riesgo-UO'!I35</f>
        <v>0</v>
      </c>
      <c r="F34" s="93">
        <f>'01-Mapa de riesgo-UO'!F35</f>
        <v>0</v>
      </c>
      <c r="G34" s="538">
        <f>'01-Mapa de riesgo-UO'!J35</f>
        <v>0</v>
      </c>
      <c r="H34" s="486" t="str">
        <f>'01-Mapa de riesgo-UO'!AQ35</f>
        <v>LEVE</v>
      </c>
      <c r="I34" s="539">
        <f>'01-Mapa de riesgo-UO'!AR35</f>
        <v>0</v>
      </c>
      <c r="J34" s="547"/>
      <c r="K34" s="531"/>
      <c r="L34" s="94">
        <f>IF('01-Mapa de riesgo-UO'!P35="No existen", "No existe control para el riesgo",'01-Mapa de riesgo-UO'!T35)</f>
        <v>0</v>
      </c>
      <c r="M34" s="94">
        <f>'01-Mapa de riesgo-UO'!Y35</f>
        <v>0</v>
      </c>
      <c r="N34" s="94">
        <f>'01-Mapa de riesgo-UO'!AD35</f>
        <v>0</v>
      </c>
      <c r="O34" s="95">
        <f>'01-Mapa de riesgo-UO'!AI35</f>
        <v>0</v>
      </c>
      <c r="P34" s="95">
        <f>'01-Mapa de riesgo-UO'!AM35</f>
        <v>0</v>
      </c>
      <c r="Q34" s="528" t="e">
        <f>'01-Mapa de riesgo-UO'!AO35</f>
        <v>#DIV/0!</v>
      </c>
      <c r="R34" s="530"/>
      <c r="S34" s="530"/>
      <c r="T34" s="150">
        <f>'01-Mapa de riesgo-UO'!AT35</f>
        <v>0</v>
      </c>
      <c r="U34" s="150">
        <f>'01-Mapa de riesgo-UO'!AU35</f>
        <v>0</v>
      </c>
      <c r="V34" s="150">
        <f>IF(T34="COMPARTIR",'01-Mapa de riesgo-UO'!AW35, IF(T34=0, 0,$H$6))</f>
        <v>0</v>
      </c>
      <c r="W34" s="145"/>
      <c r="X34" s="145"/>
      <c r="Y34" s="145"/>
      <c r="Z34" s="145"/>
      <c r="AA34" s="532"/>
    </row>
    <row r="35" spans="1:27" ht="62.45" customHeight="1" x14ac:dyDescent="0.2">
      <c r="A35" s="536"/>
      <c r="B35" s="537"/>
      <c r="C35" s="538"/>
      <c r="D35" s="538"/>
      <c r="E35" s="538"/>
      <c r="F35" s="93">
        <f>'01-Mapa de riesgo-UO'!F36</f>
        <v>0</v>
      </c>
      <c r="G35" s="538"/>
      <c r="H35" s="486"/>
      <c r="I35" s="538"/>
      <c r="J35" s="541"/>
      <c r="K35" s="531"/>
      <c r="L35" s="94">
        <f>IF('01-Mapa de riesgo-UO'!P36="No existen", "No existe control para el riesgo",'01-Mapa de riesgo-UO'!T36)</f>
        <v>0</v>
      </c>
      <c r="M35" s="94">
        <f>'01-Mapa de riesgo-UO'!Y36</f>
        <v>0</v>
      </c>
      <c r="N35" s="94">
        <f>'01-Mapa de riesgo-UO'!AD36</f>
        <v>0</v>
      </c>
      <c r="O35" s="95">
        <f>'01-Mapa de riesgo-UO'!AI36</f>
        <v>0</v>
      </c>
      <c r="P35" s="95">
        <f>'01-Mapa de riesgo-UO'!AM36</f>
        <v>0</v>
      </c>
      <c r="Q35" s="524"/>
      <c r="R35" s="530"/>
      <c r="S35" s="530"/>
      <c r="T35" s="150">
        <f>'01-Mapa de riesgo-UO'!AT36</f>
        <v>0</v>
      </c>
      <c r="U35" s="150">
        <f>'01-Mapa de riesgo-UO'!AU36</f>
        <v>0</v>
      </c>
      <c r="V35" s="150">
        <f>IF(T35="COMPARTIR",'01-Mapa de riesgo-UO'!AW36, IF(T35=0, 0,$H$6))</f>
        <v>0</v>
      </c>
      <c r="W35" s="145"/>
      <c r="X35" s="145"/>
      <c r="Y35" s="145"/>
      <c r="Z35" s="145"/>
      <c r="AA35" s="533"/>
    </row>
    <row r="36" spans="1:27" ht="62.45" customHeight="1" thickBot="1" x14ac:dyDescent="0.25">
      <c r="A36" s="536"/>
      <c r="B36" s="537"/>
      <c r="C36" s="538"/>
      <c r="D36" s="538"/>
      <c r="E36" s="538"/>
      <c r="F36" s="93">
        <f>'01-Mapa de riesgo-UO'!F37</f>
        <v>0</v>
      </c>
      <c r="G36" s="538"/>
      <c r="H36" s="486"/>
      <c r="I36" s="538"/>
      <c r="J36" s="541"/>
      <c r="K36" s="531"/>
      <c r="L36" s="94">
        <f>IF('01-Mapa de riesgo-UO'!P37="No existen", "No existe control para el riesgo",'01-Mapa de riesgo-UO'!T37)</f>
        <v>0</v>
      </c>
      <c r="M36" s="94">
        <f>'01-Mapa de riesgo-UO'!Y37</f>
        <v>0</v>
      </c>
      <c r="N36" s="94">
        <f>'01-Mapa de riesgo-UO'!AD37</f>
        <v>0</v>
      </c>
      <c r="O36" s="95">
        <f>'01-Mapa de riesgo-UO'!AI37</f>
        <v>0</v>
      </c>
      <c r="P36" s="95">
        <f>'01-Mapa de riesgo-UO'!AM37</f>
        <v>0</v>
      </c>
      <c r="Q36" s="525"/>
      <c r="R36" s="530"/>
      <c r="S36" s="530"/>
      <c r="T36" s="150">
        <f>'01-Mapa de riesgo-UO'!AT37</f>
        <v>0</v>
      </c>
      <c r="U36" s="150">
        <f>'01-Mapa de riesgo-UO'!AU37</f>
        <v>0</v>
      </c>
      <c r="V36" s="150">
        <f>IF(T36="COMPARTIR",'01-Mapa de riesgo-UO'!AW37, IF(T36=0, 0,$H$6))</f>
        <v>0</v>
      </c>
      <c r="W36" s="145"/>
      <c r="X36" s="145"/>
      <c r="Y36" s="145"/>
      <c r="Z36" s="145"/>
      <c r="AA36" s="533"/>
    </row>
    <row r="37" spans="1:27" ht="62.45" customHeight="1" x14ac:dyDescent="0.2">
      <c r="A37" s="536">
        <v>10</v>
      </c>
      <c r="B37" s="537">
        <f>'01-Mapa de riesgo-UO'!B38</f>
        <v>0</v>
      </c>
      <c r="C37" s="538">
        <f>'01-Mapa de riesgo-UO'!G38</f>
        <v>0</v>
      </c>
      <c r="D37" s="538">
        <f>'01-Mapa de riesgo-UO'!H38</f>
        <v>0</v>
      </c>
      <c r="E37" s="538">
        <f>'01-Mapa de riesgo-UO'!I38</f>
        <v>0</v>
      </c>
      <c r="F37" s="93">
        <f>'01-Mapa de riesgo-UO'!F38</f>
        <v>0</v>
      </c>
      <c r="G37" s="538">
        <f>'01-Mapa de riesgo-UO'!J38</f>
        <v>0</v>
      </c>
      <c r="H37" s="486" t="str">
        <f>'01-Mapa de riesgo-UO'!AQ38</f>
        <v>LEVE</v>
      </c>
      <c r="I37" s="539">
        <f>'01-Mapa de riesgo-UO'!AR38</f>
        <v>0</v>
      </c>
      <c r="J37" s="540"/>
      <c r="K37" s="531"/>
      <c r="L37" s="94">
        <f>IF('01-Mapa de riesgo-UO'!P38="No existen", "No existe control para el riesgo",'01-Mapa de riesgo-UO'!T38)</f>
        <v>0</v>
      </c>
      <c r="M37" s="94">
        <f>'01-Mapa de riesgo-UO'!Y38</f>
        <v>0</v>
      </c>
      <c r="N37" s="94">
        <f>'01-Mapa de riesgo-UO'!AD38</f>
        <v>0</v>
      </c>
      <c r="O37" s="95">
        <f>'01-Mapa de riesgo-UO'!AI38</f>
        <v>0</v>
      </c>
      <c r="P37" s="95">
        <f>'01-Mapa de riesgo-UO'!AM38</f>
        <v>0</v>
      </c>
      <c r="Q37" s="528" t="e">
        <f>'01-Mapa de riesgo-UO'!AO38</f>
        <v>#DIV/0!</v>
      </c>
      <c r="R37" s="530"/>
      <c r="S37" s="530"/>
      <c r="T37" s="150">
        <f>'01-Mapa de riesgo-UO'!AT38</f>
        <v>0</v>
      </c>
      <c r="U37" s="150">
        <f>'01-Mapa de riesgo-UO'!AU38</f>
        <v>0</v>
      </c>
      <c r="V37" s="150">
        <f>IF(T37="COMPARTIR",'01-Mapa de riesgo-UO'!AW38, IF(T37=0, 0,$H$6))</f>
        <v>0</v>
      </c>
      <c r="W37" s="145"/>
      <c r="X37" s="145"/>
      <c r="Y37" s="145"/>
      <c r="Z37" s="145"/>
      <c r="AA37" s="532"/>
    </row>
    <row r="38" spans="1:27" ht="62.45" customHeight="1" x14ac:dyDescent="0.2">
      <c r="A38" s="536"/>
      <c r="B38" s="537"/>
      <c r="C38" s="538"/>
      <c r="D38" s="538"/>
      <c r="E38" s="538"/>
      <c r="F38" s="93">
        <f>'01-Mapa de riesgo-UO'!F39</f>
        <v>0</v>
      </c>
      <c r="G38" s="538"/>
      <c r="H38" s="486"/>
      <c r="I38" s="538"/>
      <c r="J38" s="541"/>
      <c r="K38" s="531"/>
      <c r="L38" s="94">
        <f>IF('01-Mapa de riesgo-UO'!P39="No existen", "No existe control para el riesgo",'01-Mapa de riesgo-UO'!T39)</f>
        <v>0</v>
      </c>
      <c r="M38" s="94">
        <f>'01-Mapa de riesgo-UO'!Y39</f>
        <v>0</v>
      </c>
      <c r="N38" s="94">
        <f>'01-Mapa de riesgo-UO'!AD39</f>
        <v>0</v>
      </c>
      <c r="O38" s="95">
        <f>'01-Mapa de riesgo-UO'!AI39</f>
        <v>0</v>
      </c>
      <c r="P38" s="95">
        <f>'01-Mapa de riesgo-UO'!AM39</f>
        <v>0</v>
      </c>
      <c r="Q38" s="524"/>
      <c r="R38" s="530"/>
      <c r="S38" s="530"/>
      <c r="T38" s="150">
        <f>'01-Mapa de riesgo-UO'!AT39</f>
        <v>0</v>
      </c>
      <c r="U38" s="150">
        <f>'01-Mapa de riesgo-UO'!AU39</f>
        <v>0</v>
      </c>
      <c r="V38" s="150">
        <f>IF(T38="COMPARTIR",'01-Mapa de riesgo-UO'!AW39, IF(T38=0, 0,$H$6))</f>
        <v>0</v>
      </c>
      <c r="W38" s="145"/>
      <c r="X38" s="145"/>
      <c r="Y38" s="145"/>
      <c r="Z38" s="145"/>
      <c r="AA38" s="533"/>
    </row>
    <row r="39" spans="1:27" ht="62.45" customHeight="1" thickBot="1" x14ac:dyDescent="0.25">
      <c r="A39" s="536"/>
      <c r="B39" s="537"/>
      <c r="C39" s="538"/>
      <c r="D39" s="538"/>
      <c r="E39" s="538"/>
      <c r="F39" s="93">
        <f>'01-Mapa de riesgo-UO'!F40</f>
        <v>0</v>
      </c>
      <c r="G39" s="538"/>
      <c r="H39" s="486"/>
      <c r="I39" s="538"/>
      <c r="J39" s="541"/>
      <c r="K39" s="531"/>
      <c r="L39" s="94">
        <f>IF('01-Mapa de riesgo-UO'!P40="No existen", "No existe control para el riesgo",'01-Mapa de riesgo-UO'!T40)</f>
        <v>0</v>
      </c>
      <c r="M39" s="94">
        <f>'01-Mapa de riesgo-UO'!Y40</f>
        <v>0</v>
      </c>
      <c r="N39" s="94">
        <f>'01-Mapa de riesgo-UO'!AD40</f>
        <v>0</v>
      </c>
      <c r="O39" s="95">
        <f>'01-Mapa de riesgo-UO'!AI40</f>
        <v>0</v>
      </c>
      <c r="P39" s="95">
        <f>'01-Mapa de riesgo-UO'!AM40</f>
        <v>0</v>
      </c>
      <c r="Q39" s="525"/>
      <c r="R39" s="530"/>
      <c r="S39" s="530"/>
      <c r="T39" s="150">
        <f>'01-Mapa de riesgo-UO'!AT40</f>
        <v>0</v>
      </c>
      <c r="U39" s="150">
        <f>'01-Mapa de riesgo-UO'!AU40</f>
        <v>0</v>
      </c>
      <c r="V39" s="150">
        <f>IF(T39="COMPARTIR",'01-Mapa de riesgo-UO'!AW40, IF(T39=0, 0,$H$6))</f>
        <v>0</v>
      </c>
      <c r="W39" s="145"/>
      <c r="X39" s="145"/>
      <c r="Y39" s="145"/>
      <c r="Z39" s="145"/>
      <c r="AA39" s="533"/>
    </row>
    <row r="40" spans="1:27" ht="62.45" customHeight="1" x14ac:dyDescent="0.2">
      <c r="A40" s="536">
        <v>11</v>
      </c>
      <c r="B40" s="537">
        <f>'01-Mapa de riesgo-UO'!B41</f>
        <v>0</v>
      </c>
      <c r="C40" s="538">
        <f>'01-Mapa de riesgo-UO'!G41</f>
        <v>0</v>
      </c>
      <c r="D40" s="538">
        <f>'01-Mapa de riesgo-UO'!H41</f>
        <v>0</v>
      </c>
      <c r="E40" s="538">
        <f>'01-Mapa de riesgo-UO'!I41</f>
        <v>0</v>
      </c>
      <c r="F40" s="93">
        <f>'01-Mapa de riesgo-UO'!F41</f>
        <v>0</v>
      </c>
      <c r="G40" s="538">
        <f>'01-Mapa de riesgo-UO'!J41</f>
        <v>0</v>
      </c>
      <c r="H40" s="486" t="str">
        <f>'01-Mapa de riesgo-UO'!AQ41</f>
        <v>LEVE</v>
      </c>
      <c r="I40" s="539">
        <f>'01-Mapa de riesgo-UO'!AR41</f>
        <v>0</v>
      </c>
      <c r="J40" s="540"/>
      <c r="K40" s="531"/>
      <c r="L40" s="94">
        <f>IF('01-Mapa de riesgo-UO'!P41="No existen", "No existe control para el riesgo",'01-Mapa de riesgo-UO'!T41)</f>
        <v>0</v>
      </c>
      <c r="M40" s="94">
        <f>'01-Mapa de riesgo-UO'!Y41</f>
        <v>0</v>
      </c>
      <c r="N40" s="94">
        <f>'01-Mapa de riesgo-UO'!AD41</f>
        <v>0</v>
      </c>
      <c r="O40" s="95">
        <f>'01-Mapa de riesgo-UO'!AI41</f>
        <v>0</v>
      </c>
      <c r="P40" s="95">
        <f>'01-Mapa de riesgo-UO'!AM41</f>
        <v>0</v>
      </c>
      <c r="Q40" s="528" t="e">
        <f>'01-Mapa de riesgo-UO'!AO41</f>
        <v>#DIV/0!</v>
      </c>
      <c r="R40" s="530"/>
      <c r="S40" s="530"/>
      <c r="T40" s="150">
        <f>'01-Mapa de riesgo-UO'!AT41</f>
        <v>0</v>
      </c>
      <c r="U40" s="150">
        <f>'01-Mapa de riesgo-UO'!AU41</f>
        <v>0</v>
      </c>
      <c r="V40" s="150">
        <f>IF(T40="COMPARTIR",'01-Mapa de riesgo-UO'!AW41, IF(T40=0, 0,$H$6))</f>
        <v>0</v>
      </c>
      <c r="W40" s="145"/>
      <c r="X40" s="145"/>
      <c r="Y40" s="145"/>
      <c r="Z40" s="145"/>
      <c r="AA40" s="532"/>
    </row>
    <row r="41" spans="1:27" ht="62.45" customHeight="1" x14ac:dyDescent="0.2">
      <c r="A41" s="536"/>
      <c r="B41" s="537"/>
      <c r="C41" s="538"/>
      <c r="D41" s="538"/>
      <c r="E41" s="538"/>
      <c r="F41" s="93">
        <f>'01-Mapa de riesgo-UO'!F42</f>
        <v>0</v>
      </c>
      <c r="G41" s="538"/>
      <c r="H41" s="486"/>
      <c r="I41" s="538"/>
      <c r="J41" s="541"/>
      <c r="K41" s="531"/>
      <c r="L41" s="94">
        <f>IF('01-Mapa de riesgo-UO'!P42="No existen", "No existe control para el riesgo",'01-Mapa de riesgo-UO'!T42)</f>
        <v>0</v>
      </c>
      <c r="M41" s="94">
        <f>'01-Mapa de riesgo-UO'!Y42</f>
        <v>0</v>
      </c>
      <c r="N41" s="94">
        <f>'01-Mapa de riesgo-UO'!AD42</f>
        <v>0</v>
      </c>
      <c r="O41" s="95">
        <f>'01-Mapa de riesgo-UO'!AI42</f>
        <v>0</v>
      </c>
      <c r="P41" s="95">
        <f>'01-Mapa de riesgo-UO'!AM42</f>
        <v>0</v>
      </c>
      <c r="Q41" s="524"/>
      <c r="R41" s="530"/>
      <c r="S41" s="530"/>
      <c r="T41" s="150">
        <f>'01-Mapa de riesgo-UO'!AT42</f>
        <v>0</v>
      </c>
      <c r="U41" s="150">
        <f>'01-Mapa de riesgo-UO'!AU42</f>
        <v>0</v>
      </c>
      <c r="V41" s="150">
        <f>IF(T41="COMPARTIR",'01-Mapa de riesgo-UO'!AW42, IF(T41=0, 0,$H$6))</f>
        <v>0</v>
      </c>
      <c r="W41" s="145"/>
      <c r="X41" s="145"/>
      <c r="Y41" s="145"/>
      <c r="Z41" s="145"/>
      <c r="AA41" s="533"/>
    </row>
    <row r="42" spans="1:27" ht="62.45" customHeight="1" thickBot="1" x14ac:dyDescent="0.25">
      <c r="A42" s="536"/>
      <c r="B42" s="537"/>
      <c r="C42" s="538"/>
      <c r="D42" s="538"/>
      <c r="E42" s="538"/>
      <c r="F42" s="93">
        <f>'01-Mapa de riesgo-UO'!F43</f>
        <v>0</v>
      </c>
      <c r="G42" s="538"/>
      <c r="H42" s="486"/>
      <c r="I42" s="538"/>
      <c r="J42" s="541"/>
      <c r="K42" s="531"/>
      <c r="L42" s="94">
        <f>IF('01-Mapa de riesgo-UO'!P43="No existen", "No existe control para el riesgo",'01-Mapa de riesgo-UO'!T43)</f>
        <v>0</v>
      </c>
      <c r="M42" s="94">
        <f>'01-Mapa de riesgo-UO'!Y43</f>
        <v>0</v>
      </c>
      <c r="N42" s="94">
        <f>'01-Mapa de riesgo-UO'!AD43</f>
        <v>0</v>
      </c>
      <c r="O42" s="95">
        <f>'01-Mapa de riesgo-UO'!AI43</f>
        <v>0</v>
      </c>
      <c r="P42" s="95">
        <f>'01-Mapa de riesgo-UO'!AM43</f>
        <v>0</v>
      </c>
      <c r="Q42" s="525"/>
      <c r="R42" s="530"/>
      <c r="S42" s="530"/>
      <c r="T42" s="150">
        <f>'01-Mapa de riesgo-UO'!AT43</f>
        <v>0</v>
      </c>
      <c r="U42" s="150">
        <f>'01-Mapa de riesgo-UO'!AU43</f>
        <v>0</v>
      </c>
      <c r="V42" s="150">
        <f>IF(T42="COMPARTIR",'01-Mapa de riesgo-UO'!AW43, IF(T42=0, 0,$H$6))</f>
        <v>0</v>
      </c>
      <c r="W42" s="145"/>
      <c r="X42" s="145"/>
      <c r="Y42" s="145"/>
      <c r="Z42" s="145"/>
      <c r="AA42" s="533"/>
    </row>
    <row r="43" spans="1:27" ht="62.45" customHeight="1" x14ac:dyDescent="0.2">
      <c r="A43" s="536">
        <v>12</v>
      </c>
      <c r="B43" s="537">
        <f>'01-Mapa de riesgo-UO'!B44</f>
        <v>0</v>
      </c>
      <c r="C43" s="538">
        <f>'01-Mapa de riesgo-UO'!G44</f>
        <v>0</v>
      </c>
      <c r="D43" s="538">
        <f>'01-Mapa de riesgo-UO'!H44</f>
        <v>0</v>
      </c>
      <c r="E43" s="538">
        <f>'01-Mapa de riesgo-UO'!I44</f>
        <v>0</v>
      </c>
      <c r="F43" s="93">
        <f>'01-Mapa de riesgo-UO'!F44</f>
        <v>0</v>
      </c>
      <c r="G43" s="538">
        <f>'01-Mapa de riesgo-UO'!J44</f>
        <v>0</v>
      </c>
      <c r="H43" s="486" t="str">
        <f>'01-Mapa de riesgo-UO'!AQ44</f>
        <v>LEVE</v>
      </c>
      <c r="I43" s="539">
        <f>'01-Mapa de riesgo-UO'!AR44</f>
        <v>0</v>
      </c>
      <c r="J43" s="547"/>
      <c r="K43" s="531"/>
      <c r="L43" s="94">
        <f>IF('01-Mapa de riesgo-UO'!P44="No existen", "No existe control para el riesgo",'01-Mapa de riesgo-UO'!T44)</f>
        <v>0</v>
      </c>
      <c r="M43" s="94">
        <f>'01-Mapa de riesgo-UO'!Y44</f>
        <v>0</v>
      </c>
      <c r="N43" s="94">
        <f>'01-Mapa de riesgo-UO'!AD44</f>
        <v>0</v>
      </c>
      <c r="O43" s="95">
        <f>'01-Mapa de riesgo-UO'!AI44</f>
        <v>0</v>
      </c>
      <c r="P43" s="95">
        <f>'01-Mapa de riesgo-UO'!AM44</f>
        <v>0</v>
      </c>
      <c r="Q43" s="528" t="e">
        <f>'01-Mapa de riesgo-UO'!AO44</f>
        <v>#DIV/0!</v>
      </c>
      <c r="R43" s="530"/>
      <c r="S43" s="530"/>
      <c r="T43" s="150">
        <f>'01-Mapa de riesgo-UO'!AT44</f>
        <v>0</v>
      </c>
      <c r="U43" s="150">
        <f>'01-Mapa de riesgo-UO'!AU44</f>
        <v>0</v>
      </c>
      <c r="V43" s="150">
        <f>IF(T43="COMPARTIR",'01-Mapa de riesgo-UO'!AW44, IF(T43=0, 0,$H$6))</f>
        <v>0</v>
      </c>
      <c r="W43" s="145"/>
      <c r="X43" s="145"/>
      <c r="Y43" s="145"/>
      <c r="Z43" s="145"/>
      <c r="AA43" s="532"/>
    </row>
    <row r="44" spans="1:27" ht="62.45" customHeight="1" x14ac:dyDescent="0.2">
      <c r="A44" s="536"/>
      <c r="B44" s="537"/>
      <c r="C44" s="538"/>
      <c r="D44" s="538"/>
      <c r="E44" s="538"/>
      <c r="F44" s="93">
        <f>'01-Mapa de riesgo-UO'!F45</f>
        <v>0</v>
      </c>
      <c r="G44" s="538"/>
      <c r="H44" s="486"/>
      <c r="I44" s="538"/>
      <c r="J44" s="541"/>
      <c r="K44" s="531"/>
      <c r="L44" s="94">
        <f>IF('01-Mapa de riesgo-UO'!P45="No existen", "No existe control para el riesgo",'01-Mapa de riesgo-UO'!T45)</f>
        <v>0</v>
      </c>
      <c r="M44" s="94">
        <f>'01-Mapa de riesgo-UO'!Y45</f>
        <v>0</v>
      </c>
      <c r="N44" s="94">
        <f>'01-Mapa de riesgo-UO'!AD45</f>
        <v>0</v>
      </c>
      <c r="O44" s="95">
        <f>'01-Mapa de riesgo-UO'!AI45</f>
        <v>0</v>
      </c>
      <c r="P44" s="95">
        <f>'01-Mapa de riesgo-UO'!AM45</f>
        <v>0</v>
      </c>
      <c r="Q44" s="524"/>
      <c r="R44" s="530"/>
      <c r="S44" s="530"/>
      <c r="T44" s="150">
        <f>'01-Mapa de riesgo-UO'!AT45</f>
        <v>0</v>
      </c>
      <c r="U44" s="150">
        <f>'01-Mapa de riesgo-UO'!AU45</f>
        <v>0</v>
      </c>
      <c r="V44" s="150">
        <f>IF(T44="COMPARTIR",'01-Mapa de riesgo-UO'!AW45, IF(T44=0, 0,$H$6))</f>
        <v>0</v>
      </c>
      <c r="W44" s="145"/>
      <c r="X44" s="145"/>
      <c r="Y44" s="145"/>
      <c r="Z44" s="145"/>
      <c r="AA44" s="533"/>
    </row>
    <row r="45" spans="1:27" ht="62.45" customHeight="1" thickBot="1" x14ac:dyDescent="0.25">
      <c r="A45" s="536"/>
      <c r="B45" s="537"/>
      <c r="C45" s="538"/>
      <c r="D45" s="538"/>
      <c r="E45" s="538"/>
      <c r="F45" s="93">
        <f>'01-Mapa de riesgo-UO'!F46</f>
        <v>0</v>
      </c>
      <c r="G45" s="538"/>
      <c r="H45" s="486"/>
      <c r="I45" s="538"/>
      <c r="J45" s="541"/>
      <c r="K45" s="531"/>
      <c r="L45" s="94">
        <f>IF('01-Mapa de riesgo-UO'!P46="No existen", "No existe control para el riesgo",'01-Mapa de riesgo-UO'!T46)</f>
        <v>0</v>
      </c>
      <c r="M45" s="94">
        <f>'01-Mapa de riesgo-UO'!Y46</f>
        <v>0</v>
      </c>
      <c r="N45" s="94">
        <f>'01-Mapa de riesgo-UO'!AD46</f>
        <v>0</v>
      </c>
      <c r="O45" s="95">
        <f>'01-Mapa de riesgo-UO'!AI46</f>
        <v>0</v>
      </c>
      <c r="P45" s="95">
        <f>'01-Mapa de riesgo-UO'!AM46</f>
        <v>0</v>
      </c>
      <c r="Q45" s="525"/>
      <c r="R45" s="530"/>
      <c r="S45" s="530"/>
      <c r="T45" s="150">
        <f>'01-Mapa de riesgo-UO'!AT46</f>
        <v>0</v>
      </c>
      <c r="U45" s="150">
        <f>'01-Mapa de riesgo-UO'!AU46</f>
        <v>0</v>
      </c>
      <c r="V45" s="150">
        <f>IF(T45="COMPARTIR",'01-Mapa de riesgo-UO'!AW46, IF(T45=0, 0,$H$6))</f>
        <v>0</v>
      </c>
      <c r="W45" s="145"/>
      <c r="X45" s="145"/>
      <c r="Y45" s="145"/>
      <c r="Z45" s="145"/>
      <c r="AA45" s="533"/>
    </row>
    <row r="46" spans="1:27" ht="62.45" customHeight="1" x14ac:dyDescent="0.2">
      <c r="A46" s="536">
        <v>13</v>
      </c>
      <c r="B46" s="537">
        <f>'01-Mapa de riesgo-UO'!B47</f>
        <v>0</v>
      </c>
      <c r="C46" s="538">
        <f>'01-Mapa de riesgo-UO'!G47</f>
        <v>0</v>
      </c>
      <c r="D46" s="538">
        <f>'01-Mapa de riesgo-UO'!H47</f>
        <v>0</v>
      </c>
      <c r="E46" s="538">
        <f>'01-Mapa de riesgo-UO'!I47</f>
        <v>0</v>
      </c>
      <c r="F46" s="93">
        <f>'01-Mapa de riesgo-UO'!F47</f>
        <v>0</v>
      </c>
      <c r="G46" s="538">
        <f>'01-Mapa de riesgo-UO'!J47</f>
        <v>0</v>
      </c>
      <c r="H46" s="486" t="str">
        <f>'01-Mapa de riesgo-UO'!AQ47</f>
        <v>LEVE</v>
      </c>
      <c r="I46" s="539">
        <f>'01-Mapa de riesgo-UO'!AR47</f>
        <v>0</v>
      </c>
      <c r="J46" s="547"/>
      <c r="K46" s="531"/>
      <c r="L46" s="94">
        <f>IF('01-Mapa de riesgo-UO'!P47="No existen", "No existe control para el riesgo",'01-Mapa de riesgo-UO'!T47)</f>
        <v>0</v>
      </c>
      <c r="M46" s="94">
        <f>'01-Mapa de riesgo-UO'!Y47</f>
        <v>0</v>
      </c>
      <c r="N46" s="94">
        <f>'01-Mapa de riesgo-UO'!AD47</f>
        <v>0</v>
      </c>
      <c r="O46" s="95">
        <f>'01-Mapa de riesgo-UO'!AI47</f>
        <v>0</v>
      </c>
      <c r="P46" s="95">
        <f>'01-Mapa de riesgo-UO'!AM47</f>
        <v>0</v>
      </c>
      <c r="Q46" s="528" t="e">
        <f>'01-Mapa de riesgo-UO'!AO47</f>
        <v>#DIV/0!</v>
      </c>
      <c r="R46" s="530"/>
      <c r="S46" s="530"/>
      <c r="T46" s="150">
        <f>'01-Mapa de riesgo-UO'!AT47</f>
        <v>0</v>
      </c>
      <c r="U46" s="150">
        <f>'01-Mapa de riesgo-UO'!AU47</f>
        <v>0</v>
      </c>
      <c r="V46" s="150">
        <f>IF(T46="COMPARTIR",'01-Mapa de riesgo-UO'!AW47, IF(T46=0, 0,$H$6))</f>
        <v>0</v>
      </c>
      <c r="W46" s="145"/>
      <c r="X46" s="145"/>
      <c r="Y46" s="145"/>
      <c r="Z46" s="145"/>
      <c r="AA46" s="532"/>
    </row>
    <row r="47" spans="1:27" ht="62.45" customHeight="1" x14ac:dyDescent="0.2">
      <c r="A47" s="536"/>
      <c r="B47" s="537"/>
      <c r="C47" s="538"/>
      <c r="D47" s="538"/>
      <c r="E47" s="538"/>
      <c r="F47" s="93">
        <f>'01-Mapa de riesgo-UO'!F48</f>
        <v>0</v>
      </c>
      <c r="G47" s="538"/>
      <c r="H47" s="486"/>
      <c r="I47" s="538"/>
      <c r="J47" s="541"/>
      <c r="K47" s="531"/>
      <c r="L47" s="94">
        <f>IF('01-Mapa de riesgo-UO'!P48="No existen", "No existe control para el riesgo",'01-Mapa de riesgo-UO'!T48)</f>
        <v>0</v>
      </c>
      <c r="M47" s="94">
        <f>'01-Mapa de riesgo-UO'!Y48</f>
        <v>0</v>
      </c>
      <c r="N47" s="94">
        <f>'01-Mapa de riesgo-UO'!AD48</f>
        <v>0</v>
      </c>
      <c r="O47" s="95">
        <f>'01-Mapa de riesgo-UO'!AI48</f>
        <v>0</v>
      </c>
      <c r="P47" s="95">
        <f>'01-Mapa de riesgo-UO'!AM48</f>
        <v>0</v>
      </c>
      <c r="Q47" s="524"/>
      <c r="R47" s="530"/>
      <c r="S47" s="530"/>
      <c r="T47" s="150">
        <f>'01-Mapa de riesgo-UO'!AT48</f>
        <v>0</v>
      </c>
      <c r="U47" s="150">
        <f>'01-Mapa de riesgo-UO'!AU48</f>
        <v>0</v>
      </c>
      <c r="V47" s="150">
        <f>IF(T47="COMPARTIR",'01-Mapa de riesgo-UO'!AW48, IF(T47=0, 0,$H$6))</f>
        <v>0</v>
      </c>
      <c r="W47" s="145"/>
      <c r="X47" s="145"/>
      <c r="Y47" s="145"/>
      <c r="Z47" s="145"/>
      <c r="AA47" s="533"/>
    </row>
    <row r="48" spans="1:27" ht="62.45" customHeight="1" thickBot="1" x14ac:dyDescent="0.25">
      <c r="A48" s="536"/>
      <c r="B48" s="537"/>
      <c r="C48" s="538"/>
      <c r="D48" s="538"/>
      <c r="E48" s="538"/>
      <c r="F48" s="93">
        <f>'01-Mapa de riesgo-UO'!F49</f>
        <v>0</v>
      </c>
      <c r="G48" s="538"/>
      <c r="H48" s="486"/>
      <c r="I48" s="538"/>
      <c r="J48" s="541"/>
      <c r="K48" s="531"/>
      <c r="L48" s="94">
        <f>IF('01-Mapa de riesgo-UO'!P49="No existen", "No existe control para el riesgo",'01-Mapa de riesgo-UO'!T49)</f>
        <v>0</v>
      </c>
      <c r="M48" s="94">
        <f>'01-Mapa de riesgo-UO'!Y49</f>
        <v>0</v>
      </c>
      <c r="N48" s="94">
        <f>'01-Mapa de riesgo-UO'!AD49</f>
        <v>0</v>
      </c>
      <c r="O48" s="95">
        <f>'01-Mapa de riesgo-UO'!AI49</f>
        <v>0</v>
      </c>
      <c r="P48" s="95">
        <f>'01-Mapa de riesgo-UO'!AM49</f>
        <v>0</v>
      </c>
      <c r="Q48" s="525"/>
      <c r="R48" s="530"/>
      <c r="S48" s="530"/>
      <c r="T48" s="150">
        <f>'01-Mapa de riesgo-UO'!AT49</f>
        <v>0</v>
      </c>
      <c r="U48" s="150">
        <f>'01-Mapa de riesgo-UO'!AU49</f>
        <v>0</v>
      </c>
      <c r="V48" s="150">
        <f>IF(T48="COMPARTIR",'01-Mapa de riesgo-UO'!AW49, IF(T48=0, 0,$H$6))</f>
        <v>0</v>
      </c>
      <c r="W48" s="145"/>
      <c r="X48" s="145"/>
      <c r="Y48" s="145"/>
      <c r="Z48" s="145"/>
      <c r="AA48" s="533"/>
    </row>
    <row r="49" spans="1:27" ht="62.45" customHeight="1" x14ac:dyDescent="0.2">
      <c r="A49" s="536">
        <v>14</v>
      </c>
      <c r="B49" s="537">
        <f>'01-Mapa de riesgo-UO'!B50</f>
        <v>0</v>
      </c>
      <c r="C49" s="538">
        <f>'01-Mapa de riesgo-UO'!G50</f>
        <v>0</v>
      </c>
      <c r="D49" s="538">
        <f>'01-Mapa de riesgo-UO'!H50</f>
        <v>0</v>
      </c>
      <c r="E49" s="538">
        <f>'01-Mapa de riesgo-UO'!I50</f>
        <v>0</v>
      </c>
      <c r="F49" s="93">
        <f>'01-Mapa de riesgo-UO'!F50</f>
        <v>0</v>
      </c>
      <c r="G49" s="538">
        <f>'01-Mapa de riesgo-UO'!J50</f>
        <v>0</v>
      </c>
      <c r="H49" s="486" t="str">
        <f>'01-Mapa de riesgo-UO'!AQ50</f>
        <v>LEVE</v>
      </c>
      <c r="I49" s="539">
        <f>'01-Mapa de riesgo-UO'!AR50</f>
        <v>0</v>
      </c>
      <c r="J49" s="540"/>
      <c r="K49" s="531"/>
      <c r="L49" s="94">
        <f>IF('01-Mapa de riesgo-UO'!P50="No existen", "No existe control para el riesgo",'01-Mapa de riesgo-UO'!T50)</f>
        <v>0</v>
      </c>
      <c r="M49" s="94">
        <f>'01-Mapa de riesgo-UO'!Y50</f>
        <v>0</v>
      </c>
      <c r="N49" s="94">
        <f>'01-Mapa de riesgo-UO'!AD50</f>
        <v>0</v>
      </c>
      <c r="O49" s="95">
        <f>'01-Mapa de riesgo-UO'!AI50</f>
        <v>0</v>
      </c>
      <c r="P49" s="95">
        <f>'01-Mapa de riesgo-UO'!AM50</f>
        <v>0</v>
      </c>
      <c r="Q49" s="528" t="e">
        <f>'01-Mapa de riesgo-UO'!AO50</f>
        <v>#DIV/0!</v>
      </c>
      <c r="R49" s="530"/>
      <c r="S49" s="530"/>
      <c r="T49" s="150">
        <f>'01-Mapa de riesgo-UO'!AT50</f>
        <v>0</v>
      </c>
      <c r="U49" s="150">
        <f>'01-Mapa de riesgo-UO'!AU50</f>
        <v>0</v>
      </c>
      <c r="V49" s="150">
        <f>IF(T49="COMPARTIR",'01-Mapa de riesgo-UO'!AW50, IF(T49=0, 0,$H$6))</f>
        <v>0</v>
      </c>
      <c r="W49" s="145"/>
      <c r="X49" s="145"/>
      <c r="Y49" s="145"/>
      <c r="Z49" s="145"/>
      <c r="AA49" s="532"/>
    </row>
    <row r="50" spans="1:27" ht="62.45" customHeight="1" x14ac:dyDescent="0.2">
      <c r="A50" s="536"/>
      <c r="B50" s="537"/>
      <c r="C50" s="538"/>
      <c r="D50" s="538"/>
      <c r="E50" s="538"/>
      <c r="F50" s="93">
        <f>'01-Mapa de riesgo-UO'!F51</f>
        <v>0</v>
      </c>
      <c r="G50" s="538"/>
      <c r="H50" s="486"/>
      <c r="I50" s="538"/>
      <c r="J50" s="541"/>
      <c r="K50" s="531"/>
      <c r="L50" s="94">
        <f>IF('01-Mapa de riesgo-UO'!P51="No existen", "No existe control para el riesgo",'01-Mapa de riesgo-UO'!T51)</f>
        <v>0</v>
      </c>
      <c r="M50" s="94">
        <f>'01-Mapa de riesgo-UO'!Y51</f>
        <v>0</v>
      </c>
      <c r="N50" s="94">
        <f>'01-Mapa de riesgo-UO'!AD51</f>
        <v>0</v>
      </c>
      <c r="O50" s="95">
        <f>'01-Mapa de riesgo-UO'!AI51</f>
        <v>0</v>
      </c>
      <c r="P50" s="95">
        <f>'01-Mapa de riesgo-UO'!AM51</f>
        <v>0</v>
      </c>
      <c r="Q50" s="524"/>
      <c r="R50" s="530"/>
      <c r="S50" s="530"/>
      <c r="T50" s="150">
        <f>'01-Mapa de riesgo-UO'!AT51</f>
        <v>0</v>
      </c>
      <c r="U50" s="150">
        <f>'01-Mapa de riesgo-UO'!AU51</f>
        <v>0</v>
      </c>
      <c r="V50" s="150">
        <f>IF(T50="COMPARTIR",'01-Mapa de riesgo-UO'!AW51, IF(T50=0, 0,$H$6))</f>
        <v>0</v>
      </c>
      <c r="W50" s="145"/>
      <c r="X50" s="145"/>
      <c r="Y50" s="145"/>
      <c r="Z50" s="145"/>
      <c r="AA50" s="533"/>
    </row>
    <row r="51" spans="1:27" ht="62.45" customHeight="1" thickBot="1" x14ac:dyDescent="0.25">
      <c r="A51" s="536"/>
      <c r="B51" s="537"/>
      <c r="C51" s="538"/>
      <c r="D51" s="538"/>
      <c r="E51" s="538"/>
      <c r="F51" s="93">
        <f>'01-Mapa de riesgo-UO'!F52</f>
        <v>0</v>
      </c>
      <c r="G51" s="538"/>
      <c r="H51" s="486"/>
      <c r="I51" s="538"/>
      <c r="J51" s="541"/>
      <c r="K51" s="531"/>
      <c r="L51" s="94">
        <f>IF('01-Mapa de riesgo-UO'!P52="No existen", "No existe control para el riesgo",'01-Mapa de riesgo-UO'!T52)</f>
        <v>0</v>
      </c>
      <c r="M51" s="94">
        <f>'01-Mapa de riesgo-UO'!Y52</f>
        <v>0</v>
      </c>
      <c r="N51" s="94">
        <f>'01-Mapa de riesgo-UO'!AD52</f>
        <v>0</v>
      </c>
      <c r="O51" s="95">
        <f>'01-Mapa de riesgo-UO'!AI52</f>
        <v>0</v>
      </c>
      <c r="P51" s="95">
        <f>'01-Mapa de riesgo-UO'!AM52</f>
        <v>0</v>
      </c>
      <c r="Q51" s="525"/>
      <c r="R51" s="530"/>
      <c r="S51" s="530"/>
      <c r="T51" s="150">
        <f>'01-Mapa de riesgo-UO'!AT52</f>
        <v>0</v>
      </c>
      <c r="U51" s="150">
        <f>'01-Mapa de riesgo-UO'!AU52</f>
        <v>0</v>
      </c>
      <c r="V51" s="150">
        <f>IF(T51="COMPARTIR",'01-Mapa de riesgo-UO'!AW52, IF(T51=0, 0,$H$6))</f>
        <v>0</v>
      </c>
      <c r="W51" s="145"/>
      <c r="X51" s="145"/>
      <c r="Y51" s="145"/>
      <c r="Z51" s="145"/>
      <c r="AA51" s="533"/>
    </row>
    <row r="52" spans="1:27" ht="62.45" customHeight="1" x14ac:dyDescent="0.2">
      <c r="A52" s="536">
        <v>15</v>
      </c>
      <c r="B52" s="537">
        <f>'01-Mapa de riesgo-UO'!B53</f>
        <v>0</v>
      </c>
      <c r="C52" s="538">
        <f>'01-Mapa de riesgo-UO'!G53</f>
        <v>0</v>
      </c>
      <c r="D52" s="538">
        <f>'01-Mapa de riesgo-UO'!H53</f>
        <v>0</v>
      </c>
      <c r="E52" s="538">
        <f>'01-Mapa de riesgo-UO'!I53</f>
        <v>0</v>
      </c>
      <c r="F52" s="93">
        <f>'01-Mapa de riesgo-UO'!F53</f>
        <v>0</v>
      </c>
      <c r="G52" s="538">
        <f>'01-Mapa de riesgo-UO'!J53</f>
        <v>0</v>
      </c>
      <c r="H52" s="486" t="str">
        <f>'01-Mapa de riesgo-UO'!AQ53</f>
        <v>LEVE</v>
      </c>
      <c r="I52" s="539">
        <f>'01-Mapa de riesgo-UO'!AR53</f>
        <v>0</v>
      </c>
      <c r="J52" s="547"/>
      <c r="K52" s="531"/>
      <c r="L52" s="94">
        <f>IF('01-Mapa de riesgo-UO'!P53="No existen", "No existe control para el riesgo",'01-Mapa de riesgo-UO'!T53)</f>
        <v>0</v>
      </c>
      <c r="M52" s="94">
        <f>'01-Mapa de riesgo-UO'!Y53</f>
        <v>0</v>
      </c>
      <c r="N52" s="94">
        <f>'01-Mapa de riesgo-UO'!AD53</f>
        <v>0</v>
      </c>
      <c r="O52" s="95">
        <f>'01-Mapa de riesgo-UO'!AI53</f>
        <v>0</v>
      </c>
      <c r="P52" s="95">
        <f>'01-Mapa de riesgo-UO'!AM53</f>
        <v>0</v>
      </c>
      <c r="Q52" s="528" t="e">
        <f>'01-Mapa de riesgo-UO'!AO53</f>
        <v>#DIV/0!</v>
      </c>
      <c r="R52" s="530"/>
      <c r="S52" s="530"/>
      <c r="T52" s="150">
        <f>'01-Mapa de riesgo-UO'!AT53</f>
        <v>0</v>
      </c>
      <c r="U52" s="150">
        <f>'01-Mapa de riesgo-UO'!AU53</f>
        <v>0</v>
      </c>
      <c r="V52" s="150">
        <f>IF(T52="COMPARTIR",'01-Mapa de riesgo-UO'!AW53, IF(T52=0, 0,$H$6))</f>
        <v>0</v>
      </c>
      <c r="W52" s="145"/>
      <c r="X52" s="145"/>
      <c r="Y52" s="145"/>
      <c r="Z52" s="145"/>
      <c r="AA52" s="532"/>
    </row>
    <row r="53" spans="1:27" ht="62.45" customHeight="1" x14ac:dyDescent="0.2">
      <c r="A53" s="536"/>
      <c r="B53" s="537"/>
      <c r="C53" s="538"/>
      <c r="D53" s="538"/>
      <c r="E53" s="538"/>
      <c r="F53" s="93">
        <f>'01-Mapa de riesgo-UO'!F54</f>
        <v>0</v>
      </c>
      <c r="G53" s="538"/>
      <c r="H53" s="486"/>
      <c r="I53" s="538"/>
      <c r="J53" s="541"/>
      <c r="K53" s="531"/>
      <c r="L53" s="94">
        <f>IF('01-Mapa de riesgo-UO'!P54="No existen", "No existe control para el riesgo",'01-Mapa de riesgo-UO'!T54)</f>
        <v>0</v>
      </c>
      <c r="M53" s="94">
        <f>'01-Mapa de riesgo-UO'!Y54</f>
        <v>0</v>
      </c>
      <c r="N53" s="94">
        <f>'01-Mapa de riesgo-UO'!AD54</f>
        <v>0</v>
      </c>
      <c r="O53" s="95">
        <f>'01-Mapa de riesgo-UO'!AI54</f>
        <v>0</v>
      </c>
      <c r="P53" s="95">
        <f>'01-Mapa de riesgo-UO'!AM54</f>
        <v>0</v>
      </c>
      <c r="Q53" s="524"/>
      <c r="R53" s="530"/>
      <c r="S53" s="530"/>
      <c r="T53" s="150">
        <f>'01-Mapa de riesgo-UO'!AT54</f>
        <v>0</v>
      </c>
      <c r="U53" s="150">
        <f>'01-Mapa de riesgo-UO'!AU54</f>
        <v>0</v>
      </c>
      <c r="V53" s="150">
        <f>IF(T53="COMPARTIR",'01-Mapa de riesgo-UO'!AW54, IF(T53=0, 0,$H$6))</f>
        <v>0</v>
      </c>
      <c r="W53" s="145"/>
      <c r="X53" s="145"/>
      <c r="Y53" s="145"/>
      <c r="Z53" s="145"/>
      <c r="AA53" s="533"/>
    </row>
    <row r="54" spans="1:27" ht="62.45" customHeight="1" thickBot="1" x14ac:dyDescent="0.25">
      <c r="A54" s="536"/>
      <c r="B54" s="537"/>
      <c r="C54" s="538"/>
      <c r="D54" s="538"/>
      <c r="E54" s="538"/>
      <c r="F54" s="93">
        <f>'01-Mapa de riesgo-UO'!F55</f>
        <v>0</v>
      </c>
      <c r="G54" s="538"/>
      <c r="H54" s="486"/>
      <c r="I54" s="538"/>
      <c r="J54" s="541"/>
      <c r="K54" s="531"/>
      <c r="L54" s="94">
        <f>IF('01-Mapa de riesgo-UO'!P55="No existen", "No existe control para el riesgo",'01-Mapa de riesgo-UO'!T55)</f>
        <v>0</v>
      </c>
      <c r="M54" s="94">
        <f>'01-Mapa de riesgo-UO'!Y55</f>
        <v>0</v>
      </c>
      <c r="N54" s="94">
        <f>'01-Mapa de riesgo-UO'!AD55</f>
        <v>0</v>
      </c>
      <c r="O54" s="95">
        <f>'01-Mapa de riesgo-UO'!AI55</f>
        <v>0</v>
      </c>
      <c r="P54" s="95">
        <f>'01-Mapa de riesgo-UO'!AM55</f>
        <v>0</v>
      </c>
      <c r="Q54" s="525"/>
      <c r="R54" s="530"/>
      <c r="S54" s="530"/>
      <c r="T54" s="150">
        <f>'01-Mapa de riesgo-UO'!AT55</f>
        <v>0</v>
      </c>
      <c r="U54" s="150">
        <f>'01-Mapa de riesgo-UO'!AU55</f>
        <v>0</v>
      </c>
      <c r="V54" s="150">
        <f>IF(T54="COMPARTIR",'01-Mapa de riesgo-UO'!AW55, IF(T54=0, 0,$H$6))</f>
        <v>0</v>
      </c>
      <c r="W54" s="145"/>
      <c r="X54" s="145"/>
      <c r="Y54" s="145"/>
      <c r="Z54" s="145"/>
      <c r="AA54" s="533"/>
    </row>
    <row r="55" spans="1:27" ht="62.45" customHeight="1" x14ac:dyDescent="0.2">
      <c r="A55" s="536">
        <v>16</v>
      </c>
      <c r="B55" s="537">
        <f>'01-Mapa de riesgo-UO'!B56</f>
        <v>0</v>
      </c>
      <c r="C55" s="538">
        <f>'01-Mapa de riesgo-UO'!G56</f>
        <v>0</v>
      </c>
      <c r="D55" s="538">
        <f>'01-Mapa de riesgo-UO'!H56</f>
        <v>0</v>
      </c>
      <c r="E55" s="538">
        <f>'01-Mapa de riesgo-UO'!I56</f>
        <v>0</v>
      </c>
      <c r="F55" s="93">
        <f>'01-Mapa de riesgo-UO'!F56</f>
        <v>0</v>
      </c>
      <c r="G55" s="538">
        <f>'01-Mapa de riesgo-UO'!J56</f>
        <v>0</v>
      </c>
      <c r="H55" s="486" t="str">
        <f>'01-Mapa de riesgo-UO'!AQ56</f>
        <v>LEVE</v>
      </c>
      <c r="I55" s="539">
        <f>'01-Mapa de riesgo-UO'!AR56</f>
        <v>0</v>
      </c>
      <c r="J55" s="540"/>
      <c r="K55" s="531"/>
      <c r="L55" s="94">
        <f>IF('01-Mapa de riesgo-UO'!P56="No existen", "No existe control para el riesgo",'01-Mapa de riesgo-UO'!T56)</f>
        <v>0</v>
      </c>
      <c r="M55" s="94">
        <f>'01-Mapa de riesgo-UO'!Y56</f>
        <v>0</v>
      </c>
      <c r="N55" s="94">
        <f>'01-Mapa de riesgo-UO'!AD56</f>
        <v>0</v>
      </c>
      <c r="O55" s="95">
        <f>'01-Mapa de riesgo-UO'!AI56</f>
        <v>0</v>
      </c>
      <c r="P55" s="95">
        <f>'01-Mapa de riesgo-UO'!AM56</f>
        <v>0</v>
      </c>
      <c r="Q55" s="528" t="e">
        <f>'01-Mapa de riesgo-UO'!AO56</f>
        <v>#DIV/0!</v>
      </c>
      <c r="R55" s="530"/>
      <c r="S55" s="530"/>
      <c r="T55" s="150">
        <f>'01-Mapa de riesgo-UO'!AT56</f>
        <v>0</v>
      </c>
      <c r="U55" s="150">
        <f>'01-Mapa de riesgo-UO'!AU56</f>
        <v>0</v>
      </c>
      <c r="V55" s="150">
        <f>IF(T55="COMPARTIR",'01-Mapa de riesgo-UO'!AW56, IF(T55=0, 0,$H$6))</f>
        <v>0</v>
      </c>
      <c r="W55" s="145"/>
      <c r="X55" s="145"/>
      <c r="Y55" s="145"/>
      <c r="Z55" s="145"/>
      <c r="AA55" s="532"/>
    </row>
    <row r="56" spans="1:27" ht="62.45" customHeight="1" x14ac:dyDescent="0.2">
      <c r="A56" s="536"/>
      <c r="B56" s="537"/>
      <c r="C56" s="538"/>
      <c r="D56" s="538"/>
      <c r="E56" s="538"/>
      <c r="F56" s="93">
        <f>'01-Mapa de riesgo-UO'!F57</f>
        <v>0</v>
      </c>
      <c r="G56" s="538"/>
      <c r="H56" s="486"/>
      <c r="I56" s="538"/>
      <c r="J56" s="541"/>
      <c r="K56" s="531"/>
      <c r="L56" s="94">
        <f>IF('01-Mapa de riesgo-UO'!P57="No existen", "No existe control para el riesgo",'01-Mapa de riesgo-UO'!T57)</f>
        <v>0</v>
      </c>
      <c r="M56" s="94">
        <f>'01-Mapa de riesgo-UO'!Y57</f>
        <v>0</v>
      </c>
      <c r="N56" s="94">
        <f>'01-Mapa de riesgo-UO'!AD57</f>
        <v>0</v>
      </c>
      <c r="O56" s="95">
        <f>'01-Mapa de riesgo-UO'!AI57</f>
        <v>0</v>
      </c>
      <c r="P56" s="95">
        <f>'01-Mapa de riesgo-UO'!AM57</f>
        <v>0</v>
      </c>
      <c r="Q56" s="524"/>
      <c r="R56" s="530"/>
      <c r="S56" s="530"/>
      <c r="T56" s="150">
        <f>'01-Mapa de riesgo-UO'!AT57</f>
        <v>0</v>
      </c>
      <c r="U56" s="150">
        <f>'01-Mapa de riesgo-UO'!AU57</f>
        <v>0</v>
      </c>
      <c r="V56" s="150">
        <f>IF(T56="COMPARTIR",'01-Mapa de riesgo-UO'!AW57, IF(T56=0, 0,$H$6))</f>
        <v>0</v>
      </c>
      <c r="W56" s="145"/>
      <c r="X56" s="145"/>
      <c r="Y56" s="145"/>
      <c r="Z56" s="145"/>
      <c r="AA56" s="533"/>
    </row>
    <row r="57" spans="1:27" ht="62.45" customHeight="1" thickBot="1" x14ac:dyDescent="0.25">
      <c r="A57" s="536"/>
      <c r="B57" s="537"/>
      <c r="C57" s="538"/>
      <c r="D57" s="538"/>
      <c r="E57" s="538"/>
      <c r="F57" s="93">
        <f>'01-Mapa de riesgo-UO'!F58</f>
        <v>0</v>
      </c>
      <c r="G57" s="538"/>
      <c r="H57" s="486"/>
      <c r="I57" s="538"/>
      <c r="J57" s="541"/>
      <c r="K57" s="531"/>
      <c r="L57" s="94">
        <f>IF('01-Mapa de riesgo-UO'!P58="No existen", "No existe control para el riesgo",'01-Mapa de riesgo-UO'!T58)</f>
        <v>0</v>
      </c>
      <c r="M57" s="94">
        <f>'01-Mapa de riesgo-UO'!Y58</f>
        <v>0</v>
      </c>
      <c r="N57" s="94">
        <f>'01-Mapa de riesgo-UO'!AD58</f>
        <v>0</v>
      </c>
      <c r="O57" s="95">
        <f>'01-Mapa de riesgo-UO'!AI58</f>
        <v>0</v>
      </c>
      <c r="P57" s="95">
        <f>'01-Mapa de riesgo-UO'!AM58</f>
        <v>0</v>
      </c>
      <c r="Q57" s="525"/>
      <c r="R57" s="530"/>
      <c r="S57" s="530"/>
      <c r="T57" s="150">
        <f>'01-Mapa de riesgo-UO'!AT58</f>
        <v>0</v>
      </c>
      <c r="U57" s="150">
        <f>'01-Mapa de riesgo-UO'!AU58</f>
        <v>0</v>
      </c>
      <c r="V57" s="150">
        <f>IF(T57="COMPARTIR",'01-Mapa de riesgo-UO'!AW58, IF(T57=0, 0,$H$6))</f>
        <v>0</v>
      </c>
      <c r="W57" s="145"/>
      <c r="X57" s="145"/>
      <c r="Y57" s="145"/>
      <c r="Z57" s="145"/>
      <c r="AA57" s="533"/>
    </row>
    <row r="58" spans="1:27" ht="62.45" customHeight="1" x14ac:dyDescent="0.2">
      <c r="A58" s="536">
        <v>17</v>
      </c>
      <c r="B58" s="537">
        <f>'01-Mapa de riesgo-UO'!B59</f>
        <v>0</v>
      </c>
      <c r="C58" s="538">
        <f>'01-Mapa de riesgo-UO'!G59</f>
        <v>0</v>
      </c>
      <c r="D58" s="538">
        <f>'01-Mapa de riesgo-UO'!H59</f>
        <v>0</v>
      </c>
      <c r="E58" s="538">
        <f>'01-Mapa de riesgo-UO'!I59</f>
        <v>0</v>
      </c>
      <c r="F58" s="93">
        <f>'01-Mapa de riesgo-UO'!F59</f>
        <v>0</v>
      </c>
      <c r="G58" s="538">
        <f>'01-Mapa de riesgo-UO'!J59</f>
        <v>0</v>
      </c>
      <c r="H58" s="486" t="str">
        <f>'01-Mapa de riesgo-UO'!AQ59</f>
        <v>LEVE</v>
      </c>
      <c r="I58" s="539">
        <f>'01-Mapa de riesgo-UO'!AR59</f>
        <v>0</v>
      </c>
      <c r="J58" s="540"/>
      <c r="K58" s="531"/>
      <c r="L58" s="94">
        <f>IF('01-Mapa de riesgo-UO'!P59="No existen", "No existe control para el riesgo",'01-Mapa de riesgo-UO'!T59)</f>
        <v>0</v>
      </c>
      <c r="M58" s="94">
        <f>'01-Mapa de riesgo-UO'!Y59</f>
        <v>0</v>
      </c>
      <c r="N58" s="94">
        <f>'01-Mapa de riesgo-UO'!AD59</f>
        <v>0</v>
      </c>
      <c r="O58" s="95">
        <f>'01-Mapa de riesgo-UO'!AI59</f>
        <v>0</v>
      </c>
      <c r="P58" s="95">
        <f>'01-Mapa de riesgo-UO'!AM59</f>
        <v>0</v>
      </c>
      <c r="Q58" s="528" t="e">
        <f>'01-Mapa de riesgo-UO'!AO59</f>
        <v>#DIV/0!</v>
      </c>
      <c r="R58" s="530"/>
      <c r="S58" s="530"/>
      <c r="T58" s="150">
        <f>'01-Mapa de riesgo-UO'!AT59</f>
        <v>0</v>
      </c>
      <c r="U58" s="150">
        <f>'01-Mapa de riesgo-UO'!AU59</f>
        <v>0</v>
      </c>
      <c r="V58" s="150">
        <f>IF(T58="COMPARTIR",'01-Mapa de riesgo-UO'!AW59, IF(T58=0, 0,$H$6))</f>
        <v>0</v>
      </c>
      <c r="W58" s="145"/>
      <c r="X58" s="145"/>
      <c r="Y58" s="145"/>
      <c r="Z58" s="145"/>
      <c r="AA58" s="532"/>
    </row>
    <row r="59" spans="1:27" ht="62.45" customHeight="1" x14ac:dyDescent="0.2">
      <c r="A59" s="536"/>
      <c r="B59" s="537"/>
      <c r="C59" s="538"/>
      <c r="D59" s="538"/>
      <c r="E59" s="538"/>
      <c r="F59" s="93">
        <f>'01-Mapa de riesgo-UO'!F60</f>
        <v>0</v>
      </c>
      <c r="G59" s="538"/>
      <c r="H59" s="486"/>
      <c r="I59" s="538"/>
      <c r="J59" s="541"/>
      <c r="K59" s="531"/>
      <c r="L59" s="94">
        <f>IF('01-Mapa de riesgo-UO'!P60="No existen", "No existe control para el riesgo",'01-Mapa de riesgo-UO'!T60)</f>
        <v>0</v>
      </c>
      <c r="M59" s="94">
        <f>'01-Mapa de riesgo-UO'!Y60</f>
        <v>0</v>
      </c>
      <c r="N59" s="94">
        <f>'01-Mapa de riesgo-UO'!AD60</f>
        <v>0</v>
      </c>
      <c r="O59" s="95">
        <f>'01-Mapa de riesgo-UO'!AI60</f>
        <v>0</v>
      </c>
      <c r="P59" s="95">
        <f>'01-Mapa de riesgo-UO'!AM60</f>
        <v>0</v>
      </c>
      <c r="Q59" s="524"/>
      <c r="R59" s="530"/>
      <c r="S59" s="530"/>
      <c r="T59" s="150">
        <f>'01-Mapa de riesgo-UO'!AT60</f>
        <v>0</v>
      </c>
      <c r="U59" s="150">
        <f>'01-Mapa de riesgo-UO'!AU60</f>
        <v>0</v>
      </c>
      <c r="V59" s="150">
        <f>IF(T59="COMPARTIR",'01-Mapa de riesgo-UO'!AW60, IF(T59=0, 0,$H$6))</f>
        <v>0</v>
      </c>
      <c r="W59" s="145"/>
      <c r="X59" s="145"/>
      <c r="Y59" s="145"/>
      <c r="Z59" s="145"/>
      <c r="AA59" s="533"/>
    </row>
    <row r="60" spans="1:27" ht="62.45" customHeight="1" thickBot="1" x14ac:dyDescent="0.25">
      <c r="A60" s="536"/>
      <c r="B60" s="537"/>
      <c r="C60" s="538"/>
      <c r="D60" s="538"/>
      <c r="E60" s="538"/>
      <c r="F60" s="93">
        <f>'01-Mapa de riesgo-UO'!F61</f>
        <v>0</v>
      </c>
      <c r="G60" s="538"/>
      <c r="H60" s="486"/>
      <c r="I60" s="538"/>
      <c r="J60" s="541"/>
      <c r="K60" s="531"/>
      <c r="L60" s="94">
        <f>IF('01-Mapa de riesgo-UO'!P61="No existen", "No existe control para el riesgo",'01-Mapa de riesgo-UO'!T61)</f>
        <v>0</v>
      </c>
      <c r="M60" s="94">
        <f>'01-Mapa de riesgo-UO'!Y61</f>
        <v>0</v>
      </c>
      <c r="N60" s="94">
        <f>'01-Mapa de riesgo-UO'!AD61</f>
        <v>0</v>
      </c>
      <c r="O60" s="95">
        <f>'01-Mapa de riesgo-UO'!AI61</f>
        <v>0</v>
      </c>
      <c r="P60" s="95">
        <f>'01-Mapa de riesgo-UO'!AM61</f>
        <v>0</v>
      </c>
      <c r="Q60" s="525"/>
      <c r="R60" s="530"/>
      <c r="S60" s="530"/>
      <c r="T60" s="150">
        <f>'01-Mapa de riesgo-UO'!AT61</f>
        <v>0</v>
      </c>
      <c r="U60" s="150">
        <f>'01-Mapa de riesgo-UO'!AU61</f>
        <v>0</v>
      </c>
      <c r="V60" s="150">
        <f>IF(T60="COMPARTIR",'01-Mapa de riesgo-UO'!AW61, IF(T60=0, 0,$H$6))</f>
        <v>0</v>
      </c>
      <c r="W60" s="145"/>
      <c r="X60" s="145"/>
      <c r="Y60" s="145"/>
      <c r="Z60" s="145"/>
      <c r="AA60" s="533"/>
    </row>
    <row r="61" spans="1:27" ht="62.45" customHeight="1" x14ac:dyDescent="0.2">
      <c r="A61" s="536">
        <v>18</v>
      </c>
      <c r="B61" s="537">
        <f>'01-Mapa de riesgo-UO'!B62</f>
        <v>0</v>
      </c>
      <c r="C61" s="538">
        <f>'01-Mapa de riesgo-UO'!G62</f>
        <v>0</v>
      </c>
      <c r="D61" s="538">
        <f>'01-Mapa de riesgo-UO'!H62</f>
        <v>0</v>
      </c>
      <c r="E61" s="538">
        <f>'01-Mapa de riesgo-UO'!I62</f>
        <v>0</v>
      </c>
      <c r="F61" s="93">
        <f>'01-Mapa de riesgo-UO'!F62</f>
        <v>0</v>
      </c>
      <c r="G61" s="538">
        <f>'01-Mapa de riesgo-UO'!J62</f>
        <v>0</v>
      </c>
      <c r="H61" s="486" t="str">
        <f>'01-Mapa de riesgo-UO'!AQ62</f>
        <v>LEVE</v>
      </c>
      <c r="I61" s="539">
        <f>'01-Mapa de riesgo-UO'!AR62</f>
        <v>0</v>
      </c>
      <c r="J61" s="540"/>
      <c r="K61" s="531"/>
      <c r="L61" s="94">
        <f>IF('01-Mapa de riesgo-UO'!P62="No existen", "No existe control para el riesgo",'01-Mapa de riesgo-UO'!T62)</f>
        <v>0</v>
      </c>
      <c r="M61" s="94">
        <f>'01-Mapa de riesgo-UO'!Y62</f>
        <v>0</v>
      </c>
      <c r="N61" s="94">
        <f>'01-Mapa de riesgo-UO'!AD62</f>
        <v>0</v>
      </c>
      <c r="O61" s="95">
        <f>'01-Mapa de riesgo-UO'!AI62</f>
        <v>0</v>
      </c>
      <c r="P61" s="95">
        <f>'01-Mapa de riesgo-UO'!AM62</f>
        <v>0</v>
      </c>
      <c r="Q61" s="528" t="e">
        <f>'01-Mapa de riesgo-UO'!AO62</f>
        <v>#DIV/0!</v>
      </c>
      <c r="R61" s="530"/>
      <c r="S61" s="530"/>
      <c r="T61" s="150">
        <f>'01-Mapa de riesgo-UO'!AT62</f>
        <v>0</v>
      </c>
      <c r="U61" s="150">
        <f>'01-Mapa de riesgo-UO'!AU62</f>
        <v>0</v>
      </c>
      <c r="V61" s="150">
        <f>IF(T61="COMPARTIR",'01-Mapa de riesgo-UO'!AW62, IF(T61=0, 0,$H$6))</f>
        <v>0</v>
      </c>
      <c r="W61" s="145"/>
      <c r="X61" s="145"/>
      <c r="Y61" s="145"/>
      <c r="Z61" s="145"/>
      <c r="AA61" s="532"/>
    </row>
    <row r="62" spans="1:27" ht="62.45" customHeight="1" x14ac:dyDescent="0.2">
      <c r="A62" s="536"/>
      <c r="B62" s="537"/>
      <c r="C62" s="538"/>
      <c r="D62" s="538"/>
      <c r="E62" s="538"/>
      <c r="F62" s="93">
        <f>'01-Mapa de riesgo-UO'!F63</f>
        <v>0</v>
      </c>
      <c r="G62" s="538"/>
      <c r="H62" s="486"/>
      <c r="I62" s="538"/>
      <c r="J62" s="541"/>
      <c r="K62" s="531"/>
      <c r="L62" s="94">
        <f>IF('01-Mapa de riesgo-UO'!P63="No existen", "No existe control para el riesgo",'01-Mapa de riesgo-UO'!T63)</f>
        <v>0</v>
      </c>
      <c r="M62" s="94">
        <f>'01-Mapa de riesgo-UO'!Y63</f>
        <v>0</v>
      </c>
      <c r="N62" s="94">
        <f>'01-Mapa de riesgo-UO'!AD63</f>
        <v>0</v>
      </c>
      <c r="O62" s="95">
        <f>'01-Mapa de riesgo-UO'!AI63</f>
        <v>0</v>
      </c>
      <c r="P62" s="95">
        <f>'01-Mapa de riesgo-UO'!AM63</f>
        <v>0</v>
      </c>
      <c r="Q62" s="524"/>
      <c r="R62" s="530"/>
      <c r="S62" s="530"/>
      <c r="T62" s="150">
        <f>'01-Mapa de riesgo-UO'!AT63</f>
        <v>0</v>
      </c>
      <c r="U62" s="150">
        <f>'01-Mapa de riesgo-UO'!AU63</f>
        <v>0</v>
      </c>
      <c r="V62" s="150">
        <f>IF(T62="COMPARTIR",'01-Mapa de riesgo-UO'!AW63, IF(T62=0, 0,$H$6))</f>
        <v>0</v>
      </c>
      <c r="W62" s="145"/>
      <c r="X62" s="145"/>
      <c r="Y62" s="145"/>
      <c r="Z62" s="145"/>
      <c r="AA62" s="533"/>
    </row>
    <row r="63" spans="1:27" ht="62.45" customHeight="1" thickBot="1" x14ac:dyDescent="0.25">
      <c r="A63" s="536"/>
      <c r="B63" s="537"/>
      <c r="C63" s="538"/>
      <c r="D63" s="538"/>
      <c r="E63" s="538"/>
      <c r="F63" s="93">
        <f>'01-Mapa de riesgo-UO'!F64</f>
        <v>0</v>
      </c>
      <c r="G63" s="538"/>
      <c r="H63" s="486"/>
      <c r="I63" s="538"/>
      <c r="J63" s="541"/>
      <c r="K63" s="531"/>
      <c r="L63" s="94">
        <f>IF('01-Mapa de riesgo-UO'!P64="No existen", "No existe control para el riesgo",'01-Mapa de riesgo-UO'!T64)</f>
        <v>0</v>
      </c>
      <c r="M63" s="94">
        <f>'01-Mapa de riesgo-UO'!Y64</f>
        <v>0</v>
      </c>
      <c r="N63" s="94">
        <f>'01-Mapa de riesgo-UO'!AD64</f>
        <v>0</v>
      </c>
      <c r="O63" s="95">
        <f>'01-Mapa de riesgo-UO'!AI64</f>
        <v>0</v>
      </c>
      <c r="P63" s="95">
        <f>'01-Mapa de riesgo-UO'!AM64</f>
        <v>0</v>
      </c>
      <c r="Q63" s="525"/>
      <c r="R63" s="530"/>
      <c r="S63" s="530"/>
      <c r="T63" s="150">
        <f>'01-Mapa de riesgo-UO'!AT64</f>
        <v>0</v>
      </c>
      <c r="U63" s="150">
        <f>'01-Mapa de riesgo-UO'!AU64</f>
        <v>0</v>
      </c>
      <c r="V63" s="150">
        <f>IF(T63="COMPARTIR",'01-Mapa de riesgo-UO'!AW64, IF(T63=0, 0,$H$6))</f>
        <v>0</v>
      </c>
      <c r="W63" s="145"/>
      <c r="X63" s="145"/>
      <c r="Y63" s="145"/>
      <c r="Z63" s="145"/>
      <c r="AA63" s="533"/>
    </row>
    <row r="64" spans="1:27" ht="62.45" customHeight="1" x14ac:dyDescent="0.2">
      <c r="A64" s="536">
        <v>19</v>
      </c>
      <c r="B64" s="537">
        <f>'01-Mapa de riesgo-UO'!B65</f>
        <v>0</v>
      </c>
      <c r="C64" s="538">
        <f>'01-Mapa de riesgo-UO'!G65</f>
        <v>0</v>
      </c>
      <c r="D64" s="538">
        <f>'01-Mapa de riesgo-UO'!H65</f>
        <v>0</v>
      </c>
      <c r="E64" s="538">
        <f>'01-Mapa de riesgo-UO'!I65</f>
        <v>0</v>
      </c>
      <c r="F64" s="93">
        <f>'01-Mapa de riesgo-UO'!F65</f>
        <v>0</v>
      </c>
      <c r="G64" s="538">
        <f>'01-Mapa de riesgo-UO'!J65</f>
        <v>0</v>
      </c>
      <c r="H64" s="486" t="str">
        <f>'01-Mapa de riesgo-UO'!AQ65</f>
        <v>LEVE</v>
      </c>
      <c r="I64" s="539">
        <f>'01-Mapa de riesgo-UO'!AR65</f>
        <v>0</v>
      </c>
      <c r="J64" s="547"/>
      <c r="K64" s="531"/>
      <c r="L64" s="94">
        <f>IF('01-Mapa de riesgo-UO'!P65="No existen", "No existe control para el riesgo",'01-Mapa de riesgo-UO'!T65)</f>
        <v>0</v>
      </c>
      <c r="M64" s="94">
        <f>'01-Mapa de riesgo-UO'!Y65</f>
        <v>0</v>
      </c>
      <c r="N64" s="94">
        <f>'01-Mapa de riesgo-UO'!AD65</f>
        <v>0</v>
      </c>
      <c r="O64" s="95">
        <f>'01-Mapa de riesgo-UO'!AI65</f>
        <v>0</v>
      </c>
      <c r="P64" s="95">
        <f>'01-Mapa de riesgo-UO'!AM65</f>
        <v>0</v>
      </c>
      <c r="Q64" s="528" t="e">
        <f>'01-Mapa de riesgo-UO'!AO65</f>
        <v>#DIV/0!</v>
      </c>
      <c r="R64" s="530"/>
      <c r="S64" s="530"/>
      <c r="T64" s="150">
        <f>'01-Mapa de riesgo-UO'!AT65</f>
        <v>0</v>
      </c>
      <c r="U64" s="150">
        <f>'01-Mapa de riesgo-UO'!AU65</f>
        <v>0</v>
      </c>
      <c r="V64" s="150">
        <f>IF(T64="COMPARTIR",'01-Mapa de riesgo-UO'!AW65, IF(T64=0, 0,$H$6))</f>
        <v>0</v>
      </c>
      <c r="W64" s="145"/>
      <c r="X64" s="145"/>
      <c r="Y64" s="145"/>
      <c r="Z64" s="145"/>
      <c r="AA64" s="532"/>
    </row>
    <row r="65" spans="1:27" ht="62.45" customHeight="1" x14ac:dyDescent="0.2">
      <c r="A65" s="536"/>
      <c r="B65" s="537"/>
      <c r="C65" s="538"/>
      <c r="D65" s="538"/>
      <c r="E65" s="538"/>
      <c r="F65" s="93">
        <f>'01-Mapa de riesgo-UO'!F66</f>
        <v>0</v>
      </c>
      <c r="G65" s="538"/>
      <c r="H65" s="486"/>
      <c r="I65" s="538"/>
      <c r="J65" s="541"/>
      <c r="K65" s="531"/>
      <c r="L65" s="94">
        <f>IF('01-Mapa de riesgo-UO'!P66="No existen", "No existe control para el riesgo",'01-Mapa de riesgo-UO'!T66)</f>
        <v>0</v>
      </c>
      <c r="M65" s="94">
        <f>'01-Mapa de riesgo-UO'!Y66</f>
        <v>0</v>
      </c>
      <c r="N65" s="94">
        <f>'01-Mapa de riesgo-UO'!AD66</f>
        <v>0</v>
      </c>
      <c r="O65" s="95">
        <f>'01-Mapa de riesgo-UO'!AI66</f>
        <v>0</v>
      </c>
      <c r="P65" s="95">
        <f>'01-Mapa de riesgo-UO'!AM66</f>
        <v>0</v>
      </c>
      <c r="Q65" s="524"/>
      <c r="R65" s="530"/>
      <c r="S65" s="530"/>
      <c r="T65" s="150">
        <f>'01-Mapa de riesgo-UO'!AT66</f>
        <v>0</v>
      </c>
      <c r="U65" s="150">
        <f>'01-Mapa de riesgo-UO'!AU66</f>
        <v>0</v>
      </c>
      <c r="V65" s="150">
        <f>IF(T65="COMPARTIR",'01-Mapa de riesgo-UO'!AW66, IF(T65=0, 0,$H$6))</f>
        <v>0</v>
      </c>
      <c r="W65" s="145"/>
      <c r="X65" s="145"/>
      <c r="Y65" s="145"/>
      <c r="Z65" s="145"/>
      <c r="AA65" s="533"/>
    </row>
    <row r="66" spans="1:27" ht="62.45" customHeight="1" thickBot="1" x14ac:dyDescent="0.25">
      <c r="A66" s="536"/>
      <c r="B66" s="537"/>
      <c r="C66" s="538"/>
      <c r="D66" s="538"/>
      <c r="E66" s="538"/>
      <c r="F66" s="93">
        <f>'01-Mapa de riesgo-UO'!F67</f>
        <v>0</v>
      </c>
      <c r="G66" s="538"/>
      <c r="H66" s="486"/>
      <c r="I66" s="538"/>
      <c r="J66" s="541"/>
      <c r="K66" s="531"/>
      <c r="L66" s="94">
        <f>IF('01-Mapa de riesgo-UO'!P67="No existen", "No existe control para el riesgo",'01-Mapa de riesgo-UO'!T67)</f>
        <v>0</v>
      </c>
      <c r="M66" s="94">
        <f>'01-Mapa de riesgo-UO'!Y67</f>
        <v>0</v>
      </c>
      <c r="N66" s="94">
        <f>'01-Mapa de riesgo-UO'!AD67</f>
        <v>0</v>
      </c>
      <c r="O66" s="95">
        <f>'01-Mapa de riesgo-UO'!AI67</f>
        <v>0</v>
      </c>
      <c r="P66" s="95">
        <f>'01-Mapa de riesgo-UO'!AM67</f>
        <v>0</v>
      </c>
      <c r="Q66" s="525"/>
      <c r="R66" s="530"/>
      <c r="S66" s="530"/>
      <c r="T66" s="150">
        <f>'01-Mapa de riesgo-UO'!AT67</f>
        <v>0</v>
      </c>
      <c r="U66" s="150">
        <f>'01-Mapa de riesgo-UO'!AU67</f>
        <v>0</v>
      </c>
      <c r="V66" s="150">
        <f>IF(T66="COMPARTIR",'01-Mapa de riesgo-UO'!AW67, IF(T66=0, 0,$H$6))</f>
        <v>0</v>
      </c>
      <c r="W66" s="145"/>
      <c r="X66" s="145"/>
      <c r="Y66" s="145"/>
      <c r="Z66" s="145"/>
      <c r="AA66" s="533"/>
    </row>
    <row r="67" spans="1:27" ht="62.45" customHeight="1" x14ac:dyDescent="0.2">
      <c r="A67" s="536">
        <v>20</v>
      </c>
      <c r="B67" s="537">
        <f>'01-Mapa de riesgo-UO'!B68</f>
        <v>0</v>
      </c>
      <c r="C67" s="538">
        <f>'01-Mapa de riesgo-UO'!G68</f>
        <v>0</v>
      </c>
      <c r="D67" s="538">
        <f>'01-Mapa de riesgo-UO'!H68</f>
        <v>0</v>
      </c>
      <c r="E67" s="538">
        <f>'01-Mapa de riesgo-UO'!I68</f>
        <v>0</v>
      </c>
      <c r="F67" s="93">
        <f>'01-Mapa de riesgo-UO'!F68</f>
        <v>0</v>
      </c>
      <c r="G67" s="538">
        <f>'01-Mapa de riesgo-UO'!J68</f>
        <v>0</v>
      </c>
      <c r="H67" s="486" t="str">
        <f>'01-Mapa de riesgo-UO'!AQ68</f>
        <v>LEVE</v>
      </c>
      <c r="I67" s="539">
        <f>'01-Mapa de riesgo-UO'!AR68</f>
        <v>0</v>
      </c>
      <c r="J67" s="547"/>
      <c r="K67" s="531"/>
      <c r="L67" s="94">
        <f>IF('01-Mapa de riesgo-UO'!P68="No existen", "No existe control para el riesgo",'01-Mapa de riesgo-UO'!T68)</f>
        <v>0</v>
      </c>
      <c r="M67" s="94">
        <f>'01-Mapa de riesgo-UO'!Y68</f>
        <v>0</v>
      </c>
      <c r="N67" s="94">
        <f>'01-Mapa de riesgo-UO'!AD68</f>
        <v>0</v>
      </c>
      <c r="O67" s="95">
        <f>'01-Mapa de riesgo-UO'!AI68</f>
        <v>0</v>
      </c>
      <c r="P67" s="95">
        <f>'01-Mapa de riesgo-UO'!AM68</f>
        <v>0</v>
      </c>
      <c r="Q67" s="528" t="e">
        <f>'01-Mapa de riesgo-UO'!AO68</f>
        <v>#DIV/0!</v>
      </c>
      <c r="R67" s="530"/>
      <c r="S67" s="530"/>
      <c r="T67" s="150">
        <f>'01-Mapa de riesgo-UO'!AT68</f>
        <v>0</v>
      </c>
      <c r="U67" s="150">
        <f>'01-Mapa de riesgo-UO'!AU68</f>
        <v>0</v>
      </c>
      <c r="V67" s="150">
        <f>IF(T67="COMPARTIR",'01-Mapa de riesgo-UO'!AW68, IF(T67=0, 0,$H$6))</f>
        <v>0</v>
      </c>
      <c r="W67" s="145"/>
      <c r="X67" s="145"/>
      <c r="Y67" s="145"/>
      <c r="Z67" s="145"/>
      <c r="AA67" s="532"/>
    </row>
    <row r="68" spans="1:27" ht="62.45" customHeight="1" x14ac:dyDescent="0.2">
      <c r="A68" s="536"/>
      <c r="B68" s="537"/>
      <c r="C68" s="538"/>
      <c r="D68" s="538"/>
      <c r="E68" s="538"/>
      <c r="F68" s="93">
        <f>'01-Mapa de riesgo-UO'!F69</f>
        <v>0</v>
      </c>
      <c r="G68" s="538"/>
      <c r="H68" s="486"/>
      <c r="I68" s="538"/>
      <c r="J68" s="541"/>
      <c r="K68" s="531"/>
      <c r="L68" s="94">
        <f>IF('01-Mapa de riesgo-UO'!P69="No existen", "No existe control para el riesgo",'01-Mapa de riesgo-UO'!T69)</f>
        <v>0</v>
      </c>
      <c r="M68" s="94">
        <f>'01-Mapa de riesgo-UO'!Y69</f>
        <v>0</v>
      </c>
      <c r="N68" s="94">
        <f>'01-Mapa de riesgo-UO'!AD69</f>
        <v>0</v>
      </c>
      <c r="O68" s="95">
        <f>'01-Mapa de riesgo-UO'!AI69</f>
        <v>0</v>
      </c>
      <c r="P68" s="95">
        <f>'01-Mapa de riesgo-UO'!AM69</f>
        <v>0</v>
      </c>
      <c r="Q68" s="524"/>
      <c r="R68" s="530"/>
      <c r="S68" s="530"/>
      <c r="T68" s="150">
        <f>'01-Mapa de riesgo-UO'!AT69</f>
        <v>0</v>
      </c>
      <c r="U68" s="150">
        <f>'01-Mapa de riesgo-UO'!AU69</f>
        <v>0</v>
      </c>
      <c r="V68" s="150">
        <f>IF(T68="COMPARTIR",'01-Mapa de riesgo-UO'!AW69, IF(T68=0, 0,$H$6))</f>
        <v>0</v>
      </c>
      <c r="W68" s="145"/>
      <c r="X68" s="145"/>
      <c r="Y68" s="145"/>
      <c r="Z68" s="145"/>
      <c r="AA68" s="533"/>
    </row>
    <row r="69" spans="1:27" ht="62.45" customHeight="1" thickBot="1" x14ac:dyDescent="0.25">
      <c r="A69" s="536"/>
      <c r="B69" s="537"/>
      <c r="C69" s="538"/>
      <c r="D69" s="538"/>
      <c r="E69" s="538"/>
      <c r="F69" s="93">
        <f>'01-Mapa de riesgo-UO'!F70</f>
        <v>0</v>
      </c>
      <c r="G69" s="538"/>
      <c r="H69" s="486"/>
      <c r="I69" s="538"/>
      <c r="J69" s="541"/>
      <c r="K69" s="531"/>
      <c r="L69" s="94">
        <f>IF('01-Mapa de riesgo-UO'!P70="No existen", "No existe control para el riesgo",'01-Mapa de riesgo-UO'!T70)</f>
        <v>0</v>
      </c>
      <c r="M69" s="94">
        <f>'01-Mapa de riesgo-UO'!Y70</f>
        <v>0</v>
      </c>
      <c r="N69" s="94">
        <f>'01-Mapa de riesgo-UO'!AD70</f>
        <v>0</v>
      </c>
      <c r="O69" s="95">
        <f>'01-Mapa de riesgo-UO'!AI70</f>
        <v>0</v>
      </c>
      <c r="P69" s="95">
        <f>'01-Mapa de riesgo-UO'!AM70</f>
        <v>0</v>
      </c>
      <c r="Q69" s="525"/>
      <c r="R69" s="530"/>
      <c r="S69" s="530"/>
      <c r="T69" s="150">
        <f>'01-Mapa de riesgo-UO'!AT70</f>
        <v>0</v>
      </c>
      <c r="U69" s="150">
        <f>'01-Mapa de riesgo-UO'!AU70</f>
        <v>0</v>
      </c>
      <c r="V69" s="150">
        <f>IF(T69="COMPARTIR",'01-Mapa de riesgo-UO'!AW70, IF(T69=0, 0,$H$6))</f>
        <v>0</v>
      </c>
      <c r="W69" s="145"/>
      <c r="X69" s="145"/>
      <c r="Y69" s="145"/>
      <c r="Z69" s="145"/>
      <c r="AA69" s="533"/>
    </row>
    <row r="70" spans="1:27" ht="62.45" customHeight="1" x14ac:dyDescent="0.2">
      <c r="A70" s="536">
        <v>21</v>
      </c>
      <c r="B70" s="537">
        <f>'01-Mapa de riesgo-UO'!B71</f>
        <v>0</v>
      </c>
      <c r="C70" s="538">
        <f>'01-Mapa de riesgo-UO'!G71</f>
        <v>0</v>
      </c>
      <c r="D70" s="538">
        <f>'01-Mapa de riesgo-UO'!H71</f>
        <v>0</v>
      </c>
      <c r="E70" s="538">
        <f>'01-Mapa de riesgo-UO'!I71</f>
        <v>0</v>
      </c>
      <c r="F70" s="93">
        <f>'01-Mapa de riesgo-UO'!F71</f>
        <v>0</v>
      </c>
      <c r="G70" s="538">
        <f>'01-Mapa de riesgo-UO'!J71</f>
        <v>0</v>
      </c>
      <c r="H70" s="486" t="str">
        <f>'01-Mapa de riesgo-UO'!AQ71</f>
        <v>LEVE</v>
      </c>
      <c r="I70" s="539">
        <f>'01-Mapa de riesgo-UO'!AR71</f>
        <v>0</v>
      </c>
      <c r="J70" s="540"/>
      <c r="K70" s="531"/>
      <c r="L70" s="94">
        <f>IF('01-Mapa de riesgo-UO'!P71="No existen", "No existe control para el riesgo",'01-Mapa de riesgo-UO'!T71)</f>
        <v>0</v>
      </c>
      <c r="M70" s="94">
        <f>'01-Mapa de riesgo-UO'!Y71</f>
        <v>0</v>
      </c>
      <c r="N70" s="94">
        <f>'01-Mapa de riesgo-UO'!AD71</f>
        <v>0</v>
      </c>
      <c r="O70" s="95">
        <f>'01-Mapa de riesgo-UO'!AI71</f>
        <v>0</v>
      </c>
      <c r="P70" s="95">
        <f>'01-Mapa de riesgo-UO'!AM71</f>
        <v>0</v>
      </c>
      <c r="Q70" s="528" t="e">
        <f>'01-Mapa de riesgo-UO'!AO71</f>
        <v>#DIV/0!</v>
      </c>
      <c r="R70" s="530"/>
      <c r="S70" s="530"/>
      <c r="T70" s="150">
        <f>'01-Mapa de riesgo-UO'!AT71</f>
        <v>0</v>
      </c>
      <c r="U70" s="150">
        <f>'01-Mapa de riesgo-UO'!AU71</f>
        <v>0</v>
      </c>
      <c r="V70" s="150">
        <f>IF(T70="COMPARTIR",'01-Mapa de riesgo-UO'!AW71, IF(T70=0, 0,$H$6))</f>
        <v>0</v>
      </c>
      <c r="W70" s="145"/>
      <c r="X70" s="145"/>
      <c r="Y70" s="145"/>
      <c r="Z70" s="145"/>
      <c r="AA70" s="532"/>
    </row>
    <row r="71" spans="1:27" ht="62.45" customHeight="1" x14ac:dyDescent="0.2">
      <c r="A71" s="536"/>
      <c r="B71" s="537"/>
      <c r="C71" s="538"/>
      <c r="D71" s="538"/>
      <c r="E71" s="538"/>
      <c r="F71" s="93">
        <f>'01-Mapa de riesgo-UO'!F72</f>
        <v>0</v>
      </c>
      <c r="G71" s="538"/>
      <c r="H71" s="486"/>
      <c r="I71" s="538"/>
      <c r="J71" s="541"/>
      <c r="K71" s="531"/>
      <c r="L71" s="94">
        <f>IF('01-Mapa de riesgo-UO'!P72="No existen", "No existe control para el riesgo",'01-Mapa de riesgo-UO'!T72)</f>
        <v>0</v>
      </c>
      <c r="M71" s="94">
        <f>'01-Mapa de riesgo-UO'!Y72</f>
        <v>0</v>
      </c>
      <c r="N71" s="94">
        <f>'01-Mapa de riesgo-UO'!AD72</f>
        <v>0</v>
      </c>
      <c r="O71" s="95">
        <f>'01-Mapa de riesgo-UO'!AI72</f>
        <v>0</v>
      </c>
      <c r="P71" s="95">
        <f>'01-Mapa de riesgo-UO'!AM72</f>
        <v>0</v>
      </c>
      <c r="Q71" s="524"/>
      <c r="R71" s="530"/>
      <c r="S71" s="530"/>
      <c r="T71" s="150">
        <f>'01-Mapa de riesgo-UO'!AT72</f>
        <v>0</v>
      </c>
      <c r="U71" s="150">
        <f>'01-Mapa de riesgo-UO'!AU72</f>
        <v>0</v>
      </c>
      <c r="V71" s="150">
        <f>IF(T71="COMPARTIR",'01-Mapa de riesgo-UO'!AW72, IF(T71=0, 0,$H$6))</f>
        <v>0</v>
      </c>
      <c r="W71" s="145"/>
      <c r="X71" s="145"/>
      <c r="Y71" s="145"/>
      <c r="Z71" s="145"/>
      <c r="AA71" s="533"/>
    </row>
    <row r="72" spans="1:27" ht="62.45" customHeight="1" thickBot="1" x14ac:dyDescent="0.25">
      <c r="A72" s="536"/>
      <c r="B72" s="537"/>
      <c r="C72" s="538"/>
      <c r="D72" s="538"/>
      <c r="E72" s="538"/>
      <c r="F72" s="93">
        <f>'01-Mapa de riesgo-UO'!F73</f>
        <v>0</v>
      </c>
      <c r="G72" s="538"/>
      <c r="H72" s="486"/>
      <c r="I72" s="538"/>
      <c r="J72" s="541"/>
      <c r="K72" s="531"/>
      <c r="L72" s="94">
        <f>IF('01-Mapa de riesgo-UO'!P73="No existen", "No existe control para el riesgo",'01-Mapa de riesgo-UO'!T73)</f>
        <v>0</v>
      </c>
      <c r="M72" s="94">
        <f>'01-Mapa de riesgo-UO'!Y73</f>
        <v>0</v>
      </c>
      <c r="N72" s="94">
        <f>'01-Mapa de riesgo-UO'!AD73</f>
        <v>0</v>
      </c>
      <c r="O72" s="95">
        <f>'01-Mapa de riesgo-UO'!AI73</f>
        <v>0</v>
      </c>
      <c r="P72" s="95">
        <f>'01-Mapa de riesgo-UO'!AM73</f>
        <v>0</v>
      </c>
      <c r="Q72" s="525"/>
      <c r="R72" s="530"/>
      <c r="S72" s="530"/>
      <c r="T72" s="150">
        <f>'01-Mapa de riesgo-UO'!AT73</f>
        <v>0</v>
      </c>
      <c r="U72" s="150">
        <f>'01-Mapa de riesgo-UO'!AU73</f>
        <v>0</v>
      </c>
      <c r="V72" s="150">
        <f>IF(T72="COMPARTIR",'01-Mapa de riesgo-UO'!AW73, IF(T72=0, 0,$H$6))</f>
        <v>0</v>
      </c>
      <c r="W72" s="145"/>
      <c r="X72" s="145"/>
      <c r="Y72" s="145"/>
      <c r="Z72" s="145"/>
      <c r="AA72" s="533"/>
    </row>
    <row r="73" spans="1:27" ht="62.45" customHeight="1" x14ac:dyDescent="0.2">
      <c r="A73" s="536">
        <v>22</v>
      </c>
      <c r="B73" s="537">
        <f>'01-Mapa de riesgo-UO'!B74</f>
        <v>0</v>
      </c>
      <c r="C73" s="538">
        <f>'01-Mapa de riesgo-UO'!G74</f>
        <v>0</v>
      </c>
      <c r="D73" s="538">
        <f>'01-Mapa de riesgo-UO'!H74</f>
        <v>0</v>
      </c>
      <c r="E73" s="538">
        <f>'01-Mapa de riesgo-UO'!I74</f>
        <v>0</v>
      </c>
      <c r="F73" s="93">
        <f>'01-Mapa de riesgo-UO'!F74</f>
        <v>0</v>
      </c>
      <c r="G73" s="538">
        <f>'01-Mapa de riesgo-UO'!J74</f>
        <v>0</v>
      </c>
      <c r="H73" s="486" t="str">
        <f>'01-Mapa de riesgo-UO'!AQ74</f>
        <v>LEVE</v>
      </c>
      <c r="I73" s="539">
        <f>'01-Mapa de riesgo-UO'!AR74</f>
        <v>0</v>
      </c>
      <c r="J73" s="540"/>
      <c r="K73" s="531"/>
      <c r="L73" s="94">
        <f>IF('01-Mapa de riesgo-UO'!P74="No existen", "No existe control para el riesgo",'01-Mapa de riesgo-UO'!T74)</f>
        <v>0</v>
      </c>
      <c r="M73" s="94">
        <f>'01-Mapa de riesgo-UO'!Y74</f>
        <v>0</v>
      </c>
      <c r="N73" s="94">
        <f>'01-Mapa de riesgo-UO'!AD74</f>
        <v>0</v>
      </c>
      <c r="O73" s="95">
        <f>'01-Mapa de riesgo-UO'!AI74</f>
        <v>0</v>
      </c>
      <c r="P73" s="95">
        <f>'01-Mapa de riesgo-UO'!AM74</f>
        <v>0</v>
      </c>
      <c r="Q73" s="528" t="e">
        <f>'01-Mapa de riesgo-UO'!AO74</f>
        <v>#DIV/0!</v>
      </c>
      <c r="R73" s="530"/>
      <c r="S73" s="530"/>
      <c r="T73" s="150">
        <f>'01-Mapa de riesgo-UO'!AT74</f>
        <v>0</v>
      </c>
      <c r="U73" s="150">
        <f>'01-Mapa de riesgo-UO'!AU74</f>
        <v>0</v>
      </c>
      <c r="V73" s="150">
        <f>IF(T73="COMPARTIR",'01-Mapa de riesgo-UO'!AW74, IF(T73=0, 0,$H$6))</f>
        <v>0</v>
      </c>
      <c r="W73" s="145"/>
      <c r="X73" s="145"/>
      <c r="Y73" s="145"/>
      <c r="Z73" s="145"/>
      <c r="AA73" s="532"/>
    </row>
    <row r="74" spans="1:27" ht="62.45" customHeight="1" x14ac:dyDescent="0.2">
      <c r="A74" s="536"/>
      <c r="B74" s="537"/>
      <c r="C74" s="538"/>
      <c r="D74" s="538"/>
      <c r="E74" s="538"/>
      <c r="F74" s="93">
        <f>'01-Mapa de riesgo-UO'!F75</f>
        <v>0</v>
      </c>
      <c r="G74" s="538"/>
      <c r="H74" s="486"/>
      <c r="I74" s="538"/>
      <c r="J74" s="541"/>
      <c r="K74" s="531"/>
      <c r="L74" s="94">
        <f>IF('01-Mapa de riesgo-UO'!P75="No existen", "No existe control para el riesgo",'01-Mapa de riesgo-UO'!T75)</f>
        <v>0</v>
      </c>
      <c r="M74" s="94">
        <f>'01-Mapa de riesgo-UO'!Y75</f>
        <v>0</v>
      </c>
      <c r="N74" s="94">
        <f>'01-Mapa de riesgo-UO'!AD75</f>
        <v>0</v>
      </c>
      <c r="O74" s="95">
        <f>'01-Mapa de riesgo-UO'!AI75</f>
        <v>0</v>
      </c>
      <c r="P74" s="95">
        <f>'01-Mapa de riesgo-UO'!AM75</f>
        <v>0</v>
      </c>
      <c r="Q74" s="524"/>
      <c r="R74" s="530"/>
      <c r="S74" s="530"/>
      <c r="T74" s="150">
        <f>'01-Mapa de riesgo-UO'!AT75</f>
        <v>0</v>
      </c>
      <c r="U74" s="150">
        <f>'01-Mapa de riesgo-UO'!AU75</f>
        <v>0</v>
      </c>
      <c r="V74" s="150">
        <f>IF(T74="COMPARTIR",'01-Mapa de riesgo-UO'!AW75, IF(T74=0, 0,$H$6))</f>
        <v>0</v>
      </c>
      <c r="W74" s="145"/>
      <c r="X74" s="145"/>
      <c r="Y74" s="145"/>
      <c r="Z74" s="145"/>
      <c r="AA74" s="533"/>
    </row>
    <row r="75" spans="1:27" ht="62.45" customHeight="1" thickBot="1" x14ac:dyDescent="0.25">
      <c r="A75" s="542"/>
      <c r="B75" s="543"/>
      <c r="C75" s="544"/>
      <c r="D75" s="544"/>
      <c r="E75" s="544"/>
      <c r="F75" s="151">
        <f>'01-Mapa de riesgo-UO'!F76</f>
        <v>0</v>
      </c>
      <c r="G75" s="544"/>
      <c r="H75" s="518"/>
      <c r="I75" s="544"/>
      <c r="J75" s="545"/>
      <c r="K75" s="546"/>
      <c r="L75" s="152">
        <f>IF('01-Mapa de riesgo-UO'!P76="No existen", "No existe control para el riesgo",'01-Mapa de riesgo-UO'!T76)</f>
        <v>0</v>
      </c>
      <c r="M75" s="152">
        <f>'01-Mapa de riesgo-UO'!Y76</f>
        <v>0</v>
      </c>
      <c r="N75" s="152">
        <f>'01-Mapa de riesgo-UO'!AD76</f>
        <v>0</v>
      </c>
      <c r="O75" s="269">
        <f>'01-Mapa de riesgo-UO'!AI76</f>
        <v>0</v>
      </c>
      <c r="P75" s="269">
        <f>'01-Mapa de riesgo-UO'!AM76</f>
        <v>0</v>
      </c>
      <c r="Q75" s="529"/>
      <c r="R75" s="535"/>
      <c r="S75" s="535"/>
      <c r="T75" s="153">
        <f>'01-Mapa de riesgo-UO'!AT76</f>
        <v>0</v>
      </c>
      <c r="U75" s="153">
        <f>'01-Mapa de riesgo-UO'!AU76</f>
        <v>0</v>
      </c>
      <c r="V75" s="153">
        <f>IF(T75="COMPARTIR",'01-Mapa de riesgo-UO'!AW76, IF(T75=0, 0,$H$6))</f>
        <v>0</v>
      </c>
      <c r="W75" s="154"/>
      <c r="X75" s="154"/>
      <c r="Y75" s="154"/>
      <c r="Z75" s="154"/>
      <c r="AA75" s="534"/>
    </row>
    <row r="76" spans="1:27" x14ac:dyDescent="0.2">
      <c r="A76" s="21"/>
      <c r="B76" s="21"/>
      <c r="C76" s="22"/>
      <c r="D76" s="22"/>
      <c r="E76" s="22"/>
      <c r="F76" s="22"/>
      <c r="G76" s="22"/>
      <c r="H76" s="22"/>
      <c r="I76" s="21"/>
      <c r="J76" s="21"/>
      <c r="K76" s="21"/>
      <c r="L76" s="21"/>
      <c r="M76" s="21"/>
      <c r="N76" s="21"/>
      <c r="O76" s="21"/>
      <c r="P76" s="21"/>
      <c r="Q76" s="523"/>
      <c r="R76" s="21"/>
      <c r="S76" s="21"/>
      <c r="T76" s="21"/>
      <c r="U76" s="21"/>
      <c r="V76" s="21"/>
      <c r="W76" s="21"/>
      <c r="X76" s="21"/>
      <c r="Y76" s="21"/>
      <c r="Z76" s="21"/>
      <c r="AA76" s="21"/>
    </row>
    <row r="77" spans="1:27" x14ac:dyDescent="0.2">
      <c r="A77" s="21"/>
      <c r="B77" s="21"/>
      <c r="C77" s="22"/>
      <c r="D77" s="22"/>
      <c r="E77" s="22"/>
      <c r="F77" s="22"/>
      <c r="G77" s="22"/>
      <c r="H77" s="22"/>
      <c r="I77" s="21"/>
      <c r="J77" s="21"/>
      <c r="K77" s="21"/>
      <c r="L77" s="21"/>
      <c r="M77" s="21"/>
      <c r="N77" s="21"/>
      <c r="O77" s="21"/>
      <c r="P77" s="21"/>
      <c r="Q77" s="523"/>
      <c r="R77" s="21"/>
      <c r="S77" s="21"/>
      <c r="T77" s="21"/>
      <c r="U77" s="21"/>
      <c r="V77" s="21"/>
      <c r="W77" s="21"/>
      <c r="X77" s="21"/>
      <c r="Y77" s="21"/>
      <c r="Z77" s="21"/>
      <c r="AA77" s="21"/>
    </row>
    <row r="78" spans="1:27" x14ac:dyDescent="0.2">
      <c r="A78" s="21"/>
      <c r="B78" s="21"/>
      <c r="C78" s="22"/>
      <c r="D78" s="22"/>
      <c r="E78" s="22"/>
      <c r="F78" s="22"/>
      <c r="G78" s="22"/>
      <c r="H78" s="22"/>
      <c r="I78" s="21"/>
      <c r="J78" s="21"/>
      <c r="K78" s="21"/>
      <c r="L78" s="21"/>
      <c r="M78" s="21"/>
      <c r="N78" s="21"/>
      <c r="O78" s="21"/>
      <c r="P78" s="21"/>
      <c r="Q78" s="523"/>
      <c r="R78" s="21"/>
      <c r="S78" s="21"/>
      <c r="T78" s="21"/>
      <c r="U78" s="21"/>
      <c r="V78" s="21"/>
      <c r="W78" s="21"/>
      <c r="X78" s="21"/>
      <c r="Y78" s="21"/>
      <c r="Z78" s="21"/>
      <c r="AA78" s="21"/>
    </row>
    <row r="79" spans="1:27" x14ac:dyDescent="0.2">
      <c r="A79" s="21"/>
      <c r="B79" s="21"/>
      <c r="C79" s="22"/>
      <c r="D79" s="22"/>
      <c r="E79" s="22"/>
      <c r="F79" s="22"/>
      <c r="G79" s="22"/>
      <c r="H79" s="22"/>
      <c r="I79" s="21"/>
      <c r="J79" s="21"/>
      <c r="K79" s="21"/>
      <c r="L79" s="21"/>
      <c r="M79" s="21"/>
      <c r="N79" s="21"/>
      <c r="O79" s="21"/>
      <c r="P79" s="21"/>
      <c r="Q79" s="523"/>
      <c r="R79" s="21"/>
      <c r="S79" s="21"/>
      <c r="T79" s="21"/>
      <c r="U79" s="21"/>
      <c r="V79" s="21"/>
      <c r="W79" s="21"/>
      <c r="X79" s="21"/>
      <c r="Y79" s="21"/>
      <c r="Z79" s="21"/>
      <c r="AA79" s="21"/>
    </row>
    <row r="80" spans="1:27" x14ac:dyDescent="0.2">
      <c r="A80" s="21"/>
      <c r="B80" s="21"/>
      <c r="C80" s="22"/>
      <c r="D80" s="22"/>
      <c r="E80" s="22"/>
      <c r="F80" s="22"/>
      <c r="G80" s="22"/>
      <c r="H80" s="22"/>
      <c r="I80" s="21"/>
      <c r="J80" s="21"/>
      <c r="K80" s="21"/>
      <c r="L80" s="21"/>
      <c r="M80" s="21"/>
      <c r="N80" s="21"/>
      <c r="O80" s="21"/>
      <c r="P80" s="21"/>
      <c r="Q80" s="523"/>
      <c r="R80" s="21"/>
      <c r="S80" s="21"/>
      <c r="T80" s="21"/>
      <c r="U80" s="21"/>
      <c r="V80" s="21"/>
      <c r="W80" s="21"/>
      <c r="X80" s="21"/>
      <c r="Y80" s="21"/>
      <c r="Z80" s="21"/>
      <c r="AA80" s="21"/>
    </row>
    <row r="81" spans="1:27" x14ac:dyDescent="0.2">
      <c r="A81" s="21"/>
      <c r="B81" s="21"/>
      <c r="C81" s="22"/>
      <c r="D81" s="22"/>
      <c r="E81" s="22"/>
      <c r="F81" s="22"/>
      <c r="G81" s="22"/>
      <c r="H81" s="22"/>
      <c r="I81" s="21"/>
      <c r="J81" s="21"/>
      <c r="K81" s="21"/>
      <c r="L81" s="21"/>
      <c r="M81" s="21"/>
      <c r="N81" s="21"/>
      <c r="O81" s="21"/>
      <c r="P81" s="21"/>
      <c r="Q81" s="523"/>
      <c r="R81" s="21"/>
      <c r="S81" s="21"/>
      <c r="T81" s="21"/>
      <c r="U81" s="21"/>
      <c r="V81" s="21"/>
      <c r="W81" s="21"/>
      <c r="X81" s="21"/>
      <c r="Y81" s="21"/>
      <c r="Z81" s="21"/>
      <c r="AA81" s="21"/>
    </row>
    <row r="82" spans="1:27" x14ac:dyDescent="0.2">
      <c r="A82" s="21"/>
      <c r="B82" s="21"/>
      <c r="C82" s="22"/>
      <c r="D82" s="22"/>
      <c r="E82" s="22"/>
      <c r="F82" s="22"/>
      <c r="G82" s="22"/>
      <c r="H82" s="22"/>
      <c r="I82" s="21"/>
      <c r="J82" s="21"/>
      <c r="K82" s="21"/>
      <c r="L82" s="21"/>
      <c r="M82" s="21"/>
      <c r="N82" s="21"/>
      <c r="O82" s="21"/>
      <c r="P82" s="21"/>
      <c r="Q82" s="523"/>
      <c r="R82" s="21"/>
      <c r="S82" s="21"/>
      <c r="T82" s="21"/>
      <c r="U82" s="21"/>
      <c r="V82" s="21"/>
      <c r="W82" s="21"/>
      <c r="X82" s="21"/>
      <c r="Y82" s="21"/>
      <c r="Z82" s="21"/>
      <c r="AA82" s="21"/>
    </row>
    <row r="83" spans="1:27" x14ac:dyDescent="0.2">
      <c r="A83" s="21"/>
      <c r="B83" s="21"/>
      <c r="C83" s="22"/>
      <c r="D83" s="22"/>
      <c r="E83" s="22"/>
      <c r="F83" s="22"/>
      <c r="G83" s="22"/>
      <c r="H83" s="22"/>
      <c r="I83" s="21"/>
      <c r="J83" s="21"/>
      <c r="K83" s="21"/>
      <c r="L83" s="21"/>
      <c r="M83" s="21"/>
      <c r="N83" s="21"/>
      <c r="O83" s="21"/>
      <c r="P83" s="21"/>
      <c r="Q83" s="523"/>
      <c r="R83" s="21"/>
      <c r="S83" s="21"/>
      <c r="T83" s="21"/>
      <c r="U83" s="21"/>
      <c r="V83" s="21"/>
      <c r="W83" s="21"/>
      <c r="X83" s="21"/>
      <c r="Y83" s="21"/>
      <c r="Z83" s="21"/>
      <c r="AA83" s="21"/>
    </row>
    <row r="84" spans="1:27" x14ac:dyDescent="0.2">
      <c r="A84" s="21"/>
      <c r="B84" s="21"/>
      <c r="C84" s="22"/>
      <c r="D84" s="22"/>
      <c r="E84" s="22"/>
      <c r="F84" s="22"/>
      <c r="G84" s="22"/>
      <c r="H84" s="22"/>
      <c r="I84" s="21"/>
      <c r="J84" s="21"/>
      <c r="K84" s="21"/>
      <c r="L84" s="21"/>
      <c r="M84" s="21"/>
      <c r="N84" s="21"/>
      <c r="O84" s="21"/>
      <c r="P84" s="21"/>
      <c r="Q84" s="523"/>
      <c r="R84" s="21"/>
      <c r="S84" s="21"/>
      <c r="T84" s="21"/>
      <c r="U84" s="21"/>
      <c r="V84" s="21"/>
      <c r="W84" s="21"/>
      <c r="X84" s="21"/>
      <c r="Y84" s="21"/>
      <c r="Z84" s="21"/>
      <c r="AA84" s="21"/>
    </row>
    <row r="85" spans="1:27" x14ac:dyDescent="0.2">
      <c r="A85" s="21"/>
      <c r="B85" s="21"/>
      <c r="C85" s="22"/>
      <c r="D85" s="22"/>
      <c r="E85" s="22"/>
      <c r="F85" s="22"/>
      <c r="G85" s="22"/>
      <c r="H85" s="22"/>
      <c r="I85" s="21"/>
      <c r="J85" s="21"/>
      <c r="K85" s="21"/>
      <c r="L85" s="21"/>
      <c r="M85" s="21"/>
      <c r="N85" s="21"/>
      <c r="O85" s="21"/>
      <c r="P85" s="21"/>
      <c r="Q85" s="524" t="e">
        <f>'01-Mapa de riesgo-UO'!#REF!</f>
        <v>#REF!</v>
      </c>
      <c r="R85" s="21"/>
      <c r="S85" s="21"/>
      <c r="T85" s="21"/>
      <c r="U85" s="21"/>
      <c r="V85" s="21"/>
      <c r="W85" s="21"/>
      <c r="X85" s="21"/>
      <c r="Y85" s="21"/>
      <c r="Z85" s="21"/>
      <c r="AA85" s="21"/>
    </row>
    <row r="86" spans="1:27" x14ac:dyDescent="0.2">
      <c r="A86" s="21"/>
      <c r="B86" s="21"/>
      <c r="C86" s="22"/>
      <c r="D86" s="22"/>
      <c r="E86" s="22"/>
      <c r="F86" s="22"/>
      <c r="G86" s="22"/>
      <c r="H86" s="22"/>
      <c r="I86" s="21"/>
      <c r="J86" s="21"/>
      <c r="K86" s="21"/>
      <c r="L86" s="21"/>
      <c r="M86" s="21"/>
      <c r="N86" s="21"/>
      <c r="O86" s="21"/>
      <c r="P86" s="21"/>
      <c r="Q86" s="524"/>
      <c r="R86" s="21"/>
      <c r="S86" s="21"/>
      <c r="T86" s="21"/>
      <c r="U86" s="21"/>
      <c r="V86" s="21"/>
      <c r="W86" s="21"/>
      <c r="X86" s="21"/>
      <c r="Y86" s="21"/>
      <c r="Z86" s="21"/>
      <c r="AA86" s="21"/>
    </row>
    <row r="87" spans="1:27" x14ac:dyDescent="0.2">
      <c r="A87" s="21"/>
      <c r="B87" s="21"/>
      <c r="C87" s="22"/>
      <c r="D87" s="22"/>
      <c r="E87" s="22"/>
      <c r="F87" s="22"/>
      <c r="G87" s="22"/>
      <c r="H87" s="22"/>
      <c r="I87" s="21"/>
      <c r="J87" s="21"/>
      <c r="K87" s="21"/>
      <c r="L87" s="21"/>
      <c r="M87" s="21"/>
      <c r="N87" s="21"/>
      <c r="O87" s="21"/>
      <c r="P87" s="21"/>
      <c r="Q87" s="525"/>
      <c r="R87" s="21"/>
      <c r="S87" s="21"/>
      <c r="T87" s="21"/>
      <c r="U87" s="21"/>
      <c r="V87" s="21"/>
      <c r="W87" s="21"/>
      <c r="X87" s="21"/>
      <c r="Y87" s="21"/>
      <c r="Z87" s="21"/>
      <c r="AA87" s="21"/>
    </row>
    <row r="88" spans="1:27" x14ac:dyDescent="0.2">
      <c r="A88" s="21"/>
      <c r="B88" s="21"/>
      <c r="C88" s="22"/>
      <c r="D88" s="22"/>
      <c r="E88" s="22"/>
      <c r="F88" s="22"/>
      <c r="G88" s="22"/>
      <c r="H88" s="22"/>
      <c r="I88" s="21"/>
      <c r="J88" s="21"/>
      <c r="K88" s="21"/>
      <c r="L88" s="21"/>
      <c r="M88" s="21"/>
      <c r="N88" s="21"/>
      <c r="O88" s="21"/>
      <c r="P88" s="21"/>
      <c r="Q88" s="21"/>
      <c r="R88" s="21"/>
      <c r="S88" s="21"/>
      <c r="T88" s="21"/>
      <c r="U88" s="21"/>
      <c r="V88" s="21"/>
      <c r="W88" s="21"/>
      <c r="X88" s="21"/>
      <c r="Y88" s="21"/>
      <c r="Z88" s="21"/>
      <c r="AA88" s="21"/>
    </row>
    <row r="89" spans="1:27" x14ac:dyDescent="0.2">
      <c r="A89" s="21"/>
      <c r="B89" s="21"/>
      <c r="C89" s="22"/>
      <c r="D89" s="22"/>
      <c r="E89" s="22"/>
      <c r="F89" s="22"/>
      <c r="G89" s="22"/>
      <c r="H89" s="22"/>
      <c r="I89" s="21"/>
      <c r="J89" s="21"/>
      <c r="K89" s="21"/>
      <c r="L89" s="21"/>
      <c r="M89" s="21"/>
      <c r="N89" s="21"/>
      <c r="O89" s="21"/>
      <c r="P89" s="21"/>
      <c r="Q89" s="21"/>
      <c r="R89" s="21"/>
      <c r="S89" s="21"/>
      <c r="T89" s="21"/>
      <c r="U89" s="21"/>
      <c r="V89" s="21"/>
      <c r="W89" s="21"/>
      <c r="X89" s="21"/>
      <c r="Y89" s="21"/>
      <c r="Z89" s="21"/>
      <c r="AA89" s="21"/>
    </row>
    <row r="90" spans="1:27" x14ac:dyDescent="0.2">
      <c r="A90" s="21"/>
      <c r="B90" s="21"/>
      <c r="C90" s="22"/>
      <c r="D90" s="22"/>
      <c r="E90" s="22"/>
      <c r="F90" s="22"/>
      <c r="G90" s="22"/>
      <c r="H90" s="22"/>
      <c r="I90" s="21"/>
      <c r="J90" s="21"/>
      <c r="K90" s="21"/>
      <c r="L90" s="21"/>
      <c r="M90" s="21"/>
      <c r="N90" s="21"/>
      <c r="O90" s="21"/>
      <c r="P90" s="21"/>
      <c r="Q90" s="21"/>
      <c r="R90" s="21"/>
      <c r="S90" s="21"/>
      <c r="T90" s="21"/>
      <c r="U90" s="21"/>
      <c r="V90" s="21"/>
      <c r="W90" s="21"/>
      <c r="X90" s="21"/>
      <c r="Y90" s="21"/>
      <c r="Z90" s="21"/>
      <c r="AA90" s="21"/>
    </row>
    <row r="91" spans="1:27" x14ac:dyDescent="0.2">
      <c r="A91" s="21"/>
      <c r="B91" s="21"/>
      <c r="C91" s="22"/>
      <c r="D91" s="22"/>
      <c r="E91" s="22"/>
      <c r="F91" s="22"/>
      <c r="G91" s="22"/>
      <c r="H91" s="22"/>
      <c r="I91" s="21"/>
      <c r="J91" s="21"/>
      <c r="K91" s="21"/>
      <c r="L91" s="21"/>
      <c r="M91" s="21"/>
      <c r="N91" s="21"/>
      <c r="O91" s="21"/>
      <c r="P91" s="21"/>
      <c r="Q91" s="21"/>
      <c r="R91" s="21"/>
      <c r="S91" s="21"/>
      <c r="T91" s="21"/>
      <c r="U91" s="21"/>
      <c r="V91" s="21"/>
      <c r="W91" s="21"/>
      <c r="X91" s="21"/>
      <c r="Y91" s="21"/>
      <c r="Z91" s="21"/>
      <c r="AA91" s="21"/>
    </row>
    <row r="92" spans="1:27" x14ac:dyDescent="0.2">
      <c r="A92" s="21"/>
      <c r="B92" s="21"/>
      <c r="C92" s="22"/>
      <c r="D92" s="22"/>
      <c r="E92" s="22"/>
      <c r="F92" s="22"/>
      <c r="G92" s="22"/>
      <c r="H92" s="22"/>
      <c r="I92" s="21"/>
      <c r="J92" s="21"/>
      <c r="K92" s="21"/>
      <c r="L92" s="21"/>
      <c r="M92" s="21"/>
      <c r="N92" s="21"/>
      <c r="O92" s="21"/>
      <c r="P92" s="21"/>
      <c r="Q92" s="21"/>
      <c r="R92" s="21"/>
      <c r="S92" s="21"/>
      <c r="T92" s="21"/>
      <c r="U92" s="21"/>
      <c r="V92" s="21"/>
      <c r="W92" s="21"/>
      <c r="X92" s="21"/>
      <c r="Y92" s="21"/>
      <c r="Z92" s="21"/>
      <c r="AA92" s="21"/>
    </row>
    <row r="93" spans="1:27" x14ac:dyDescent="0.2">
      <c r="A93" s="21"/>
      <c r="B93" s="21"/>
      <c r="C93" s="22"/>
      <c r="D93" s="22"/>
      <c r="E93" s="22"/>
      <c r="F93" s="22"/>
      <c r="G93" s="22"/>
      <c r="H93" s="22"/>
      <c r="I93" s="21"/>
      <c r="J93" s="21"/>
      <c r="K93" s="21"/>
      <c r="L93" s="21"/>
      <c r="M93" s="21"/>
      <c r="N93" s="21"/>
      <c r="O93" s="21"/>
      <c r="P93" s="21"/>
      <c r="Q93" s="21"/>
      <c r="R93" s="21"/>
      <c r="S93" s="21"/>
      <c r="T93" s="21"/>
      <c r="U93" s="21"/>
      <c r="V93" s="21"/>
      <c r="W93" s="21"/>
      <c r="X93" s="21"/>
      <c r="Y93" s="21"/>
      <c r="Z93" s="21"/>
      <c r="AA93" s="21"/>
    </row>
    <row r="94" spans="1:27" x14ac:dyDescent="0.2">
      <c r="A94" s="21"/>
      <c r="B94" s="21"/>
      <c r="C94" s="22"/>
      <c r="D94" s="22"/>
      <c r="E94" s="22"/>
      <c r="F94" s="22"/>
      <c r="G94" s="22"/>
      <c r="H94" s="22"/>
      <c r="I94" s="21"/>
      <c r="J94" s="21"/>
      <c r="K94" s="21"/>
      <c r="L94" s="21"/>
      <c r="M94" s="21"/>
      <c r="N94" s="21"/>
      <c r="O94" s="21"/>
      <c r="P94" s="21"/>
      <c r="Q94" s="21"/>
      <c r="R94" s="21"/>
      <c r="S94" s="21"/>
      <c r="T94" s="21"/>
      <c r="U94" s="21"/>
      <c r="V94" s="21"/>
      <c r="W94" s="21"/>
      <c r="X94" s="21"/>
      <c r="Y94" s="21"/>
      <c r="Z94" s="21"/>
      <c r="AA94" s="21"/>
    </row>
    <row r="95" spans="1:27" x14ac:dyDescent="0.2">
      <c r="A95" s="21"/>
      <c r="B95" s="21"/>
      <c r="C95" s="22"/>
      <c r="D95" s="22"/>
      <c r="E95" s="22"/>
      <c r="F95" s="22"/>
      <c r="G95" s="22"/>
      <c r="H95" s="22"/>
      <c r="I95" s="21"/>
      <c r="J95" s="21"/>
      <c r="K95" s="21"/>
      <c r="L95" s="21"/>
      <c r="M95" s="21"/>
      <c r="N95" s="21"/>
      <c r="O95" s="21"/>
      <c r="P95" s="21"/>
      <c r="Q95" s="21"/>
      <c r="R95" s="21"/>
      <c r="S95" s="21"/>
      <c r="T95" s="21"/>
      <c r="U95" s="21"/>
      <c r="V95" s="21"/>
      <c r="W95" s="21"/>
      <c r="X95" s="21"/>
      <c r="Y95" s="21"/>
      <c r="Z95" s="21"/>
      <c r="AA95" s="21"/>
    </row>
    <row r="96" spans="1:27" x14ac:dyDescent="0.2">
      <c r="A96" s="21"/>
      <c r="B96" s="21"/>
      <c r="C96" s="22"/>
      <c r="D96" s="22"/>
      <c r="E96" s="22"/>
      <c r="F96" s="22"/>
      <c r="G96" s="22"/>
      <c r="H96" s="22"/>
      <c r="I96" s="21"/>
      <c r="J96" s="21"/>
      <c r="K96" s="21"/>
      <c r="L96" s="21"/>
      <c r="M96" s="21"/>
      <c r="N96" s="21"/>
      <c r="O96" s="21"/>
      <c r="P96" s="21"/>
      <c r="Q96" s="21"/>
      <c r="R96" s="21"/>
      <c r="S96" s="21"/>
      <c r="T96" s="21"/>
      <c r="U96" s="21"/>
      <c r="V96" s="21"/>
      <c r="W96" s="21"/>
      <c r="X96" s="21"/>
      <c r="Y96" s="21"/>
      <c r="Z96" s="21"/>
      <c r="AA96" s="21"/>
    </row>
    <row r="97" spans="1:27" x14ac:dyDescent="0.2">
      <c r="A97" s="21"/>
      <c r="B97" s="21"/>
      <c r="C97" s="22"/>
      <c r="D97" s="22"/>
      <c r="E97" s="22"/>
      <c r="F97" s="22"/>
      <c r="G97" s="22"/>
      <c r="H97" s="22"/>
      <c r="I97" s="21"/>
      <c r="J97" s="21"/>
      <c r="K97" s="21"/>
      <c r="L97" s="21"/>
      <c r="M97" s="21"/>
      <c r="N97" s="21"/>
      <c r="O97" s="21"/>
      <c r="P97" s="21"/>
      <c r="Q97" s="21"/>
      <c r="R97" s="21"/>
      <c r="S97" s="21"/>
      <c r="T97" s="21"/>
      <c r="U97" s="21"/>
      <c r="V97" s="21"/>
      <c r="W97" s="21"/>
      <c r="X97" s="21"/>
      <c r="Y97" s="21"/>
      <c r="Z97" s="21"/>
      <c r="AA97" s="21"/>
    </row>
    <row r="98" spans="1:27" x14ac:dyDescent="0.2">
      <c r="A98" s="21"/>
      <c r="B98" s="21"/>
      <c r="C98" s="22"/>
      <c r="D98" s="22"/>
      <c r="E98" s="22"/>
      <c r="F98" s="22"/>
      <c r="G98" s="22"/>
      <c r="H98" s="22"/>
      <c r="I98" s="21"/>
      <c r="J98" s="21"/>
      <c r="K98" s="21"/>
      <c r="L98" s="21"/>
      <c r="M98" s="21"/>
      <c r="N98" s="21"/>
      <c r="O98" s="21"/>
      <c r="P98" s="21"/>
      <c r="Q98" s="21"/>
      <c r="R98" s="21"/>
      <c r="S98" s="21"/>
      <c r="T98" s="21"/>
      <c r="U98" s="21"/>
      <c r="V98" s="21"/>
      <c r="W98" s="21"/>
      <c r="X98" s="21"/>
      <c r="Y98" s="21"/>
      <c r="Z98" s="21"/>
      <c r="AA98" s="21"/>
    </row>
    <row r="99" spans="1:27" x14ac:dyDescent="0.2">
      <c r="A99" s="21"/>
      <c r="B99" s="21"/>
      <c r="C99" s="22"/>
      <c r="D99" s="22"/>
      <c r="E99" s="22"/>
      <c r="F99" s="22"/>
      <c r="G99" s="22"/>
      <c r="H99" s="22"/>
      <c r="I99" s="21"/>
      <c r="J99" s="21"/>
      <c r="K99" s="21"/>
      <c r="L99" s="21"/>
      <c r="M99" s="21"/>
      <c r="N99" s="21"/>
      <c r="O99" s="21"/>
      <c r="P99" s="21"/>
      <c r="Q99" s="21"/>
      <c r="R99" s="21"/>
      <c r="S99" s="21"/>
      <c r="T99" s="21"/>
      <c r="U99" s="21"/>
      <c r="V99" s="21"/>
      <c r="W99" s="21"/>
      <c r="X99" s="21"/>
      <c r="Y99" s="21"/>
      <c r="Z99" s="21"/>
      <c r="AA99" s="21"/>
    </row>
    <row r="100" spans="1:27" x14ac:dyDescent="0.2">
      <c r="A100" s="21"/>
      <c r="B100" s="21"/>
      <c r="C100" s="22"/>
      <c r="D100" s="22"/>
      <c r="E100" s="22"/>
      <c r="F100" s="22"/>
      <c r="G100" s="22"/>
      <c r="H100" s="22"/>
      <c r="I100" s="21"/>
      <c r="J100" s="21"/>
      <c r="K100" s="21"/>
      <c r="L100" s="21"/>
      <c r="M100" s="21"/>
      <c r="N100" s="21"/>
      <c r="O100" s="21"/>
      <c r="P100" s="21"/>
      <c r="Q100" s="21"/>
      <c r="R100" s="21"/>
      <c r="S100" s="21"/>
      <c r="T100" s="21"/>
      <c r="U100" s="21"/>
      <c r="V100" s="21"/>
      <c r="W100" s="21"/>
      <c r="X100" s="21"/>
      <c r="Y100" s="21"/>
      <c r="Z100" s="21"/>
      <c r="AA100" s="21"/>
    </row>
    <row r="101" spans="1:27" x14ac:dyDescent="0.2">
      <c r="A101" s="21"/>
      <c r="B101" s="21"/>
      <c r="C101" s="22"/>
      <c r="D101" s="22"/>
      <c r="E101" s="22"/>
      <c r="F101" s="22"/>
      <c r="G101" s="22"/>
      <c r="H101" s="22"/>
      <c r="I101" s="21"/>
      <c r="J101" s="21"/>
      <c r="K101" s="21"/>
      <c r="L101" s="21"/>
      <c r="M101" s="21"/>
      <c r="N101" s="21"/>
      <c r="O101" s="21"/>
      <c r="P101" s="21"/>
      <c r="Q101" s="21"/>
      <c r="R101" s="21"/>
      <c r="S101" s="21"/>
      <c r="T101" s="21"/>
      <c r="U101" s="21"/>
      <c r="V101" s="21"/>
      <c r="W101" s="21"/>
      <c r="X101" s="21"/>
      <c r="Y101" s="21"/>
      <c r="Z101" s="21"/>
      <c r="AA101" s="21"/>
    </row>
    <row r="102" spans="1:27" x14ac:dyDescent="0.2">
      <c r="A102" s="21"/>
      <c r="B102" s="21"/>
      <c r="C102" s="22"/>
      <c r="D102" s="22"/>
      <c r="E102" s="22"/>
      <c r="F102" s="22"/>
      <c r="G102" s="22"/>
      <c r="H102" s="22"/>
      <c r="I102" s="21"/>
      <c r="J102" s="21"/>
      <c r="K102" s="21"/>
      <c r="L102" s="21"/>
      <c r="M102" s="21"/>
      <c r="N102" s="21"/>
      <c r="O102" s="21"/>
      <c r="P102" s="21"/>
      <c r="Q102" s="21"/>
      <c r="R102" s="21"/>
      <c r="S102" s="21"/>
      <c r="T102" s="21"/>
      <c r="U102" s="21"/>
      <c r="V102" s="21"/>
      <c r="W102" s="21"/>
      <c r="X102" s="21"/>
      <c r="Y102" s="21"/>
      <c r="Z102" s="21"/>
      <c r="AA102" s="21"/>
    </row>
    <row r="103" spans="1:27" x14ac:dyDescent="0.2">
      <c r="A103" s="21"/>
      <c r="B103" s="21"/>
      <c r="C103" s="22"/>
      <c r="D103" s="22"/>
      <c r="E103" s="22"/>
      <c r="F103" s="22"/>
      <c r="G103" s="22"/>
      <c r="H103" s="22"/>
      <c r="I103" s="21"/>
      <c r="J103" s="21"/>
      <c r="K103" s="21"/>
      <c r="L103" s="21"/>
      <c r="M103" s="21"/>
      <c r="N103" s="21"/>
      <c r="O103" s="21"/>
      <c r="P103" s="21"/>
      <c r="Q103" s="21"/>
      <c r="R103" s="21"/>
      <c r="S103" s="21"/>
      <c r="T103" s="21"/>
      <c r="U103" s="21"/>
      <c r="V103" s="21"/>
      <c r="W103" s="21"/>
      <c r="X103" s="21"/>
      <c r="Y103" s="21"/>
      <c r="Z103" s="21"/>
      <c r="AA103" s="21"/>
    </row>
    <row r="104" spans="1:27" x14ac:dyDescent="0.2">
      <c r="A104" s="21"/>
      <c r="B104" s="21"/>
      <c r="C104" s="22"/>
      <c r="D104" s="22"/>
      <c r="E104" s="22"/>
      <c r="F104" s="22"/>
      <c r="G104" s="22"/>
      <c r="H104" s="22"/>
      <c r="I104" s="21"/>
      <c r="J104" s="21"/>
      <c r="K104" s="21"/>
      <c r="L104" s="21"/>
      <c r="M104" s="21"/>
      <c r="N104" s="21"/>
      <c r="O104" s="21"/>
      <c r="P104" s="21"/>
      <c r="Q104" s="21"/>
      <c r="R104" s="21"/>
      <c r="S104" s="21"/>
      <c r="T104" s="21"/>
      <c r="U104" s="21"/>
      <c r="V104" s="21"/>
      <c r="W104" s="21"/>
      <c r="X104" s="21"/>
      <c r="Y104" s="21"/>
      <c r="Z104" s="21"/>
      <c r="AA104" s="21"/>
    </row>
    <row r="105" spans="1:27" x14ac:dyDescent="0.2">
      <c r="A105" s="21"/>
      <c r="B105" s="21"/>
      <c r="C105" s="22"/>
      <c r="D105" s="22"/>
      <c r="E105" s="22"/>
      <c r="F105" s="22"/>
      <c r="G105" s="22"/>
      <c r="H105" s="22"/>
      <c r="I105" s="21"/>
      <c r="J105" s="21"/>
      <c r="K105" s="21"/>
      <c r="L105" s="21"/>
      <c r="M105" s="21"/>
      <c r="N105" s="21"/>
      <c r="O105" s="21"/>
      <c r="P105" s="21"/>
      <c r="Q105" s="21"/>
      <c r="R105" s="21"/>
      <c r="S105" s="21"/>
      <c r="T105" s="21"/>
      <c r="U105" s="21"/>
      <c r="V105" s="21"/>
      <c r="W105" s="21"/>
      <c r="X105" s="21"/>
      <c r="Y105" s="21"/>
      <c r="Z105" s="21"/>
      <c r="AA105" s="21"/>
    </row>
    <row r="106" spans="1:27" x14ac:dyDescent="0.2">
      <c r="A106" s="21"/>
      <c r="B106" s="21"/>
      <c r="C106" s="22"/>
      <c r="D106" s="22"/>
      <c r="E106" s="22"/>
      <c r="F106" s="22"/>
      <c r="G106" s="22"/>
      <c r="H106" s="22"/>
      <c r="I106" s="21"/>
      <c r="J106" s="21"/>
      <c r="K106" s="21"/>
      <c r="L106" s="21"/>
      <c r="M106" s="21"/>
      <c r="N106" s="21"/>
      <c r="O106" s="21"/>
      <c r="P106" s="21"/>
      <c r="Q106" s="21"/>
      <c r="R106" s="21"/>
      <c r="S106" s="21"/>
      <c r="T106" s="21"/>
      <c r="U106" s="21"/>
      <c r="V106" s="21"/>
      <c r="W106" s="21"/>
      <c r="X106" s="21"/>
      <c r="Y106" s="21"/>
      <c r="Z106" s="21"/>
      <c r="AA106" s="21"/>
    </row>
    <row r="107" spans="1:27" x14ac:dyDescent="0.2">
      <c r="A107" s="21"/>
      <c r="B107" s="21"/>
      <c r="C107" s="22"/>
      <c r="D107" s="22"/>
      <c r="E107" s="22"/>
      <c r="F107" s="22"/>
      <c r="G107" s="22"/>
      <c r="H107" s="22"/>
      <c r="I107" s="21"/>
      <c r="J107" s="21"/>
      <c r="K107" s="21"/>
      <c r="L107" s="21"/>
      <c r="M107" s="21"/>
      <c r="N107" s="21"/>
      <c r="O107" s="21"/>
      <c r="P107" s="21"/>
      <c r="Q107" s="21"/>
      <c r="R107" s="21"/>
      <c r="S107" s="21"/>
      <c r="T107" s="21"/>
      <c r="U107" s="21"/>
      <c r="V107" s="21"/>
      <c r="W107" s="21"/>
      <c r="X107" s="21"/>
      <c r="Y107" s="21"/>
      <c r="Z107" s="21"/>
      <c r="AA107" s="21"/>
    </row>
    <row r="108" spans="1:27" x14ac:dyDescent="0.2">
      <c r="A108" s="21"/>
      <c r="B108" s="21"/>
      <c r="C108" s="22"/>
      <c r="D108" s="22"/>
      <c r="E108" s="22"/>
      <c r="F108" s="22"/>
      <c r="G108" s="22"/>
      <c r="H108" s="22"/>
      <c r="I108" s="21"/>
      <c r="J108" s="21"/>
      <c r="K108" s="21"/>
      <c r="L108" s="21"/>
      <c r="M108" s="21"/>
      <c r="N108" s="21"/>
      <c r="O108" s="21"/>
      <c r="P108" s="21"/>
      <c r="Q108" s="21"/>
      <c r="R108" s="21"/>
      <c r="S108" s="21"/>
      <c r="T108" s="21"/>
      <c r="U108" s="21"/>
      <c r="V108" s="21"/>
      <c r="W108" s="21"/>
      <c r="X108" s="21"/>
      <c r="Y108" s="21"/>
      <c r="Z108" s="21"/>
      <c r="AA108" s="21"/>
    </row>
    <row r="109" spans="1:27" x14ac:dyDescent="0.2">
      <c r="A109" s="21"/>
      <c r="B109" s="21"/>
      <c r="C109" s="22"/>
      <c r="D109" s="22"/>
      <c r="E109" s="22"/>
      <c r="F109" s="22"/>
      <c r="G109" s="22"/>
      <c r="H109" s="22"/>
      <c r="I109" s="21"/>
      <c r="J109" s="21"/>
      <c r="K109" s="21"/>
      <c r="L109" s="21"/>
      <c r="M109" s="21"/>
      <c r="N109" s="21"/>
      <c r="O109" s="21"/>
      <c r="P109" s="21"/>
      <c r="Q109" s="21"/>
      <c r="R109" s="21"/>
      <c r="S109" s="21"/>
      <c r="T109" s="21"/>
      <c r="U109" s="21"/>
      <c r="V109" s="21"/>
      <c r="W109" s="21"/>
      <c r="X109" s="21"/>
      <c r="Y109" s="21"/>
      <c r="Z109" s="21"/>
      <c r="AA109" s="21"/>
    </row>
    <row r="110" spans="1:27" x14ac:dyDescent="0.2">
      <c r="A110" s="21"/>
      <c r="B110" s="21"/>
      <c r="C110" s="22"/>
      <c r="D110" s="22"/>
      <c r="E110" s="22"/>
      <c r="F110" s="22"/>
      <c r="G110" s="22"/>
      <c r="H110" s="22"/>
      <c r="I110" s="21"/>
      <c r="J110" s="21"/>
      <c r="K110" s="21"/>
      <c r="L110" s="21"/>
      <c r="M110" s="21"/>
      <c r="N110" s="21"/>
      <c r="O110" s="21"/>
      <c r="P110" s="21"/>
      <c r="Q110" s="21"/>
      <c r="R110" s="21"/>
      <c r="S110" s="21"/>
      <c r="T110" s="21"/>
      <c r="U110" s="21"/>
      <c r="V110" s="21"/>
      <c r="W110" s="21"/>
      <c r="X110" s="21"/>
      <c r="Y110" s="21"/>
      <c r="Z110" s="21"/>
      <c r="AA110" s="21"/>
    </row>
    <row r="111" spans="1:27" x14ac:dyDescent="0.2">
      <c r="A111" s="21"/>
      <c r="B111" s="21"/>
      <c r="C111" s="22"/>
      <c r="D111" s="22"/>
      <c r="E111" s="22"/>
      <c r="F111" s="22"/>
      <c r="G111" s="22"/>
      <c r="H111" s="22"/>
      <c r="I111" s="21"/>
      <c r="J111" s="21"/>
      <c r="K111" s="21"/>
      <c r="L111" s="21"/>
      <c r="M111" s="21"/>
      <c r="N111" s="21"/>
      <c r="O111" s="21"/>
      <c r="P111" s="21"/>
      <c r="Q111" s="21"/>
      <c r="R111" s="21"/>
      <c r="S111" s="21"/>
      <c r="T111" s="21"/>
      <c r="U111" s="21"/>
      <c r="V111" s="21"/>
      <c r="W111" s="21"/>
      <c r="X111" s="21"/>
      <c r="Y111" s="21"/>
      <c r="Z111" s="21"/>
      <c r="AA111" s="21"/>
    </row>
    <row r="112" spans="1:27" x14ac:dyDescent="0.2">
      <c r="A112" s="21"/>
      <c r="B112" s="21"/>
      <c r="C112" s="22"/>
      <c r="D112" s="22"/>
      <c r="E112" s="22"/>
      <c r="F112" s="22"/>
      <c r="G112" s="22"/>
      <c r="H112" s="22"/>
      <c r="I112" s="21"/>
      <c r="J112" s="21"/>
      <c r="K112" s="21"/>
      <c r="L112" s="21"/>
      <c r="M112" s="21"/>
      <c r="N112" s="21"/>
      <c r="O112" s="21"/>
      <c r="P112" s="21"/>
      <c r="Q112" s="21"/>
      <c r="R112" s="21"/>
      <c r="S112" s="21"/>
      <c r="T112" s="21"/>
      <c r="U112" s="21"/>
      <c r="V112" s="21"/>
      <c r="W112" s="21"/>
      <c r="X112" s="21"/>
      <c r="Y112" s="21"/>
      <c r="Z112" s="21"/>
      <c r="AA112" s="21"/>
    </row>
    <row r="113" spans="1:27" x14ac:dyDescent="0.2">
      <c r="A113" s="21"/>
      <c r="B113" s="21"/>
      <c r="C113" s="22"/>
      <c r="D113" s="22"/>
      <c r="E113" s="22"/>
      <c r="F113" s="22"/>
      <c r="G113" s="22"/>
      <c r="H113" s="22"/>
      <c r="I113" s="21"/>
      <c r="J113" s="21"/>
      <c r="K113" s="21"/>
      <c r="L113" s="21"/>
      <c r="M113" s="21"/>
      <c r="N113" s="21"/>
      <c r="O113" s="21"/>
      <c r="P113" s="21"/>
      <c r="Q113" s="21"/>
      <c r="R113" s="21"/>
      <c r="S113" s="21"/>
      <c r="T113" s="21"/>
      <c r="U113" s="21"/>
      <c r="V113" s="21"/>
      <c r="W113" s="21"/>
      <c r="X113" s="21"/>
      <c r="Y113" s="21"/>
      <c r="Z113" s="21"/>
      <c r="AA113" s="21"/>
    </row>
    <row r="114" spans="1:27" x14ac:dyDescent="0.2">
      <c r="A114" s="21"/>
      <c r="B114" s="21"/>
      <c r="C114" s="22"/>
      <c r="D114" s="22"/>
      <c r="E114" s="22"/>
      <c r="F114" s="22"/>
      <c r="G114" s="22"/>
      <c r="H114" s="22"/>
      <c r="I114" s="21"/>
      <c r="J114" s="21"/>
      <c r="K114" s="21"/>
      <c r="L114" s="21"/>
      <c r="M114" s="21"/>
      <c r="N114" s="21"/>
      <c r="O114" s="21"/>
      <c r="P114" s="21"/>
      <c r="Q114" s="21"/>
      <c r="R114" s="21"/>
      <c r="S114" s="21"/>
      <c r="T114" s="21"/>
      <c r="U114" s="21"/>
      <c r="V114" s="21"/>
      <c r="W114" s="21"/>
      <c r="X114" s="21"/>
      <c r="Y114" s="21"/>
      <c r="Z114" s="21"/>
      <c r="AA114" s="21"/>
    </row>
    <row r="115" spans="1:27" x14ac:dyDescent="0.2">
      <c r="A115" s="21"/>
      <c r="B115" s="21"/>
      <c r="C115" s="22"/>
      <c r="D115" s="22"/>
      <c r="E115" s="22"/>
      <c r="F115" s="22"/>
      <c r="G115" s="22"/>
      <c r="H115" s="22"/>
      <c r="I115" s="21"/>
      <c r="J115" s="21"/>
      <c r="K115" s="21"/>
      <c r="L115" s="21"/>
      <c r="M115" s="21"/>
      <c r="N115" s="21"/>
      <c r="O115" s="21"/>
      <c r="P115" s="21"/>
      <c r="Q115" s="21"/>
      <c r="R115" s="21"/>
      <c r="S115" s="21"/>
      <c r="T115" s="21"/>
      <c r="U115" s="21"/>
      <c r="V115" s="21"/>
      <c r="W115" s="21"/>
      <c r="X115" s="21"/>
      <c r="Y115" s="21"/>
      <c r="Z115" s="21"/>
      <c r="AA115" s="21"/>
    </row>
    <row r="116" spans="1:27" x14ac:dyDescent="0.2">
      <c r="A116" s="21"/>
      <c r="B116" s="21"/>
      <c r="C116" s="22"/>
      <c r="D116" s="22"/>
      <c r="E116" s="22"/>
      <c r="F116" s="22"/>
      <c r="G116" s="22"/>
      <c r="H116" s="22"/>
      <c r="I116" s="21"/>
      <c r="J116" s="21"/>
      <c r="K116" s="21"/>
      <c r="L116" s="21"/>
      <c r="M116" s="21"/>
      <c r="N116" s="21"/>
      <c r="O116" s="21"/>
      <c r="P116" s="21"/>
      <c r="Q116" s="21"/>
      <c r="R116" s="21"/>
      <c r="S116" s="21"/>
      <c r="T116" s="21"/>
      <c r="U116" s="21"/>
      <c r="V116" s="21"/>
      <c r="W116" s="21"/>
      <c r="X116" s="21"/>
      <c r="Y116" s="21"/>
      <c r="Z116" s="21"/>
      <c r="AA116" s="21"/>
    </row>
    <row r="117" spans="1:27" x14ac:dyDescent="0.2">
      <c r="E117" s="22"/>
      <c r="F117" s="22"/>
      <c r="G117" s="22"/>
      <c r="H117" s="22"/>
    </row>
    <row r="118" spans="1:27" x14ac:dyDescent="0.2">
      <c r="E118" s="22"/>
      <c r="F118" s="22"/>
      <c r="G118" s="22"/>
      <c r="H118" s="22"/>
    </row>
    <row r="119" spans="1:27" x14ac:dyDescent="0.2">
      <c r="E119" s="22"/>
      <c r="F119" s="22"/>
      <c r="G119" s="22"/>
      <c r="H119" s="22"/>
    </row>
    <row r="120" spans="1:27" x14ac:dyDescent="0.2">
      <c r="E120" s="22"/>
      <c r="F120" s="22"/>
      <c r="G120" s="22"/>
      <c r="H120" s="22"/>
    </row>
    <row r="121" spans="1:27" x14ac:dyDescent="0.2">
      <c r="E121" s="22"/>
      <c r="F121" s="22"/>
      <c r="G121" s="22"/>
      <c r="H121" s="22"/>
    </row>
    <row r="122" spans="1:27" x14ac:dyDescent="0.2">
      <c r="E122" s="22"/>
      <c r="F122" s="22"/>
      <c r="G122" s="22"/>
      <c r="H122" s="22"/>
    </row>
    <row r="1048453" spans="21:25" ht="24" x14ac:dyDescent="0.2">
      <c r="U1048453" s="3" t="s">
        <v>336</v>
      </c>
      <c r="V1048453" s="3" t="s">
        <v>337</v>
      </c>
      <c r="W1048453" s="3" t="s">
        <v>327</v>
      </c>
      <c r="X1048453" s="3" t="s">
        <v>328</v>
      </c>
    </row>
    <row r="1048454" spans="21:25" ht="36" x14ac:dyDescent="0.2">
      <c r="U1048454" s="3" t="s">
        <v>337</v>
      </c>
      <c r="V1048454" s="3" t="s">
        <v>338</v>
      </c>
      <c r="W1048454" s="3" t="s">
        <v>334</v>
      </c>
      <c r="X1048454" s="3" t="s">
        <v>339</v>
      </c>
    </row>
    <row r="1048455" spans="21:25" ht="24" x14ac:dyDescent="0.2">
      <c r="U1048455" s="3" t="s">
        <v>327</v>
      </c>
      <c r="V1048455" s="3" t="s">
        <v>340</v>
      </c>
    </row>
    <row r="1048456" spans="21:25" x14ac:dyDescent="0.2">
      <c r="U1048456" s="3" t="s">
        <v>328</v>
      </c>
    </row>
    <row r="1048462" spans="21:25" x14ac:dyDescent="0.2">
      <c r="U1048462" s="3" t="s">
        <v>91</v>
      </c>
      <c r="V1048462" s="3" t="s">
        <v>94</v>
      </c>
      <c r="W1048462" s="3" t="s">
        <v>92</v>
      </c>
      <c r="X1048462" s="3" t="s">
        <v>95</v>
      </c>
      <c r="Y1048462" s="3" t="s">
        <v>93</v>
      </c>
    </row>
    <row r="1048463" spans="21:25" ht="24" x14ac:dyDescent="0.2">
      <c r="V1048463" s="3" t="s">
        <v>337</v>
      </c>
      <c r="W1048463" s="3" t="s">
        <v>337</v>
      </c>
      <c r="X1048463" s="3" t="s">
        <v>337</v>
      </c>
      <c r="Y1048463" s="3" t="s">
        <v>337</v>
      </c>
    </row>
    <row r="1048464" spans="21:25" ht="24" x14ac:dyDescent="0.2">
      <c r="V1048464" s="3" t="s">
        <v>327</v>
      </c>
      <c r="W1048464" s="3" t="s">
        <v>327</v>
      </c>
      <c r="X1048464" s="3" t="s">
        <v>327</v>
      </c>
      <c r="Y1048464" s="3" t="s">
        <v>327</v>
      </c>
    </row>
    <row r="1048465" spans="6:25" ht="24" x14ac:dyDescent="0.2">
      <c r="V1048465" s="3" t="s">
        <v>328</v>
      </c>
      <c r="W1048465" s="3" t="s">
        <v>328</v>
      </c>
      <c r="X1048465" s="3" t="s">
        <v>328</v>
      </c>
      <c r="Y1048465" s="3" t="s">
        <v>328</v>
      </c>
    </row>
    <row r="1048467" spans="6:25" x14ac:dyDescent="0.2">
      <c r="F1048467" s="4" t="s">
        <v>90</v>
      </c>
      <c r="G1048467" s="4" t="s">
        <v>89</v>
      </c>
      <c r="H1048467" s="4" t="s">
        <v>88</v>
      </c>
    </row>
    <row r="1048468" spans="6:25" x14ac:dyDescent="0.2">
      <c r="F1048468" s="4" t="s">
        <v>320</v>
      </c>
      <c r="G1048468" s="4" t="s">
        <v>320</v>
      </c>
      <c r="H1048468" s="4" t="s">
        <v>322</v>
      </c>
    </row>
    <row r="1048469" spans="6:25" x14ac:dyDescent="0.2">
      <c r="G1048469" s="4" t="s">
        <v>321</v>
      </c>
      <c r="H1048469" s="4" t="s">
        <v>323</v>
      </c>
    </row>
  </sheetData>
  <sheetProtection algorithmName="SHA-512" hashValue="iGDwhIuk920BBMGIs/x4HT404Yj3wYh05jMxn2xa5LxAbD0njxdp8J8DJhsiGj52uaROZGy7KQcg5qQv+0sqGA==" saltValue="QPfusu1CC2m5N7RsAm7VLg==" spinCount="100000" sheet="1" formatRows="0" insertRows="0" deleteRows="0" selectLockedCells="1"/>
  <dataConsolidate/>
  <mergeCells count="359">
    <mergeCell ref="G10:G12"/>
    <mergeCell ref="H10:H12"/>
    <mergeCell ref="E19:E21"/>
    <mergeCell ref="G19:G21"/>
    <mergeCell ref="H19:H21"/>
    <mergeCell ref="A19:A21"/>
    <mergeCell ref="C19:C21"/>
    <mergeCell ref="D19:D21"/>
    <mergeCell ref="G13:G15"/>
    <mergeCell ref="A16:A18"/>
    <mergeCell ref="C16:C18"/>
    <mergeCell ref="D16:D18"/>
    <mergeCell ref="E16:E18"/>
    <mergeCell ref="G16:G18"/>
    <mergeCell ref="H16:H18"/>
    <mergeCell ref="A10:A12"/>
    <mergeCell ref="C10:C12"/>
    <mergeCell ref="D10:D12"/>
    <mergeCell ref="E10:E12"/>
    <mergeCell ref="B10:B12"/>
    <mergeCell ref="B13:B15"/>
    <mergeCell ref="B16:B18"/>
    <mergeCell ref="AB14:AB15"/>
    <mergeCell ref="R9:S9"/>
    <mergeCell ref="R10:S10"/>
    <mergeCell ref="R11:S11"/>
    <mergeCell ref="R12:S12"/>
    <mergeCell ref="R13:S13"/>
    <mergeCell ref="R14:S14"/>
    <mergeCell ref="R15:S15"/>
    <mergeCell ref="H8:H9"/>
    <mergeCell ref="AA8:AA9"/>
    <mergeCell ref="I8:K8"/>
    <mergeCell ref="L8:S8"/>
    <mergeCell ref="AA10:AA12"/>
    <mergeCell ref="W9:X9"/>
    <mergeCell ref="J10:J12"/>
    <mergeCell ref="J13:J15"/>
    <mergeCell ref="K13:K15"/>
    <mergeCell ref="K10:K12"/>
    <mergeCell ref="H13:H15"/>
    <mergeCell ref="I13:I15"/>
    <mergeCell ref="I10:I12"/>
    <mergeCell ref="Q10:Q12"/>
    <mergeCell ref="Q13:Q15"/>
    <mergeCell ref="A25:A27"/>
    <mergeCell ref="B25:B27"/>
    <mergeCell ref="C25:C27"/>
    <mergeCell ref="D25:D27"/>
    <mergeCell ref="E25:E27"/>
    <mergeCell ref="G25:G27"/>
    <mergeCell ref="A28:A30"/>
    <mergeCell ref="B28:B30"/>
    <mergeCell ref="E13:E15"/>
    <mergeCell ref="A22:A24"/>
    <mergeCell ref="C22:C24"/>
    <mergeCell ref="D22:D24"/>
    <mergeCell ref="E22:E24"/>
    <mergeCell ref="G22:G24"/>
    <mergeCell ref="B22:B24"/>
    <mergeCell ref="B19:B21"/>
    <mergeCell ref="A13:A15"/>
    <mergeCell ref="C13:C15"/>
    <mergeCell ref="D13:D15"/>
    <mergeCell ref="R25:S25"/>
    <mergeCell ref="AA25:AA27"/>
    <mergeCell ref="R26:S26"/>
    <mergeCell ref="R27:S27"/>
    <mergeCell ref="AA28:AA30"/>
    <mergeCell ref="C28:C30"/>
    <mergeCell ref="D28:D30"/>
    <mergeCell ref="E28:E30"/>
    <mergeCell ref="G28:G30"/>
    <mergeCell ref="J28:J30"/>
    <mergeCell ref="K28:K30"/>
    <mergeCell ref="R28:S28"/>
    <mergeCell ref="R29:S29"/>
    <mergeCell ref="H25:H27"/>
    <mergeCell ref="I25:I27"/>
    <mergeCell ref="J25:J27"/>
    <mergeCell ref="K25:K27"/>
    <mergeCell ref="H28:H30"/>
    <mergeCell ref="I28:I30"/>
    <mergeCell ref="R30:S30"/>
    <mergeCell ref="AA16:AA18"/>
    <mergeCell ref="AA13:AA15"/>
    <mergeCell ref="AA19:AA21"/>
    <mergeCell ref="R18:S18"/>
    <mergeCell ref="R19:S19"/>
    <mergeCell ref="R20:S20"/>
    <mergeCell ref="R21:S21"/>
    <mergeCell ref="R22:S22"/>
    <mergeCell ref="R16:S16"/>
    <mergeCell ref="R17:S17"/>
    <mergeCell ref="AA22:AA24"/>
    <mergeCell ref="R23:S23"/>
    <mergeCell ref="R24:S24"/>
    <mergeCell ref="K16:K18"/>
    <mergeCell ref="K19:K21"/>
    <mergeCell ref="I19:I21"/>
    <mergeCell ref="H22:H24"/>
    <mergeCell ref="I22:I24"/>
    <mergeCell ref="J22:J24"/>
    <mergeCell ref="K22:K24"/>
    <mergeCell ref="J19:J21"/>
    <mergeCell ref="J16:J18"/>
    <mergeCell ref="I16:I18"/>
    <mergeCell ref="C2:Y2"/>
    <mergeCell ref="C3:Y3"/>
    <mergeCell ref="C4:Y4"/>
    <mergeCell ref="X6:Y6"/>
    <mergeCell ref="R6:W6"/>
    <mergeCell ref="L6:P6"/>
    <mergeCell ref="H6:K6"/>
    <mergeCell ref="T8:Z8"/>
    <mergeCell ref="A5:AA5"/>
    <mergeCell ref="A6:B6"/>
    <mergeCell ref="C6:D6"/>
    <mergeCell ref="E6:G6"/>
    <mergeCell ref="A7:AA7"/>
    <mergeCell ref="A8:A9"/>
    <mergeCell ref="B8:B9"/>
    <mergeCell ref="C8:G8"/>
    <mergeCell ref="Z6:AA6"/>
    <mergeCell ref="A31:A33"/>
    <mergeCell ref="B31:B33"/>
    <mergeCell ref="C31:C33"/>
    <mergeCell ref="D31:D33"/>
    <mergeCell ref="E31:E33"/>
    <mergeCell ref="G31:G33"/>
    <mergeCell ref="H31:H33"/>
    <mergeCell ref="I31:I33"/>
    <mergeCell ref="J31:J33"/>
    <mergeCell ref="A34:A36"/>
    <mergeCell ref="B34:B36"/>
    <mergeCell ref="C34:C36"/>
    <mergeCell ref="D34:D36"/>
    <mergeCell ref="E34:E36"/>
    <mergeCell ref="G34:G36"/>
    <mergeCell ref="H34:H36"/>
    <mergeCell ref="I34:I36"/>
    <mergeCell ref="J34:J36"/>
    <mergeCell ref="A37:A39"/>
    <mergeCell ref="B37:B39"/>
    <mergeCell ref="C37:C39"/>
    <mergeCell ref="D37:D39"/>
    <mergeCell ref="E37:E39"/>
    <mergeCell ref="G37:G39"/>
    <mergeCell ref="H37:H39"/>
    <mergeCell ref="I37:I39"/>
    <mergeCell ref="J37:J39"/>
    <mergeCell ref="AA31:AA33"/>
    <mergeCell ref="R32:S32"/>
    <mergeCell ref="R33:S33"/>
    <mergeCell ref="K34:K36"/>
    <mergeCell ref="R34:S34"/>
    <mergeCell ref="AA34:AA36"/>
    <mergeCell ref="R35:S35"/>
    <mergeCell ref="R36:S36"/>
    <mergeCell ref="K40:K42"/>
    <mergeCell ref="R40:S40"/>
    <mergeCell ref="AA40:AA42"/>
    <mergeCell ref="R41:S41"/>
    <mergeCell ref="R42:S42"/>
    <mergeCell ref="K37:K39"/>
    <mergeCell ref="R38:S38"/>
    <mergeCell ref="R39:S39"/>
    <mergeCell ref="R37:S37"/>
    <mergeCell ref="AA37:AA39"/>
    <mergeCell ref="K31:K33"/>
    <mergeCell ref="R31:S31"/>
    <mergeCell ref="A40:A42"/>
    <mergeCell ref="B40:B42"/>
    <mergeCell ref="C40:C42"/>
    <mergeCell ref="D40:D42"/>
    <mergeCell ref="E40:E42"/>
    <mergeCell ref="G40:G42"/>
    <mergeCell ref="H40:H42"/>
    <mergeCell ref="I40:I42"/>
    <mergeCell ref="J40:J42"/>
    <mergeCell ref="A43:A45"/>
    <mergeCell ref="B43:B45"/>
    <mergeCell ref="C43:C45"/>
    <mergeCell ref="D43:D45"/>
    <mergeCell ref="E43:E45"/>
    <mergeCell ref="G43:G45"/>
    <mergeCell ref="H43:H45"/>
    <mergeCell ref="I43:I45"/>
    <mergeCell ref="J43:J45"/>
    <mergeCell ref="R49:S49"/>
    <mergeCell ref="AA49:AA51"/>
    <mergeCell ref="R50:S50"/>
    <mergeCell ref="R51:S51"/>
    <mergeCell ref="A46:A48"/>
    <mergeCell ref="B46:B48"/>
    <mergeCell ref="C46:C48"/>
    <mergeCell ref="D46:D48"/>
    <mergeCell ref="E46:E48"/>
    <mergeCell ref="G46:G48"/>
    <mergeCell ref="H46:H48"/>
    <mergeCell ref="I46:I48"/>
    <mergeCell ref="J46:J48"/>
    <mergeCell ref="Q49:Q51"/>
    <mergeCell ref="K43:K45"/>
    <mergeCell ref="R43:S43"/>
    <mergeCell ref="AA43:AA45"/>
    <mergeCell ref="R44:S44"/>
    <mergeCell ref="R45:S45"/>
    <mergeCell ref="K46:K48"/>
    <mergeCell ref="R46:S46"/>
    <mergeCell ref="AA46:AA48"/>
    <mergeCell ref="R47:S47"/>
    <mergeCell ref="R48:S48"/>
    <mergeCell ref="Q43:Q45"/>
    <mergeCell ref="Q46:Q48"/>
    <mergeCell ref="K52:K54"/>
    <mergeCell ref="R52:S52"/>
    <mergeCell ref="AA52:AA54"/>
    <mergeCell ref="R53:S53"/>
    <mergeCell ref="R54:S54"/>
    <mergeCell ref="A49:A51"/>
    <mergeCell ref="B49:B51"/>
    <mergeCell ref="C49:C51"/>
    <mergeCell ref="D49:D51"/>
    <mergeCell ref="E49:E51"/>
    <mergeCell ref="A52:A54"/>
    <mergeCell ref="B52:B54"/>
    <mergeCell ref="C52:C54"/>
    <mergeCell ref="D52:D54"/>
    <mergeCell ref="E52:E54"/>
    <mergeCell ref="G52:G54"/>
    <mergeCell ref="H52:H54"/>
    <mergeCell ref="I52:I54"/>
    <mergeCell ref="J52:J54"/>
    <mergeCell ref="G49:G51"/>
    <mergeCell ref="H49:H51"/>
    <mergeCell ref="I49:I51"/>
    <mergeCell ref="J49:J51"/>
    <mergeCell ref="K49:K51"/>
    <mergeCell ref="A55:A57"/>
    <mergeCell ref="B55:B57"/>
    <mergeCell ref="C55:C57"/>
    <mergeCell ref="D55:D57"/>
    <mergeCell ref="E55:E57"/>
    <mergeCell ref="G55:G57"/>
    <mergeCell ref="H55:H57"/>
    <mergeCell ref="I55:I57"/>
    <mergeCell ref="J55:J57"/>
    <mergeCell ref="AA61:AA63"/>
    <mergeCell ref="R62:S62"/>
    <mergeCell ref="R63:S63"/>
    <mergeCell ref="A58:A60"/>
    <mergeCell ref="B58:B60"/>
    <mergeCell ref="C58:C60"/>
    <mergeCell ref="D58:D60"/>
    <mergeCell ref="E58:E60"/>
    <mergeCell ref="G58:G60"/>
    <mergeCell ref="H58:H60"/>
    <mergeCell ref="I58:I60"/>
    <mergeCell ref="J58:J60"/>
    <mergeCell ref="K55:K57"/>
    <mergeCell ref="R55:S55"/>
    <mergeCell ref="AA55:AA57"/>
    <mergeCell ref="R56:S56"/>
    <mergeCell ref="R57:S57"/>
    <mergeCell ref="K58:K60"/>
    <mergeCell ref="R58:S58"/>
    <mergeCell ref="AA58:AA60"/>
    <mergeCell ref="R59:S59"/>
    <mergeCell ref="R60:S60"/>
    <mergeCell ref="K64:K66"/>
    <mergeCell ref="R64:S64"/>
    <mergeCell ref="AA64:AA66"/>
    <mergeCell ref="R65:S65"/>
    <mergeCell ref="R66:S66"/>
    <mergeCell ref="A61:A63"/>
    <mergeCell ref="B61:B63"/>
    <mergeCell ref="C61:C63"/>
    <mergeCell ref="D61:D63"/>
    <mergeCell ref="E61:E63"/>
    <mergeCell ref="A64:A66"/>
    <mergeCell ref="B64:B66"/>
    <mergeCell ref="C64:C66"/>
    <mergeCell ref="D64:D66"/>
    <mergeCell ref="E64:E66"/>
    <mergeCell ref="G64:G66"/>
    <mergeCell ref="H64:H66"/>
    <mergeCell ref="I64:I66"/>
    <mergeCell ref="J64:J66"/>
    <mergeCell ref="G61:G63"/>
    <mergeCell ref="H61:H63"/>
    <mergeCell ref="I61:I63"/>
    <mergeCell ref="J61:J63"/>
    <mergeCell ref="K61:K63"/>
    <mergeCell ref="A67:A69"/>
    <mergeCell ref="B67:B69"/>
    <mergeCell ref="C67:C69"/>
    <mergeCell ref="D67:D69"/>
    <mergeCell ref="E67:E69"/>
    <mergeCell ref="G67:G69"/>
    <mergeCell ref="H67:H69"/>
    <mergeCell ref="I67:I69"/>
    <mergeCell ref="J67:J69"/>
    <mergeCell ref="AA73:AA75"/>
    <mergeCell ref="R74:S74"/>
    <mergeCell ref="R75:S75"/>
    <mergeCell ref="A70:A72"/>
    <mergeCell ref="B70:B72"/>
    <mergeCell ref="C70:C72"/>
    <mergeCell ref="D70:D72"/>
    <mergeCell ref="E70:E72"/>
    <mergeCell ref="G70:G72"/>
    <mergeCell ref="H70:H72"/>
    <mergeCell ref="I70:I72"/>
    <mergeCell ref="J70:J72"/>
    <mergeCell ref="A73:A75"/>
    <mergeCell ref="B73:B75"/>
    <mergeCell ref="C73:C75"/>
    <mergeCell ref="D73:D75"/>
    <mergeCell ref="E73:E75"/>
    <mergeCell ref="G73:G75"/>
    <mergeCell ref="H73:H75"/>
    <mergeCell ref="I73:I75"/>
    <mergeCell ref="J73:J75"/>
    <mergeCell ref="K73:K75"/>
    <mergeCell ref="K67:K69"/>
    <mergeCell ref="R67:S67"/>
    <mergeCell ref="AA67:AA69"/>
    <mergeCell ref="R68:S68"/>
    <mergeCell ref="R69:S69"/>
    <mergeCell ref="K70:K72"/>
    <mergeCell ref="R70:S70"/>
    <mergeCell ref="AA70:AA72"/>
    <mergeCell ref="R71:S71"/>
    <mergeCell ref="R72:S72"/>
    <mergeCell ref="Q79:Q81"/>
    <mergeCell ref="Q82:Q84"/>
    <mergeCell ref="Q85:Q87"/>
    <mergeCell ref="Y9:Z9"/>
    <mergeCell ref="Q52:Q54"/>
    <mergeCell ref="Q55:Q57"/>
    <mergeCell ref="Q58:Q60"/>
    <mergeCell ref="Q61:Q63"/>
    <mergeCell ref="Q64:Q66"/>
    <mergeCell ref="Q67:Q69"/>
    <mergeCell ref="Q70:Q72"/>
    <mergeCell ref="Q73:Q75"/>
    <mergeCell ref="Q76:Q78"/>
    <mergeCell ref="Q16:Q18"/>
    <mergeCell ref="Q19:Q21"/>
    <mergeCell ref="Q22:Q24"/>
    <mergeCell ref="Q25:Q27"/>
    <mergeCell ref="Q28:Q30"/>
    <mergeCell ref="Q31:Q33"/>
    <mergeCell ref="Q34:Q36"/>
    <mergeCell ref="Q37:Q39"/>
    <mergeCell ref="Q40:Q42"/>
    <mergeCell ref="R73:S73"/>
    <mergeCell ref="R61:S61"/>
  </mergeCells>
  <phoneticPr fontId="4" type="noConversion"/>
  <conditionalFormatting sqref="H10:H75">
    <cfRule type="cellIs" dxfId="92" priority="122" stopIfTrue="1" operator="equal">
      <formula>1</formula>
    </cfRule>
    <cfRule type="cellIs" dxfId="91" priority="123" stopIfTrue="1" operator="between">
      <formula>1.9</formula>
      <formula>3.1</formula>
    </cfRule>
    <cfRule type="cellIs" dxfId="90" priority="124" stopIfTrue="1" operator="equal">
      <formula>4</formula>
    </cfRule>
  </conditionalFormatting>
  <conditionalFormatting sqref="H10:H75">
    <cfRule type="cellIs" dxfId="89" priority="113" operator="equal">
      <formula>"LEVE"</formula>
    </cfRule>
    <cfRule type="cellIs" dxfId="88" priority="114" operator="equal">
      <formula>"MODERADO"</formula>
    </cfRule>
    <cfRule type="cellIs" dxfId="87" priority="115" operator="equal">
      <formula>"GRAVE"</formula>
    </cfRule>
  </conditionalFormatting>
  <conditionalFormatting sqref="AA10:AA75">
    <cfRule type="containsText" dxfId="86" priority="106" operator="containsText" text="CONTINUA LA ACCIÓN ANTERIOR">
      <formula>NOT(ISERROR(SEARCH("CONTINUA LA ACCIÓN ANTERIOR",AA10)))</formula>
    </cfRule>
    <cfRule type="containsText" dxfId="85" priority="107" operator="containsText" text="REQUIERE NUEVA ACCIÓN">
      <formula>NOT(ISERROR(SEARCH("REQUIERE NUEVA ACCIÓN",AA10)))</formula>
    </cfRule>
    <cfRule type="containsText" dxfId="84" priority="108" operator="containsText" text="RIESGO CONTROLADO">
      <formula>NOT(ISERROR(SEARCH("RIESGO CONTROLADO",AA10)))</formula>
    </cfRule>
  </conditionalFormatting>
  <conditionalFormatting sqref="Y10:Y75">
    <cfRule type="beginsWith" dxfId="83" priority="99" operator="beginsWith" text="No eficaz">
      <formula>LEFT(Y10,LEN("No eficaz"))="No eficaz"</formula>
    </cfRule>
  </conditionalFormatting>
  <conditionalFormatting sqref="Y10:Y75">
    <cfRule type="beginsWith" dxfId="82" priority="95" operator="beginsWith" text="Eficaz">
      <formula>LEFT(Y10,LEN("Eficaz"))="Eficaz"</formula>
    </cfRule>
  </conditionalFormatting>
  <conditionalFormatting sqref="U10:U75">
    <cfRule type="expression" dxfId="81" priority="94">
      <formula>T10="ASUMIR"</formula>
    </cfRule>
  </conditionalFormatting>
  <conditionalFormatting sqref="V10:V75">
    <cfRule type="expression" dxfId="80" priority="93">
      <formula>T10="ASUMIR"</formula>
    </cfRule>
  </conditionalFormatting>
  <conditionalFormatting sqref="W10:W75">
    <cfRule type="expression" dxfId="79" priority="92">
      <formula>T10="ASUMIR"</formula>
    </cfRule>
  </conditionalFormatting>
  <conditionalFormatting sqref="Y10:Y75">
    <cfRule type="expression" dxfId="78" priority="90">
      <formula>T10="ASUMIR"</formula>
    </cfRule>
  </conditionalFormatting>
  <conditionalFormatting sqref="X10:X75">
    <cfRule type="expression" dxfId="77" priority="83">
      <formula>T10="ASUMIR"</formula>
    </cfRule>
  </conditionalFormatting>
  <conditionalFormatting sqref="Z10:Z75">
    <cfRule type="expression" dxfId="76" priority="81">
      <formula>T10="ASUMIR"</formula>
    </cfRule>
  </conditionalFormatting>
  <conditionalFormatting sqref="O10:O75">
    <cfRule type="expression" dxfId="75" priority="80">
      <formula>$L$10="No existe control para el riesgo"</formula>
    </cfRule>
  </conditionalFormatting>
  <conditionalFormatting sqref="P10:Q10 P11:P75 Q13 Q16 Q19 Q22 Q25 Q28 Q31 Q34 Q37 Q40 Q43 Q46 Q49 Q52 Q55 Q58 Q61 Q64 Q67 Q70 Q73 Q76 Q79 Q82 Q85">
    <cfRule type="expression" dxfId="74" priority="79">
      <formula>$L$10="No existe control para el riesgo"</formula>
    </cfRule>
  </conditionalFormatting>
  <conditionalFormatting sqref="W10">
    <cfRule type="cellIs" dxfId="73" priority="74" operator="equal">
      <formula>"NO_CUMPLIDA"</formula>
    </cfRule>
  </conditionalFormatting>
  <conditionalFormatting sqref="W11:W75">
    <cfRule type="cellIs" dxfId="72" priority="73" operator="equal">
      <formula>"NO_CUMPLIDA"</formula>
    </cfRule>
  </conditionalFormatting>
  <conditionalFormatting sqref="Z10">
    <cfRule type="expression" dxfId="71" priority="72">
      <formula>$W$10&lt;&gt;"CUMPLIMIENTO_TOTAL"</formula>
    </cfRule>
  </conditionalFormatting>
  <conditionalFormatting sqref="Z11">
    <cfRule type="expression" dxfId="70" priority="70">
      <formula>$W$11&lt;&gt;"CUMPLIMIENTO_TOTAL"</formula>
    </cfRule>
  </conditionalFormatting>
  <conditionalFormatting sqref="Z12">
    <cfRule type="expression" dxfId="69" priority="69">
      <formula>$W$12&lt;&gt;"CUMPLIMIENTO_TOTAL"</formula>
    </cfRule>
  </conditionalFormatting>
  <conditionalFormatting sqref="Z13">
    <cfRule type="expression" dxfId="68" priority="68">
      <formula>$W$13&lt;&gt;"CUMPLIMIENTO_TOTAL"</formula>
    </cfRule>
  </conditionalFormatting>
  <conditionalFormatting sqref="Z14">
    <cfRule type="expression" dxfId="67" priority="67">
      <formula>$W$14&lt;&gt;"CUMPLIMIENTO_TOTAL"</formula>
    </cfRule>
  </conditionalFormatting>
  <conditionalFormatting sqref="Z15">
    <cfRule type="expression" dxfId="66" priority="66">
      <formula>$W$15&lt;&gt;"CUMPLIMIENTO_TOTAL"</formula>
    </cfRule>
  </conditionalFormatting>
  <conditionalFormatting sqref="Z16">
    <cfRule type="expression" dxfId="65" priority="65">
      <formula>$W$16&lt;&gt;"CUMPLIMIENTO_TOTAL"</formula>
    </cfRule>
  </conditionalFormatting>
  <conditionalFormatting sqref="Z17">
    <cfRule type="expression" dxfId="64" priority="64">
      <formula>$W$17&lt;&gt;"CUMPLIMIENTO_TOTAL"</formula>
    </cfRule>
  </conditionalFormatting>
  <conditionalFormatting sqref="Z18">
    <cfRule type="expression" dxfId="63" priority="63">
      <formula>$W$18&lt;&gt;"CUMPLIMIENTO_TOTAL"</formula>
    </cfRule>
  </conditionalFormatting>
  <conditionalFormatting sqref="Z19">
    <cfRule type="expression" dxfId="62" priority="62">
      <formula>$W$19&lt;&gt;"CUMPLIMIENTO_TOTAL"</formula>
    </cfRule>
  </conditionalFormatting>
  <conditionalFormatting sqref="Z20">
    <cfRule type="expression" dxfId="61" priority="61">
      <formula>$W$20&lt;&gt;"CUMPLIMIENTO_TOTAL"</formula>
    </cfRule>
  </conditionalFormatting>
  <conditionalFormatting sqref="Z21">
    <cfRule type="expression" dxfId="60" priority="60">
      <formula>$W$21&lt;&gt;"CUMPLIMIENTO_TOTAL"</formula>
    </cfRule>
  </conditionalFormatting>
  <conditionalFormatting sqref="Z22">
    <cfRule type="expression" dxfId="59" priority="59">
      <formula>$W$22&lt;&gt;"CUMPLIMIENTO_TOTAL"</formula>
    </cfRule>
  </conditionalFormatting>
  <conditionalFormatting sqref="Z23">
    <cfRule type="expression" dxfId="58" priority="58">
      <formula>$W$23&lt;&gt;"CUMPLIMIENTO_TOTAL"</formula>
    </cfRule>
  </conditionalFormatting>
  <conditionalFormatting sqref="Z24">
    <cfRule type="expression" dxfId="57" priority="57">
      <formula>$W$24&lt;&gt;"CUMPLIMIENTO_TOTAL"</formula>
    </cfRule>
  </conditionalFormatting>
  <conditionalFormatting sqref="Z25">
    <cfRule type="expression" dxfId="56" priority="56">
      <formula>$W$25&lt;&gt;"CUMPLIMIENTO_TOTAL"</formula>
    </cfRule>
  </conditionalFormatting>
  <conditionalFormatting sqref="Z26">
    <cfRule type="expression" dxfId="55" priority="55">
      <formula>$W$26&lt;&gt;"CUMPLIMIENTO_TOTAL"</formula>
    </cfRule>
  </conditionalFormatting>
  <conditionalFormatting sqref="Z27">
    <cfRule type="expression" dxfId="54" priority="54">
      <formula>$W$27&lt;&gt;"CUMPLIMIENTO_TOTAL"</formula>
    </cfRule>
  </conditionalFormatting>
  <conditionalFormatting sqref="Z28">
    <cfRule type="expression" dxfId="53" priority="53">
      <formula>$W$28&lt;&gt;"CUMPLIMIENTO_TOTAL"</formula>
    </cfRule>
  </conditionalFormatting>
  <conditionalFormatting sqref="Z29">
    <cfRule type="expression" dxfId="52" priority="52">
      <formula>$W$29&lt;&gt;"CUMPLIMIENTO_TOTAL"</formula>
    </cfRule>
  </conditionalFormatting>
  <conditionalFormatting sqref="Z30">
    <cfRule type="expression" dxfId="51" priority="51">
      <formula>$W$30&lt;&gt;"CUMPLIMIENTO_TOTAL"</formula>
    </cfRule>
  </conditionalFormatting>
  <conditionalFormatting sqref="Z31">
    <cfRule type="expression" dxfId="50" priority="50">
      <formula>$W$31&lt;&gt;"CUMPLIMIENTO_TOTAL"</formula>
    </cfRule>
  </conditionalFormatting>
  <conditionalFormatting sqref="Z32">
    <cfRule type="expression" dxfId="49" priority="49">
      <formula>$W$32&lt;&gt;"CUMPLIMIENTO_TOTAL"</formula>
    </cfRule>
  </conditionalFormatting>
  <conditionalFormatting sqref="Z33">
    <cfRule type="expression" dxfId="48" priority="48">
      <formula>$W$33&lt;&gt;"CUMPLIMIENTO_TOTAL"</formula>
    </cfRule>
  </conditionalFormatting>
  <conditionalFormatting sqref="Z34">
    <cfRule type="expression" dxfId="47" priority="47">
      <formula>$W$34&lt;&gt;"CUMPLIMIENTO_TOTAL"</formula>
    </cfRule>
  </conditionalFormatting>
  <conditionalFormatting sqref="Z35">
    <cfRule type="expression" dxfId="46" priority="46">
      <formula>$W$35&lt;&gt;"CUMPLIMIENTO_TOTAL"</formula>
    </cfRule>
  </conditionalFormatting>
  <conditionalFormatting sqref="Z36">
    <cfRule type="expression" dxfId="45" priority="45">
      <formula>$W$36&lt;&gt;"CUMPLIMIENTO_TOTAL"</formula>
    </cfRule>
  </conditionalFormatting>
  <conditionalFormatting sqref="Z37">
    <cfRule type="expression" dxfId="44" priority="44">
      <formula>$W$37&lt;&gt;"CUMPLIMIENTO_TOTAL"</formula>
    </cfRule>
  </conditionalFormatting>
  <conditionalFormatting sqref="Z38">
    <cfRule type="expression" dxfId="43" priority="43">
      <formula>$W$38&lt;&gt;"CUMPLIMIENTO_TOTAL"</formula>
    </cfRule>
  </conditionalFormatting>
  <conditionalFormatting sqref="Z39">
    <cfRule type="expression" dxfId="42" priority="42">
      <formula>$W$39&lt;&gt;"CUMPLIMIENTO_TOTAL"</formula>
    </cfRule>
  </conditionalFormatting>
  <conditionalFormatting sqref="Z40">
    <cfRule type="expression" dxfId="41" priority="41">
      <formula>$W$40&lt;&gt;"CUMPLIMIENTO_TOTAL"</formula>
    </cfRule>
  </conditionalFormatting>
  <conditionalFormatting sqref="Z41">
    <cfRule type="expression" dxfId="40" priority="40">
      <formula>$W$41&lt;&gt;"CUMPLIMIENTO_TOTAL"</formula>
    </cfRule>
  </conditionalFormatting>
  <conditionalFormatting sqref="Z42">
    <cfRule type="expression" dxfId="39" priority="39">
      <formula>$W$42&lt;&gt;"CUMPLIMIENTO_TOTAL"</formula>
    </cfRule>
  </conditionalFormatting>
  <conditionalFormatting sqref="Z43">
    <cfRule type="expression" dxfId="38" priority="38">
      <formula>$W$43&lt;&gt;"CUMPLIMIENTO_TOTAL"</formula>
    </cfRule>
  </conditionalFormatting>
  <conditionalFormatting sqref="Z44">
    <cfRule type="expression" dxfId="37" priority="37">
      <formula>$W$44&lt;&gt;"CUMPLIMIENTO_TOTAL"</formula>
    </cfRule>
  </conditionalFormatting>
  <conditionalFormatting sqref="Z45">
    <cfRule type="expression" dxfId="36" priority="36">
      <formula>$W$45&lt;&gt;"CUMPLIMIENTO_TOTAL"</formula>
    </cfRule>
  </conditionalFormatting>
  <conditionalFormatting sqref="Z46">
    <cfRule type="expression" dxfId="35" priority="35">
      <formula>$W$46&lt;&gt;"CUMPLIMIENTO_TOTAL"</formula>
    </cfRule>
  </conditionalFormatting>
  <conditionalFormatting sqref="Z47">
    <cfRule type="expression" dxfId="34" priority="34">
      <formula>$W$47&lt;&gt;"CUMPLIMIENTO_TOTAL"</formula>
    </cfRule>
  </conditionalFormatting>
  <conditionalFormatting sqref="Z48">
    <cfRule type="expression" dxfId="33" priority="33">
      <formula>$W$48&lt;&gt;"CUMPLIMIENTO_TOTAL"</formula>
    </cfRule>
  </conditionalFormatting>
  <conditionalFormatting sqref="Z49">
    <cfRule type="expression" dxfId="32" priority="32">
      <formula>$W$49&lt;&gt;"CUMPLIMIENTO_TOTAL"</formula>
    </cfRule>
  </conditionalFormatting>
  <conditionalFormatting sqref="Z50">
    <cfRule type="expression" dxfId="31" priority="31">
      <formula>$W$50&lt;&gt;"CUMPLIMIENTO_TOTAL"</formula>
    </cfRule>
  </conditionalFormatting>
  <conditionalFormatting sqref="Z51">
    <cfRule type="expression" dxfId="30" priority="30">
      <formula>$W$51&lt;&gt;"CUMPLIMIENTO_TOTAL"</formula>
    </cfRule>
  </conditionalFormatting>
  <conditionalFormatting sqref="Z52">
    <cfRule type="expression" dxfId="29" priority="29">
      <formula>$W$52&lt;&gt;"CUMPLIMIENTO_TOTAL"</formula>
    </cfRule>
  </conditionalFormatting>
  <conditionalFormatting sqref="Z53">
    <cfRule type="expression" dxfId="28" priority="28">
      <formula>$W$53&lt;&gt;"CUMPLIMIENTO_TOTAL"</formula>
    </cfRule>
  </conditionalFormatting>
  <conditionalFormatting sqref="Z54">
    <cfRule type="expression" dxfId="27" priority="27">
      <formula>$W$54&lt;&gt;"CUMPLIMIENTO_TOTAL"</formula>
    </cfRule>
  </conditionalFormatting>
  <conditionalFormatting sqref="Z55">
    <cfRule type="expression" dxfId="26" priority="26">
      <formula>$W$55&lt;&gt;"CUMPLIMIENTO_TOTAL"</formula>
    </cfRule>
  </conditionalFormatting>
  <conditionalFormatting sqref="Z56">
    <cfRule type="expression" dxfId="25" priority="25">
      <formula>$W$56&lt;&gt;"CUMPLIMIENTO_TOTAL"</formula>
    </cfRule>
  </conditionalFormatting>
  <conditionalFormatting sqref="Z57">
    <cfRule type="expression" dxfId="24" priority="24">
      <formula>$W$57&lt;&gt;"CUMPLIMIENTO_TOTAL"</formula>
    </cfRule>
  </conditionalFormatting>
  <conditionalFormatting sqref="Z58">
    <cfRule type="expression" dxfId="23" priority="23">
      <formula>$W$58&lt;&gt;"CUMPLIMIENTO_TOTAL"</formula>
    </cfRule>
  </conditionalFormatting>
  <conditionalFormatting sqref="Z59">
    <cfRule type="expression" dxfId="22" priority="22">
      <formula>$W$59&lt;&gt;"CUMPLIMIENTO_TOTAL"</formula>
    </cfRule>
  </conditionalFormatting>
  <conditionalFormatting sqref="Z60">
    <cfRule type="expression" dxfId="21" priority="21">
      <formula>$W$60&lt;&gt;"CUMPLIMIENTO_TOTAL"</formula>
    </cfRule>
  </conditionalFormatting>
  <conditionalFormatting sqref="Z61">
    <cfRule type="expression" dxfId="20" priority="20">
      <formula>$W$61&lt;&gt;"CUMPLIMIENTO_TOTAL"</formula>
    </cfRule>
  </conditionalFormatting>
  <conditionalFormatting sqref="Z62">
    <cfRule type="expression" dxfId="19" priority="19">
      <formula>$W$62&lt;&gt;"CUMPLIMIENTO_TOTAL"</formula>
    </cfRule>
  </conditionalFormatting>
  <conditionalFormatting sqref="Z63">
    <cfRule type="expression" dxfId="18" priority="18">
      <formula>$W$63&lt;&gt;"CUMPLIMIENTO_TOTAL"</formula>
    </cfRule>
  </conditionalFormatting>
  <conditionalFormatting sqref="Z64">
    <cfRule type="expression" dxfId="17" priority="17">
      <formula>$W$64&lt;&gt;"CUMPLIMIENTO_TOTAL"</formula>
    </cfRule>
  </conditionalFormatting>
  <conditionalFormatting sqref="Z65">
    <cfRule type="expression" dxfId="16" priority="16">
      <formula>$W$65&lt;&gt;"CUMPLIMIENTO_TOTAL"</formula>
    </cfRule>
  </conditionalFormatting>
  <conditionalFormatting sqref="Z66">
    <cfRule type="expression" dxfId="15" priority="15">
      <formula>$W$66&lt;&gt;"CUMPLIMIENTO_TOTAL"</formula>
    </cfRule>
  </conditionalFormatting>
  <conditionalFormatting sqref="Z67">
    <cfRule type="expression" dxfId="14" priority="14">
      <formula>$W$67&lt;&gt;"CUMPLIMIENTO_TOTAL"</formula>
    </cfRule>
  </conditionalFormatting>
  <conditionalFormatting sqref="Z68">
    <cfRule type="expression" dxfId="13" priority="13">
      <formula>$W$68&lt;&gt;"CUMPLIMIENTO_TOTAL"</formula>
    </cfRule>
  </conditionalFormatting>
  <conditionalFormatting sqref="Z69">
    <cfRule type="expression" dxfId="12" priority="12">
      <formula>$W$69&lt;&gt;"CUMPLIMIENTO_TOTAL"</formula>
    </cfRule>
  </conditionalFormatting>
  <conditionalFormatting sqref="Z70">
    <cfRule type="expression" dxfId="11" priority="11">
      <formula>$W$70&lt;&gt;"CUMPLIMIENTO_TOTAL"</formula>
    </cfRule>
  </conditionalFormatting>
  <conditionalFormatting sqref="Z71">
    <cfRule type="expression" dxfId="10" priority="10">
      <formula>$W$71&lt;&gt;"CUMPLIMIENTO_TOTAL"</formula>
    </cfRule>
  </conditionalFormatting>
  <conditionalFormatting sqref="Z72">
    <cfRule type="expression" dxfId="9" priority="9">
      <formula>$W$72&lt;&gt;"CUMPLIMIENTO_TOTAL"</formula>
    </cfRule>
  </conditionalFormatting>
  <conditionalFormatting sqref="Z73">
    <cfRule type="expression" dxfId="8" priority="8">
      <formula>$W$73&lt;&gt;"CUMPLIMIENTO_TOTAL"</formula>
    </cfRule>
  </conditionalFormatting>
  <conditionalFormatting sqref="Z74">
    <cfRule type="expression" dxfId="7" priority="7">
      <formula>$W$74&lt;&gt;"CUMPLIMIENTO_TOTAL"</formula>
    </cfRule>
  </conditionalFormatting>
  <conditionalFormatting sqref="Z75">
    <cfRule type="expression" dxfId="6" priority="6">
      <formula>$W$75&lt;&gt;"CUMPLIMIENTO_TOTAL"</formula>
    </cfRule>
  </conditionalFormatting>
  <conditionalFormatting sqref="Q10:Q75">
    <cfRule type="cellIs" dxfId="5" priority="1" operator="equal">
      <formula>"INEXISTENTE"</formula>
    </cfRule>
    <cfRule type="cellIs" dxfId="4" priority="2" operator="equal">
      <formula>"ACEPTABLE"</formula>
    </cfRule>
    <cfRule type="cellIs" dxfId="3" priority="3" operator="equal">
      <formula>"FUERTE"</formula>
    </cfRule>
    <cfRule type="cellIs" dxfId="2" priority="4" operator="equal">
      <formula>"DÉBIL"</formula>
    </cfRule>
  </conditionalFormatting>
  <dataValidations xWindow="789" yWindow="679" count="9">
    <dataValidation allowBlank="1" showInputMessage="1" showErrorMessage="1" promptTitle="FACTORES DE RIESGO" prompt="Seleccione el factor de riesgo interno o externo" sqref="C10:C75"/>
    <dataValidation allowBlank="1" showInputMessage="1" showErrorMessage="1" promptTitle="Análisis del indicador" prompt="Describa brevemente el comportamiento del indicador" sqref="K10:K75"/>
    <dataValidation allowBlank="1" showInputMessage="1" showErrorMessage="1" promptTitle="Limitación del control" prompt="Describa brevemente los problemas o limitantes tenidos al momento de aplicar el control establecido._x000a_En caso de &quot;NO EXISTE CONTROL&quot;, deje en blanco la celda" sqref="R10:S75"/>
    <dataValidation allowBlank="1" showInputMessage="1" showErrorMessage="1" promptTitle="Acción" prompt="Describa la forma en la cual se ha cumplido con la acción (oportunidad de mejora) que se implementó para tratar el riesgo" sqref="X10:X75"/>
    <dataValidation type="custom" allowBlank="1" showInputMessage="1" showErrorMessage="1" promptTitle="Soporte de cumplimiento" prompt="Registre información que evidencie el cumplimiento de la acción:_x000a_- Documento (físico, digital)._x000a_- Enlace web_x000a_- Fotografia, video_x000a_- Otros que considere pertinente._x000a_En caso de NO CUMPLIDA deje esta casilla en blanco" sqref="Z10:Z75">
      <formula1>W10="CUMPLIMIENTO_TOTAL"</formula1>
    </dataValidation>
    <dataValidation type="list" allowBlank="1" showInputMessage="1" showErrorMessage="1" promptTitle="SITUACION DEL RIESGO" prompt="Evalue luego del seguimiento el riesgo, para ello tenga en cuenta los resultados de:_x000a_- Medición y el análisis del indicador de riesgo_x000a_-Dificultades para la aplicación del control existente_x000a_-El cumplimiento y eficacia de la acción planteada." sqref="AA10:AA75">
      <formula1>"RIESGO CONTROLADO, REQUIERE NUEVA ACCIÓN, CONTINUA LA ACCIÓN ANTERIOR"</formula1>
    </dataValidation>
    <dataValidation type="list" allowBlank="1" showInputMessage="1" showErrorMessage="1" prompt="Determine en que estado esta la acción:_x000a__x000a_-Cumplimiento total (la acción se cumplió de acuerdo a lo planeado)_x000a_-Cumplimiento parcial (la acción aun esta en proceso de implementación)_x000a_- No cumplida (la accion no fue implementada de acuerdo a l planeado)" sqref="W10:W75">
      <formula1>INDIRECT(T10)</formula1>
    </dataValidation>
    <dataValidation type="list" allowBlank="1" showInputMessage="1" showErrorMessage="1" promptTitle="EFICACIA DE LA ACCIÓN" prompt="EFICAZ:  La acción implementada permite prevenir o mitigar el riesgo, _x000a_NO EFICAZ: la acción no previene o mitiga el riesgo._x000a_PENDIENTE EVALUACIÓN: La acción no se ha cumplido y aun esta en los términos._x000a_SIN EVALUACIÓN POR VENCIMIENTO: Acción no cumplida" sqref="Y10:Y75">
      <formula1>INDIRECT(W10)</formula1>
    </dataValidation>
    <dataValidation type="decimal" allowBlank="1" showInputMessage="1" showErrorMessage="1" promptTitle="% De medición del indicador" prompt="Sólo permite números" sqref="J10:J75">
      <formula1>-2E+22</formula1>
      <formula2>2E+21</formula2>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126" operator="containsText" id="{5FF8A8BD-18FC-417B-850F-ACA90835F62D}">
            <xm:f>NOT(ISERROR(SEARCH(#REF!,Y10)))</xm:f>
            <xm:f>#REF!</xm:f>
            <x14:dxf>
              <font>
                <color rgb="FF9C0006"/>
              </font>
              <fill>
                <patternFill>
                  <bgColor rgb="FFFFC7CE"/>
                </patternFill>
              </fill>
            </x14:dxf>
          </x14:cfRule>
          <xm:sqref>Y10:Y75</xm:sqref>
        </x14:conditionalFormatting>
        <x14:conditionalFormatting xmlns:xm="http://schemas.microsoft.com/office/excel/2006/main">
          <x14:cfRule type="containsText" priority="128" operator="containsText" id="{13013706-2595-4270-A379-FEE68B7EE3BE}">
            <xm:f>NOT(ISERROR(SEARCH(#REF!,W10)))</xm:f>
            <xm:f>#REF!</xm:f>
            <x14:dxf>
              <font>
                <color rgb="FF9C0006"/>
              </font>
              <fill>
                <patternFill>
                  <bgColor rgb="FFFFC7CE"/>
                </patternFill>
              </fill>
            </x14:dxf>
          </x14:cfRule>
          <xm:sqref>W10:W75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11</v>
      </c>
    </row>
    <row r="3" spans="1:2" x14ac:dyDescent="0.2">
      <c r="A3" s="6" t="s">
        <v>12</v>
      </c>
    </row>
    <row r="5" spans="1:2" x14ac:dyDescent="0.2">
      <c r="A5">
        <v>1</v>
      </c>
      <c r="B5" t="s">
        <v>13</v>
      </c>
    </row>
    <row r="6" spans="1:2" x14ac:dyDescent="0.2">
      <c r="A6">
        <v>2</v>
      </c>
      <c r="B6" t="s">
        <v>14</v>
      </c>
    </row>
    <row r="7" spans="1:2" x14ac:dyDescent="0.2">
      <c r="A7">
        <v>3</v>
      </c>
      <c r="B7" t="s">
        <v>15</v>
      </c>
    </row>
    <row r="8" spans="1:2" x14ac:dyDescent="0.2">
      <c r="A8">
        <v>5</v>
      </c>
      <c r="B8" t="s">
        <v>16</v>
      </c>
    </row>
    <row r="9" spans="1:2" x14ac:dyDescent="0.2">
      <c r="A9">
        <v>6</v>
      </c>
      <c r="B9" t="s">
        <v>17</v>
      </c>
    </row>
    <row r="10" spans="1:2" x14ac:dyDescent="0.2">
      <c r="A10">
        <v>7</v>
      </c>
      <c r="B10" t="s">
        <v>18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15"/>
  <sheetViews>
    <sheetView zoomScale="90" zoomScaleNormal="90" workbookViewId="0">
      <selection activeCell="P86" sqref="P86:S91"/>
    </sheetView>
  </sheetViews>
  <sheetFormatPr baseColWidth="10" defaultColWidth="11.42578125" defaultRowHeight="12.75" x14ac:dyDescent="0.2"/>
  <cols>
    <col min="1" max="1" width="11.42578125" style="16"/>
    <col min="2" max="2" width="1.5703125" style="16" customWidth="1"/>
    <col min="3" max="8" width="11.7109375" customWidth="1"/>
    <col min="9" max="10" width="1.5703125" customWidth="1"/>
    <col min="11" max="11" width="9.7109375" customWidth="1"/>
    <col min="12" max="12" width="13.28515625" customWidth="1"/>
    <col min="13" max="13" width="13.7109375" customWidth="1"/>
    <col min="14" max="14" width="4.7109375" customWidth="1"/>
    <col min="15" max="19" width="15.7109375" customWidth="1"/>
    <col min="20" max="20" width="7.7109375" customWidth="1"/>
    <col min="241" max="241" width="53.85546875" customWidth="1"/>
    <col min="242" max="242" width="4.140625" customWidth="1"/>
    <col min="243" max="243" width="3.7109375" customWidth="1"/>
    <col min="244" max="245" width="4.7109375" customWidth="1"/>
    <col min="246" max="246" width="8.7109375" customWidth="1"/>
    <col min="247" max="249" width="16.7109375" customWidth="1"/>
    <col min="250" max="250" width="3.7109375" customWidth="1"/>
    <col min="497" max="497" width="53.85546875" customWidth="1"/>
    <col min="498" max="498" width="4.140625" customWidth="1"/>
    <col min="499" max="499" width="3.7109375" customWidth="1"/>
    <col min="500" max="501" width="4.7109375" customWidth="1"/>
    <col min="502" max="502" width="8.7109375" customWidth="1"/>
    <col min="503" max="505" width="16.7109375" customWidth="1"/>
    <col min="506" max="506" width="3.7109375" customWidth="1"/>
    <col min="753" max="753" width="53.85546875" customWidth="1"/>
    <col min="754" max="754" width="4.140625" customWidth="1"/>
    <col min="755" max="755" width="3.7109375" customWidth="1"/>
    <col min="756" max="757" width="4.7109375" customWidth="1"/>
    <col min="758" max="758" width="8.7109375" customWidth="1"/>
    <col min="759" max="761" width="16.7109375" customWidth="1"/>
    <col min="762" max="762" width="3.7109375" customWidth="1"/>
    <col min="1009" max="1009" width="53.85546875" customWidth="1"/>
    <col min="1010" max="1010" width="4.140625" customWidth="1"/>
    <col min="1011" max="1011" width="3.7109375" customWidth="1"/>
    <col min="1012" max="1013" width="4.7109375" customWidth="1"/>
    <col min="1014" max="1014" width="8.7109375" customWidth="1"/>
    <col min="1015" max="1017" width="16.7109375" customWidth="1"/>
    <col min="1018" max="1018" width="3.7109375" customWidth="1"/>
    <col min="1265" max="1265" width="53.85546875" customWidth="1"/>
    <col min="1266" max="1266" width="4.140625" customWidth="1"/>
    <col min="1267" max="1267" width="3.7109375" customWidth="1"/>
    <col min="1268" max="1269" width="4.7109375" customWidth="1"/>
    <col min="1270" max="1270" width="8.7109375" customWidth="1"/>
    <col min="1271" max="1273" width="16.7109375" customWidth="1"/>
    <col min="1274" max="1274" width="3.7109375" customWidth="1"/>
    <col min="1521" max="1521" width="53.85546875" customWidth="1"/>
    <col min="1522" max="1522" width="4.140625" customWidth="1"/>
    <col min="1523" max="1523" width="3.7109375" customWidth="1"/>
    <col min="1524" max="1525" width="4.7109375" customWidth="1"/>
    <col min="1526" max="1526" width="8.7109375" customWidth="1"/>
    <col min="1527" max="1529" width="16.7109375" customWidth="1"/>
    <col min="1530" max="1530" width="3.7109375" customWidth="1"/>
    <col min="1777" max="1777" width="53.85546875" customWidth="1"/>
    <col min="1778" max="1778" width="4.140625" customWidth="1"/>
    <col min="1779" max="1779" width="3.7109375" customWidth="1"/>
    <col min="1780" max="1781" width="4.7109375" customWidth="1"/>
    <col min="1782" max="1782" width="8.7109375" customWidth="1"/>
    <col min="1783" max="1785" width="16.7109375" customWidth="1"/>
    <col min="1786" max="1786" width="3.7109375" customWidth="1"/>
    <col min="2033" max="2033" width="53.85546875" customWidth="1"/>
    <col min="2034" max="2034" width="4.140625" customWidth="1"/>
    <col min="2035" max="2035" width="3.7109375" customWidth="1"/>
    <col min="2036" max="2037" width="4.7109375" customWidth="1"/>
    <col min="2038" max="2038" width="8.7109375" customWidth="1"/>
    <col min="2039" max="2041" width="16.7109375" customWidth="1"/>
    <col min="2042" max="2042" width="3.7109375" customWidth="1"/>
    <col min="2289" max="2289" width="53.85546875" customWidth="1"/>
    <col min="2290" max="2290" width="4.140625" customWidth="1"/>
    <col min="2291" max="2291" width="3.7109375" customWidth="1"/>
    <col min="2292" max="2293" width="4.7109375" customWidth="1"/>
    <col min="2294" max="2294" width="8.7109375" customWidth="1"/>
    <col min="2295" max="2297" width="16.7109375" customWidth="1"/>
    <col min="2298" max="2298" width="3.7109375" customWidth="1"/>
    <col min="2545" max="2545" width="53.85546875" customWidth="1"/>
    <col min="2546" max="2546" width="4.140625" customWidth="1"/>
    <col min="2547" max="2547" width="3.7109375" customWidth="1"/>
    <col min="2548" max="2549" width="4.7109375" customWidth="1"/>
    <col min="2550" max="2550" width="8.7109375" customWidth="1"/>
    <col min="2551" max="2553" width="16.7109375" customWidth="1"/>
    <col min="2554" max="2554" width="3.7109375" customWidth="1"/>
    <col min="2801" max="2801" width="53.85546875" customWidth="1"/>
    <col min="2802" max="2802" width="4.140625" customWidth="1"/>
    <col min="2803" max="2803" width="3.7109375" customWidth="1"/>
    <col min="2804" max="2805" width="4.7109375" customWidth="1"/>
    <col min="2806" max="2806" width="8.7109375" customWidth="1"/>
    <col min="2807" max="2809" width="16.7109375" customWidth="1"/>
    <col min="2810" max="2810" width="3.7109375" customWidth="1"/>
    <col min="3057" max="3057" width="53.85546875" customWidth="1"/>
    <col min="3058" max="3058" width="4.140625" customWidth="1"/>
    <col min="3059" max="3059" width="3.7109375" customWidth="1"/>
    <col min="3060" max="3061" width="4.7109375" customWidth="1"/>
    <col min="3062" max="3062" width="8.7109375" customWidth="1"/>
    <col min="3063" max="3065" width="16.7109375" customWidth="1"/>
    <col min="3066" max="3066" width="3.7109375" customWidth="1"/>
    <col min="3313" max="3313" width="53.85546875" customWidth="1"/>
    <col min="3314" max="3314" width="4.140625" customWidth="1"/>
    <col min="3315" max="3315" width="3.7109375" customWidth="1"/>
    <col min="3316" max="3317" width="4.7109375" customWidth="1"/>
    <col min="3318" max="3318" width="8.7109375" customWidth="1"/>
    <col min="3319" max="3321" width="16.7109375" customWidth="1"/>
    <col min="3322" max="3322" width="3.7109375" customWidth="1"/>
    <col min="3569" max="3569" width="53.85546875" customWidth="1"/>
    <col min="3570" max="3570" width="4.140625" customWidth="1"/>
    <col min="3571" max="3571" width="3.7109375" customWidth="1"/>
    <col min="3572" max="3573" width="4.7109375" customWidth="1"/>
    <col min="3574" max="3574" width="8.7109375" customWidth="1"/>
    <col min="3575" max="3577" width="16.7109375" customWidth="1"/>
    <col min="3578" max="3578" width="3.7109375" customWidth="1"/>
    <col min="3825" max="3825" width="53.85546875" customWidth="1"/>
    <col min="3826" max="3826" width="4.140625" customWidth="1"/>
    <col min="3827" max="3827" width="3.7109375" customWidth="1"/>
    <col min="3828" max="3829" width="4.7109375" customWidth="1"/>
    <col min="3830" max="3830" width="8.7109375" customWidth="1"/>
    <col min="3831" max="3833" width="16.7109375" customWidth="1"/>
    <col min="3834" max="3834" width="3.7109375" customWidth="1"/>
    <col min="4081" max="4081" width="53.85546875" customWidth="1"/>
    <col min="4082" max="4082" width="4.140625" customWidth="1"/>
    <col min="4083" max="4083" width="3.7109375" customWidth="1"/>
    <col min="4084" max="4085" width="4.7109375" customWidth="1"/>
    <col min="4086" max="4086" width="8.7109375" customWidth="1"/>
    <col min="4087" max="4089" width="16.7109375" customWidth="1"/>
    <col min="4090" max="4090" width="3.7109375" customWidth="1"/>
    <col min="4337" max="4337" width="53.85546875" customWidth="1"/>
    <col min="4338" max="4338" width="4.140625" customWidth="1"/>
    <col min="4339" max="4339" width="3.7109375" customWidth="1"/>
    <col min="4340" max="4341" width="4.7109375" customWidth="1"/>
    <col min="4342" max="4342" width="8.7109375" customWidth="1"/>
    <col min="4343" max="4345" width="16.7109375" customWidth="1"/>
    <col min="4346" max="4346" width="3.7109375" customWidth="1"/>
    <col min="4593" max="4593" width="53.85546875" customWidth="1"/>
    <col min="4594" max="4594" width="4.140625" customWidth="1"/>
    <col min="4595" max="4595" width="3.7109375" customWidth="1"/>
    <col min="4596" max="4597" width="4.7109375" customWidth="1"/>
    <col min="4598" max="4598" width="8.7109375" customWidth="1"/>
    <col min="4599" max="4601" width="16.7109375" customWidth="1"/>
    <col min="4602" max="4602" width="3.7109375" customWidth="1"/>
    <col min="4849" max="4849" width="53.85546875" customWidth="1"/>
    <col min="4850" max="4850" width="4.140625" customWidth="1"/>
    <col min="4851" max="4851" width="3.7109375" customWidth="1"/>
    <col min="4852" max="4853" width="4.7109375" customWidth="1"/>
    <col min="4854" max="4854" width="8.7109375" customWidth="1"/>
    <col min="4855" max="4857" width="16.7109375" customWidth="1"/>
    <col min="4858" max="4858" width="3.7109375" customWidth="1"/>
    <col min="5105" max="5105" width="53.85546875" customWidth="1"/>
    <col min="5106" max="5106" width="4.140625" customWidth="1"/>
    <col min="5107" max="5107" width="3.7109375" customWidth="1"/>
    <col min="5108" max="5109" width="4.7109375" customWidth="1"/>
    <col min="5110" max="5110" width="8.7109375" customWidth="1"/>
    <col min="5111" max="5113" width="16.7109375" customWidth="1"/>
    <col min="5114" max="5114" width="3.7109375" customWidth="1"/>
    <col min="5361" max="5361" width="53.85546875" customWidth="1"/>
    <col min="5362" max="5362" width="4.140625" customWidth="1"/>
    <col min="5363" max="5363" width="3.7109375" customWidth="1"/>
    <col min="5364" max="5365" width="4.7109375" customWidth="1"/>
    <col min="5366" max="5366" width="8.7109375" customWidth="1"/>
    <col min="5367" max="5369" width="16.7109375" customWidth="1"/>
    <col min="5370" max="5370" width="3.7109375" customWidth="1"/>
    <col min="5617" max="5617" width="53.85546875" customWidth="1"/>
    <col min="5618" max="5618" width="4.140625" customWidth="1"/>
    <col min="5619" max="5619" width="3.7109375" customWidth="1"/>
    <col min="5620" max="5621" width="4.7109375" customWidth="1"/>
    <col min="5622" max="5622" width="8.7109375" customWidth="1"/>
    <col min="5623" max="5625" width="16.7109375" customWidth="1"/>
    <col min="5626" max="5626" width="3.7109375" customWidth="1"/>
    <col min="5873" max="5873" width="53.85546875" customWidth="1"/>
    <col min="5874" max="5874" width="4.140625" customWidth="1"/>
    <col min="5875" max="5875" width="3.7109375" customWidth="1"/>
    <col min="5876" max="5877" width="4.7109375" customWidth="1"/>
    <col min="5878" max="5878" width="8.7109375" customWidth="1"/>
    <col min="5879" max="5881" width="16.7109375" customWidth="1"/>
    <col min="5882" max="5882" width="3.7109375" customWidth="1"/>
    <col min="6129" max="6129" width="53.85546875" customWidth="1"/>
    <col min="6130" max="6130" width="4.140625" customWidth="1"/>
    <col min="6131" max="6131" width="3.7109375" customWidth="1"/>
    <col min="6132" max="6133" width="4.7109375" customWidth="1"/>
    <col min="6134" max="6134" width="8.7109375" customWidth="1"/>
    <col min="6135" max="6137" width="16.7109375" customWidth="1"/>
    <col min="6138" max="6138" width="3.7109375" customWidth="1"/>
    <col min="6385" max="6385" width="53.85546875" customWidth="1"/>
    <col min="6386" max="6386" width="4.140625" customWidth="1"/>
    <col min="6387" max="6387" width="3.7109375" customWidth="1"/>
    <col min="6388" max="6389" width="4.7109375" customWidth="1"/>
    <col min="6390" max="6390" width="8.7109375" customWidth="1"/>
    <col min="6391" max="6393" width="16.7109375" customWidth="1"/>
    <col min="6394" max="6394" width="3.7109375" customWidth="1"/>
    <col min="6641" max="6641" width="53.85546875" customWidth="1"/>
    <col min="6642" max="6642" width="4.140625" customWidth="1"/>
    <col min="6643" max="6643" width="3.7109375" customWidth="1"/>
    <col min="6644" max="6645" width="4.7109375" customWidth="1"/>
    <col min="6646" max="6646" width="8.7109375" customWidth="1"/>
    <col min="6647" max="6649" width="16.7109375" customWidth="1"/>
    <col min="6650" max="6650" width="3.7109375" customWidth="1"/>
    <col min="6897" max="6897" width="53.85546875" customWidth="1"/>
    <col min="6898" max="6898" width="4.140625" customWidth="1"/>
    <col min="6899" max="6899" width="3.7109375" customWidth="1"/>
    <col min="6900" max="6901" width="4.7109375" customWidth="1"/>
    <col min="6902" max="6902" width="8.7109375" customWidth="1"/>
    <col min="6903" max="6905" width="16.7109375" customWidth="1"/>
    <col min="6906" max="6906" width="3.7109375" customWidth="1"/>
    <col min="7153" max="7153" width="53.85546875" customWidth="1"/>
    <col min="7154" max="7154" width="4.140625" customWidth="1"/>
    <col min="7155" max="7155" width="3.7109375" customWidth="1"/>
    <col min="7156" max="7157" width="4.7109375" customWidth="1"/>
    <col min="7158" max="7158" width="8.7109375" customWidth="1"/>
    <col min="7159" max="7161" width="16.7109375" customWidth="1"/>
    <col min="7162" max="7162" width="3.7109375" customWidth="1"/>
    <col min="7409" max="7409" width="53.85546875" customWidth="1"/>
    <col min="7410" max="7410" width="4.140625" customWidth="1"/>
    <col min="7411" max="7411" width="3.7109375" customWidth="1"/>
    <col min="7412" max="7413" width="4.7109375" customWidth="1"/>
    <col min="7414" max="7414" width="8.7109375" customWidth="1"/>
    <col min="7415" max="7417" width="16.7109375" customWidth="1"/>
    <col min="7418" max="7418" width="3.7109375" customWidth="1"/>
    <col min="7665" max="7665" width="53.85546875" customWidth="1"/>
    <col min="7666" max="7666" width="4.140625" customWidth="1"/>
    <col min="7667" max="7667" width="3.7109375" customWidth="1"/>
    <col min="7668" max="7669" width="4.7109375" customWidth="1"/>
    <col min="7670" max="7670" width="8.7109375" customWidth="1"/>
    <col min="7671" max="7673" width="16.7109375" customWidth="1"/>
    <col min="7674" max="7674" width="3.7109375" customWidth="1"/>
    <col min="7921" max="7921" width="53.85546875" customWidth="1"/>
    <col min="7922" max="7922" width="4.140625" customWidth="1"/>
    <col min="7923" max="7923" width="3.7109375" customWidth="1"/>
    <col min="7924" max="7925" width="4.7109375" customWidth="1"/>
    <col min="7926" max="7926" width="8.7109375" customWidth="1"/>
    <col min="7927" max="7929" width="16.7109375" customWidth="1"/>
    <col min="7930" max="7930" width="3.7109375" customWidth="1"/>
    <col min="8177" max="8177" width="53.85546875" customWidth="1"/>
    <col min="8178" max="8178" width="4.140625" customWidth="1"/>
    <col min="8179" max="8179" width="3.7109375" customWidth="1"/>
    <col min="8180" max="8181" width="4.7109375" customWidth="1"/>
    <col min="8182" max="8182" width="8.7109375" customWidth="1"/>
    <col min="8183" max="8185" width="16.7109375" customWidth="1"/>
    <col min="8186" max="8186" width="3.7109375" customWidth="1"/>
    <col min="8433" max="8433" width="53.85546875" customWidth="1"/>
    <col min="8434" max="8434" width="4.140625" customWidth="1"/>
    <col min="8435" max="8435" width="3.7109375" customWidth="1"/>
    <col min="8436" max="8437" width="4.7109375" customWidth="1"/>
    <col min="8438" max="8438" width="8.7109375" customWidth="1"/>
    <col min="8439" max="8441" width="16.7109375" customWidth="1"/>
    <col min="8442" max="8442" width="3.7109375" customWidth="1"/>
    <col min="8689" max="8689" width="53.85546875" customWidth="1"/>
    <col min="8690" max="8690" width="4.140625" customWidth="1"/>
    <col min="8691" max="8691" width="3.7109375" customWidth="1"/>
    <col min="8692" max="8693" width="4.7109375" customWidth="1"/>
    <col min="8694" max="8694" width="8.7109375" customWidth="1"/>
    <col min="8695" max="8697" width="16.7109375" customWidth="1"/>
    <col min="8698" max="8698" width="3.7109375" customWidth="1"/>
    <col min="8945" max="8945" width="53.85546875" customWidth="1"/>
    <col min="8946" max="8946" width="4.140625" customWidth="1"/>
    <col min="8947" max="8947" width="3.7109375" customWidth="1"/>
    <col min="8948" max="8949" width="4.7109375" customWidth="1"/>
    <col min="8950" max="8950" width="8.7109375" customWidth="1"/>
    <col min="8951" max="8953" width="16.7109375" customWidth="1"/>
    <col min="8954" max="8954" width="3.7109375" customWidth="1"/>
    <col min="9201" max="9201" width="53.85546875" customWidth="1"/>
    <col min="9202" max="9202" width="4.140625" customWidth="1"/>
    <col min="9203" max="9203" width="3.7109375" customWidth="1"/>
    <col min="9204" max="9205" width="4.7109375" customWidth="1"/>
    <col min="9206" max="9206" width="8.7109375" customWidth="1"/>
    <col min="9207" max="9209" width="16.7109375" customWidth="1"/>
    <col min="9210" max="9210" width="3.7109375" customWidth="1"/>
    <col min="9457" max="9457" width="53.85546875" customWidth="1"/>
    <col min="9458" max="9458" width="4.140625" customWidth="1"/>
    <col min="9459" max="9459" width="3.7109375" customWidth="1"/>
    <col min="9460" max="9461" width="4.7109375" customWidth="1"/>
    <col min="9462" max="9462" width="8.7109375" customWidth="1"/>
    <col min="9463" max="9465" width="16.7109375" customWidth="1"/>
    <col min="9466" max="9466" width="3.7109375" customWidth="1"/>
    <col min="9713" max="9713" width="53.85546875" customWidth="1"/>
    <col min="9714" max="9714" width="4.140625" customWidth="1"/>
    <col min="9715" max="9715" width="3.7109375" customWidth="1"/>
    <col min="9716" max="9717" width="4.7109375" customWidth="1"/>
    <col min="9718" max="9718" width="8.7109375" customWidth="1"/>
    <col min="9719" max="9721" width="16.7109375" customWidth="1"/>
    <col min="9722" max="9722" width="3.7109375" customWidth="1"/>
    <col min="9969" max="9969" width="53.85546875" customWidth="1"/>
    <col min="9970" max="9970" width="4.140625" customWidth="1"/>
    <col min="9971" max="9971" width="3.7109375" customWidth="1"/>
    <col min="9972" max="9973" width="4.7109375" customWidth="1"/>
    <col min="9974" max="9974" width="8.7109375" customWidth="1"/>
    <col min="9975" max="9977" width="16.7109375" customWidth="1"/>
    <col min="9978" max="9978" width="3.7109375" customWidth="1"/>
    <col min="10225" max="10225" width="53.85546875" customWidth="1"/>
    <col min="10226" max="10226" width="4.140625" customWidth="1"/>
    <col min="10227" max="10227" width="3.7109375" customWidth="1"/>
    <col min="10228" max="10229" width="4.7109375" customWidth="1"/>
    <col min="10230" max="10230" width="8.7109375" customWidth="1"/>
    <col min="10231" max="10233" width="16.7109375" customWidth="1"/>
    <col min="10234" max="10234" width="3.7109375" customWidth="1"/>
    <col min="10481" max="10481" width="53.85546875" customWidth="1"/>
    <col min="10482" max="10482" width="4.140625" customWidth="1"/>
    <col min="10483" max="10483" width="3.7109375" customWidth="1"/>
    <col min="10484" max="10485" width="4.7109375" customWidth="1"/>
    <col min="10486" max="10486" width="8.7109375" customWidth="1"/>
    <col min="10487" max="10489" width="16.7109375" customWidth="1"/>
    <col min="10490" max="10490" width="3.7109375" customWidth="1"/>
    <col min="10737" max="10737" width="53.85546875" customWidth="1"/>
    <col min="10738" max="10738" width="4.140625" customWidth="1"/>
    <col min="10739" max="10739" width="3.7109375" customWidth="1"/>
    <col min="10740" max="10741" width="4.7109375" customWidth="1"/>
    <col min="10742" max="10742" width="8.7109375" customWidth="1"/>
    <col min="10743" max="10745" width="16.7109375" customWidth="1"/>
    <col min="10746" max="10746" width="3.7109375" customWidth="1"/>
    <col min="10993" max="10993" width="53.85546875" customWidth="1"/>
    <col min="10994" max="10994" width="4.140625" customWidth="1"/>
    <col min="10995" max="10995" width="3.7109375" customWidth="1"/>
    <col min="10996" max="10997" width="4.7109375" customWidth="1"/>
    <col min="10998" max="10998" width="8.7109375" customWidth="1"/>
    <col min="10999" max="11001" width="16.7109375" customWidth="1"/>
    <col min="11002" max="11002" width="3.7109375" customWidth="1"/>
    <col min="11249" max="11249" width="53.85546875" customWidth="1"/>
    <col min="11250" max="11250" width="4.140625" customWidth="1"/>
    <col min="11251" max="11251" width="3.7109375" customWidth="1"/>
    <col min="11252" max="11253" width="4.7109375" customWidth="1"/>
    <col min="11254" max="11254" width="8.7109375" customWidth="1"/>
    <col min="11255" max="11257" width="16.7109375" customWidth="1"/>
    <col min="11258" max="11258" width="3.7109375" customWidth="1"/>
    <col min="11505" max="11505" width="53.85546875" customWidth="1"/>
    <col min="11506" max="11506" width="4.140625" customWidth="1"/>
    <col min="11507" max="11507" width="3.7109375" customWidth="1"/>
    <col min="11508" max="11509" width="4.7109375" customWidth="1"/>
    <col min="11510" max="11510" width="8.7109375" customWidth="1"/>
    <col min="11511" max="11513" width="16.7109375" customWidth="1"/>
    <col min="11514" max="11514" width="3.7109375" customWidth="1"/>
    <col min="11761" max="11761" width="53.85546875" customWidth="1"/>
    <col min="11762" max="11762" width="4.140625" customWidth="1"/>
    <col min="11763" max="11763" width="3.7109375" customWidth="1"/>
    <col min="11764" max="11765" width="4.7109375" customWidth="1"/>
    <col min="11766" max="11766" width="8.7109375" customWidth="1"/>
    <col min="11767" max="11769" width="16.7109375" customWidth="1"/>
    <col min="11770" max="11770" width="3.7109375" customWidth="1"/>
    <col min="12017" max="12017" width="53.85546875" customWidth="1"/>
    <col min="12018" max="12018" width="4.140625" customWidth="1"/>
    <col min="12019" max="12019" width="3.7109375" customWidth="1"/>
    <col min="12020" max="12021" width="4.7109375" customWidth="1"/>
    <col min="12022" max="12022" width="8.7109375" customWidth="1"/>
    <col min="12023" max="12025" width="16.7109375" customWidth="1"/>
    <col min="12026" max="12026" width="3.7109375" customWidth="1"/>
    <col min="12273" max="12273" width="53.85546875" customWidth="1"/>
    <col min="12274" max="12274" width="4.140625" customWidth="1"/>
    <col min="12275" max="12275" width="3.7109375" customWidth="1"/>
    <col min="12276" max="12277" width="4.7109375" customWidth="1"/>
    <col min="12278" max="12278" width="8.7109375" customWidth="1"/>
    <col min="12279" max="12281" width="16.7109375" customWidth="1"/>
    <col min="12282" max="12282" width="3.7109375" customWidth="1"/>
    <col min="12529" max="12529" width="53.85546875" customWidth="1"/>
    <col min="12530" max="12530" width="4.140625" customWidth="1"/>
    <col min="12531" max="12531" width="3.7109375" customWidth="1"/>
    <col min="12532" max="12533" width="4.7109375" customWidth="1"/>
    <col min="12534" max="12534" width="8.7109375" customWidth="1"/>
    <col min="12535" max="12537" width="16.7109375" customWidth="1"/>
    <col min="12538" max="12538" width="3.7109375" customWidth="1"/>
    <col min="12785" max="12785" width="53.85546875" customWidth="1"/>
    <col min="12786" max="12786" width="4.140625" customWidth="1"/>
    <col min="12787" max="12787" width="3.7109375" customWidth="1"/>
    <col min="12788" max="12789" width="4.7109375" customWidth="1"/>
    <col min="12790" max="12790" width="8.7109375" customWidth="1"/>
    <col min="12791" max="12793" width="16.7109375" customWidth="1"/>
    <col min="12794" max="12794" width="3.7109375" customWidth="1"/>
    <col min="13041" max="13041" width="53.85546875" customWidth="1"/>
    <col min="13042" max="13042" width="4.140625" customWidth="1"/>
    <col min="13043" max="13043" width="3.7109375" customWidth="1"/>
    <col min="13044" max="13045" width="4.7109375" customWidth="1"/>
    <col min="13046" max="13046" width="8.7109375" customWidth="1"/>
    <col min="13047" max="13049" width="16.7109375" customWidth="1"/>
    <col min="13050" max="13050" width="3.7109375" customWidth="1"/>
    <col min="13297" max="13297" width="53.85546875" customWidth="1"/>
    <col min="13298" max="13298" width="4.140625" customWidth="1"/>
    <col min="13299" max="13299" width="3.7109375" customWidth="1"/>
    <col min="13300" max="13301" width="4.7109375" customWidth="1"/>
    <col min="13302" max="13302" width="8.7109375" customWidth="1"/>
    <col min="13303" max="13305" width="16.7109375" customWidth="1"/>
    <col min="13306" max="13306" width="3.7109375" customWidth="1"/>
    <col min="13553" max="13553" width="53.85546875" customWidth="1"/>
    <col min="13554" max="13554" width="4.140625" customWidth="1"/>
    <col min="13555" max="13555" width="3.7109375" customWidth="1"/>
    <col min="13556" max="13557" width="4.7109375" customWidth="1"/>
    <col min="13558" max="13558" width="8.7109375" customWidth="1"/>
    <col min="13559" max="13561" width="16.7109375" customWidth="1"/>
    <col min="13562" max="13562" width="3.7109375" customWidth="1"/>
    <col min="13809" max="13809" width="53.85546875" customWidth="1"/>
    <col min="13810" max="13810" width="4.140625" customWidth="1"/>
    <col min="13811" max="13811" width="3.7109375" customWidth="1"/>
    <col min="13812" max="13813" width="4.7109375" customWidth="1"/>
    <col min="13814" max="13814" width="8.7109375" customWidth="1"/>
    <col min="13815" max="13817" width="16.7109375" customWidth="1"/>
    <col min="13818" max="13818" width="3.7109375" customWidth="1"/>
    <col min="14065" max="14065" width="53.85546875" customWidth="1"/>
    <col min="14066" max="14066" width="4.140625" customWidth="1"/>
    <col min="14067" max="14067" width="3.7109375" customWidth="1"/>
    <col min="14068" max="14069" width="4.7109375" customWidth="1"/>
    <col min="14070" max="14070" width="8.7109375" customWidth="1"/>
    <col min="14071" max="14073" width="16.7109375" customWidth="1"/>
    <col min="14074" max="14074" width="3.7109375" customWidth="1"/>
    <col min="14321" max="14321" width="53.85546875" customWidth="1"/>
    <col min="14322" max="14322" width="4.140625" customWidth="1"/>
    <col min="14323" max="14323" width="3.7109375" customWidth="1"/>
    <col min="14324" max="14325" width="4.7109375" customWidth="1"/>
    <col min="14326" max="14326" width="8.7109375" customWidth="1"/>
    <col min="14327" max="14329" width="16.7109375" customWidth="1"/>
    <col min="14330" max="14330" width="3.7109375" customWidth="1"/>
    <col min="14577" max="14577" width="53.85546875" customWidth="1"/>
    <col min="14578" max="14578" width="4.140625" customWidth="1"/>
    <col min="14579" max="14579" width="3.7109375" customWidth="1"/>
    <col min="14580" max="14581" width="4.7109375" customWidth="1"/>
    <col min="14582" max="14582" width="8.7109375" customWidth="1"/>
    <col min="14583" max="14585" width="16.7109375" customWidth="1"/>
    <col min="14586" max="14586" width="3.7109375" customWidth="1"/>
    <col min="14833" max="14833" width="53.85546875" customWidth="1"/>
    <col min="14834" max="14834" width="4.140625" customWidth="1"/>
    <col min="14835" max="14835" width="3.7109375" customWidth="1"/>
    <col min="14836" max="14837" width="4.7109375" customWidth="1"/>
    <col min="14838" max="14838" width="8.7109375" customWidth="1"/>
    <col min="14839" max="14841" width="16.7109375" customWidth="1"/>
    <col min="14842" max="14842" width="3.7109375" customWidth="1"/>
    <col min="15089" max="15089" width="53.85546875" customWidth="1"/>
    <col min="15090" max="15090" width="4.140625" customWidth="1"/>
    <col min="15091" max="15091" width="3.7109375" customWidth="1"/>
    <col min="15092" max="15093" width="4.7109375" customWidth="1"/>
    <col min="15094" max="15094" width="8.7109375" customWidth="1"/>
    <col min="15095" max="15097" width="16.7109375" customWidth="1"/>
    <col min="15098" max="15098" width="3.7109375" customWidth="1"/>
    <col min="15345" max="15345" width="53.85546875" customWidth="1"/>
    <col min="15346" max="15346" width="4.140625" customWidth="1"/>
    <col min="15347" max="15347" width="3.7109375" customWidth="1"/>
    <col min="15348" max="15349" width="4.7109375" customWidth="1"/>
    <col min="15350" max="15350" width="8.7109375" customWidth="1"/>
    <col min="15351" max="15353" width="16.7109375" customWidth="1"/>
    <col min="15354" max="15354" width="3.7109375" customWidth="1"/>
    <col min="15601" max="15601" width="53.85546875" customWidth="1"/>
    <col min="15602" max="15602" width="4.140625" customWidth="1"/>
    <col min="15603" max="15603" width="3.7109375" customWidth="1"/>
    <col min="15604" max="15605" width="4.7109375" customWidth="1"/>
    <col min="15606" max="15606" width="8.7109375" customWidth="1"/>
    <col min="15607" max="15609" width="16.7109375" customWidth="1"/>
    <col min="15610" max="15610" width="3.7109375" customWidth="1"/>
    <col min="15857" max="15857" width="53.85546875" customWidth="1"/>
    <col min="15858" max="15858" width="4.140625" customWidth="1"/>
    <col min="15859" max="15859" width="3.7109375" customWidth="1"/>
    <col min="15860" max="15861" width="4.7109375" customWidth="1"/>
    <col min="15862" max="15862" width="8.7109375" customWidth="1"/>
    <col min="15863" max="15865" width="16.7109375" customWidth="1"/>
    <col min="15866" max="15866" width="3.7109375" customWidth="1"/>
    <col min="16113" max="16113" width="53.85546875" customWidth="1"/>
    <col min="16114" max="16114" width="4.140625" customWidth="1"/>
    <col min="16115" max="16115" width="3.7109375" customWidth="1"/>
    <col min="16116" max="16117" width="4.7109375" customWidth="1"/>
    <col min="16118" max="16118" width="8.7109375" customWidth="1"/>
    <col min="16119" max="16121" width="16.7109375" customWidth="1"/>
    <col min="16122" max="16122" width="3.7109375" customWidth="1"/>
  </cols>
  <sheetData>
    <row r="1" spans="1:34" ht="15.75" x14ac:dyDescent="0.25">
      <c r="A1" s="613" t="s">
        <v>69</v>
      </c>
      <c r="B1" s="614"/>
      <c r="C1" s="614"/>
      <c r="D1" s="614"/>
      <c r="E1" s="614"/>
      <c r="F1" s="614"/>
      <c r="G1" s="614"/>
      <c r="H1" s="614"/>
      <c r="I1" s="614"/>
      <c r="J1" s="614"/>
      <c r="K1" s="614"/>
      <c r="L1" s="614"/>
      <c r="M1" s="614"/>
      <c r="N1" s="614"/>
      <c r="O1" s="614"/>
      <c r="P1" s="614"/>
      <c r="Q1" s="614"/>
      <c r="R1" s="614"/>
      <c r="S1" s="614"/>
      <c r="T1" s="615"/>
    </row>
    <row r="2" spans="1:34" ht="15.75" x14ac:dyDescent="0.25">
      <c r="A2" s="35"/>
      <c r="B2" s="36"/>
      <c r="C2" s="36"/>
      <c r="D2" s="36"/>
      <c r="E2" s="36"/>
      <c r="F2" s="36"/>
      <c r="G2" s="36"/>
      <c r="H2" s="36"/>
      <c r="I2" s="36"/>
      <c r="J2" s="36"/>
      <c r="K2" s="36"/>
      <c r="L2" s="36"/>
      <c r="M2" s="36"/>
      <c r="N2" s="36"/>
      <c r="O2" s="36"/>
      <c r="P2" s="36"/>
      <c r="Q2" s="36"/>
      <c r="R2" s="47"/>
      <c r="S2" s="47"/>
      <c r="T2" s="37"/>
    </row>
    <row r="3" spans="1:34" ht="15.75" x14ac:dyDescent="0.25">
      <c r="A3" s="610" t="s">
        <v>68</v>
      </c>
      <c r="B3" s="611"/>
      <c r="C3" s="611"/>
      <c r="D3" s="611"/>
      <c r="E3" s="611"/>
      <c r="F3" s="611"/>
      <c r="G3" s="611"/>
      <c r="H3" s="611"/>
      <c r="I3" s="611"/>
      <c r="J3" s="611"/>
      <c r="K3" s="611"/>
      <c r="L3" s="611"/>
      <c r="M3" s="611"/>
      <c r="N3" s="611"/>
      <c r="O3" s="611"/>
      <c r="P3" s="611"/>
      <c r="Q3" s="611"/>
      <c r="R3" s="611"/>
      <c r="S3" s="611"/>
      <c r="T3" s="612"/>
    </row>
    <row r="4" spans="1:34" x14ac:dyDescent="0.2">
      <c r="A4" s="31"/>
      <c r="B4" s="32"/>
      <c r="C4" s="33"/>
      <c r="D4" s="33"/>
      <c r="E4" s="33"/>
      <c r="F4" s="33"/>
      <c r="G4" s="33"/>
      <c r="H4" s="33"/>
      <c r="I4" s="33"/>
      <c r="J4" s="33"/>
      <c r="K4" s="33"/>
      <c r="L4" s="33"/>
      <c r="M4" s="33"/>
      <c r="N4" s="33"/>
      <c r="O4" s="33"/>
      <c r="P4" s="33"/>
      <c r="Q4" s="33"/>
      <c r="R4" s="33"/>
      <c r="S4" s="33"/>
      <c r="T4" s="34"/>
    </row>
    <row r="5" spans="1:34" ht="13.5" thickBot="1" x14ac:dyDescent="0.25">
      <c r="A5" s="38"/>
      <c r="B5" s="38"/>
      <c r="C5" s="39"/>
      <c r="D5" s="39"/>
      <c r="E5" s="39"/>
      <c r="F5" s="39"/>
      <c r="G5" s="39"/>
      <c r="H5" s="39"/>
      <c r="I5" s="39"/>
      <c r="J5" s="39"/>
      <c r="K5" s="39"/>
      <c r="L5" s="39"/>
      <c r="M5" s="39"/>
      <c r="N5" s="39"/>
      <c r="O5" s="39"/>
      <c r="P5" s="39"/>
      <c r="Q5" s="39"/>
      <c r="R5" s="39"/>
      <c r="S5" s="39"/>
      <c r="T5" s="39"/>
    </row>
    <row r="6" spans="1:34" ht="24" customHeight="1" x14ac:dyDescent="0.2">
      <c r="A6" s="40" t="s">
        <v>20</v>
      </c>
      <c r="B6" s="621"/>
      <c r="C6" s="578" t="s">
        <v>84</v>
      </c>
      <c r="D6" s="578"/>
      <c r="E6" s="578"/>
      <c r="F6" s="578"/>
      <c r="G6" s="578"/>
      <c r="H6" s="578"/>
      <c r="I6" s="625"/>
      <c r="J6" s="604"/>
      <c r="K6" s="624" t="s">
        <v>83</v>
      </c>
      <c r="L6" s="624"/>
      <c r="M6" s="624"/>
      <c r="N6" s="624"/>
      <c r="O6" s="624"/>
      <c r="P6" s="624"/>
      <c r="Q6" s="624"/>
      <c r="R6" s="49"/>
      <c r="S6" s="49"/>
      <c r="T6" s="616"/>
    </row>
    <row r="7" spans="1:34" ht="15" customHeight="1" x14ac:dyDescent="0.2">
      <c r="A7" s="600" t="s">
        <v>22</v>
      </c>
      <c r="B7" s="622"/>
      <c r="C7" s="579"/>
      <c r="D7" s="579"/>
      <c r="E7" s="579"/>
      <c r="F7" s="579"/>
      <c r="G7" s="579"/>
      <c r="H7" s="579"/>
      <c r="I7" s="626"/>
      <c r="J7" s="605"/>
      <c r="K7" s="577" t="s">
        <v>97</v>
      </c>
      <c r="L7" s="577"/>
      <c r="M7" s="577"/>
      <c r="N7" s="577"/>
      <c r="O7" s="577"/>
      <c r="P7" s="577"/>
      <c r="Q7" s="577"/>
      <c r="R7" s="577"/>
      <c r="S7" s="577"/>
      <c r="T7" s="617"/>
    </row>
    <row r="8" spans="1:34" ht="15" customHeight="1" x14ac:dyDescent="0.2">
      <c r="A8" s="600"/>
      <c r="B8" s="622"/>
      <c r="C8" s="592" t="s">
        <v>21</v>
      </c>
      <c r="D8" s="592"/>
      <c r="E8" s="592"/>
      <c r="F8" s="592" t="s">
        <v>263</v>
      </c>
      <c r="G8" s="592"/>
      <c r="H8" s="592"/>
      <c r="I8" s="626"/>
      <c r="J8" s="605"/>
      <c r="K8" s="577"/>
      <c r="L8" s="577"/>
      <c r="M8" s="577"/>
      <c r="N8" s="577"/>
      <c r="O8" s="577"/>
      <c r="P8" s="577"/>
      <c r="Q8" s="577"/>
      <c r="R8" s="577"/>
      <c r="S8" s="577"/>
      <c r="T8" s="617"/>
    </row>
    <row r="9" spans="1:34" ht="15" customHeight="1" x14ac:dyDescent="0.2">
      <c r="A9" s="600"/>
      <c r="B9" s="622"/>
      <c r="C9" s="580" t="s">
        <v>34</v>
      </c>
      <c r="D9" s="580"/>
      <c r="E9" s="580"/>
      <c r="F9" s="580" t="s">
        <v>318</v>
      </c>
      <c r="G9" s="580"/>
      <c r="H9" s="580"/>
      <c r="I9" s="626"/>
      <c r="J9" s="605"/>
      <c r="K9" s="577" t="s">
        <v>494</v>
      </c>
      <c r="L9" s="577"/>
      <c r="M9" s="577"/>
      <c r="N9" s="577"/>
      <c r="O9" s="577"/>
      <c r="P9" s="577"/>
      <c r="Q9" s="577"/>
      <c r="R9" s="577"/>
      <c r="S9" s="577"/>
      <c r="T9" s="617"/>
      <c r="W9" s="7"/>
      <c r="X9" s="7"/>
      <c r="Y9" s="7"/>
      <c r="Z9" s="7"/>
      <c r="AA9" s="7"/>
      <c r="AB9" s="7"/>
      <c r="AC9" s="7"/>
      <c r="AD9" s="7"/>
      <c r="AE9" s="7"/>
      <c r="AF9" s="7"/>
      <c r="AG9" s="7"/>
      <c r="AH9" s="7"/>
    </row>
    <row r="10" spans="1:34" ht="12.75" customHeight="1" x14ac:dyDescent="0.2">
      <c r="A10" s="600"/>
      <c r="B10" s="622"/>
      <c r="C10" s="580" t="s">
        <v>35</v>
      </c>
      <c r="D10" s="580"/>
      <c r="E10" s="580"/>
      <c r="F10" s="580" t="s">
        <v>39</v>
      </c>
      <c r="G10" s="580"/>
      <c r="H10" s="580"/>
      <c r="I10" s="626"/>
      <c r="J10" s="605"/>
      <c r="K10" s="577"/>
      <c r="L10" s="577"/>
      <c r="M10" s="577"/>
      <c r="N10" s="577"/>
      <c r="O10" s="577"/>
      <c r="P10" s="577"/>
      <c r="Q10" s="577"/>
      <c r="R10" s="577"/>
      <c r="S10" s="577"/>
      <c r="T10" s="617"/>
      <c r="W10" s="628"/>
      <c r="X10" s="628"/>
      <c r="Y10" s="628"/>
      <c r="Z10" s="629"/>
      <c r="AA10" s="628"/>
      <c r="AB10" s="628"/>
      <c r="AC10" s="628"/>
      <c r="AD10" s="628"/>
      <c r="AE10" s="628"/>
      <c r="AF10" s="628"/>
      <c r="AG10" s="628"/>
      <c r="AH10" s="628"/>
    </row>
    <row r="11" spans="1:34" ht="15" customHeight="1" x14ac:dyDescent="0.2">
      <c r="A11" s="600"/>
      <c r="B11" s="622"/>
      <c r="C11" s="580" t="s">
        <v>36</v>
      </c>
      <c r="D11" s="580"/>
      <c r="E11" s="580"/>
      <c r="F11" s="580" t="s">
        <v>40</v>
      </c>
      <c r="G11" s="580"/>
      <c r="H11" s="580"/>
      <c r="I11" s="626"/>
      <c r="J11" s="605"/>
      <c r="K11" s="577"/>
      <c r="L11" s="577"/>
      <c r="M11" s="577"/>
      <c r="N11" s="577"/>
      <c r="O11" s="577"/>
      <c r="P11" s="577"/>
      <c r="Q11" s="577"/>
      <c r="R11" s="577"/>
      <c r="S11" s="577"/>
      <c r="T11" s="617"/>
      <c r="W11" s="628"/>
      <c r="X11" s="628"/>
      <c r="Y11" s="628"/>
      <c r="Z11" s="629"/>
      <c r="AA11" s="628"/>
      <c r="AB11" s="628"/>
      <c r="AC11" s="628"/>
      <c r="AD11" s="628"/>
      <c r="AE11" s="628"/>
      <c r="AF11" s="628"/>
      <c r="AG11" s="628"/>
      <c r="AH11" s="628"/>
    </row>
    <row r="12" spans="1:34" ht="12.75" customHeight="1" x14ac:dyDescent="0.2">
      <c r="A12" s="600"/>
      <c r="B12" s="622"/>
      <c r="C12" s="580" t="s">
        <v>37</v>
      </c>
      <c r="D12" s="580"/>
      <c r="E12" s="580"/>
      <c r="F12" s="580" t="s">
        <v>41</v>
      </c>
      <c r="G12" s="580"/>
      <c r="H12" s="580"/>
      <c r="I12" s="626"/>
      <c r="J12" s="605"/>
      <c r="K12" s="577" t="s">
        <v>98</v>
      </c>
      <c r="L12" s="577"/>
      <c r="M12" s="577"/>
      <c r="N12" s="577"/>
      <c r="O12" s="577"/>
      <c r="P12" s="577"/>
      <c r="Q12" s="577"/>
      <c r="R12" s="577"/>
      <c r="S12" s="577"/>
      <c r="T12" s="617"/>
    </row>
    <row r="13" spans="1:34" ht="12.75" customHeight="1" x14ac:dyDescent="0.2">
      <c r="A13" s="600"/>
      <c r="B13" s="622"/>
      <c r="C13" s="580" t="s">
        <v>266</v>
      </c>
      <c r="D13" s="580"/>
      <c r="E13" s="580"/>
      <c r="F13" s="580" t="s">
        <v>264</v>
      </c>
      <c r="G13" s="580"/>
      <c r="H13" s="580"/>
      <c r="I13" s="626"/>
      <c r="J13" s="605"/>
      <c r="K13" s="577"/>
      <c r="L13" s="577"/>
      <c r="M13" s="577"/>
      <c r="N13" s="577"/>
      <c r="O13" s="577"/>
      <c r="P13" s="577"/>
      <c r="Q13" s="577"/>
      <c r="R13" s="577"/>
      <c r="S13" s="577"/>
      <c r="T13" s="617"/>
    </row>
    <row r="14" spans="1:34" ht="19.5" customHeight="1" x14ac:dyDescent="0.2">
      <c r="A14" s="600"/>
      <c r="B14" s="622"/>
      <c r="C14" s="580" t="s">
        <v>38</v>
      </c>
      <c r="D14" s="580"/>
      <c r="E14" s="580"/>
      <c r="F14" s="580" t="s">
        <v>265</v>
      </c>
      <c r="G14" s="580"/>
      <c r="H14" s="580"/>
      <c r="I14" s="626"/>
      <c r="J14" s="605"/>
      <c r="K14" s="577" t="s">
        <v>99</v>
      </c>
      <c r="L14" s="577"/>
      <c r="M14" s="577"/>
      <c r="N14" s="577"/>
      <c r="O14" s="577"/>
      <c r="P14" s="577"/>
      <c r="Q14" s="577"/>
      <c r="R14" s="577"/>
      <c r="S14" s="577"/>
      <c r="T14" s="617"/>
    </row>
    <row r="15" spans="1:34" ht="12.75" customHeight="1" x14ac:dyDescent="0.2">
      <c r="A15" s="600"/>
      <c r="B15" s="622"/>
      <c r="C15" s="580"/>
      <c r="D15" s="580"/>
      <c r="E15" s="580"/>
      <c r="F15" s="653"/>
      <c r="G15" s="653"/>
      <c r="H15" s="653"/>
      <c r="I15" s="626"/>
      <c r="J15" s="605"/>
      <c r="K15" s="577" t="s">
        <v>100</v>
      </c>
      <c r="L15" s="577"/>
      <c r="M15" s="577"/>
      <c r="N15" s="577"/>
      <c r="O15" s="577"/>
      <c r="P15" s="577"/>
      <c r="Q15" s="577"/>
      <c r="R15" s="577"/>
      <c r="S15" s="577"/>
      <c r="T15" s="617"/>
    </row>
    <row r="16" spans="1:34" ht="12.75" customHeight="1" x14ac:dyDescent="0.2">
      <c r="A16" s="600"/>
      <c r="B16" s="622"/>
      <c r="C16" s="580" t="s">
        <v>85</v>
      </c>
      <c r="D16" s="580"/>
      <c r="E16" s="580"/>
      <c r="F16" s="580"/>
      <c r="G16" s="580"/>
      <c r="H16" s="580"/>
      <c r="I16" s="626"/>
      <c r="J16" s="605"/>
      <c r="K16" s="577"/>
      <c r="L16" s="577"/>
      <c r="M16" s="577"/>
      <c r="N16" s="577"/>
      <c r="O16" s="577"/>
      <c r="P16" s="577"/>
      <c r="Q16" s="577"/>
      <c r="R16" s="577"/>
      <c r="S16" s="577"/>
      <c r="T16" s="617"/>
    </row>
    <row r="17" spans="1:21" ht="12.75" customHeight="1" x14ac:dyDescent="0.2">
      <c r="A17" s="600"/>
      <c r="B17" s="622"/>
      <c r="C17" s="580"/>
      <c r="D17" s="580"/>
      <c r="E17" s="580"/>
      <c r="F17" s="580"/>
      <c r="G17" s="580"/>
      <c r="H17" s="580"/>
      <c r="I17" s="626"/>
      <c r="J17" s="605"/>
      <c r="K17" s="577"/>
      <c r="L17" s="577"/>
      <c r="M17" s="577"/>
      <c r="N17" s="577"/>
      <c r="O17" s="577"/>
      <c r="P17" s="577"/>
      <c r="Q17" s="577"/>
      <c r="R17" s="577"/>
      <c r="S17" s="577"/>
      <c r="T17" s="617"/>
    </row>
    <row r="18" spans="1:21" ht="13.5" thickBot="1" x14ac:dyDescent="0.25">
      <c r="A18" s="601"/>
      <c r="B18" s="623"/>
      <c r="C18" s="619"/>
      <c r="D18" s="619"/>
      <c r="E18" s="619"/>
      <c r="F18" s="619"/>
      <c r="G18" s="619"/>
      <c r="H18" s="619"/>
      <c r="I18" s="627"/>
      <c r="J18" s="606"/>
      <c r="K18" s="620"/>
      <c r="L18" s="620"/>
      <c r="M18" s="620"/>
      <c r="N18" s="620"/>
      <c r="O18" s="620"/>
      <c r="P18" s="620"/>
      <c r="Q18" s="620"/>
      <c r="R18" s="48"/>
      <c r="S18" s="48"/>
      <c r="T18" s="618"/>
    </row>
    <row r="19" spans="1:21" ht="24" customHeight="1" x14ac:dyDescent="0.2">
      <c r="A19" s="41" t="s">
        <v>23</v>
      </c>
      <c r="B19" s="585"/>
      <c r="C19" s="578" t="s">
        <v>50</v>
      </c>
      <c r="D19" s="578"/>
      <c r="E19" s="578"/>
      <c r="F19" s="578"/>
      <c r="G19" s="578"/>
      <c r="H19" s="578"/>
      <c r="I19" s="587"/>
      <c r="J19" s="604"/>
      <c r="K19" s="82"/>
      <c r="L19" s="82"/>
      <c r="M19" s="82"/>
      <c r="N19" s="82"/>
      <c r="O19" s="82"/>
      <c r="P19" s="82"/>
      <c r="Q19" s="82"/>
      <c r="R19" s="82"/>
      <c r="S19" s="82"/>
      <c r="T19" s="630"/>
    </row>
    <row r="20" spans="1:21" ht="12.75" customHeight="1" x14ac:dyDescent="0.2">
      <c r="A20" s="600" t="s">
        <v>24</v>
      </c>
      <c r="B20" s="586"/>
      <c r="C20" s="609"/>
      <c r="D20" s="609"/>
      <c r="E20" s="609"/>
      <c r="F20" s="609"/>
      <c r="G20" s="609"/>
      <c r="H20" s="609"/>
      <c r="I20" s="588"/>
      <c r="J20" s="605"/>
      <c r="K20" s="633" t="s">
        <v>239</v>
      </c>
      <c r="L20" s="633"/>
      <c r="M20" s="633"/>
      <c r="N20" s="633"/>
      <c r="O20" s="633"/>
      <c r="P20" s="633"/>
      <c r="Q20" s="633"/>
      <c r="R20" s="633"/>
      <c r="S20" s="633"/>
      <c r="T20" s="631"/>
      <c r="U20" s="8"/>
    </row>
    <row r="21" spans="1:21" ht="12.75" customHeight="1" x14ac:dyDescent="0.2">
      <c r="A21" s="600"/>
      <c r="B21" s="586"/>
      <c r="C21" s="602" t="s">
        <v>101</v>
      </c>
      <c r="D21" s="602"/>
      <c r="E21" s="602"/>
      <c r="F21" s="602"/>
      <c r="G21" s="602"/>
      <c r="H21" s="602"/>
      <c r="I21" s="588"/>
      <c r="J21" s="605"/>
      <c r="K21" s="637" t="s">
        <v>25</v>
      </c>
      <c r="L21" s="64" t="s">
        <v>240</v>
      </c>
      <c r="M21" s="65" t="s">
        <v>150</v>
      </c>
      <c r="N21" s="65">
        <v>5</v>
      </c>
      <c r="O21" s="66">
        <v>5</v>
      </c>
      <c r="P21" s="67">
        <v>10</v>
      </c>
      <c r="Q21" s="67">
        <v>15</v>
      </c>
      <c r="R21" s="67">
        <v>20</v>
      </c>
      <c r="S21" s="67">
        <v>25</v>
      </c>
      <c r="T21" s="631"/>
      <c r="U21" s="7"/>
    </row>
    <row r="22" spans="1:21" x14ac:dyDescent="0.2">
      <c r="A22" s="600"/>
      <c r="B22" s="586"/>
      <c r="C22" s="602" t="s">
        <v>253</v>
      </c>
      <c r="D22" s="602"/>
      <c r="E22" s="602"/>
      <c r="F22" s="602"/>
      <c r="G22" s="602"/>
      <c r="H22" s="602"/>
      <c r="I22" s="588"/>
      <c r="J22" s="605"/>
      <c r="K22" s="638"/>
      <c r="L22" s="68" t="s">
        <v>241</v>
      </c>
      <c r="M22" s="65" t="s">
        <v>242</v>
      </c>
      <c r="N22" s="65">
        <v>4</v>
      </c>
      <c r="O22" s="66">
        <v>4</v>
      </c>
      <c r="P22" s="66">
        <v>8</v>
      </c>
      <c r="Q22" s="67">
        <v>12</v>
      </c>
      <c r="R22" s="67">
        <v>16</v>
      </c>
      <c r="S22" s="67">
        <v>20</v>
      </c>
      <c r="T22" s="631"/>
      <c r="U22" s="7"/>
    </row>
    <row r="23" spans="1:21" x14ac:dyDescent="0.2">
      <c r="A23" s="600"/>
      <c r="B23" s="586"/>
      <c r="C23" s="602" t="s">
        <v>254</v>
      </c>
      <c r="D23" s="602"/>
      <c r="E23" s="602"/>
      <c r="F23" s="602"/>
      <c r="G23" s="602"/>
      <c r="H23" s="602"/>
      <c r="I23" s="588"/>
      <c r="J23" s="605"/>
      <c r="K23" s="638"/>
      <c r="L23" s="68" t="s">
        <v>243</v>
      </c>
      <c r="M23" s="65" t="s">
        <v>106</v>
      </c>
      <c r="N23" s="65">
        <v>3</v>
      </c>
      <c r="O23" s="69">
        <v>3</v>
      </c>
      <c r="P23" s="66">
        <v>6</v>
      </c>
      <c r="Q23" s="66">
        <v>9</v>
      </c>
      <c r="R23" s="67">
        <v>12</v>
      </c>
      <c r="S23" s="67">
        <v>15</v>
      </c>
      <c r="T23" s="631"/>
      <c r="U23" s="7"/>
    </row>
    <row r="24" spans="1:21" x14ac:dyDescent="0.2">
      <c r="A24" s="600"/>
      <c r="B24" s="586"/>
      <c r="C24" s="602" t="s">
        <v>257</v>
      </c>
      <c r="D24" s="602"/>
      <c r="E24" s="602"/>
      <c r="F24" s="602"/>
      <c r="G24" s="602"/>
      <c r="H24" s="602"/>
      <c r="I24" s="588"/>
      <c r="J24" s="605"/>
      <c r="K24" s="638"/>
      <c r="L24" s="68" t="s">
        <v>244</v>
      </c>
      <c r="M24" s="65" t="s">
        <v>245</v>
      </c>
      <c r="N24" s="65">
        <v>2</v>
      </c>
      <c r="O24" s="69">
        <v>2</v>
      </c>
      <c r="P24" s="66">
        <v>4</v>
      </c>
      <c r="Q24" s="66">
        <v>6</v>
      </c>
      <c r="R24" s="66">
        <v>8</v>
      </c>
      <c r="S24" s="67">
        <v>10</v>
      </c>
      <c r="T24" s="631"/>
      <c r="U24" s="7"/>
    </row>
    <row r="25" spans="1:21" x14ac:dyDescent="0.2">
      <c r="A25" s="600"/>
      <c r="B25" s="586"/>
      <c r="C25" s="602" t="s">
        <v>258</v>
      </c>
      <c r="D25" s="602"/>
      <c r="E25" s="602"/>
      <c r="F25" s="602"/>
      <c r="G25" s="602"/>
      <c r="H25" s="602"/>
      <c r="I25" s="588"/>
      <c r="J25" s="605"/>
      <c r="K25" s="639"/>
      <c r="L25" s="68" t="s">
        <v>246</v>
      </c>
      <c r="M25" s="65" t="s">
        <v>129</v>
      </c>
      <c r="N25" s="65">
        <v>1</v>
      </c>
      <c r="O25" s="70">
        <v>1</v>
      </c>
      <c r="P25" s="70">
        <v>2</v>
      </c>
      <c r="Q25" s="70">
        <v>3</v>
      </c>
      <c r="R25" s="71">
        <v>4</v>
      </c>
      <c r="S25" s="66">
        <v>5</v>
      </c>
      <c r="T25" s="631"/>
      <c r="U25" s="7"/>
    </row>
    <row r="26" spans="1:21" ht="12.75" customHeight="1" x14ac:dyDescent="0.2">
      <c r="A26" s="600"/>
      <c r="B26" s="586"/>
      <c r="C26" s="602" t="s">
        <v>255</v>
      </c>
      <c r="D26" s="602"/>
      <c r="E26" s="602"/>
      <c r="F26" s="602"/>
      <c r="G26" s="602"/>
      <c r="H26" s="602"/>
      <c r="I26" s="588"/>
      <c r="J26" s="605"/>
      <c r="K26" s="72"/>
      <c r="L26" s="72"/>
      <c r="M26" s="72"/>
      <c r="N26" s="72"/>
      <c r="O26" s="65">
        <v>1</v>
      </c>
      <c r="P26" s="65">
        <v>2</v>
      </c>
      <c r="Q26" s="65">
        <v>3</v>
      </c>
      <c r="R26" s="73">
        <v>4</v>
      </c>
      <c r="S26" s="65">
        <v>5</v>
      </c>
      <c r="T26" s="631"/>
    </row>
    <row r="27" spans="1:21" ht="12.75" customHeight="1" x14ac:dyDescent="0.2">
      <c r="A27" s="600"/>
      <c r="B27" s="586"/>
      <c r="C27" s="7"/>
      <c r="D27" s="7"/>
      <c r="E27" s="7"/>
      <c r="F27" s="7"/>
      <c r="G27" s="7"/>
      <c r="H27" s="7"/>
      <c r="I27" s="588"/>
      <c r="J27" s="605"/>
      <c r="K27" s="74"/>
      <c r="L27" s="74"/>
      <c r="M27" s="75"/>
      <c r="N27" s="75"/>
      <c r="O27" s="65" t="s">
        <v>143</v>
      </c>
      <c r="P27" s="65" t="s">
        <v>247</v>
      </c>
      <c r="Q27" s="65" t="s">
        <v>142</v>
      </c>
      <c r="R27" s="65" t="s">
        <v>248</v>
      </c>
      <c r="S27" s="65" t="s">
        <v>141</v>
      </c>
      <c r="T27" s="631"/>
    </row>
    <row r="28" spans="1:21" ht="12.75" customHeight="1" x14ac:dyDescent="0.2">
      <c r="A28" s="600"/>
      <c r="B28" s="586"/>
      <c r="C28" s="609" t="s">
        <v>495</v>
      </c>
      <c r="D28" s="609"/>
      <c r="E28" s="609"/>
      <c r="F28" s="609"/>
      <c r="G28" s="609"/>
      <c r="H28" s="609"/>
      <c r="I28" s="588"/>
      <c r="J28" s="605"/>
      <c r="K28" s="74"/>
      <c r="L28" s="74"/>
      <c r="M28" s="75"/>
      <c r="N28" s="75"/>
      <c r="O28" s="76" t="s">
        <v>249</v>
      </c>
      <c r="P28" s="76" t="s">
        <v>250</v>
      </c>
      <c r="Q28" s="76" t="s">
        <v>89</v>
      </c>
      <c r="R28" s="76" t="s">
        <v>251</v>
      </c>
      <c r="S28" s="76" t="s">
        <v>252</v>
      </c>
      <c r="T28" s="631"/>
    </row>
    <row r="29" spans="1:21" ht="25.5" customHeight="1" x14ac:dyDescent="0.2">
      <c r="A29" s="600"/>
      <c r="B29" s="586"/>
      <c r="C29" s="602" t="s">
        <v>256</v>
      </c>
      <c r="D29" s="602"/>
      <c r="E29" s="602"/>
      <c r="F29" s="602"/>
      <c r="G29" s="602"/>
      <c r="H29" s="602"/>
      <c r="I29" s="588"/>
      <c r="J29" s="605"/>
      <c r="K29" s="77"/>
      <c r="L29" s="74"/>
      <c r="M29" s="78"/>
      <c r="N29" s="78"/>
      <c r="O29" s="634" t="s">
        <v>26</v>
      </c>
      <c r="P29" s="635"/>
      <c r="Q29" s="635"/>
      <c r="R29" s="635"/>
      <c r="S29" s="635"/>
      <c r="T29" s="631"/>
    </row>
    <row r="30" spans="1:21" ht="12.75" customHeight="1" x14ac:dyDescent="0.2">
      <c r="A30" s="600"/>
      <c r="B30" s="586"/>
      <c r="C30" s="602" t="s">
        <v>259</v>
      </c>
      <c r="D30" s="602"/>
      <c r="E30" s="602"/>
      <c r="F30" s="602"/>
      <c r="G30" s="602"/>
      <c r="H30" s="602"/>
      <c r="I30" s="588"/>
      <c r="J30" s="605"/>
      <c r="K30" s="83"/>
      <c r="L30" s="83"/>
      <c r="M30" s="83"/>
      <c r="N30" s="83"/>
      <c r="O30" s="83"/>
      <c r="P30" s="83"/>
      <c r="Q30" s="83"/>
      <c r="R30" s="83"/>
      <c r="S30" s="83"/>
      <c r="T30" s="631"/>
    </row>
    <row r="31" spans="1:21" ht="12.75" customHeight="1" x14ac:dyDescent="0.2">
      <c r="A31" s="600"/>
      <c r="B31" s="586"/>
      <c r="C31" s="602" t="s">
        <v>260</v>
      </c>
      <c r="D31" s="602"/>
      <c r="E31" s="602"/>
      <c r="F31" s="602"/>
      <c r="G31" s="602"/>
      <c r="H31" s="602"/>
      <c r="I31" s="588"/>
      <c r="J31" s="605"/>
      <c r="K31" s="636" t="s">
        <v>43</v>
      </c>
      <c r="L31" s="636"/>
      <c r="M31" s="636"/>
      <c r="N31" s="636"/>
      <c r="O31" s="636"/>
      <c r="P31" s="636"/>
      <c r="Q31" s="636"/>
      <c r="R31" s="636"/>
      <c r="S31" s="636"/>
      <c r="T31" s="631"/>
    </row>
    <row r="32" spans="1:21" ht="12.75" customHeight="1" x14ac:dyDescent="0.2">
      <c r="A32" s="600"/>
      <c r="B32" s="586"/>
      <c r="C32" s="602" t="s">
        <v>261</v>
      </c>
      <c r="D32" s="602"/>
      <c r="E32" s="602"/>
      <c r="F32" s="602"/>
      <c r="G32" s="602"/>
      <c r="H32" s="602"/>
      <c r="I32" s="588"/>
      <c r="J32" s="605"/>
      <c r="K32" s="83"/>
      <c r="L32" s="83"/>
      <c r="M32" s="83"/>
      <c r="N32" s="83"/>
      <c r="O32" s="83"/>
      <c r="P32" s="83"/>
      <c r="Q32" s="83"/>
      <c r="R32" s="83"/>
      <c r="S32" s="83"/>
      <c r="T32" s="631"/>
    </row>
    <row r="33" spans="1:20" ht="12.75" customHeight="1" x14ac:dyDescent="0.2">
      <c r="A33" s="600"/>
      <c r="B33" s="586"/>
      <c r="C33" s="602" t="s">
        <v>262</v>
      </c>
      <c r="D33" s="602"/>
      <c r="E33" s="602"/>
      <c r="F33" s="602"/>
      <c r="G33" s="602"/>
      <c r="H33" s="602"/>
      <c r="I33" s="588"/>
      <c r="J33" s="605"/>
      <c r="K33" s="609" t="s">
        <v>497</v>
      </c>
      <c r="L33" s="609"/>
      <c r="M33" s="609"/>
      <c r="N33" s="609"/>
      <c r="O33" s="609"/>
      <c r="P33" s="609"/>
      <c r="Q33" s="609"/>
      <c r="R33" s="609"/>
      <c r="S33" s="609"/>
      <c r="T33" s="631"/>
    </row>
    <row r="34" spans="1:20" ht="12.75" customHeight="1" x14ac:dyDescent="0.2">
      <c r="A34" s="600"/>
      <c r="B34" s="586"/>
      <c r="C34" s="291"/>
      <c r="D34" s="291"/>
      <c r="E34" s="291"/>
      <c r="F34" s="291"/>
      <c r="G34" s="291"/>
      <c r="H34" s="291"/>
      <c r="I34" s="588"/>
      <c r="J34" s="605"/>
      <c r="K34" s="609"/>
      <c r="L34" s="609"/>
      <c r="M34" s="609"/>
      <c r="N34" s="609"/>
      <c r="O34" s="609"/>
      <c r="P34" s="609"/>
      <c r="Q34" s="609"/>
      <c r="R34" s="609"/>
      <c r="S34" s="609"/>
      <c r="T34" s="631"/>
    </row>
    <row r="35" spans="1:20" ht="30" customHeight="1" x14ac:dyDescent="0.2">
      <c r="A35" s="600"/>
      <c r="B35" s="586"/>
      <c r="C35" s="592" t="s">
        <v>496</v>
      </c>
      <c r="D35" s="592"/>
      <c r="E35" s="592"/>
      <c r="F35" s="592"/>
      <c r="G35" s="592"/>
      <c r="H35" s="592"/>
      <c r="I35" s="588"/>
      <c r="J35" s="605"/>
      <c r="K35" s="609"/>
      <c r="L35" s="609"/>
      <c r="M35" s="609"/>
      <c r="N35" s="609"/>
      <c r="O35" s="609"/>
      <c r="P35" s="609"/>
      <c r="Q35" s="609"/>
      <c r="R35" s="609"/>
      <c r="S35" s="609"/>
      <c r="T35" s="631"/>
    </row>
    <row r="36" spans="1:20" ht="13.5" thickBot="1" x14ac:dyDescent="0.25">
      <c r="A36" s="601"/>
      <c r="B36" s="594"/>
      <c r="C36" s="595"/>
      <c r="D36" s="595"/>
      <c r="E36" s="595"/>
      <c r="F36" s="595"/>
      <c r="G36" s="595"/>
      <c r="H36" s="595"/>
      <c r="I36" s="603"/>
      <c r="J36" s="606"/>
      <c r="K36" s="596"/>
      <c r="L36" s="596"/>
      <c r="M36" s="596"/>
      <c r="N36" s="596"/>
      <c r="O36" s="596"/>
      <c r="P36" s="596"/>
      <c r="Q36" s="596"/>
      <c r="R36" s="50"/>
      <c r="S36" s="50"/>
      <c r="T36" s="632"/>
    </row>
    <row r="37" spans="1:20" ht="24" customHeight="1" x14ac:dyDescent="0.2">
      <c r="A37" s="41" t="s">
        <v>27</v>
      </c>
      <c r="B37" s="585"/>
      <c r="I37" s="587"/>
      <c r="J37" s="582"/>
      <c r="K37" s="81"/>
      <c r="L37" s="81"/>
      <c r="M37" s="81"/>
      <c r="N37" s="81"/>
      <c r="O37" s="81"/>
      <c r="P37" s="81"/>
      <c r="Q37" s="81"/>
      <c r="R37" s="79"/>
      <c r="S37" s="79"/>
      <c r="T37" s="591"/>
    </row>
    <row r="38" spans="1:20" ht="21" customHeight="1" x14ac:dyDescent="0.2">
      <c r="A38" s="607" t="s">
        <v>47</v>
      </c>
      <c r="B38" s="586"/>
      <c r="C38" s="579" t="s">
        <v>498</v>
      </c>
      <c r="D38" s="579"/>
      <c r="E38" s="579"/>
      <c r="F38" s="579"/>
      <c r="G38" s="579"/>
      <c r="H38" s="579"/>
      <c r="I38" s="588"/>
      <c r="J38" s="583"/>
      <c r="K38" s="294"/>
      <c r="L38" s="654"/>
      <c r="M38" s="654"/>
      <c r="N38" s="654"/>
      <c r="O38" s="654"/>
      <c r="P38" s="654"/>
      <c r="Q38" s="654"/>
      <c r="R38" s="654"/>
      <c r="S38" s="654"/>
      <c r="T38" s="591"/>
    </row>
    <row r="39" spans="1:20" ht="15.75" customHeight="1" x14ac:dyDescent="0.2">
      <c r="A39" s="607"/>
      <c r="B39" s="586"/>
      <c r="C39" s="579"/>
      <c r="D39" s="579"/>
      <c r="E39" s="579"/>
      <c r="F39" s="579"/>
      <c r="G39" s="579"/>
      <c r="H39" s="579"/>
      <c r="I39" s="588"/>
      <c r="J39" s="583"/>
      <c r="K39" s="295"/>
      <c r="L39" s="655"/>
      <c r="M39" s="296"/>
      <c r="N39" s="297"/>
      <c r="O39" s="298"/>
      <c r="P39" s="298"/>
      <c r="Q39" s="298"/>
      <c r="R39" s="298"/>
      <c r="S39" s="298"/>
      <c r="T39" s="591"/>
    </row>
    <row r="40" spans="1:20" ht="12.75" customHeight="1" x14ac:dyDescent="0.2">
      <c r="A40" s="607"/>
      <c r="B40" s="586"/>
      <c r="I40" s="588"/>
      <c r="J40" s="583"/>
      <c r="K40" s="295"/>
      <c r="L40" s="655"/>
      <c r="M40" s="299"/>
      <c r="N40" s="297"/>
      <c r="O40" s="298"/>
      <c r="P40" s="298"/>
      <c r="Q40" s="298"/>
      <c r="R40" s="298"/>
      <c r="S40" s="298"/>
      <c r="T40" s="591"/>
    </row>
    <row r="41" spans="1:20" x14ac:dyDescent="0.2">
      <c r="A41" s="607"/>
      <c r="B41" s="586"/>
      <c r="C41" s="577" t="s">
        <v>102</v>
      </c>
      <c r="D41" s="577"/>
      <c r="E41" s="577"/>
      <c r="F41" s="577"/>
      <c r="G41" s="577"/>
      <c r="H41" s="577"/>
      <c r="I41" s="588"/>
      <c r="J41" s="583"/>
      <c r="K41" s="295"/>
      <c r="L41" s="655"/>
      <c r="M41" s="299"/>
      <c r="N41" s="297"/>
      <c r="O41" s="298"/>
      <c r="P41" s="298"/>
      <c r="Q41" s="298"/>
      <c r="R41" s="298"/>
      <c r="S41" s="298"/>
      <c r="T41" s="591"/>
    </row>
    <row r="42" spans="1:20" x14ac:dyDescent="0.2">
      <c r="A42" s="607"/>
      <c r="B42" s="586"/>
      <c r="C42" s="577"/>
      <c r="D42" s="577"/>
      <c r="E42" s="577"/>
      <c r="F42" s="577"/>
      <c r="G42" s="577"/>
      <c r="H42" s="577"/>
      <c r="I42" s="588"/>
      <c r="J42" s="583"/>
      <c r="K42" s="295"/>
      <c r="L42" s="655"/>
      <c r="M42" s="299"/>
      <c r="N42" s="297"/>
      <c r="O42" s="298"/>
      <c r="P42" s="298"/>
      <c r="Q42" s="298"/>
      <c r="R42" s="298"/>
      <c r="S42" s="298"/>
      <c r="T42" s="591"/>
    </row>
    <row r="43" spans="1:20" ht="12.75" customHeight="1" x14ac:dyDescent="0.2">
      <c r="A43" s="607"/>
      <c r="B43" s="586"/>
      <c r="C43" s="577"/>
      <c r="D43" s="577"/>
      <c r="E43" s="577"/>
      <c r="F43" s="577"/>
      <c r="G43" s="577"/>
      <c r="H43" s="577"/>
      <c r="I43" s="588"/>
      <c r="J43" s="583"/>
      <c r="K43" s="295"/>
      <c r="L43" s="655"/>
      <c r="M43" s="299"/>
      <c r="N43" s="297"/>
      <c r="O43" s="298"/>
      <c r="P43" s="298"/>
      <c r="Q43" s="298"/>
      <c r="R43" s="298"/>
      <c r="S43" s="298"/>
      <c r="T43" s="591"/>
    </row>
    <row r="44" spans="1:20" ht="12.75" customHeight="1" x14ac:dyDescent="0.2">
      <c r="A44" s="607"/>
      <c r="B44" s="586"/>
      <c r="C44" s="577"/>
      <c r="D44" s="577"/>
      <c r="E44" s="577"/>
      <c r="F44" s="577"/>
      <c r="G44" s="577"/>
      <c r="H44" s="577"/>
      <c r="I44" s="588"/>
      <c r="J44" s="583"/>
      <c r="K44" s="295"/>
      <c r="L44" s="655"/>
      <c r="M44" s="299"/>
      <c r="N44" s="297"/>
      <c r="O44" s="298"/>
      <c r="P44" s="298"/>
      <c r="Q44" s="298"/>
      <c r="R44" s="298"/>
      <c r="S44" s="298"/>
      <c r="T44" s="591"/>
    </row>
    <row r="45" spans="1:20" ht="12.75" customHeight="1" x14ac:dyDescent="0.2">
      <c r="A45" s="607"/>
      <c r="B45" s="586"/>
      <c r="C45" s="39"/>
      <c r="D45" s="43"/>
      <c r="E45" s="43"/>
      <c r="F45" s="43"/>
      <c r="G45" s="43"/>
      <c r="H45" s="43"/>
      <c r="I45" s="588"/>
      <c r="J45" s="583"/>
      <c r="K45" s="295"/>
      <c r="L45" s="655"/>
      <c r="M45" s="299"/>
      <c r="N45" s="297"/>
      <c r="O45" s="298"/>
      <c r="P45" s="298"/>
      <c r="Q45" s="298"/>
      <c r="R45" s="298"/>
      <c r="S45" s="298"/>
      <c r="T45" s="591"/>
    </row>
    <row r="46" spans="1:20" ht="12.75" customHeight="1" x14ac:dyDescent="0.2">
      <c r="A46" s="607"/>
      <c r="B46" s="586"/>
      <c r="C46" s="579" t="s">
        <v>499</v>
      </c>
      <c r="D46" s="579"/>
      <c r="E46" s="579"/>
      <c r="F46" s="579"/>
      <c r="G46" s="579"/>
      <c r="H46" s="579"/>
      <c r="I46" s="588"/>
      <c r="J46" s="583"/>
      <c r="K46" s="295"/>
      <c r="L46" s="655"/>
      <c r="M46" s="299"/>
      <c r="N46" s="297"/>
      <c r="O46" s="298"/>
      <c r="P46" s="298"/>
      <c r="Q46" s="298"/>
      <c r="R46" s="298"/>
      <c r="S46" s="298"/>
      <c r="T46" s="591"/>
    </row>
    <row r="47" spans="1:20" ht="12.75" customHeight="1" x14ac:dyDescent="0.2">
      <c r="A47" s="607"/>
      <c r="B47" s="586"/>
      <c r="C47" s="579"/>
      <c r="D47" s="579"/>
      <c r="E47" s="579"/>
      <c r="F47" s="579"/>
      <c r="G47" s="579"/>
      <c r="H47" s="579"/>
      <c r="I47" s="588"/>
      <c r="J47" s="583"/>
      <c r="K47" s="295"/>
      <c r="L47" s="655"/>
      <c r="M47" s="299"/>
      <c r="N47" s="297"/>
      <c r="O47" s="298"/>
      <c r="P47" s="298"/>
      <c r="Q47" s="298"/>
      <c r="R47" s="298"/>
      <c r="S47" s="298"/>
      <c r="T47" s="591"/>
    </row>
    <row r="48" spans="1:20" ht="12.75" customHeight="1" x14ac:dyDescent="0.2">
      <c r="A48" s="607"/>
      <c r="B48" s="586"/>
      <c r="C48" s="579"/>
      <c r="D48" s="579"/>
      <c r="E48" s="579"/>
      <c r="F48" s="579"/>
      <c r="G48" s="579"/>
      <c r="H48" s="579"/>
      <c r="I48" s="588"/>
      <c r="J48" s="583"/>
      <c r="K48" s="295"/>
      <c r="L48" s="655"/>
      <c r="M48" s="299"/>
      <c r="N48" s="297"/>
      <c r="O48" s="298"/>
      <c r="P48" s="298"/>
      <c r="Q48" s="298"/>
      <c r="R48" s="298"/>
      <c r="S48" s="298"/>
      <c r="T48" s="591"/>
    </row>
    <row r="49" spans="1:20" ht="12.75" customHeight="1" x14ac:dyDescent="0.2">
      <c r="A49" s="607"/>
      <c r="B49" s="586"/>
      <c r="C49" s="579"/>
      <c r="D49" s="579"/>
      <c r="E49" s="579"/>
      <c r="F49" s="579"/>
      <c r="G49" s="579"/>
      <c r="H49" s="579"/>
      <c r="I49" s="588"/>
      <c r="J49" s="583"/>
      <c r="K49" s="295"/>
      <c r="L49" s="655"/>
      <c r="M49" s="299"/>
      <c r="N49" s="297"/>
      <c r="O49" s="298"/>
      <c r="P49" s="298"/>
      <c r="Q49" s="298"/>
      <c r="R49" s="298"/>
      <c r="S49" s="298"/>
      <c r="T49" s="591"/>
    </row>
    <row r="50" spans="1:20" ht="12.75" customHeight="1" x14ac:dyDescent="0.2">
      <c r="A50" s="607"/>
      <c r="B50" s="586"/>
      <c r="C50" s="579"/>
      <c r="D50" s="579"/>
      <c r="E50" s="579"/>
      <c r="F50" s="579"/>
      <c r="G50" s="579"/>
      <c r="H50" s="579"/>
      <c r="I50" s="588"/>
      <c r="J50" s="583"/>
      <c r="K50" s="295"/>
      <c r="L50" s="655"/>
      <c r="M50" s="299"/>
      <c r="N50" s="297"/>
      <c r="O50" s="298"/>
      <c r="P50" s="298"/>
      <c r="Q50" s="298"/>
      <c r="R50" s="298"/>
      <c r="S50" s="298"/>
      <c r="T50" s="591"/>
    </row>
    <row r="51" spans="1:20" ht="12.75" customHeight="1" x14ac:dyDescent="0.2">
      <c r="A51" s="607"/>
      <c r="B51" s="586"/>
      <c r="C51" s="579"/>
      <c r="D51" s="579"/>
      <c r="E51" s="579"/>
      <c r="F51" s="579"/>
      <c r="G51" s="579"/>
      <c r="H51" s="579"/>
      <c r="I51" s="588"/>
      <c r="J51" s="583"/>
      <c r="K51" s="295"/>
      <c r="L51" s="655"/>
      <c r="M51" s="299"/>
      <c r="N51" s="297"/>
      <c r="O51" s="298"/>
      <c r="P51" s="298"/>
      <c r="Q51" s="298"/>
      <c r="R51" s="298"/>
      <c r="S51" s="298"/>
      <c r="T51" s="591"/>
    </row>
    <row r="52" spans="1:20" ht="12.75" customHeight="1" x14ac:dyDescent="0.2">
      <c r="A52" s="607"/>
      <c r="B52" s="586"/>
      <c r="C52" s="579"/>
      <c r="D52" s="579"/>
      <c r="E52" s="579"/>
      <c r="F52" s="579"/>
      <c r="G52" s="579"/>
      <c r="H52" s="579"/>
      <c r="I52" s="588"/>
      <c r="J52" s="583"/>
      <c r="K52" s="295"/>
      <c r="L52" s="655"/>
      <c r="M52" s="299"/>
      <c r="N52" s="297"/>
      <c r="O52" s="298"/>
      <c r="P52" s="298"/>
      <c r="Q52" s="298"/>
      <c r="R52" s="298"/>
      <c r="S52" s="298"/>
      <c r="T52" s="591"/>
    </row>
    <row r="53" spans="1:20" ht="12.75" customHeight="1" x14ac:dyDescent="0.2">
      <c r="A53" s="607"/>
      <c r="B53" s="586"/>
      <c r="C53" s="579"/>
      <c r="D53" s="579"/>
      <c r="E53" s="579"/>
      <c r="F53" s="579"/>
      <c r="G53" s="579"/>
      <c r="H53" s="579"/>
      <c r="I53" s="588"/>
      <c r="J53" s="583"/>
      <c r="K53" s="295"/>
      <c r="L53" s="655"/>
      <c r="M53" s="299"/>
      <c r="N53" s="297"/>
      <c r="O53" s="298"/>
      <c r="P53" s="298"/>
      <c r="Q53" s="298"/>
      <c r="R53" s="298"/>
      <c r="S53" s="298"/>
      <c r="T53" s="591"/>
    </row>
    <row r="54" spans="1:20" ht="12.75" customHeight="1" x14ac:dyDescent="0.2">
      <c r="A54" s="607"/>
      <c r="B54" s="586"/>
      <c r="C54" s="579"/>
      <c r="D54" s="579"/>
      <c r="E54" s="579"/>
      <c r="F54" s="579"/>
      <c r="G54" s="579"/>
      <c r="H54" s="579"/>
      <c r="I54" s="588"/>
      <c r="J54" s="583"/>
      <c r="K54" s="295"/>
      <c r="L54" s="655"/>
      <c r="M54" s="299"/>
      <c r="N54" s="297"/>
      <c r="O54" s="298"/>
      <c r="P54" s="298"/>
      <c r="Q54" s="298"/>
      <c r="R54" s="298"/>
      <c r="S54" s="298"/>
      <c r="T54" s="591"/>
    </row>
    <row r="55" spans="1:20" ht="12.75" customHeight="1" x14ac:dyDescent="0.2">
      <c r="A55" s="607"/>
      <c r="B55" s="586"/>
      <c r="C55" s="579"/>
      <c r="D55" s="579"/>
      <c r="E55" s="579"/>
      <c r="F55" s="579"/>
      <c r="G55" s="579"/>
      <c r="H55" s="579"/>
      <c r="I55" s="588"/>
      <c r="J55" s="583"/>
      <c r="K55" s="295"/>
      <c r="L55" s="655"/>
      <c r="M55" s="299"/>
      <c r="N55" s="297"/>
      <c r="O55" s="298"/>
      <c r="P55" s="298"/>
      <c r="Q55" s="298"/>
      <c r="R55" s="298"/>
      <c r="S55" s="298"/>
      <c r="T55" s="591"/>
    </row>
    <row r="56" spans="1:20" ht="12.75" customHeight="1" x14ac:dyDescent="0.2">
      <c r="A56" s="607"/>
      <c r="B56" s="586"/>
      <c r="C56" s="292"/>
      <c r="D56" s="292"/>
      <c r="E56" s="292"/>
      <c r="F56" s="292"/>
      <c r="G56" s="292"/>
      <c r="H56" s="292"/>
      <c r="I56" s="588"/>
      <c r="J56" s="583"/>
      <c r="K56" s="295"/>
      <c r="L56" s="655"/>
      <c r="M56" s="299"/>
      <c r="N56" s="297"/>
      <c r="O56" s="298"/>
      <c r="P56" s="298"/>
      <c r="Q56" s="298"/>
      <c r="R56" s="298"/>
      <c r="S56" s="298"/>
      <c r="T56" s="591"/>
    </row>
    <row r="57" spans="1:20" ht="12.75" customHeight="1" x14ac:dyDescent="0.2">
      <c r="A57" s="607"/>
      <c r="B57" s="586"/>
      <c r="C57" s="579" t="s">
        <v>500</v>
      </c>
      <c r="D57" s="579"/>
      <c r="E57" s="579"/>
      <c r="F57" s="579"/>
      <c r="G57" s="579"/>
      <c r="H57" s="579"/>
      <c r="I57" s="588"/>
      <c r="J57" s="583"/>
      <c r="K57" s="295"/>
      <c r="L57" s="655"/>
      <c r="M57" s="299"/>
      <c r="N57" s="297"/>
      <c r="O57" s="298"/>
      <c r="P57" s="298"/>
      <c r="Q57" s="298"/>
      <c r="R57" s="298"/>
      <c r="S57" s="298"/>
      <c r="T57" s="591"/>
    </row>
    <row r="58" spans="1:20" ht="12.75" customHeight="1" x14ac:dyDescent="0.2">
      <c r="A58" s="607"/>
      <c r="B58" s="586"/>
      <c r="C58" s="579"/>
      <c r="D58" s="579"/>
      <c r="E58" s="579"/>
      <c r="F58" s="579"/>
      <c r="G58" s="579"/>
      <c r="H58" s="579"/>
      <c r="I58" s="588"/>
      <c r="J58" s="583"/>
      <c r="K58" s="295"/>
      <c r="L58" s="655"/>
      <c r="M58" s="299"/>
      <c r="N58" s="297"/>
      <c r="O58" s="298"/>
      <c r="P58" s="298"/>
      <c r="Q58" s="298"/>
      <c r="R58" s="298"/>
      <c r="S58" s="298"/>
      <c r="T58" s="591"/>
    </row>
    <row r="59" spans="1:20" ht="12.75" customHeight="1" x14ac:dyDescent="0.2">
      <c r="A59" s="607"/>
      <c r="B59" s="586"/>
      <c r="C59" s="579"/>
      <c r="D59" s="579"/>
      <c r="E59" s="579"/>
      <c r="F59" s="579"/>
      <c r="G59" s="579"/>
      <c r="H59" s="579"/>
      <c r="I59" s="588"/>
      <c r="J59" s="583"/>
      <c r="K59" s="295"/>
      <c r="L59" s="655"/>
      <c r="M59" s="299"/>
      <c r="N59" s="297"/>
      <c r="O59" s="298"/>
      <c r="P59" s="298"/>
      <c r="Q59" s="298"/>
      <c r="R59" s="298"/>
      <c r="S59" s="298"/>
      <c r="T59" s="591"/>
    </row>
    <row r="60" spans="1:20" ht="12.75" customHeight="1" x14ac:dyDescent="0.2">
      <c r="A60" s="607"/>
      <c r="B60" s="586"/>
      <c r="C60" s="579"/>
      <c r="D60" s="579"/>
      <c r="E60" s="579"/>
      <c r="F60" s="579"/>
      <c r="G60" s="579"/>
      <c r="H60" s="579"/>
      <c r="I60" s="588"/>
      <c r="J60" s="583"/>
      <c r="K60" s="295"/>
      <c r="L60" s="655"/>
      <c r="M60" s="299"/>
      <c r="N60" s="297"/>
      <c r="O60" s="298"/>
      <c r="P60" s="298"/>
      <c r="Q60" s="298"/>
      <c r="R60" s="298"/>
      <c r="S60" s="298"/>
      <c r="T60" s="591"/>
    </row>
    <row r="61" spans="1:20" ht="12.75" customHeight="1" x14ac:dyDescent="0.2">
      <c r="A61" s="607"/>
      <c r="B61" s="586"/>
      <c r="C61" s="579"/>
      <c r="D61" s="579"/>
      <c r="E61" s="579"/>
      <c r="F61" s="579"/>
      <c r="G61" s="579"/>
      <c r="H61" s="579"/>
      <c r="I61" s="588"/>
      <c r="J61" s="583"/>
      <c r="K61" s="295"/>
      <c r="L61" s="655"/>
      <c r="M61" s="299"/>
      <c r="N61" s="297"/>
      <c r="O61" s="298"/>
      <c r="P61" s="298"/>
      <c r="Q61" s="298"/>
      <c r="R61" s="298"/>
      <c r="S61" s="298"/>
      <c r="T61" s="591"/>
    </row>
    <row r="62" spans="1:20" ht="12.75" customHeight="1" x14ac:dyDescent="0.2">
      <c r="A62" s="607"/>
      <c r="B62" s="586"/>
      <c r="C62" s="579"/>
      <c r="D62" s="579"/>
      <c r="E62" s="579"/>
      <c r="F62" s="579"/>
      <c r="G62" s="579"/>
      <c r="H62" s="579"/>
      <c r="I62" s="588"/>
      <c r="J62" s="583"/>
      <c r="K62" s="295"/>
      <c r="L62" s="655"/>
      <c r="M62" s="299"/>
      <c r="N62" s="297"/>
      <c r="O62" s="298"/>
      <c r="P62" s="298"/>
      <c r="Q62" s="298"/>
      <c r="R62" s="298"/>
      <c r="S62" s="298"/>
      <c r="T62" s="591"/>
    </row>
    <row r="63" spans="1:20" ht="12.75" customHeight="1" x14ac:dyDescent="0.2">
      <c r="A63" s="607"/>
      <c r="B63" s="586"/>
      <c r="C63" s="89"/>
      <c r="D63" s="89"/>
      <c r="E63" s="89"/>
      <c r="F63" s="89"/>
      <c r="G63" s="89"/>
      <c r="H63" s="89"/>
      <c r="I63" s="588"/>
      <c r="J63" s="583"/>
      <c r="K63" s="295"/>
      <c r="L63" s="655"/>
      <c r="M63" s="299"/>
      <c r="N63" s="297"/>
      <c r="O63" s="298"/>
      <c r="P63" s="298"/>
      <c r="Q63" s="298"/>
      <c r="R63" s="298"/>
      <c r="S63" s="298"/>
      <c r="T63" s="591"/>
    </row>
    <row r="64" spans="1:20" ht="12.75" customHeight="1" x14ac:dyDescent="0.2">
      <c r="A64" s="607"/>
      <c r="B64" s="586"/>
      <c r="C64" s="592" t="s">
        <v>82</v>
      </c>
      <c r="D64" s="580"/>
      <c r="E64" s="580"/>
      <c r="F64" s="580"/>
      <c r="G64" s="580"/>
      <c r="H64" s="580"/>
      <c r="I64" s="588"/>
      <c r="J64" s="583"/>
      <c r="K64" s="295"/>
      <c r="L64" s="655"/>
      <c r="M64" s="299"/>
      <c r="N64" s="297"/>
      <c r="O64" s="298"/>
      <c r="P64" s="298"/>
      <c r="Q64" s="298"/>
      <c r="R64" s="298"/>
      <c r="S64" s="298"/>
      <c r="T64" s="591"/>
    </row>
    <row r="65" spans="1:20" ht="12.75" customHeight="1" x14ac:dyDescent="0.2">
      <c r="A65" s="607"/>
      <c r="B65" s="586"/>
      <c r="C65" s="250" t="s">
        <v>444</v>
      </c>
      <c r="D65" s="577" t="s">
        <v>502</v>
      </c>
      <c r="E65" s="577"/>
      <c r="F65" s="577"/>
      <c r="G65" s="577"/>
      <c r="H65" s="577"/>
      <c r="I65" s="588"/>
      <c r="J65" s="583"/>
      <c r="K65" s="295"/>
      <c r="L65" s="655"/>
      <c r="M65" s="299"/>
      <c r="N65" s="297"/>
      <c r="O65" s="298"/>
      <c r="P65" s="298"/>
      <c r="Q65" s="298"/>
      <c r="R65" s="298"/>
      <c r="S65" s="298"/>
      <c r="T65" s="591"/>
    </row>
    <row r="66" spans="1:20" ht="31.5" customHeight="1" x14ac:dyDescent="0.2">
      <c r="A66" s="607"/>
      <c r="B66" s="586"/>
      <c r="C66" s="251" t="s">
        <v>383</v>
      </c>
      <c r="D66" s="599" t="s">
        <v>449</v>
      </c>
      <c r="E66" s="599"/>
      <c r="F66" s="599"/>
      <c r="G66" s="599"/>
      <c r="H66" s="599"/>
      <c r="I66" s="588"/>
      <c r="J66" s="583"/>
      <c r="K66" s="295"/>
      <c r="L66" s="296"/>
      <c r="M66" s="296"/>
      <c r="N66" s="300"/>
      <c r="O66" s="301"/>
      <c r="P66" s="301"/>
      <c r="Q66" s="301"/>
      <c r="R66" s="301"/>
      <c r="S66" s="301"/>
      <c r="T66" s="591"/>
    </row>
    <row r="67" spans="1:20" ht="45" customHeight="1" x14ac:dyDescent="0.2">
      <c r="A67" s="607"/>
      <c r="B67" s="586"/>
      <c r="C67" s="252" t="s">
        <v>445</v>
      </c>
      <c r="D67" s="599" t="s">
        <v>454</v>
      </c>
      <c r="E67" s="599"/>
      <c r="F67" s="599"/>
      <c r="G67" s="599"/>
      <c r="H67" s="599"/>
      <c r="I67" s="588"/>
      <c r="J67" s="583"/>
      <c r="K67" s="295"/>
      <c r="L67" s="296"/>
      <c r="N67" s="300"/>
      <c r="O67" s="302"/>
      <c r="P67" s="302"/>
      <c r="Q67" s="656"/>
      <c r="R67" s="656"/>
      <c r="S67" s="302"/>
      <c r="T67" s="591"/>
    </row>
    <row r="68" spans="1:20" ht="36.75" customHeight="1" x14ac:dyDescent="0.2">
      <c r="A68" s="607"/>
      <c r="B68" s="586"/>
      <c r="C68" s="252" t="s">
        <v>446</v>
      </c>
      <c r="D68" s="599" t="s">
        <v>450</v>
      </c>
      <c r="E68" s="599"/>
      <c r="F68" s="599"/>
      <c r="G68" s="599"/>
      <c r="H68" s="599"/>
      <c r="I68" s="588"/>
      <c r="J68" s="583"/>
      <c r="K68" s="295"/>
      <c r="L68" s="592" t="s">
        <v>451</v>
      </c>
      <c r="M68" s="592"/>
      <c r="N68" s="592"/>
      <c r="O68" s="592"/>
      <c r="P68" s="592"/>
      <c r="Q68" s="592"/>
      <c r="R68" s="592"/>
      <c r="S68" s="592"/>
      <c r="T68" s="591"/>
    </row>
    <row r="69" spans="1:20" ht="36" customHeight="1" x14ac:dyDescent="0.2">
      <c r="A69" s="607"/>
      <c r="B69" s="586"/>
      <c r="C69" s="252" t="s">
        <v>447</v>
      </c>
      <c r="D69" s="599" t="s">
        <v>448</v>
      </c>
      <c r="E69" s="599"/>
      <c r="F69" s="599"/>
      <c r="G69" s="599"/>
      <c r="H69" s="599"/>
      <c r="I69" s="588"/>
      <c r="J69" s="583"/>
      <c r="K69" s="295"/>
      <c r="L69" s="592" t="s">
        <v>501</v>
      </c>
      <c r="M69" s="592"/>
      <c r="N69" s="592"/>
      <c r="O69" s="592"/>
      <c r="P69" s="592"/>
      <c r="Q69" s="592"/>
      <c r="R69" s="592"/>
      <c r="S69" s="592"/>
      <c r="T69" s="591"/>
    </row>
    <row r="70" spans="1:20" ht="11.25" customHeight="1" thickBot="1" x14ac:dyDescent="0.25">
      <c r="A70" s="608"/>
      <c r="B70" s="586"/>
      <c r="C70" s="593"/>
      <c r="D70" s="593"/>
      <c r="E70" s="593"/>
      <c r="F70" s="593"/>
      <c r="G70" s="593"/>
      <c r="H70" s="593"/>
      <c r="I70" s="588"/>
      <c r="J70" s="583"/>
      <c r="K70" s="589"/>
      <c r="L70" s="589"/>
      <c r="M70" s="589"/>
      <c r="N70" s="589"/>
      <c r="O70" s="589"/>
      <c r="P70" s="589"/>
      <c r="Q70" s="589"/>
      <c r="R70" s="589"/>
      <c r="S70" s="589"/>
      <c r="T70" s="590"/>
    </row>
    <row r="71" spans="1:20" ht="32.25" customHeight="1" x14ac:dyDescent="0.2">
      <c r="A71" s="42" t="s">
        <v>28</v>
      </c>
      <c r="B71" s="585"/>
      <c r="C71" s="578" t="s">
        <v>503</v>
      </c>
      <c r="D71" s="578"/>
      <c r="E71" s="578"/>
      <c r="F71" s="578"/>
      <c r="G71" s="578"/>
      <c r="H71" s="578"/>
      <c r="I71" s="645"/>
      <c r="J71" s="582"/>
      <c r="K71" s="597"/>
      <c r="L71" s="597"/>
      <c r="M71" s="597"/>
      <c r="N71" s="597"/>
      <c r="O71" s="597"/>
      <c r="P71" s="597"/>
      <c r="Q71" s="597"/>
      <c r="R71" s="80"/>
      <c r="S71" s="80"/>
      <c r="T71" s="643"/>
    </row>
    <row r="72" spans="1:20" ht="25.5" customHeight="1" x14ac:dyDescent="0.2">
      <c r="A72" s="600" t="s">
        <v>30</v>
      </c>
      <c r="B72" s="586"/>
      <c r="C72" s="598" t="s">
        <v>504</v>
      </c>
      <c r="D72" s="579"/>
      <c r="E72" s="579"/>
      <c r="F72" s="579"/>
      <c r="G72" s="579"/>
      <c r="H72" s="579"/>
      <c r="I72" s="646"/>
      <c r="J72" s="583"/>
      <c r="K72" s="640" t="s">
        <v>51</v>
      </c>
      <c r="L72" s="640"/>
      <c r="M72" s="640" t="s">
        <v>48</v>
      </c>
      <c r="N72" s="640"/>
      <c r="O72" s="640"/>
      <c r="P72" s="640" t="s">
        <v>49</v>
      </c>
      <c r="Q72" s="640"/>
      <c r="R72" s="640"/>
      <c r="S72" s="640"/>
      <c r="T72" s="591"/>
    </row>
    <row r="73" spans="1:20" ht="24.95" customHeight="1" x14ac:dyDescent="0.2">
      <c r="A73" s="600"/>
      <c r="B73" s="586"/>
      <c r="C73" s="598" t="s">
        <v>505</v>
      </c>
      <c r="D73" s="579"/>
      <c r="E73" s="579"/>
      <c r="F73" s="579"/>
      <c r="G73" s="579"/>
      <c r="H73" s="579"/>
      <c r="I73" s="646"/>
      <c r="J73" s="583"/>
      <c r="K73" s="640"/>
      <c r="L73" s="640"/>
      <c r="M73" s="640"/>
      <c r="N73" s="640"/>
      <c r="O73" s="640"/>
      <c r="P73" s="640"/>
      <c r="Q73" s="640"/>
      <c r="R73" s="640"/>
      <c r="S73" s="640"/>
      <c r="T73" s="591"/>
    </row>
    <row r="74" spans="1:20" ht="23.25" customHeight="1" x14ac:dyDescent="0.2">
      <c r="A74" s="600"/>
      <c r="B74" s="586"/>
      <c r="C74" s="577" t="s">
        <v>103</v>
      </c>
      <c r="D74" s="577"/>
      <c r="E74" s="577"/>
      <c r="F74" s="577"/>
      <c r="G74" s="577"/>
      <c r="H74" s="577"/>
      <c r="I74" s="646"/>
      <c r="J74" s="583"/>
      <c r="K74" s="648" t="s">
        <v>452</v>
      </c>
      <c r="L74" s="648"/>
      <c r="M74" s="642" t="s">
        <v>44</v>
      </c>
      <c r="N74" s="642"/>
      <c r="O74" s="642"/>
      <c r="P74" s="641" t="s">
        <v>507</v>
      </c>
      <c r="Q74" s="641"/>
      <c r="R74" s="641"/>
      <c r="S74" s="641"/>
      <c r="T74" s="591"/>
    </row>
    <row r="75" spans="1:20" ht="24.95" customHeight="1" x14ac:dyDescent="0.2">
      <c r="A75" s="600"/>
      <c r="B75" s="586"/>
      <c r="C75" s="598" t="s">
        <v>506</v>
      </c>
      <c r="D75" s="579"/>
      <c r="E75" s="579"/>
      <c r="F75" s="579"/>
      <c r="G75" s="579"/>
      <c r="H75" s="579"/>
      <c r="I75" s="646"/>
      <c r="J75" s="583"/>
      <c r="K75" s="648"/>
      <c r="L75" s="648"/>
      <c r="M75" s="642"/>
      <c r="N75" s="642"/>
      <c r="O75" s="642"/>
      <c r="P75" s="641"/>
      <c r="Q75" s="641"/>
      <c r="R75" s="641"/>
      <c r="S75" s="641"/>
      <c r="T75" s="591"/>
    </row>
    <row r="76" spans="1:20" ht="24.95" customHeight="1" x14ac:dyDescent="0.2">
      <c r="A76" s="600"/>
      <c r="B76" s="586"/>
      <c r="C76" s="579"/>
      <c r="D76" s="579"/>
      <c r="E76" s="579"/>
      <c r="F76" s="579"/>
      <c r="G76" s="579"/>
      <c r="H76" s="579"/>
      <c r="I76" s="646"/>
      <c r="J76" s="583"/>
      <c r="K76" s="648"/>
      <c r="L76" s="648"/>
      <c r="M76" s="642"/>
      <c r="N76" s="642"/>
      <c r="O76" s="642"/>
      <c r="P76" s="641"/>
      <c r="Q76" s="641"/>
      <c r="R76" s="641"/>
      <c r="S76" s="641"/>
      <c r="T76" s="591"/>
    </row>
    <row r="77" spans="1:20" ht="24.95" customHeight="1" x14ac:dyDescent="0.2">
      <c r="A77" s="600"/>
      <c r="B77" s="586"/>
      <c r="C77" s="579"/>
      <c r="D77" s="579"/>
      <c r="E77" s="579"/>
      <c r="F77" s="579"/>
      <c r="G77" s="579"/>
      <c r="H77" s="579"/>
      <c r="I77" s="646"/>
      <c r="J77" s="583"/>
      <c r="K77" s="648"/>
      <c r="L77" s="648"/>
      <c r="M77" s="642"/>
      <c r="N77" s="642"/>
      <c r="O77" s="642"/>
      <c r="P77" s="641"/>
      <c r="Q77" s="641"/>
      <c r="R77" s="641"/>
      <c r="S77" s="641"/>
      <c r="T77" s="591"/>
    </row>
    <row r="78" spans="1:20" ht="24.95" customHeight="1" x14ac:dyDescent="0.2">
      <c r="A78" s="600"/>
      <c r="B78" s="586"/>
      <c r="C78" s="592" t="s">
        <v>29</v>
      </c>
      <c r="D78" s="592"/>
      <c r="E78" s="592"/>
      <c r="F78" s="592"/>
      <c r="G78" s="592"/>
      <c r="H78" s="592"/>
      <c r="I78" s="646"/>
      <c r="J78" s="583"/>
      <c r="K78" s="648"/>
      <c r="L78" s="648"/>
      <c r="M78" s="642"/>
      <c r="N78" s="642"/>
      <c r="O78" s="642"/>
      <c r="P78" s="641"/>
      <c r="Q78" s="641"/>
      <c r="R78" s="641"/>
      <c r="S78" s="641"/>
      <c r="T78" s="591"/>
    </row>
    <row r="79" spans="1:20" ht="23.1" customHeight="1" x14ac:dyDescent="0.2">
      <c r="A79" s="600"/>
      <c r="B79" s="586"/>
      <c r="C79" s="579" t="s">
        <v>104</v>
      </c>
      <c r="D79" s="579"/>
      <c r="E79" s="579"/>
      <c r="F79" s="579"/>
      <c r="G79" s="579"/>
      <c r="H79" s="579"/>
      <c r="I79" s="646"/>
      <c r="J79" s="583"/>
      <c r="K79" s="648"/>
      <c r="L79" s="648"/>
      <c r="M79" s="642"/>
      <c r="N79" s="642"/>
      <c r="O79" s="642"/>
      <c r="P79" s="641"/>
      <c r="Q79" s="641"/>
      <c r="R79" s="641"/>
      <c r="S79" s="641"/>
      <c r="T79" s="591"/>
    </row>
    <row r="80" spans="1:20" ht="23.1" customHeight="1" x14ac:dyDescent="0.2">
      <c r="A80" s="600"/>
      <c r="B80" s="586"/>
      <c r="C80" s="579"/>
      <c r="D80" s="579"/>
      <c r="E80" s="579"/>
      <c r="F80" s="579"/>
      <c r="G80" s="579"/>
      <c r="H80" s="579"/>
      <c r="I80" s="646"/>
      <c r="J80" s="583"/>
      <c r="K80" s="650" t="s">
        <v>455</v>
      </c>
      <c r="L80" s="650"/>
      <c r="M80" s="642" t="s">
        <v>45</v>
      </c>
      <c r="N80" s="642"/>
      <c r="O80" s="642"/>
      <c r="P80" s="641" t="s">
        <v>508</v>
      </c>
      <c r="Q80" s="641"/>
      <c r="R80" s="641"/>
      <c r="S80" s="641"/>
      <c r="T80" s="591"/>
    </row>
    <row r="81" spans="1:20" ht="23.1" customHeight="1" x14ac:dyDescent="0.2">
      <c r="A81" s="600"/>
      <c r="B81" s="586"/>
      <c r="C81" s="579"/>
      <c r="D81" s="579"/>
      <c r="E81" s="579"/>
      <c r="F81" s="579"/>
      <c r="G81" s="579"/>
      <c r="H81" s="579"/>
      <c r="I81" s="646"/>
      <c r="J81" s="583"/>
      <c r="K81" s="650"/>
      <c r="L81" s="650"/>
      <c r="M81" s="642"/>
      <c r="N81" s="642"/>
      <c r="O81" s="642"/>
      <c r="P81" s="641"/>
      <c r="Q81" s="641"/>
      <c r="R81" s="641"/>
      <c r="S81" s="641"/>
      <c r="T81" s="591"/>
    </row>
    <row r="82" spans="1:20" ht="23.1" customHeight="1" x14ac:dyDescent="0.2">
      <c r="A82" s="600"/>
      <c r="B82" s="586"/>
      <c r="C82" s="592" t="s">
        <v>105</v>
      </c>
      <c r="D82" s="592"/>
      <c r="E82" s="592"/>
      <c r="F82" s="592"/>
      <c r="G82" s="592"/>
      <c r="H82" s="592"/>
      <c r="I82" s="646"/>
      <c r="J82" s="583"/>
      <c r="K82" s="650"/>
      <c r="L82" s="650"/>
      <c r="M82" s="642"/>
      <c r="N82" s="642"/>
      <c r="O82" s="642"/>
      <c r="P82" s="641"/>
      <c r="Q82" s="641"/>
      <c r="R82" s="641"/>
      <c r="S82" s="641"/>
      <c r="T82" s="591"/>
    </row>
    <row r="83" spans="1:20" ht="23.1" customHeight="1" x14ac:dyDescent="0.2">
      <c r="A83" s="600"/>
      <c r="B83" s="586"/>
      <c r="C83" s="598" t="s">
        <v>87</v>
      </c>
      <c r="D83" s="577"/>
      <c r="E83" s="577"/>
      <c r="F83" s="577"/>
      <c r="G83" s="577"/>
      <c r="H83" s="577"/>
      <c r="I83" s="646"/>
      <c r="J83" s="583"/>
      <c r="K83" s="650"/>
      <c r="L83" s="650"/>
      <c r="M83" s="642"/>
      <c r="N83" s="642"/>
      <c r="O83" s="642"/>
      <c r="P83" s="641"/>
      <c r="Q83" s="641"/>
      <c r="R83" s="641"/>
      <c r="S83" s="641"/>
      <c r="T83" s="591"/>
    </row>
    <row r="84" spans="1:20" ht="23.1" customHeight="1" x14ac:dyDescent="0.2">
      <c r="A84" s="600"/>
      <c r="B84" s="586"/>
      <c r="C84" s="577"/>
      <c r="D84" s="577"/>
      <c r="E84" s="577"/>
      <c r="F84" s="577"/>
      <c r="G84" s="577"/>
      <c r="H84" s="577"/>
      <c r="I84" s="646"/>
      <c r="J84" s="583"/>
      <c r="K84" s="650"/>
      <c r="L84" s="650"/>
      <c r="M84" s="642"/>
      <c r="N84" s="642"/>
      <c r="O84" s="642"/>
      <c r="P84" s="641"/>
      <c r="Q84" s="641"/>
      <c r="R84" s="641"/>
      <c r="S84" s="641"/>
      <c r="T84" s="591"/>
    </row>
    <row r="85" spans="1:20" ht="23.1" customHeight="1" x14ac:dyDescent="0.2">
      <c r="A85" s="600"/>
      <c r="B85" s="586"/>
      <c r="C85" s="592" t="s">
        <v>81</v>
      </c>
      <c r="D85" s="592"/>
      <c r="E85" s="592"/>
      <c r="F85" s="592"/>
      <c r="G85" s="592"/>
      <c r="H85" s="592"/>
      <c r="I85" s="646"/>
      <c r="J85" s="583"/>
      <c r="K85" s="650"/>
      <c r="L85" s="650"/>
      <c r="M85" s="642"/>
      <c r="N85" s="642"/>
      <c r="O85" s="642"/>
      <c r="P85" s="641"/>
      <c r="Q85" s="641"/>
      <c r="R85" s="641"/>
      <c r="S85" s="641"/>
      <c r="T85" s="591"/>
    </row>
    <row r="86" spans="1:20" ht="23.1" customHeight="1" x14ac:dyDescent="0.2">
      <c r="A86" s="600"/>
      <c r="B86" s="586"/>
      <c r="C86" s="580" t="s">
        <v>80</v>
      </c>
      <c r="D86" s="580"/>
      <c r="E86" s="580"/>
      <c r="F86" s="580"/>
      <c r="G86" s="580"/>
      <c r="H86" s="580"/>
      <c r="I86" s="646"/>
      <c r="J86" s="583"/>
      <c r="K86" s="649" t="s">
        <v>453</v>
      </c>
      <c r="L86" s="649"/>
      <c r="M86" s="652" t="s">
        <v>46</v>
      </c>
      <c r="N86" s="652"/>
      <c r="O86" s="652"/>
      <c r="P86" s="651" t="s">
        <v>75</v>
      </c>
      <c r="Q86" s="651"/>
      <c r="R86" s="651"/>
      <c r="S86" s="651"/>
      <c r="T86" s="591"/>
    </row>
    <row r="87" spans="1:20" ht="23.1" customHeight="1" x14ac:dyDescent="0.2">
      <c r="A87" s="600"/>
      <c r="B87" s="586"/>
      <c r="C87" s="580"/>
      <c r="D87" s="580"/>
      <c r="E87" s="580"/>
      <c r="F87" s="580"/>
      <c r="G87" s="580"/>
      <c r="H87" s="580"/>
      <c r="I87" s="646"/>
      <c r="J87" s="583"/>
      <c r="K87" s="649"/>
      <c r="L87" s="649"/>
      <c r="M87" s="652"/>
      <c r="N87" s="652"/>
      <c r="O87" s="652"/>
      <c r="P87" s="651"/>
      <c r="Q87" s="651"/>
      <c r="R87" s="651"/>
      <c r="S87" s="651"/>
      <c r="T87" s="591"/>
    </row>
    <row r="88" spans="1:20" ht="23.1" customHeight="1" x14ac:dyDescent="0.2">
      <c r="A88" s="600"/>
      <c r="B88" s="586"/>
      <c r="C88" s="592" t="s">
        <v>62</v>
      </c>
      <c r="D88" s="592"/>
      <c r="E88" s="592"/>
      <c r="F88" s="592"/>
      <c r="G88" s="592"/>
      <c r="H88" s="592"/>
      <c r="I88" s="646"/>
      <c r="J88" s="583"/>
      <c r="K88" s="649"/>
      <c r="L88" s="649"/>
      <c r="M88" s="652"/>
      <c r="N88" s="652"/>
      <c r="O88" s="652"/>
      <c r="P88" s="651"/>
      <c r="Q88" s="651"/>
      <c r="R88" s="651"/>
      <c r="S88" s="651"/>
      <c r="T88" s="591"/>
    </row>
    <row r="89" spans="1:20" ht="23.1" customHeight="1" x14ac:dyDescent="0.2">
      <c r="A89" s="600"/>
      <c r="B89" s="586"/>
      <c r="C89" s="580" t="s">
        <v>483</v>
      </c>
      <c r="D89" s="580"/>
      <c r="E89" s="580"/>
      <c r="F89" s="580"/>
      <c r="G89" s="580"/>
      <c r="H89" s="580"/>
      <c r="I89" s="646"/>
      <c r="J89" s="583"/>
      <c r="K89" s="649"/>
      <c r="L89" s="649"/>
      <c r="M89" s="652"/>
      <c r="N89" s="652"/>
      <c r="O89" s="652"/>
      <c r="P89" s="651"/>
      <c r="Q89" s="651"/>
      <c r="R89" s="651"/>
      <c r="S89" s="651"/>
      <c r="T89" s="591"/>
    </row>
    <row r="90" spans="1:20" ht="23.1" customHeight="1" x14ac:dyDescent="0.2">
      <c r="A90" s="600"/>
      <c r="B90" s="586"/>
      <c r="C90" s="580"/>
      <c r="D90" s="580"/>
      <c r="E90" s="580"/>
      <c r="F90" s="580"/>
      <c r="G90" s="580"/>
      <c r="H90" s="580"/>
      <c r="I90" s="646"/>
      <c r="J90" s="583"/>
      <c r="K90" s="649"/>
      <c r="L90" s="649"/>
      <c r="M90" s="652"/>
      <c r="N90" s="652"/>
      <c r="O90" s="652"/>
      <c r="P90" s="651"/>
      <c r="Q90" s="651"/>
      <c r="R90" s="651"/>
      <c r="S90" s="651"/>
      <c r="T90" s="591"/>
    </row>
    <row r="91" spans="1:20" ht="22.5" customHeight="1" x14ac:dyDescent="0.2">
      <c r="A91" s="600"/>
      <c r="B91" s="586"/>
      <c r="C91" s="580"/>
      <c r="D91" s="580"/>
      <c r="E91" s="580"/>
      <c r="F91" s="580"/>
      <c r="G91" s="580"/>
      <c r="H91" s="580"/>
      <c r="I91" s="646"/>
      <c r="J91" s="583"/>
      <c r="K91" s="649"/>
      <c r="L91" s="649"/>
      <c r="M91" s="652"/>
      <c r="N91" s="652"/>
      <c r="O91" s="652"/>
      <c r="P91" s="651"/>
      <c r="Q91" s="651"/>
      <c r="R91" s="651"/>
      <c r="S91" s="651"/>
      <c r="T91" s="591"/>
    </row>
    <row r="92" spans="1:20" ht="18" customHeight="1" thickBot="1" x14ac:dyDescent="0.25">
      <c r="A92" s="601"/>
      <c r="B92" s="594"/>
      <c r="C92" s="595"/>
      <c r="D92" s="595"/>
      <c r="E92" s="595"/>
      <c r="F92" s="595"/>
      <c r="G92" s="595"/>
      <c r="H92" s="595"/>
      <c r="I92" s="647"/>
      <c r="J92" s="584"/>
      <c r="K92" s="596"/>
      <c r="L92" s="596"/>
      <c r="M92" s="596"/>
      <c r="N92" s="596"/>
      <c r="O92" s="596"/>
      <c r="P92" s="596"/>
      <c r="Q92" s="596"/>
      <c r="R92" s="50"/>
      <c r="S92" s="50"/>
      <c r="T92" s="644"/>
    </row>
    <row r="96" spans="1:20" ht="12.75" customHeight="1" x14ac:dyDescent="0.2"/>
    <row r="97" spans="1:12" x14ac:dyDescent="0.2">
      <c r="F97" s="10"/>
    </row>
    <row r="98" spans="1:12" x14ac:dyDescent="0.2">
      <c r="F98" s="10"/>
    </row>
    <row r="99" spans="1:12" x14ac:dyDescent="0.2">
      <c r="F99" s="10"/>
    </row>
    <row r="100" spans="1:12" ht="12.75" customHeight="1" x14ac:dyDescent="0.2">
      <c r="F100" s="10"/>
    </row>
    <row r="102" spans="1:12" ht="12.75" customHeight="1" x14ac:dyDescent="0.2">
      <c r="B102" s="9"/>
      <c r="C102" s="9"/>
      <c r="D102" s="9"/>
      <c r="E102" s="9"/>
      <c r="F102" s="9"/>
    </row>
    <row r="103" spans="1:12" x14ac:dyDescent="0.2">
      <c r="A103" s="9"/>
      <c r="B103" s="9"/>
      <c r="C103" s="9"/>
      <c r="D103" s="9"/>
      <c r="E103" s="9"/>
      <c r="F103" s="9"/>
      <c r="I103" s="12"/>
      <c r="J103" s="581"/>
      <c r="K103" s="581"/>
      <c r="L103" s="581"/>
    </row>
    <row r="104" spans="1:12" ht="22.5" customHeight="1" x14ac:dyDescent="0.2">
      <c r="A104" s="9"/>
      <c r="B104" s="9"/>
      <c r="C104" s="9"/>
      <c r="D104" s="9"/>
      <c r="E104" s="9"/>
      <c r="F104" s="9"/>
      <c r="I104" s="13"/>
      <c r="J104" s="581"/>
      <c r="K104" s="581"/>
      <c r="L104" s="581"/>
    </row>
    <row r="105" spans="1:12" x14ac:dyDescent="0.2">
      <c r="A105" s="9"/>
      <c r="B105" s="9"/>
      <c r="C105" s="9"/>
      <c r="D105" s="9"/>
      <c r="E105" s="9"/>
      <c r="F105" s="9"/>
      <c r="I105" s="14"/>
      <c r="J105" s="15"/>
      <c r="K105" s="11"/>
      <c r="L105" s="11"/>
    </row>
    <row r="106" spans="1:12" x14ac:dyDescent="0.2">
      <c r="A106" s="9"/>
      <c r="B106" s="9"/>
      <c r="C106" s="9"/>
      <c r="D106" s="9"/>
      <c r="E106" s="9"/>
      <c r="F106" s="9"/>
    </row>
    <row r="115" spans="5:5" x14ac:dyDescent="0.2">
      <c r="E115" s="20"/>
    </row>
  </sheetData>
  <sheetProtection algorithmName="SHA-512" hashValue="S2avPaEBGtB54AP64/k9aXrO/1pS6zPf6mtkm/pfQ734vvaZhQyngjAqexXbvX/LmJlnrMuW3ylDyDH7JzblSQ==" saltValue="GPC8l/P/e2RD+ypgV0rVHQ==" spinCount="100000" sheet="1" objects="1" scenarios="1"/>
  <mergeCells count="128">
    <mergeCell ref="L69:S69"/>
    <mergeCell ref="L68:S68"/>
    <mergeCell ref="D65:H65"/>
    <mergeCell ref="P72:S73"/>
    <mergeCell ref="P74:S79"/>
    <mergeCell ref="M72:O73"/>
    <mergeCell ref="M74:O79"/>
    <mergeCell ref="AF10:AF11"/>
    <mergeCell ref="T71:T92"/>
    <mergeCell ref="I71:I92"/>
    <mergeCell ref="K72:L73"/>
    <mergeCell ref="K74:L79"/>
    <mergeCell ref="K86:L91"/>
    <mergeCell ref="K80:L85"/>
    <mergeCell ref="P80:S85"/>
    <mergeCell ref="P86:S91"/>
    <mergeCell ref="M80:O85"/>
    <mergeCell ref="M86:O91"/>
    <mergeCell ref="F15:H15"/>
    <mergeCell ref="K36:Q36"/>
    <mergeCell ref="L38:S38"/>
    <mergeCell ref="L39:L65"/>
    <mergeCell ref="Q67:R67"/>
    <mergeCell ref="AG10:AG11"/>
    <mergeCell ref="AH10:AH11"/>
    <mergeCell ref="C29:H29"/>
    <mergeCell ref="C35:H35"/>
    <mergeCell ref="C46:H55"/>
    <mergeCell ref="W10:W11"/>
    <mergeCell ref="X10:X11"/>
    <mergeCell ref="Y10:Y11"/>
    <mergeCell ref="Z10:Z11"/>
    <mergeCell ref="AA10:AA11"/>
    <mergeCell ref="AB10:AB11"/>
    <mergeCell ref="AC10:AC11"/>
    <mergeCell ref="AD10:AD11"/>
    <mergeCell ref="AE10:AE11"/>
    <mergeCell ref="T19:T36"/>
    <mergeCell ref="K20:S20"/>
    <mergeCell ref="O29:S29"/>
    <mergeCell ref="K31:S31"/>
    <mergeCell ref="K33:S35"/>
    <mergeCell ref="C23:H23"/>
    <mergeCell ref="C25:H25"/>
    <mergeCell ref="C31:H31"/>
    <mergeCell ref="C33:H33"/>
    <mergeCell ref="K21:K25"/>
    <mergeCell ref="A3:T3"/>
    <mergeCell ref="A1:T1"/>
    <mergeCell ref="C9:E9"/>
    <mergeCell ref="C10:E10"/>
    <mergeCell ref="T6:T18"/>
    <mergeCell ref="C18:H18"/>
    <mergeCell ref="K18:Q18"/>
    <mergeCell ref="C12:E12"/>
    <mergeCell ref="A7:A18"/>
    <mergeCell ref="B6:B18"/>
    <mergeCell ref="K6:Q6"/>
    <mergeCell ref="F13:H13"/>
    <mergeCell ref="C13:E13"/>
    <mergeCell ref="J6:J18"/>
    <mergeCell ref="I6:I18"/>
    <mergeCell ref="C11:E11"/>
    <mergeCell ref="C14:E14"/>
    <mergeCell ref="F12:H12"/>
    <mergeCell ref="C8:E8"/>
    <mergeCell ref="F8:H8"/>
    <mergeCell ref="F9:H9"/>
    <mergeCell ref="F10:H10"/>
    <mergeCell ref="F11:H11"/>
    <mergeCell ref="C16:H17"/>
    <mergeCell ref="A72:A92"/>
    <mergeCell ref="A20:A36"/>
    <mergeCell ref="C22:H22"/>
    <mergeCell ref="C24:H24"/>
    <mergeCell ref="C26:H26"/>
    <mergeCell ref="B19:B36"/>
    <mergeCell ref="I19:I36"/>
    <mergeCell ref="J19:J36"/>
    <mergeCell ref="A38:A70"/>
    <mergeCell ref="C20:H20"/>
    <mergeCell ref="C28:H28"/>
    <mergeCell ref="C30:H30"/>
    <mergeCell ref="C21:H21"/>
    <mergeCell ref="C86:H87"/>
    <mergeCell ref="C36:H36"/>
    <mergeCell ref="C38:H39"/>
    <mergeCell ref="C41:H44"/>
    <mergeCell ref="C71:H71"/>
    <mergeCell ref="C72:H72"/>
    <mergeCell ref="C73:H73"/>
    <mergeCell ref="C74:H74"/>
    <mergeCell ref="C83:H84"/>
    <mergeCell ref="C32:H32"/>
    <mergeCell ref="C57:H62"/>
    <mergeCell ref="J103:L104"/>
    <mergeCell ref="J71:J92"/>
    <mergeCell ref="B37:B70"/>
    <mergeCell ref="I37:I70"/>
    <mergeCell ref="J37:J70"/>
    <mergeCell ref="K70:T70"/>
    <mergeCell ref="T37:T69"/>
    <mergeCell ref="C64:H64"/>
    <mergeCell ref="C70:H70"/>
    <mergeCell ref="B71:B92"/>
    <mergeCell ref="C82:H82"/>
    <mergeCell ref="C88:H88"/>
    <mergeCell ref="C78:H78"/>
    <mergeCell ref="C89:H91"/>
    <mergeCell ref="C92:H92"/>
    <mergeCell ref="K92:Q92"/>
    <mergeCell ref="K71:Q71"/>
    <mergeCell ref="C85:H85"/>
    <mergeCell ref="C75:H77"/>
    <mergeCell ref="C79:H81"/>
    <mergeCell ref="D69:H69"/>
    <mergeCell ref="D68:H68"/>
    <mergeCell ref="D66:H66"/>
    <mergeCell ref="D67:H67"/>
    <mergeCell ref="K7:S8"/>
    <mergeCell ref="K9:S11"/>
    <mergeCell ref="K12:S13"/>
    <mergeCell ref="K14:S14"/>
    <mergeCell ref="K15:S17"/>
    <mergeCell ref="C6:H7"/>
    <mergeCell ref="C15:E15"/>
    <mergeCell ref="F14:H14"/>
    <mergeCell ref="C19:H19"/>
  </mergeCells>
  <pageMargins left="0.7" right="0.7" top="0.75" bottom="0.75" header="0.3" footer="0.3"/>
  <pageSetup scale="80" orientation="landscape" r:id="rId1"/>
  <rowBreaks count="2" manualBreakCount="2">
    <brk id="36" max="16383" man="1"/>
    <brk id="7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view="pageBreakPreview" zoomScaleNormal="100" zoomScaleSheetLayoutView="100" workbookViewId="0">
      <selection activeCell="D22" sqref="D22"/>
    </sheetView>
  </sheetViews>
  <sheetFormatPr baseColWidth="10" defaultRowHeight="12.75" x14ac:dyDescent="0.2"/>
  <cols>
    <col min="1" max="1" width="16.140625" customWidth="1"/>
    <col min="2" max="4" width="19.7109375" customWidth="1"/>
    <col min="5" max="5" width="19.7109375" style="286" customWidth="1"/>
    <col min="6" max="6" width="19.7109375" customWidth="1"/>
    <col min="7" max="7" width="34.42578125" customWidth="1"/>
    <col min="8" max="10" width="19.7109375" customWidth="1"/>
    <col min="11" max="11" width="19.7109375" hidden="1" customWidth="1"/>
    <col min="12" max="13" width="19.7109375" customWidth="1"/>
  </cols>
  <sheetData>
    <row r="1" spans="1:13" ht="19.5" thickBot="1" x14ac:dyDescent="0.25">
      <c r="A1" s="663" t="s">
        <v>108</v>
      </c>
      <c r="B1" s="664"/>
      <c r="C1" s="664"/>
      <c r="D1" s="664"/>
      <c r="E1" s="664"/>
      <c r="F1" s="664"/>
      <c r="G1" s="664"/>
      <c r="H1" s="664"/>
      <c r="I1" s="664"/>
      <c r="J1" s="664"/>
      <c r="K1" s="664"/>
      <c r="L1" s="664"/>
      <c r="M1" s="665"/>
    </row>
    <row r="2" spans="1:13" ht="18" customHeight="1" x14ac:dyDescent="0.2">
      <c r="A2" s="666" t="s">
        <v>469</v>
      </c>
      <c r="B2" s="668" t="s">
        <v>109</v>
      </c>
      <c r="C2" s="670" t="s">
        <v>110</v>
      </c>
      <c r="D2" s="670" t="s">
        <v>107</v>
      </c>
      <c r="E2" s="672" t="s">
        <v>111</v>
      </c>
      <c r="F2" s="670" t="s">
        <v>112</v>
      </c>
      <c r="G2" s="670" t="s">
        <v>113</v>
      </c>
      <c r="H2" s="670" t="s">
        <v>114</v>
      </c>
      <c r="I2" s="670" t="s">
        <v>115</v>
      </c>
      <c r="J2" s="670" t="s">
        <v>144</v>
      </c>
      <c r="K2" s="670" t="s">
        <v>267</v>
      </c>
      <c r="L2" s="670" t="s">
        <v>116</v>
      </c>
      <c r="M2" s="670" t="s">
        <v>117</v>
      </c>
    </row>
    <row r="3" spans="1:13" ht="20.25" customHeight="1" thickBot="1" x14ac:dyDescent="0.25">
      <c r="A3" s="667"/>
      <c r="B3" s="669"/>
      <c r="C3" s="671"/>
      <c r="D3" s="671"/>
      <c r="E3" s="673"/>
      <c r="F3" s="671"/>
      <c r="G3" s="671"/>
      <c r="H3" s="671"/>
      <c r="I3" s="671"/>
      <c r="J3" s="671"/>
      <c r="K3" s="671"/>
      <c r="L3" s="671"/>
      <c r="M3" s="671"/>
    </row>
    <row r="4" spans="1:13" ht="57.75" customHeight="1" x14ac:dyDescent="0.2">
      <c r="A4" s="667"/>
      <c r="B4" s="659" t="s">
        <v>118</v>
      </c>
      <c r="C4" s="657" t="s">
        <v>470</v>
      </c>
      <c r="D4" s="657" t="s">
        <v>119</v>
      </c>
      <c r="E4" s="661" t="s">
        <v>268</v>
      </c>
      <c r="F4" s="657" t="s">
        <v>120</v>
      </c>
      <c r="G4" s="657" t="s">
        <v>121</v>
      </c>
      <c r="H4" s="657" t="s">
        <v>122</v>
      </c>
      <c r="I4" s="657" t="s">
        <v>123</v>
      </c>
      <c r="J4" s="657" t="s">
        <v>124</v>
      </c>
      <c r="K4" s="657" t="s">
        <v>393</v>
      </c>
      <c r="L4" s="657" t="s">
        <v>125</v>
      </c>
      <c r="M4" s="657" t="s">
        <v>126</v>
      </c>
    </row>
    <row r="5" spans="1:13" ht="120" customHeight="1" thickBot="1" x14ac:dyDescent="0.25">
      <c r="A5" s="273" t="s">
        <v>140</v>
      </c>
      <c r="B5" s="660"/>
      <c r="C5" s="658"/>
      <c r="D5" s="658"/>
      <c r="E5" s="662"/>
      <c r="F5" s="658"/>
      <c r="G5" s="658"/>
      <c r="H5" s="658"/>
      <c r="I5" s="658"/>
      <c r="J5" s="658"/>
      <c r="K5" s="658"/>
      <c r="L5" s="658"/>
      <c r="M5" s="658"/>
    </row>
    <row r="6" spans="1:13" ht="210" customHeight="1" thickBot="1" x14ac:dyDescent="0.25">
      <c r="A6" s="274" t="s">
        <v>141</v>
      </c>
      <c r="B6" s="272" t="s">
        <v>394</v>
      </c>
      <c r="C6" s="272" t="s">
        <v>128</v>
      </c>
      <c r="D6" s="272" t="s">
        <v>395</v>
      </c>
      <c r="E6" s="282" t="s">
        <v>478</v>
      </c>
      <c r="F6" s="272" t="s">
        <v>396</v>
      </c>
      <c r="G6" s="272" t="s">
        <v>397</v>
      </c>
      <c r="H6" s="272" t="s">
        <v>398</v>
      </c>
      <c r="I6" s="272" t="s">
        <v>399</v>
      </c>
      <c r="J6" s="272" t="s">
        <v>400</v>
      </c>
      <c r="K6" s="86" t="s">
        <v>401</v>
      </c>
      <c r="L6" s="272" t="s">
        <v>402</v>
      </c>
      <c r="M6" s="272" t="s">
        <v>403</v>
      </c>
    </row>
    <row r="7" spans="1:13" ht="189.75" customHeight="1" thickBot="1" x14ac:dyDescent="0.25">
      <c r="A7" s="275" t="s">
        <v>248</v>
      </c>
      <c r="B7" s="86" t="s">
        <v>404</v>
      </c>
      <c r="C7" s="86" t="s">
        <v>269</v>
      </c>
      <c r="D7" s="86" t="s">
        <v>405</v>
      </c>
      <c r="E7" s="282" t="s">
        <v>479</v>
      </c>
      <c r="F7" s="86" t="s">
        <v>406</v>
      </c>
      <c r="G7" s="86" t="s">
        <v>407</v>
      </c>
      <c r="H7" s="272" t="s">
        <v>408</v>
      </c>
      <c r="I7" s="86" t="s">
        <v>409</v>
      </c>
      <c r="J7" s="272" t="s">
        <v>270</v>
      </c>
      <c r="K7" s="276" t="s">
        <v>410</v>
      </c>
      <c r="L7" s="86" t="s">
        <v>411</v>
      </c>
      <c r="M7" s="86" t="s">
        <v>132</v>
      </c>
    </row>
    <row r="8" spans="1:13" ht="144.75" customHeight="1" thickBot="1" x14ac:dyDescent="0.25">
      <c r="A8" s="277" t="s">
        <v>142</v>
      </c>
      <c r="B8" s="86" t="s">
        <v>412</v>
      </c>
      <c r="C8" s="86" t="s">
        <v>271</v>
      </c>
      <c r="D8" s="86" t="s">
        <v>413</v>
      </c>
      <c r="E8" s="283" t="s">
        <v>480</v>
      </c>
      <c r="F8" s="86" t="s">
        <v>414</v>
      </c>
      <c r="G8" s="86" t="s">
        <v>415</v>
      </c>
      <c r="H8" s="272" t="s">
        <v>416</v>
      </c>
      <c r="I8" s="272" t="s">
        <v>417</v>
      </c>
      <c r="J8" s="86" t="s">
        <v>418</v>
      </c>
      <c r="K8" s="86" t="s">
        <v>419</v>
      </c>
      <c r="L8" s="86" t="s">
        <v>272</v>
      </c>
      <c r="M8" s="86" t="s">
        <v>420</v>
      </c>
    </row>
    <row r="9" spans="1:13" ht="108.75" customHeight="1" thickBot="1" x14ac:dyDescent="0.25">
      <c r="A9" s="278" t="s">
        <v>247</v>
      </c>
      <c r="B9" s="44" t="s">
        <v>421</v>
      </c>
      <c r="C9" s="44" t="s">
        <v>130</v>
      </c>
      <c r="D9" s="86" t="s">
        <v>422</v>
      </c>
      <c r="E9" s="284" t="s">
        <v>481</v>
      </c>
      <c r="F9" s="86" t="s">
        <v>423</v>
      </c>
      <c r="G9" s="44" t="s">
        <v>424</v>
      </c>
      <c r="H9" s="272" t="s">
        <v>425</v>
      </c>
      <c r="I9" s="86" t="s">
        <v>409</v>
      </c>
      <c r="J9" s="44" t="s">
        <v>131</v>
      </c>
      <c r="K9" s="276" t="s">
        <v>426</v>
      </c>
      <c r="L9" s="86" t="s">
        <v>273</v>
      </c>
      <c r="M9" s="86" t="s">
        <v>409</v>
      </c>
    </row>
    <row r="10" spans="1:13" ht="100.5" customHeight="1" thickBot="1" x14ac:dyDescent="0.25">
      <c r="A10" s="279" t="s">
        <v>143</v>
      </c>
      <c r="B10" s="44" t="s">
        <v>427</v>
      </c>
      <c r="C10" s="44" t="s">
        <v>274</v>
      </c>
      <c r="D10" s="86" t="s">
        <v>428</v>
      </c>
      <c r="E10" s="284" t="s">
        <v>482</v>
      </c>
      <c r="F10" s="86" t="s">
        <v>429</v>
      </c>
      <c r="G10" s="44" t="s">
        <v>430</v>
      </c>
      <c r="H10" s="86" t="s">
        <v>431</v>
      </c>
      <c r="I10" s="86" t="s">
        <v>432</v>
      </c>
      <c r="J10" s="44" t="s">
        <v>131</v>
      </c>
      <c r="K10" s="86" t="s">
        <v>433</v>
      </c>
      <c r="L10" s="86" t="s">
        <v>362</v>
      </c>
      <c r="M10" s="44" t="s">
        <v>409</v>
      </c>
    </row>
    <row r="11" spans="1:13" x14ac:dyDescent="0.2">
      <c r="A11" s="280"/>
      <c r="B11" s="280"/>
      <c r="C11" s="280"/>
      <c r="D11" s="280"/>
      <c r="E11" s="285"/>
      <c r="F11" s="280"/>
      <c r="G11" s="280"/>
      <c r="H11" s="280"/>
      <c r="I11" s="280"/>
      <c r="J11" s="280"/>
      <c r="K11" s="280"/>
      <c r="L11" s="280"/>
      <c r="M11" s="280"/>
    </row>
    <row r="12" spans="1:13" ht="13.5" thickBot="1" x14ac:dyDescent="0.25">
      <c r="A12" s="280"/>
      <c r="B12" s="280"/>
      <c r="C12" s="280"/>
      <c r="D12" s="280"/>
      <c r="E12" s="285"/>
      <c r="F12" s="280"/>
      <c r="G12" s="280"/>
      <c r="H12" s="280"/>
      <c r="I12" s="280"/>
      <c r="J12" s="280"/>
      <c r="K12" s="280"/>
      <c r="L12" s="280"/>
      <c r="M12" s="280"/>
    </row>
    <row r="13" spans="1:13" ht="19.5" thickBot="1" x14ac:dyDescent="0.25">
      <c r="A13" s="663" t="s">
        <v>133</v>
      </c>
      <c r="B13" s="664"/>
      <c r="C13" s="664"/>
      <c r="D13" s="664"/>
      <c r="E13" s="664"/>
      <c r="F13" s="664"/>
      <c r="G13" s="664"/>
      <c r="H13" s="664"/>
      <c r="I13" s="664"/>
      <c r="J13" s="664"/>
      <c r="K13" s="664"/>
      <c r="L13" s="664"/>
      <c r="M13" s="665"/>
    </row>
    <row r="14" spans="1:13" x14ac:dyDescent="0.2">
      <c r="A14" s="674" t="s">
        <v>134</v>
      </c>
      <c r="B14" s="676" t="s">
        <v>109</v>
      </c>
      <c r="C14" s="676" t="s">
        <v>110</v>
      </c>
      <c r="D14" s="676" t="s">
        <v>107</v>
      </c>
      <c r="E14" s="678" t="s">
        <v>111</v>
      </c>
      <c r="F14" s="676" t="s">
        <v>112</v>
      </c>
      <c r="G14" s="676" t="s">
        <v>113</v>
      </c>
      <c r="H14" s="676" t="s">
        <v>114</v>
      </c>
      <c r="I14" s="676" t="s">
        <v>115</v>
      </c>
      <c r="J14" s="676" t="s">
        <v>144</v>
      </c>
      <c r="K14" s="676" t="s">
        <v>267</v>
      </c>
      <c r="L14" s="676" t="s">
        <v>116</v>
      </c>
      <c r="M14" s="680" t="s">
        <v>117</v>
      </c>
    </row>
    <row r="15" spans="1:13" x14ac:dyDescent="0.2">
      <c r="A15" s="675"/>
      <c r="B15" s="677"/>
      <c r="C15" s="677"/>
      <c r="D15" s="677"/>
      <c r="E15" s="679"/>
      <c r="F15" s="677"/>
      <c r="G15" s="677"/>
      <c r="H15" s="677"/>
      <c r="I15" s="677"/>
      <c r="J15" s="677"/>
      <c r="K15" s="677"/>
      <c r="L15" s="677"/>
      <c r="M15" s="681"/>
    </row>
    <row r="16" spans="1:13" x14ac:dyDescent="0.2">
      <c r="A16" s="682" t="s">
        <v>135</v>
      </c>
      <c r="B16" s="677"/>
      <c r="C16" s="677"/>
      <c r="D16" s="677"/>
      <c r="E16" s="679"/>
      <c r="F16" s="677"/>
      <c r="G16" s="677"/>
      <c r="H16" s="677"/>
      <c r="I16" s="677"/>
      <c r="J16" s="677"/>
      <c r="K16" s="677"/>
      <c r="L16" s="677"/>
      <c r="M16" s="681"/>
    </row>
    <row r="17" spans="1:13" ht="13.5" thickBot="1" x14ac:dyDescent="0.25">
      <c r="A17" s="682" t="s">
        <v>136</v>
      </c>
      <c r="B17" s="677"/>
      <c r="C17" s="677"/>
      <c r="D17" s="677"/>
      <c r="E17" s="679"/>
      <c r="F17" s="677"/>
      <c r="G17" s="677"/>
      <c r="H17" s="677"/>
      <c r="I17" s="677"/>
      <c r="J17" s="677"/>
      <c r="K17" s="677"/>
      <c r="L17" s="677"/>
      <c r="M17" s="681"/>
    </row>
    <row r="18" spans="1:13" ht="63" customHeight="1" thickBot="1" x14ac:dyDescent="0.25">
      <c r="A18" s="274" t="s">
        <v>127</v>
      </c>
      <c r="B18" s="44" t="s">
        <v>434</v>
      </c>
      <c r="C18" s="44" t="s">
        <v>137</v>
      </c>
      <c r="D18" s="304" t="s">
        <v>137</v>
      </c>
      <c r="E18" s="281" t="s">
        <v>435</v>
      </c>
      <c r="F18" s="44" t="s">
        <v>435</v>
      </c>
      <c r="G18" s="44" t="s">
        <v>434</v>
      </c>
      <c r="H18" s="303" t="s">
        <v>137</v>
      </c>
      <c r="I18" s="303" t="s">
        <v>137</v>
      </c>
      <c r="J18" s="44" t="s">
        <v>275</v>
      </c>
      <c r="K18" s="86" t="s">
        <v>137</v>
      </c>
      <c r="L18" s="303" t="s">
        <v>137</v>
      </c>
      <c r="M18" s="44" t="s">
        <v>434</v>
      </c>
    </row>
    <row r="19" spans="1:13" ht="65.25" customHeight="1" thickBot="1" x14ac:dyDescent="0.25">
      <c r="A19" s="275" t="s">
        <v>242</v>
      </c>
      <c r="B19" s="44" t="s">
        <v>436</v>
      </c>
      <c r="C19" s="44" t="s">
        <v>509</v>
      </c>
      <c r="D19" s="304" t="s">
        <v>509</v>
      </c>
      <c r="E19" s="281" t="s">
        <v>437</v>
      </c>
      <c r="F19" s="44" t="s">
        <v>437</v>
      </c>
      <c r="G19" s="44" t="s">
        <v>436</v>
      </c>
      <c r="H19" s="303" t="s">
        <v>509</v>
      </c>
      <c r="I19" s="303" t="s">
        <v>509</v>
      </c>
      <c r="J19" s="44" t="s">
        <v>276</v>
      </c>
      <c r="K19" s="86" t="s">
        <v>138</v>
      </c>
      <c r="L19" s="303" t="s">
        <v>509</v>
      </c>
      <c r="M19" s="44" t="s">
        <v>436</v>
      </c>
    </row>
    <row r="20" spans="1:13" ht="56.25" customHeight="1" thickBot="1" x14ac:dyDescent="0.25">
      <c r="A20" s="277" t="s">
        <v>106</v>
      </c>
      <c r="B20" s="44" t="s">
        <v>438</v>
      </c>
      <c r="C20" s="44" t="s">
        <v>510</v>
      </c>
      <c r="D20" s="304" t="s">
        <v>510</v>
      </c>
      <c r="E20" s="281" t="s">
        <v>438</v>
      </c>
      <c r="F20" s="44" t="s">
        <v>438</v>
      </c>
      <c r="G20" s="44" t="s">
        <v>438</v>
      </c>
      <c r="H20" s="303" t="s">
        <v>510</v>
      </c>
      <c r="I20" s="303" t="s">
        <v>510</v>
      </c>
      <c r="J20" s="44" t="s">
        <v>277</v>
      </c>
      <c r="K20" s="86" t="s">
        <v>139</v>
      </c>
      <c r="L20" s="303" t="s">
        <v>510</v>
      </c>
      <c r="M20" s="44" t="s">
        <v>438</v>
      </c>
    </row>
    <row r="21" spans="1:13" ht="56.25" customHeight="1" thickBot="1" x14ac:dyDescent="0.25">
      <c r="A21" s="278" t="s">
        <v>245</v>
      </c>
      <c r="B21" s="44" t="s">
        <v>439</v>
      </c>
      <c r="C21" s="44" t="s">
        <v>511</v>
      </c>
      <c r="D21" s="304" t="s">
        <v>511</v>
      </c>
      <c r="E21" s="281" t="s">
        <v>440</v>
      </c>
      <c r="F21" s="44" t="s">
        <v>440</v>
      </c>
      <c r="G21" s="44" t="s">
        <v>439</v>
      </c>
      <c r="H21" s="303" t="s">
        <v>511</v>
      </c>
      <c r="I21" s="303" t="s">
        <v>511</v>
      </c>
      <c r="J21" s="44" t="s">
        <v>279</v>
      </c>
      <c r="K21" s="86" t="s">
        <v>278</v>
      </c>
      <c r="L21" s="303" t="s">
        <v>511</v>
      </c>
      <c r="M21" s="44" t="s">
        <v>439</v>
      </c>
    </row>
    <row r="22" spans="1:13" ht="51.75" customHeight="1" thickBot="1" x14ac:dyDescent="0.25">
      <c r="A22" s="279" t="s">
        <v>129</v>
      </c>
      <c r="B22" s="44" t="s">
        <v>281</v>
      </c>
      <c r="C22" s="44" t="s">
        <v>280</v>
      </c>
      <c r="D22" s="304" t="s">
        <v>280</v>
      </c>
      <c r="E22" s="281" t="s">
        <v>280</v>
      </c>
      <c r="F22" s="44" t="s">
        <v>280</v>
      </c>
      <c r="G22" s="44" t="s">
        <v>281</v>
      </c>
      <c r="H22" s="303" t="s">
        <v>280</v>
      </c>
      <c r="I22" s="303" t="s">
        <v>280</v>
      </c>
      <c r="J22" s="44" t="s">
        <v>282</v>
      </c>
      <c r="K22" s="86" t="s">
        <v>280</v>
      </c>
      <c r="L22" s="303" t="s">
        <v>280</v>
      </c>
      <c r="M22" s="44" t="s">
        <v>281</v>
      </c>
    </row>
  </sheetData>
  <mergeCells count="41">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K4:K5"/>
    <mergeCell ref="L4:L5"/>
    <mergeCell ref="M4:M5"/>
    <mergeCell ref="B4:B5"/>
    <mergeCell ref="C4:C5"/>
    <mergeCell ref="D4:D5"/>
    <mergeCell ref="E4:E5"/>
    <mergeCell ref="F4:F5"/>
    <mergeCell ref="G4:G5"/>
    <mergeCell ref="H4:H5"/>
  </mergeCells>
  <pageMargins left="0.7" right="0.7" top="0.75" bottom="0.75" header="0.3" footer="0.3"/>
  <pageSetup scale="46" orientation="landscape" r:id="rId1"/>
  <rowBreaks count="1" manualBreakCount="1">
    <brk id="1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103</vt:i4>
      </vt:variant>
    </vt:vector>
  </HeadingPairs>
  <TitlesOfParts>
    <vt:vector size="109" baseType="lpstr">
      <vt:lpstr>01-Mapa de riesgo-UO</vt:lpstr>
      <vt:lpstr>02-Plan Mitigación</vt:lpstr>
      <vt:lpstr>03-Seguimiento</vt:lpstr>
      <vt:lpstr>Hoja1</vt:lpstr>
      <vt:lpstr>INSTRUCTIVO</vt:lpstr>
      <vt:lpstr>ESCALA</vt:lpstr>
      <vt:lpstr>'01-Mapa de riesgo-UO'!ADMISIONES_REGISTRO_CONTROL_ACADÉMICO</vt:lpstr>
      <vt:lpstr>'01-Mapa de riesgo-UO'!Ambiental</vt:lpstr>
      <vt:lpstr>'03-Seguimiento'!Área_de_impresión</vt:lpstr>
      <vt:lpstr>'01-Mapa de riesgo-UO'!ASEGURAMIENTO_DE_LA_CALIDAD_INSTITUCIONAL</vt:lpstr>
      <vt:lpstr>ASUMIR</vt:lpstr>
      <vt:lpstr>'01-Mapa de riesgo-UO'!BIBLIOTECA_E_INFORMACIÓN_CIENTIFICA</vt:lpstr>
      <vt:lpstr>CLASE_RIESGO</vt:lpstr>
      <vt:lpstr>COMPARTIR</vt:lpstr>
      <vt:lpstr>'01-Mapa de riesgo-UO'!COMUNICACIONES</vt:lpstr>
      <vt:lpstr>'01-Mapa de riesgo-UO'!Contable</vt:lpstr>
      <vt:lpstr>'01-Mapa de riesgo-UO'!CONTROL_INTERNO</vt:lpstr>
      <vt:lpstr>'01-Mapa de riesgo-UO'!CONTROL_INTERNO_DISCIPLINARIO</vt:lpstr>
      <vt:lpstr>'01-Mapa de riesgo-UO'!CONTROL_SEGUIMIENTO</vt:lpstr>
      <vt:lpstr>CONTROLES</vt:lpstr>
      <vt:lpstr>'01-Mapa de riesgo-UO'!Corrupción</vt:lpstr>
      <vt:lpstr>'01-Mapa de riesgo-UO'!Cumplimiento</vt:lpstr>
      <vt:lpstr>CUMPLIMIENTO</vt:lpstr>
      <vt:lpstr>CUMPLIMIENTO_PARCIAL</vt:lpstr>
      <vt:lpstr>CUMPLIMIENTO_TOTAL</vt:lpstr>
      <vt:lpstr>'01-Mapa de riesgo-UO'!Derechos_Humanos</vt:lpstr>
      <vt:lpstr>'01-Mapa de riesgo-UO'!Estratégico</vt:lpstr>
      <vt:lpstr>EVAL_PERIODICIDAD</vt:lpstr>
      <vt:lpstr>EVITAR</vt:lpstr>
      <vt:lpstr>EXTERNO</vt:lpstr>
      <vt:lpstr>FACTOR</vt:lpstr>
      <vt:lpstr>'01-Mapa de riesgo-UO'!FACULTAD_BELLAS_ARTES_HUMANIDADES</vt:lpstr>
      <vt:lpstr>'01-Mapa de riesgo-UO'!FACULTAD_CIENCIAS_AGRARIAS_AGROINDUSTRIA</vt:lpstr>
      <vt:lpstr>'01-Mapa de riesgo-UO'!FACULTAD_CIENCIAS_AMBIENTALES</vt:lpstr>
      <vt:lpstr>'01-Mapa de riesgo-UO'!FACULTAD_CIENCIAS_BÁSICAS</vt:lpstr>
      <vt:lpstr>'01-Mapa de riesgo-UO'!FACULTAD_CIENCIAS_DE_LA_EDUCACIÓN</vt:lpstr>
      <vt:lpstr>'01-Mapa de riesgo-UO'!FACULTAD_CIENCIAS_DE_LA_SALUD</vt:lpstr>
      <vt:lpstr>FACULTAD_DE_CIENCIAS_EMPRESARIALES</vt:lpstr>
      <vt:lpstr>'01-Mapa de riesgo-UO'!FACULTAD_INGENIERÍA_MECÁNICA</vt:lpstr>
      <vt:lpstr>'01-Mapa de riesgo-UO'!FACULTAD_INGENIERÍAS</vt:lpstr>
      <vt:lpstr>FACULTAD_TECNOLOGÍA</vt:lpstr>
      <vt:lpstr>'01-Mapa de riesgo-UO'!Financiero</vt:lpstr>
      <vt:lpstr>'01-Mapa de riesgo-UO'!GESTIÓN_DE_DOCUMENTOS</vt:lpstr>
      <vt:lpstr>'01-Mapa de riesgo-UO'!GESTIÓN_DE_SERVICIOS_INSTITUCIONALES</vt:lpstr>
      <vt:lpstr>'01-Mapa de riesgo-UO'!GESTIÓN_DE_TALENTO_HUMANO</vt:lpstr>
      <vt:lpstr>'01-Mapa de riesgo-UO'!GESTIÓN_DE_TECNOLOGÍAS_INFORMÁTICAS_SISTEMAS_DE_INFORMACIÓN</vt:lpstr>
      <vt:lpstr>'01-Mapa de riesgo-UO'!GESTIÓN_FINANCIERA</vt:lpstr>
      <vt:lpstr>'01-Mapa de riesgo-UO'!GRAVE</vt:lpstr>
      <vt:lpstr>GRAVE</vt:lpstr>
      <vt:lpstr>'01-Mapa de riesgo-UO'!GRUPO_INVESTIGACIÓN_AGUAS_SANEAMIENTO</vt:lpstr>
      <vt:lpstr>'01-Mapa de riesgo-UO'!Imagen</vt:lpstr>
      <vt:lpstr>'01-Mapa de riesgo-UO'!IMPACTO_REGIONAL_</vt:lpstr>
      <vt:lpstr>'01-Mapa de riesgo-UO'!Información</vt:lpstr>
      <vt:lpstr>INTERNO</vt:lpstr>
      <vt:lpstr>'01-Mapa de riesgo-UO'!JURIDICA</vt:lpstr>
      <vt:lpstr>'01-Mapa de riesgo-UO'!LABORATORIO_AGUAS_ALIMENTOS</vt:lpstr>
      <vt:lpstr>'01-Mapa de riesgo-UO'!LABORATORIO_DE_METROOLOGIA_DE_VARIABLES_ELECTRICAS</vt:lpstr>
      <vt:lpstr>'01-Mapa de riesgo-UO'!LABORATORIO_ENSAYOS_NO_DESTRUCTIVOS_DESTRUCTIVOS</vt:lpstr>
      <vt:lpstr>LABORATORIO_ENSAYOS_PARA_EQUIPOS_ACONDICIONADORES_DE_AIRE</vt:lpstr>
      <vt:lpstr>'01-Mapa de riesgo-UO'!LABORATORIO_GENÉTICA_MÉDICA</vt:lpstr>
      <vt:lpstr>LABORATORIO_METROLOGÍA_DIMENSIONAL</vt:lpstr>
      <vt:lpstr>'01-Mapa de riesgo-UO'!LABORATORIO_QUÍMICA_AMBIENTAL</vt:lpstr>
      <vt:lpstr>'01-Mapa de riesgo-UO'!LEVE</vt:lpstr>
      <vt:lpstr>LEVE</vt:lpstr>
      <vt:lpstr>'01-Mapa de riesgo-UO'!MAPA</vt:lpstr>
      <vt:lpstr>'01-Mapa de riesgo-UO'!MODERADO</vt:lpstr>
      <vt:lpstr>MODERADO</vt:lpstr>
      <vt:lpstr>NIVEL_AUTOMAT</vt:lpstr>
      <vt:lpstr>NIVEL_EXPOSICION</vt:lpstr>
      <vt:lpstr>NO_CUMPLIDA</vt:lpstr>
      <vt:lpstr>OEC</vt:lpstr>
      <vt:lpstr>'01-Mapa de riesgo-UO'!Operacional</vt:lpstr>
      <vt:lpstr>'01-Mapa de riesgo-UO'!ORGANISMO_CERTIFICADOR_DE_SISTEMAS_DE_GESTIÓN_QLCT</vt:lpstr>
      <vt:lpstr>'01-Mapa de riesgo-UO'!PDI</vt:lpstr>
      <vt:lpstr>PERIODICIDAD</vt:lpstr>
      <vt:lpstr>'01-Mapa de riesgo-UO'!PLANEACIÓN</vt:lpstr>
      <vt:lpstr>PLANEACIÓN_</vt:lpstr>
      <vt:lpstr>'01-Mapa de riesgo-UO'!PROBABILIDAD</vt:lpstr>
      <vt:lpstr>'01-Mapa de riesgo-UO'!PROCESOS</vt:lpstr>
      <vt:lpstr>'01-Mapa de riesgo-UO'!RECTORÍA</vt:lpstr>
      <vt:lpstr>RECTORIA_Comunicaciones</vt:lpstr>
      <vt:lpstr>'01-Mapa de riesgo-UO'!RECURSOS_INFORMÁTICOS_EDUCATIVOS</vt:lpstr>
      <vt:lpstr>REDUCIR</vt:lpstr>
      <vt:lpstr>'01-Mapa de riesgo-UO'!RELACIONES_INTERNACIONALES</vt:lpstr>
      <vt:lpstr>RELACIONES_INTERNACIONALES_</vt:lpstr>
      <vt:lpstr>RESPONSABILIDAD</vt:lpstr>
      <vt:lpstr>'01-Mapa de riesgo-UO'!SECRETARIA_GENERAL</vt:lpstr>
      <vt:lpstr>SECRETARIA_GENERAL_Gestión_de_Documentos</vt:lpstr>
      <vt:lpstr>'01-Mapa de riesgo-UO'!Seguridad_y_Salud_en_el_trabajo</vt:lpstr>
      <vt:lpstr>'01-Mapa de riesgo-UO'!SISTEMA_INTEGRAL_DE_GESTIÓN</vt:lpstr>
      <vt:lpstr>'01-Mapa de riesgo-UO'!Tecnológico</vt:lpstr>
      <vt:lpstr>'01-Mapa de riesgo-UO'!Títulos_a_imprimir</vt:lpstr>
      <vt:lpstr>'02-Plan Mitigación'!Títulos_a_imprimir</vt:lpstr>
      <vt:lpstr>'03-Seguimiento'!Títulos_a_imprimir</vt:lpstr>
      <vt:lpstr>TRANSFERIR</vt:lpstr>
      <vt:lpstr>UNIDAD</vt:lpstr>
      <vt:lpstr>'01-Mapa de riesgo-UO'!UNIVIRTUAL</vt:lpstr>
      <vt:lpstr>'01-Mapa de riesgo-UO'!VICERRECTORÍA_ACADÉMICA</vt:lpstr>
      <vt:lpstr>VICERRECTORÍA_ACADÉMICA_</vt:lpstr>
      <vt:lpstr>VICERRECTORÍA_ACADÉMICA_Univirtual</vt:lpstr>
      <vt:lpstr>'01-Mapa de riesgo-UO'!VICERRECTORIA_ADMINISTRATIVA_FINANCIERA</vt:lpstr>
      <vt:lpstr>VICERRECTORIA_ADMINISTRATIVA_FINANCIERA_</vt:lpstr>
      <vt:lpstr>VICERRECTORÍA_ADMINITRATIVA_FINANCIERA_Sistema_Integral_de_Gestión</vt:lpstr>
      <vt:lpstr>'01-Mapa de riesgo-UO'!VICERRECTORÍA_DE_RESPONSABILIDAD_SOCIAL_BIENESTAR_UNIVERSITARIO</vt:lpstr>
      <vt:lpstr>VICERRECTORÍA_DE_RESPONSABILIDAD_SOCIAL_BIENESTAR_UNIVERSITARIO_</vt:lpstr>
      <vt:lpstr>'01-Mapa de riesgo-UO'!VICERRECTORÍA_INVESTIGACIÓN_INNOVACIÓN_EXTENSIÓN</vt:lpstr>
      <vt:lpstr>VICERRECTORÍA_INVESTIGACIÓN_INNOVACIÓN_EXTENSIÓN_</vt:lpstr>
      <vt:lpstr>X</vt:lpstr>
      <vt:lpst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Hewlett-Packard Company</cp:lastModifiedBy>
  <cp:lastPrinted>2019-08-14T19:38:15Z</cp:lastPrinted>
  <dcterms:created xsi:type="dcterms:W3CDTF">2006-09-13T22:30:50Z</dcterms:created>
  <dcterms:modified xsi:type="dcterms:W3CDTF">2019-10-30T20:42:42Z</dcterms:modified>
</cp:coreProperties>
</file>